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465" windowWidth="15120" windowHeight="7650" firstSheet="4" activeTab="4"/>
  </bookViews>
  <sheets>
    <sheet name="м128то+р024оо" sheetId="20" r:id="rId1"/>
    <sheet name="р013ооо+р020оо" sheetId="19" r:id="rId2"/>
    <sheet name="у066ох+р013оо+р020оо" sheetId="18" r:id="rId3"/>
    <sheet name="р037оо" sheetId="1" r:id="rId4"/>
    <sheet name="р035оо1+р036оо+р014оо" sheetId="12" r:id="rId5"/>
  </sheets>
  <definedNames>
    <definedName name="_xlnm.Print_Area" localSheetId="0">'м128то+р024оо'!$A$1:$J$47</definedName>
    <definedName name="_xlnm.Print_Area" localSheetId="1">'р013ооо+р020оо'!$A$1:$J$47</definedName>
    <definedName name="_xlnm.Print_Area" localSheetId="4">'р035оо1+р036оо+р014оо'!$A$1:$J$31</definedName>
    <definedName name="_xlnm.Print_Area" localSheetId="2">'у066ох+р013оо+р020оо'!$A$1:$J$61</definedName>
  </definedNames>
  <calcPr calcId="145621" refMode="R1C1"/>
</workbook>
</file>

<file path=xl/calcChain.xml><?xml version="1.0" encoding="utf-8"?>
<calcChain xmlns="http://schemas.openxmlformats.org/spreadsheetml/2006/main">
  <c r="H13" i="12" l="1"/>
  <c r="N5" i="12" l="1"/>
  <c r="C13" i="12" l="1"/>
  <c r="E20" i="12" l="1"/>
  <c r="C20" i="12" l="1"/>
  <c r="H20" i="12" s="1"/>
  <c r="H22" i="12" s="1"/>
  <c r="H11" i="12"/>
  <c r="B30" i="12" l="1"/>
  <c r="H14" i="12"/>
  <c r="H16" i="12" l="1"/>
  <c r="H24" i="12" s="1"/>
  <c r="C12" i="12"/>
  <c r="H12" i="12" l="1"/>
  <c r="N6" i="12" s="1"/>
  <c r="H28" i="19" l="1"/>
  <c r="E27" i="20" l="1"/>
  <c r="E27" i="19"/>
  <c r="E39" i="18"/>
  <c r="E27" i="18"/>
  <c r="C47" i="20"/>
  <c r="E29" i="20"/>
  <c r="E38" i="20" s="1"/>
  <c r="C29" i="20"/>
  <c r="C38" i="20" s="1"/>
  <c r="C26" i="20"/>
  <c r="H26" i="20" s="1"/>
  <c r="N23" i="20"/>
  <c r="H16" i="20"/>
  <c r="H19" i="20" s="1"/>
  <c r="C15" i="20"/>
  <c r="H15" i="20" s="1"/>
  <c r="H13" i="20"/>
  <c r="N5" i="20"/>
  <c r="C47" i="19"/>
  <c r="C26" i="19"/>
  <c r="N23" i="19" s="1"/>
  <c r="E29" i="19"/>
  <c r="E38" i="19" s="1"/>
  <c r="C29" i="19"/>
  <c r="C28" i="19"/>
  <c r="H26" i="19"/>
  <c r="H16" i="19"/>
  <c r="H19" i="19" s="1"/>
  <c r="C15" i="19"/>
  <c r="H15" i="19" s="1"/>
  <c r="H13" i="19"/>
  <c r="C14" i="19" s="1"/>
  <c r="H14" i="19" s="1"/>
  <c r="N6" i="19" s="1"/>
  <c r="N5" i="19"/>
  <c r="J27" i="18"/>
  <c r="F26" i="18"/>
  <c r="C60" i="18"/>
  <c r="E29" i="18"/>
  <c r="E41" i="18"/>
  <c r="E49" i="18" s="1"/>
  <c r="C41" i="18"/>
  <c r="C49" i="18" s="1"/>
  <c r="C29" i="18"/>
  <c r="C26" i="18"/>
  <c r="C38" i="18"/>
  <c r="H29" i="18"/>
  <c r="H32" i="18" s="1"/>
  <c r="C28" i="18"/>
  <c r="H28" i="18" s="1"/>
  <c r="H26" i="18"/>
  <c r="N35" i="18"/>
  <c r="H38" i="18"/>
  <c r="C40" i="18"/>
  <c r="H40" i="18" s="1"/>
  <c r="H41" i="18"/>
  <c r="H49" i="18" s="1"/>
  <c r="H51" i="18" s="1"/>
  <c r="H17" i="18"/>
  <c r="H20" i="18" s="1"/>
  <c r="C16" i="18"/>
  <c r="H16" i="18" s="1"/>
  <c r="H14" i="18"/>
  <c r="C15" i="18" s="1"/>
  <c r="H15" i="18" s="1"/>
  <c r="N7" i="18" s="1"/>
  <c r="N6" i="18"/>
  <c r="B46" i="1"/>
  <c r="C14" i="1"/>
  <c r="C15" i="1"/>
  <c r="H15" i="1" s="1"/>
  <c r="N5" i="1"/>
  <c r="H13" i="1"/>
  <c r="E24" i="1"/>
  <c r="H16" i="1"/>
  <c r="H24" i="1" s="1"/>
  <c r="H26" i="1" s="1"/>
  <c r="H29" i="19" l="1"/>
  <c r="H32" i="19" s="1"/>
  <c r="C28" i="20"/>
  <c r="H28" i="20" s="1"/>
  <c r="H44" i="18"/>
  <c r="C39" i="18"/>
  <c r="H39" i="18" s="1"/>
  <c r="N36" i="18" s="1"/>
  <c r="C14" i="20"/>
  <c r="H14" i="20" s="1"/>
  <c r="N6" i="20" s="1"/>
  <c r="C27" i="20"/>
  <c r="H27" i="20" s="1"/>
  <c r="N24" i="20" s="1"/>
  <c r="H29" i="20"/>
  <c r="C38" i="19"/>
  <c r="C27" i="19"/>
  <c r="H27" i="19" s="1"/>
  <c r="N24" i="19" s="1"/>
  <c r="C27" i="18"/>
  <c r="H27" i="18" s="1"/>
  <c r="H54" i="18"/>
  <c r="H14" i="1"/>
  <c r="N6" i="1" s="1"/>
  <c r="H19" i="1"/>
  <c r="H29" i="1" s="1"/>
  <c r="C24" i="1"/>
  <c r="H38" i="19" l="1"/>
  <c r="H40" i="19" s="1"/>
  <c r="H43" i="19" s="1"/>
  <c r="H38" i="20"/>
  <c r="H40" i="20" s="1"/>
  <c r="H32" i="20"/>
  <c r="H43" i="20" l="1"/>
</calcChain>
</file>

<file path=xl/comments1.xml><?xml version="1.0" encoding="utf-8"?>
<comments xmlns="http://schemas.openxmlformats.org/spreadsheetml/2006/main">
  <authors>
    <author>Автор</author>
  </authors>
  <commentList>
    <comment ref="C13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Общий км командировки
</t>
        </r>
      </text>
    </comment>
    <comment ref="F13" authorId="0">
      <text>
        <r>
          <rPr>
            <b/>
            <sz val="8"/>
            <color indexed="81"/>
            <rFont val="Tahoma"/>
            <family val="2"/>
            <charset val="204"/>
          </rPr>
          <t>Лето: 32 литра
Зима: 40,25 литра</t>
        </r>
      </text>
    </comment>
    <comment ref="J14" authorId="0">
      <text>
        <r>
          <rPr>
            <b/>
            <sz val="8"/>
            <color indexed="81"/>
            <rFont val="Tahoma"/>
            <family val="2"/>
            <charset val="204"/>
          </rPr>
          <t>Сумма на топливо 
наличными</t>
        </r>
      </text>
    </comment>
    <comment ref="C16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Кол-во дней командировки
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E16" authorId="0">
      <text>
        <r>
          <rPr>
            <b/>
            <sz val="8"/>
            <color indexed="81"/>
            <rFont val="Tahoma"/>
            <family val="2"/>
            <charset val="204"/>
          </rPr>
          <t>Суточные в рублях</t>
        </r>
      </text>
    </comment>
    <comment ref="C26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Общий км командировки
</t>
        </r>
      </text>
    </comment>
    <comment ref="F26" authorId="0">
      <text>
        <r>
          <rPr>
            <b/>
            <sz val="8"/>
            <color indexed="81"/>
            <rFont val="Tahoma"/>
            <family val="2"/>
            <charset val="204"/>
          </rPr>
          <t>Лето: 8,5 литра
Зима: 9,86 литра</t>
        </r>
      </text>
    </comment>
    <comment ref="J27" authorId="0">
      <text>
        <r>
          <rPr>
            <b/>
            <sz val="8"/>
            <color indexed="81"/>
            <rFont val="Tahoma"/>
            <family val="2"/>
            <charset val="204"/>
          </rPr>
          <t>Сумма на топливо 
наличными</t>
        </r>
      </text>
    </comment>
    <comment ref="C29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Кол-во дней командировки
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E29" authorId="0">
      <text>
        <r>
          <rPr>
            <b/>
            <sz val="8"/>
            <color indexed="81"/>
            <rFont val="Tahoma"/>
            <family val="2"/>
            <charset val="204"/>
          </rPr>
          <t>Суточные в рублях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C13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Общий км командировки
</t>
        </r>
      </text>
    </comment>
    <comment ref="F13" authorId="0">
      <text>
        <r>
          <rPr>
            <b/>
            <sz val="8"/>
            <color indexed="81"/>
            <rFont val="Tahoma"/>
            <family val="2"/>
            <charset val="204"/>
          </rPr>
          <t>Лето: 32 литра
Зима: 40,25 литра</t>
        </r>
      </text>
    </comment>
    <comment ref="J14" authorId="0">
      <text>
        <r>
          <rPr>
            <b/>
            <sz val="8"/>
            <color indexed="81"/>
            <rFont val="Tahoma"/>
            <family val="2"/>
            <charset val="204"/>
          </rPr>
          <t>Сумма на топливо 
наличными</t>
        </r>
      </text>
    </comment>
    <comment ref="C16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Кол-во дней командировки
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E16" authorId="0">
      <text>
        <r>
          <rPr>
            <b/>
            <sz val="8"/>
            <color indexed="81"/>
            <rFont val="Tahoma"/>
            <family val="2"/>
            <charset val="204"/>
          </rPr>
          <t>Суточные в рублях</t>
        </r>
      </text>
    </comment>
    <comment ref="C26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Общий км командировки
</t>
        </r>
      </text>
    </comment>
    <comment ref="F26" authorId="0">
      <text>
        <r>
          <rPr>
            <b/>
            <sz val="8"/>
            <color indexed="81"/>
            <rFont val="Tahoma"/>
            <family val="2"/>
            <charset val="204"/>
          </rPr>
          <t>Лето: 8,5 литра
Зима: 9,86 литра</t>
        </r>
      </text>
    </comment>
    <comment ref="J27" authorId="0">
      <text>
        <r>
          <rPr>
            <b/>
            <sz val="8"/>
            <color indexed="81"/>
            <rFont val="Tahoma"/>
            <family val="2"/>
            <charset val="204"/>
          </rPr>
          <t>Сумма на топливо 
наличными</t>
        </r>
      </text>
    </comment>
    <comment ref="C29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Кол-во дней командировки
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E29" authorId="0">
      <text>
        <r>
          <rPr>
            <b/>
            <sz val="8"/>
            <color indexed="81"/>
            <rFont val="Tahoma"/>
            <family val="2"/>
            <charset val="204"/>
          </rPr>
          <t>Суточные в рублях</t>
        </r>
      </text>
    </comment>
  </commentList>
</comments>
</file>

<file path=xl/comments3.xml><?xml version="1.0" encoding="utf-8"?>
<comments xmlns="http://schemas.openxmlformats.org/spreadsheetml/2006/main">
  <authors>
    <author>Автор</author>
  </authors>
  <commentList>
    <comment ref="C14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Общий км командировки
</t>
        </r>
      </text>
    </comment>
    <comment ref="F14" authorId="0">
      <text>
        <r>
          <rPr>
            <b/>
            <sz val="8"/>
            <color indexed="81"/>
            <rFont val="Tahoma"/>
            <family val="2"/>
            <charset val="204"/>
          </rPr>
          <t>Лето: 32 литра
Зима: 40,25 литра</t>
        </r>
      </text>
    </comment>
    <comment ref="J15" authorId="0">
      <text>
        <r>
          <rPr>
            <b/>
            <sz val="8"/>
            <color indexed="81"/>
            <rFont val="Tahoma"/>
            <family val="2"/>
            <charset val="204"/>
          </rPr>
          <t>Сумма на топливо 
наличными</t>
        </r>
      </text>
    </comment>
    <comment ref="C17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Кол-во дней командировки
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E17" authorId="0">
      <text>
        <r>
          <rPr>
            <b/>
            <sz val="8"/>
            <color indexed="81"/>
            <rFont val="Tahoma"/>
            <family val="2"/>
            <charset val="204"/>
          </rPr>
          <t>Суточные в рублях</t>
        </r>
      </text>
    </comment>
    <comment ref="C26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Общий км командировки
</t>
        </r>
      </text>
    </comment>
    <comment ref="F26" authorId="0">
      <text>
        <r>
          <rPr>
            <b/>
            <sz val="8"/>
            <color indexed="81"/>
            <rFont val="Tahoma"/>
            <family val="2"/>
            <charset val="204"/>
          </rPr>
          <t>Лето: 32 литра
Зима: 40,25 литра</t>
        </r>
      </text>
    </comment>
    <comment ref="J27" authorId="0">
      <text>
        <r>
          <rPr>
            <b/>
            <sz val="8"/>
            <color indexed="81"/>
            <rFont val="Tahoma"/>
            <family val="2"/>
            <charset val="204"/>
          </rPr>
          <t>Сумма на топливо 
наличными</t>
        </r>
      </text>
    </comment>
    <comment ref="C29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Кол-во дней командировки
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E29" authorId="0">
      <text>
        <r>
          <rPr>
            <b/>
            <sz val="8"/>
            <color indexed="81"/>
            <rFont val="Tahoma"/>
            <family val="2"/>
            <charset val="204"/>
          </rPr>
          <t>Суточные в рублях</t>
        </r>
      </text>
    </comment>
    <comment ref="C38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Общий км командировки
</t>
        </r>
      </text>
    </comment>
    <comment ref="F38" authorId="0">
      <text>
        <r>
          <rPr>
            <b/>
            <sz val="8"/>
            <color indexed="81"/>
            <rFont val="Tahoma"/>
            <family val="2"/>
            <charset val="204"/>
          </rPr>
          <t>Лето: 8,5 литра
Зима: 9,86 литра</t>
        </r>
      </text>
    </comment>
    <comment ref="J39" authorId="0">
      <text>
        <r>
          <rPr>
            <b/>
            <sz val="8"/>
            <color indexed="81"/>
            <rFont val="Tahoma"/>
            <family val="2"/>
            <charset val="204"/>
          </rPr>
          <t>Сумма на топливо 
наличными</t>
        </r>
      </text>
    </comment>
    <comment ref="C41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Кол-во дней командировки
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E41" authorId="0">
      <text>
        <r>
          <rPr>
            <b/>
            <sz val="8"/>
            <color indexed="81"/>
            <rFont val="Tahoma"/>
            <family val="2"/>
            <charset val="204"/>
          </rPr>
          <t>Суточные в рублях</t>
        </r>
      </text>
    </comment>
  </commentList>
</comments>
</file>

<file path=xl/comments4.xml><?xml version="1.0" encoding="utf-8"?>
<comments xmlns="http://schemas.openxmlformats.org/spreadsheetml/2006/main">
  <authors>
    <author>Автор</author>
  </authors>
  <commentList>
    <comment ref="C13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Общий км командировки
</t>
        </r>
      </text>
    </comment>
    <comment ref="F13" authorId="0">
      <text>
        <r>
          <rPr>
            <b/>
            <sz val="8"/>
            <color indexed="81"/>
            <rFont val="Tahoma"/>
            <family val="2"/>
            <charset val="204"/>
          </rPr>
          <t>Лето: 34,5 литра
Зима: 37,5 литра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J14" authorId="0">
      <text>
        <r>
          <rPr>
            <b/>
            <sz val="8"/>
            <color indexed="81"/>
            <rFont val="Tahoma"/>
            <family val="2"/>
            <charset val="204"/>
          </rPr>
          <t>Сумма на топливо 
наличными</t>
        </r>
      </text>
    </comment>
    <comment ref="E15" authorId="0">
      <text>
        <r>
          <rPr>
            <b/>
            <sz val="8"/>
            <color indexed="81"/>
            <rFont val="Tahoma"/>
            <family val="2"/>
            <charset val="204"/>
          </rPr>
          <t>Только в зимней время 8 часов (в летнее время "0 часов")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C16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Кол-во дней командировки
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E16" authorId="0">
      <text>
        <r>
          <rPr>
            <b/>
            <sz val="8"/>
            <color indexed="81"/>
            <rFont val="Tahoma"/>
            <family val="2"/>
            <charset val="204"/>
          </rPr>
          <t>Суточные в рублях</t>
        </r>
      </text>
    </comment>
  </commentList>
</comments>
</file>

<file path=xl/comments5.xml><?xml version="1.0" encoding="utf-8"?>
<comments xmlns="http://schemas.openxmlformats.org/spreadsheetml/2006/main">
  <authors>
    <author>Автор</author>
  </authors>
  <commentList>
    <comment ref="E13" authorId="0">
      <text>
        <r>
          <rPr>
            <b/>
            <sz val="8"/>
            <color indexed="81"/>
            <rFont val="Tahoma"/>
            <family val="2"/>
            <charset val="204"/>
          </rPr>
          <t>Только в зимней время 8 часов (в летнее время "0 часов")</t>
        </r>
      </text>
    </comment>
    <comment ref="C14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Кол-во дней командировки
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E14" authorId="0">
      <text>
        <r>
          <rPr>
            <b/>
            <sz val="8"/>
            <color indexed="81"/>
            <rFont val="Tahoma"/>
            <family val="2"/>
            <charset val="204"/>
          </rPr>
          <t>Суточные в рублях</t>
        </r>
      </text>
    </comment>
  </commentList>
</comments>
</file>

<file path=xl/sharedStrings.xml><?xml version="1.0" encoding="utf-8"?>
<sst xmlns="http://schemas.openxmlformats.org/spreadsheetml/2006/main" count="376" uniqueCount="72">
  <si>
    <t>Расчет затрат на выплнение маршрута: г.Новосибирск - г.Сельцо(Брянская обл.) -</t>
  </si>
  <si>
    <t>г. Жуков - г.Новосибирск</t>
  </si>
  <si>
    <t xml:space="preserve">Автомобиль: </t>
  </si>
  <si>
    <t>Scania</t>
  </si>
  <si>
    <t>г/н</t>
  </si>
  <si>
    <t>р037оо54</t>
  </si>
  <si>
    <t>Роман Евгений Викторович</t>
  </si>
  <si>
    <t>Пробег:</t>
  </si>
  <si>
    <t>Расход ГСМ :</t>
  </si>
  <si>
    <t>л. =</t>
  </si>
  <si>
    <t>Водитель-фельдъегерь(ответственный за перевозку):</t>
  </si>
  <si>
    <t>Суточные :</t>
  </si>
  <si>
    <t>дней</t>
  </si>
  <si>
    <t>Прочие непредвиденные расходы:</t>
  </si>
  <si>
    <t>рублей</t>
  </si>
  <si>
    <t>ИТОГО:</t>
  </si>
  <si>
    <t>Фельдъегерь по с/п(старший маршрута):</t>
  </si>
  <si>
    <t>Борисов Сергей Николаевич</t>
  </si>
  <si>
    <t>рублей.</t>
  </si>
  <si>
    <t xml:space="preserve">                    И.о.начальника УСС по НСО</t>
  </si>
  <si>
    <t xml:space="preserve">                   _______________А.А.Ганкин</t>
  </si>
  <si>
    <t xml:space="preserve">                 "        "________________2013</t>
  </si>
  <si>
    <t>Расчет произвел:</t>
  </si>
  <si>
    <t>№</t>
  </si>
  <si>
    <t>Мерзляков Алексей Юрьевич</t>
  </si>
  <si>
    <t>Нал. ДТ</t>
  </si>
  <si>
    <t xml:space="preserve">                                   УТВЕРЖДАЮ</t>
  </si>
  <si>
    <t>Камаз</t>
  </si>
  <si>
    <t>р013оо54</t>
  </si>
  <si>
    <t>км/100</t>
  </si>
  <si>
    <t>л.      Х</t>
  </si>
  <si>
    <t>дн.    Х</t>
  </si>
  <si>
    <t>км. Х</t>
  </si>
  <si>
    <t>руб.  =</t>
  </si>
  <si>
    <t xml:space="preserve">руб., в.ч.наличн. </t>
  </si>
  <si>
    <t>Прогрев:</t>
  </si>
  <si>
    <t>ноч.  Х</t>
  </si>
  <si>
    <t>=</t>
  </si>
  <si>
    <t>час.</t>
  </si>
  <si>
    <t>литров.</t>
  </si>
  <si>
    <t>м128то54</t>
  </si>
  <si>
    <t>Кривошеин Сергей Витальевич</t>
  </si>
  <si>
    <t>Ивашко Владимир Александрович</t>
  </si>
  <si>
    <t>у066ох54</t>
  </si>
  <si>
    <t>Рябов Роман Анатольевич</t>
  </si>
  <si>
    <t>Форд</t>
  </si>
  <si>
    <t>Салмин Сергей Иосифович</t>
  </si>
  <si>
    <t xml:space="preserve"> г.Новосибирск</t>
  </si>
  <si>
    <t>р020оо54</t>
  </si>
  <si>
    <t xml:space="preserve">                                                  УТВЕРЖДАЮ</t>
  </si>
  <si>
    <t>А.В. Бобов</t>
  </si>
  <si>
    <t xml:space="preserve">Расчет затрат на выплнение маршрута:г. Новосибирск – г. Березовский,Кемеровская обл  – </t>
  </si>
  <si>
    <t>п. Ключевской, Забайкальский край) - г. Новосибирск</t>
  </si>
  <si>
    <t>№96</t>
  </si>
  <si>
    <t>Расчет затрат на выплнение маршрута: г.Новосибирск - с. Саровка, Томская обл. -</t>
  </si>
  <si>
    <t>р024оо54</t>
  </si>
  <si>
    <t>Стафеев Алексвндр Александрович</t>
  </si>
  <si>
    <t>Мазуров Александр Анатольевич</t>
  </si>
  <si>
    <r>
      <t>руб., в.ч.</t>
    </r>
    <r>
      <rPr>
        <b/>
        <sz val="12"/>
        <color theme="1"/>
        <rFont val="Times New Roman"/>
        <family val="1"/>
        <charset val="204"/>
      </rPr>
      <t xml:space="preserve">наличн. </t>
    </r>
  </si>
  <si>
    <r>
      <t>руб., в.ч.</t>
    </r>
    <r>
      <rPr>
        <b/>
        <sz val="12"/>
        <color theme="1"/>
        <rFont val="Times New Roman"/>
        <family val="1"/>
        <charset val="204"/>
      </rPr>
      <t>наличн.</t>
    </r>
    <r>
      <rPr>
        <sz val="12"/>
        <color theme="1"/>
        <rFont val="Times New Roman"/>
        <family val="1"/>
        <charset val="204"/>
      </rPr>
      <t xml:space="preserve"> </t>
    </r>
  </si>
  <si>
    <t>Итого общая сумма к выдачи составляет :</t>
  </si>
  <si>
    <t>Расчет затрат на выплнение маршрута: г.Новосибирск - г. Богучаны, Красноярский край. -</t>
  </si>
  <si>
    <t xml:space="preserve">Форд </t>
  </si>
  <si>
    <t xml:space="preserve">                 "        "________________2014</t>
  </si>
  <si>
    <t>р005оо54</t>
  </si>
  <si>
    <t>п/з</t>
  </si>
  <si>
    <t xml:space="preserve">                   _____________С.Г. Татарников</t>
  </si>
  <si>
    <t>Андреев Александр Анатольевич</t>
  </si>
  <si>
    <t xml:space="preserve">                 "        "________________2016</t>
  </si>
  <si>
    <t>р010оо54</t>
  </si>
  <si>
    <t>Расчет затрат на выплнение маршрута:г. Новосибирск - Курган, Курганская обл - г. Новосибирск</t>
  </si>
  <si>
    <t>№71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</si>
</sst>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р_._-;\-* #,##0.00_р_._-;_-* &quot;-&quot;??_р_._-;_-@_-"/>
    <numFmt numFmtId="164" formatCode="_-* #,##0_р_._-;\-* #,##0_р_._-;_-* &quot;-&quot;??_р_._-;_-@_-"/>
    <numFmt numFmtId="165" formatCode="0.0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u/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4" fillId="0" borderId="0" xfId="0" applyFont="1"/>
    <xf numFmtId="0" fontId="2" fillId="0" borderId="0" xfId="0" applyFont="1" applyAlignment="1">
      <alignment horizontal="center"/>
    </xf>
    <xf numFmtId="164" fontId="5" fillId="0" borderId="0" xfId="1" applyNumberFormat="1" applyFont="1" applyAlignment="1">
      <alignment horizontal="center"/>
    </xf>
    <xf numFmtId="0" fontId="5" fillId="0" borderId="0" xfId="0" applyFont="1"/>
    <xf numFmtId="2" fontId="2" fillId="0" borderId="0" xfId="1" applyNumberFormat="1" applyFont="1" applyAlignment="1">
      <alignment horizontal="center"/>
    </xf>
    <xf numFmtId="164" fontId="5" fillId="0" borderId="0" xfId="0" applyNumberFormat="1" applyFont="1"/>
    <xf numFmtId="0" fontId="3" fillId="2" borderId="0" xfId="0" applyFont="1" applyFill="1"/>
    <xf numFmtId="2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/>
    <xf numFmtId="14" fontId="3" fillId="0" borderId="0" xfId="0" applyNumberFormat="1" applyFont="1"/>
    <xf numFmtId="0" fontId="2" fillId="0" borderId="0" xfId="0" applyFont="1" applyAlignment="1">
      <alignment wrapText="1"/>
    </xf>
    <xf numFmtId="164" fontId="5" fillId="0" borderId="0" xfId="1" applyNumberFormat="1" applyFont="1" applyAlignment="1">
      <alignment horizontal="left"/>
    </xf>
    <xf numFmtId="2" fontId="2" fillId="0" borderId="0" xfId="0" applyNumberFormat="1" applyFont="1" applyAlignment="1">
      <alignment horizontal="right"/>
    </xf>
    <xf numFmtId="164" fontId="5" fillId="0" borderId="0" xfId="1" applyNumberFormat="1" applyFont="1" applyFill="1" applyAlignment="1">
      <alignment horizontal="left"/>
    </xf>
    <xf numFmtId="0" fontId="2" fillId="0" borderId="0" xfId="0" applyFont="1" applyFill="1"/>
    <xf numFmtId="2" fontId="2" fillId="0" borderId="0" xfId="1" applyNumberFormat="1" applyFont="1" applyFill="1" applyAlignment="1">
      <alignment horizontal="right"/>
    </xf>
    <xf numFmtId="164" fontId="5" fillId="0" borderId="0" xfId="1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0" fillId="0" borderId="0" xfId="0" applyFont="1" applyFill="1"/>
    <xf numFmtId="0" fontId="10" fillId="0" borderId="0" xfId="0" applyFont="1" applyAlignment="1">
      <alignment horizontal="center"/>
    </xf>
    <xf numFmtId="164" fontId="12" fillId="0" borderId="0" xfId="1" applyNumberFormat="1" applyFont="1" applyFill="1" applyAlignment="1">
      <alignment horizontal="left"/>
    </xf>
    <xf numFmtId="2" fontId="10" fillId="0" borderId="0" xfId="0" applyNumberFormat="1" applyFont="1" applyAlignment="1">
      <alignment horizontal="right"/>
    </xf>
    <xf numFmtId="164" fontId="12" fillId="0" borderId="0" xfId="1" applyNumberFormat="1" applyFont="1" applyAlignment="1">
      <alignment horizontal="left"/>
    </xf>
    <xf numFmtId="2" fontId="10" fillId="0" borderId="0" xfId="1" applyNumberFormat="1" applyFont="1" applyFill="1" applyAlignment="1">
      <alignment horizontal="right"/>
    </xf>
    <xf numFmtId="164" fontId="12" fillId="0" borderId="0" xfId="1" applyNumberFormat="1" applyFont="1" applyAlignment="1">
      <alignment horizontal="center"/>
    </xf>
    <xf numFmtId="0" fontId="12" fillId="0" borderId="0" xfId="0" applyFont="1"/>
    <xf numFmtId="0" fontId="10" fillId="0" borderId="0" xfId="0" applyFont="1" applyAlignment="1">
      <alignment wrapText="1"/>
    </xf>
    <xf numFmtId="164" fontId="12" fillId="0" borderId="0" xfId="1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164" fontId="12" fillId="0" borderId="0" xfId="0" applyNumberFormat="1" applyFont="1"/>
    <xf numFmtId="0" fontId="10" fillId="0" borderId="0" xfId="0" applyFont="1" applyAlignment="1">
      <alignment horizontal="center" vertical="center"/>
    </xf>
    <xf numFmtId="2" fontId="10" fillId="0" borderId="0" xfId="1" applyNumberFormat="1" applyFont="1" applyAlignment="1">
      <alignment horizontal="center"/>
    </xf>
    <xf numFmtId="0" fontId="10" fillId="0" borderId="0" xfId="0" applyFont="1" applyAlignment="1">
      <alignment horizontal="left"/>
    </xf>
    <xf numFmtId="14" fontId="10" fillId="0" borderId="0" xfId="0" applyNumberFormat="1" applyFont="1"/>
    <xf numFmtId="14" fontId="10" fillId="0" borderId="0" xfId="0" applyNumberFormat="1" applyFont="1" applyAlignment="1">
      <alignment horizontal="right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0" fontId="15" fillId="0" borderId="0" xfId="0" applyFont="1"/>
    <xf numFmtId="0" fontId="14" fillId="0" borderId="0" xfId="0" applyFont="1" applyBorder="1"/>
    <xf numFmtId="164" fontId="9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Border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6" fillId="0" borderId="0" xfId="0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1"/>
  <sheetViews>
    <sheetView topLeftCell="A34" workbookViewId="0">
      <selection activeCell="B43" sqref="B43"/>
    </sheetView>
  </sheetViews>
  <sheetFormatPr defaultRowHeight="15" x14ac:dyDescent="0.25"/>
  <cols>
    <col min="1" max="1" width="1.85546875" style="2" customWidth="1"/>
    <col min="2" max="2" width="34.140625" style="2" customWidth="1"/>
    <col min="3" max="3" width="12.5703125" style="2" customWidth="1"/>
    <col min="4" max="4" width="7.42578125" style="2" customWidth="1"/>
    <col min="5" max="6" width="5.7109375" style="2" customWidth="1"/>
    <col min="7" max="7" width="4.85546875" style="2" customWidth="1"/>
    <col min="8" max="8" width="11.7109375" style="2" customWidth="1"/>
    <col min="9" max="9" width="16.7109375" style="2" customWidth="1"/>
    <col min="10" max="10" width="10.85546875" style="2" customWidth="1"/>
    <col min="11" max="12" width="9.140625" style="2"/>
    <col min="13" max="13" width="2.140625" style="2" customWidth="1"/>
    <col min="14" max="14" width="10" style="2" customWidth="1"/>
    <col min="15" max="16384" width="9.140625" style="2"/>
  </cols>
  <sheetData>
    <row r="1" spans="1:15" ht="18.75" x14ac:dyDescent="0.3">
      <c r="A1" s="1"/>
      <c r="B1" s="1"/>
      <c r="C1" s="1"/>
      <c r="D1" s="1"/>
      <c r="E1" s="1"/>
      <c r="F1" s="1"/>
      <c r="G1" s="1"/>
      <c r="H1" s="55" t="s">
        <v>26</v>
      </c>
      <c r="I1" s="26"/>
      <c r="J1" s="26"/>
    </row>
    <row r="2" spans="1:15" ht="18.75" x14ac:dyDescent="0.3">
      <c r="A2" s="1"/>
      <c r="B2" s="1"/>
      <c r="C2" s="1"/>
      <c r="D2" s="1"/>
      <c r="E2" s="1"/>
      <c r="F2" s="1"/>
      <c r="G2" s="1" t="s">
        <v>19</v>
      </c>
      <c r="H2" s="26"/>
      <c r="I2" s="26"/>
      <c r="J2" s="26"/>
    </row>
    <row r="3" spans="1:15" ht="18.75" x14ac:dyDescent="0.3">
      <c r="A3" s="1"/>
      <c r="B3" s="1"/>
      <c r="C3" s="1"/>
      <c r="D3" s="1"/>
      <c r="E3" s="1"/>
      <c r="F3" s="1"/>
      <c r="G3" s="1" t="s">
        <v>20</v>
      </c>
      <c r="H3" s="26"/>
      <c r="I3" s="26"/>
      <c r="J3" s="26"/>
    </row>
    <row r="4" spans="1:15" ht="18.75" x14ac:dyDescent="0.3">
      <c r="A4" s="1"/>
      <c r="B4" s="1"/>
      <c r="C4" s="1"/>
      <c r="D4" s="1"/>
      <c r="E4" s="1"/>
      <c r="F4" s="1"/>
      <c r="G4" s="1" t="s">
        <v>21</v>
      </c>
      <c r="H4" s="26"/>
      <c r="I4" s="26"/>
      <c r="J4" s="26"/>
    </row>
    <row r="5" spans="1:15" ht="18.75" x14ac:dyDescent="0.3">
      <c r="A5" s="1"/>
      <c r="B5" s="1"/>
      <c r="C5" s="1"/>
      <c r="D5" s="1"/>
      <c r="E5" s="1"/>
      <c r="F5" s="1"/>
      <c r="G5" s="1"/>
      <c r="H5" s="26"/>
      <c r="I5" s="26"/>
      <c r="J5" s="26"/>
      <c r="L5" s="10" t="s">
        <v>11</v>
      </c>
      <c r="M5" s="10"/>
      <c r="N5" s="11">
        <f>C13/540</f>
        <v>2.1111111111111112</v>
      </c>
      <c r="O5" s="10" t="s">
        <v>12</v>
      </c>
    </row>
    <row r="6" spans="1:15" ht="15.75" x14ac:dyDescent="0.25">
      <c r="A6" s="1"/>
      <c r="B6" s="1" t="s">
        <v>54</v>
      </c>
      <c r="C6" s="1"/>
      <c r="D6" s="1"/>
      <c r="E6" s="1"/>
      <c r="F6" s="1"/>
      <c r="G6" s="1"/>
      <c r="H6" s="1"/>
      <c r="I6" s="1"/>
      <c r="L6" s="10" t="s">
        <v>25</v>
      </c>
      <c r="M6" s="10"/>
      <c r="N6" s="12">
        <f>H14/2</f>
        <v>8925.875</v>
      </c>
      <c r="O6" s="10" t="s">
        <v>14</v>
      </c>
    </row>
    <row r="7" spans="1:15" ht="15.75" x14ac:dyDescent="0.25">
      <c r="A7" s="3"/>
      <c r="B7" s="3" t="s">
        <v>47</v>
      </c>
      <c r="C7" s="3"/>
      <c r="D7" s="3"/>
      <c r="E7" s="3"/>
      <c r="F7" s="3"/>
      <c r="G7" s="3"/>
      <c r="H7" s="3"/>
      <c r="I7" s="3"/>
    </row>
    <row r="8" spans="1:15" ht="15.75" x14ac:dyDescent="0.25">
      <c r="A8" s="1"/>
      <c r="B8" s="1"/>
      <c r="C8" s="1"/>
      <c r="D8" s="1"/>
      <c r="E8" s="1"/>
      <c r="F8" s="1"/>
      <c r="G8" s="1"/>
      <c r="H8" s="1"/>
      <c r="I8" s="1"/>
    </row>
    <row r="9" spans="1:15" ht="15.75" x14ac:dyDescent="0.25">
      <c r="A9" s="1"/>
      <c r="B9" s="1" t="s">
        <v>2</v>
      </c>
      <c r="C9" s="1" t="s">
        <v>27</v>
      </c>
      <c r="D9" s="1" t="s">
        <v>4</v>
      </c>
      <c r="E9" s="1" t="s">
        <v>40</v>
      </c>
      <c r="F9" s="1"/>
      <c r="G9" s="1"/>
      <c r="H9" s="1"/>
      <c r="I9" s="1"/>
    </row>
    <row r="10" spans="1:15" ht="15.75" x14ac:dyDescent="0.25">
      <c r="A10" s="1"/>
      <c r="B10" s="1" t="s">
        <v>10</v>
      </c>
      <c r="C10" s="1"/>
      <c r="D10" s="1"/>
      <c r="E10" s="1"/>
      <c r="F10" s="1"/>
      <c r="G10" s="1"/>
      <c r="H10" s="1"/>
      <c r="I10" s="1"/>
    </row>
    <row r="11" spans="1:15" ht="15.75" x14ac:dyDescent="0.25">
      <c r="A11" s="1"/>
      <c r="B11" s="4" t="s">
        <v>42</v>
      </c>
      <c r="C11" s="1"/>
      <c r="D11" s="1"/>
      <c r="E11" s="1"/>
      <c r="F11" s="1"/>
      <c r="G11" s="1"/>
      <c r="H11" s="1"/>
      <c r="I11" s="1"/>
    </row>
    <row r="12" spans="1:15" ht="15.75" x14ac:dyDescent="0.25">
      <c r="A12" s="1"/>
      <c r="B12" s="4"/>
      <c r="C12" s="1"/>
      <c r="D12" s="1"/>
      <c r="E12" s="1"/>
      <c r="F12" s="1"/>
      <c r="G12" s="1"/>
      <c r="H12" s="1"/>
      <c r="I12" s="1"/>
    </row>
    <row r="13" spans="1:15" ht="15.75" x14ac:dyDescent="0.25">
      <c r="A13" s="1"/>
      <c r="B13" s="1" t="s">
        <v>7</v>
      </c>
      <c r="C13" s="21">
        <v>1140</v>
      </c>
      <c r="D13" s="1" t="s">
        <v>29</v>
      </c>
      <c r="E13" s="1" t="s">
        <v>32</v>
      </c>
      <c r="F13" s="5">
        <v>40.25</v>
      </c>
      <c r="G13" s="1" t="s">
        <v>9</v>
      </c>
      <c r="H13" s="5">
        <f>C13/100*F13</f>
        <v>458.85</v>
      </c>
      <c r="I13" s="1" t="s">
        <v>39</v>
      </c>
      <c r="J13" s="1"/>
      <c r="K13" s="1"/>
    </row>
    <row r="14" spans="1:15" ht="15.75" x14ac:dyDescent="0.25">
      <c r="A14" s="1"/>
      <c r="B14" s="1" t="s">
        <v>8</v>
      </c>
      <c r="C14" s="13">
        <f>H13+H15</f>
        <v>510.05</v>
      </c>
      <c r="D14" s="1" t="s">
        <v>30</v>
      </c>
      <c r="E14" s="5">
        <v>35</v>
      </c>
      <c r="F14" s="1" t="s">
        <v>33</v>
      </c>
      <c r="G14" s="1"/>
      <c r="H14" s="5">
        <f>C14*E14</f>
        <v>17851.75</v>
      </c>
      <c r="I14" s="1" t="s">
        <v>58</v>
      </c>
      <c r="J14" s="20">
        <v>10000</v>
      </c>
      <c r="K14" s="1"/>
    </row>
    <row r="15" spans="1:15" ht="15.75" x14ac:dyDescent="0.25">
      <c r="A15" s="1"/>
      <c r="B15" s="1" t="s">
        <v>35</v>
      </c>
      <c r="C15" s="19">
        <f>C16-1</f>
        <v>2</v>
      </c>
      <c r="D15" s="1" t="s">
        <v>36</v>
      </c>
      <c r="E15" s="5">
        <v>8</v>
      </c>
      <c r="F15" s="1" t="s">
        <v>38</v>
      </c>
      <c r="G15" s="1" t="s">
        <v>37</v>
      </c>
      <c r="H15" s="5">
        <f>C15*E15*3.2</f>
        <v>51.2</v>
      </c>
      <c r="I15" s="1" t="s">
        <v>39</v>
      </c>
      <c r="J15" s="18"/>
      <c r="K15" s="1"/>
    </row>
    <row r="16" spans="1:15" ht="15.75" x14ac:dyDescent="0.25">
      <c r="A16" s="1"/>
      <c r="B16" s="1" t="s">
        <v>11</v>
      </c>
      <c r="C16" s="22">
        <v>3</v>
      </c>
      <c r="D16" s="1" t="s">
        <v>31</v>
      </c>
      <c r="E16" s="1">
        <v>450</v>
      </c>
      <c r="F16" s="1" t="s">
        <v>33</v>
      </c>
      <c r="G16" s="1"/>
      <c r="H16" s="6">
        <f>C16*E16</f>
        <v>1350</v>
      </c>
      <c r="I16" s="7" t="s">
        <v>18</v>
      </c>
      <c r="J16" s="1"/>
      <c r="K16" s="1"/>
    </row>
    <row r="17" spans="1:15" ht="24" customHeight="1" x14ac:dyDescent="0.25">
      <c r="A17" s="1"/>
      <c r="B17" s="17" t="s">
        <v>13</v>
      </c>
      <c r="C17" s="1"/>
      <c r="D17" s="1"/>
      <c r="E17" s="1"/>
      <c r="F17" s="1"/>
      <c r="G17" s="1"/>
      <c r="H17" s="23">
        <v>30000</v>
      </c>
      <c r="I17" s="24" t="s">
        <v>18</v>
      </c>
      <c r="J17" s="1"/>
      <c r="K17" s="1"/>
    </row>
    <row r="18" spans="1:15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5" ht="15.75" x14ac:dyDescent="0.25">
      <c r="A19" s="1"/>
      <c r="B19" s="1"/>
      <c r="C19" s="1"/>
      <c r="D19" s="1"/>
      <c r="E19" s="7" t="s">
        <v>15</v>
      </c>
      <c r="F19" s="1"/>
      <c r="G19" s="1"/>
      <c r="H19" s="9">
        <f>J14+H16+H17</f>
        <v>41350</v>
      </c>
      <c r="I19" s="7" t="s">
        <v>18</v>
      </c>
      <c r="J19" s="1"/>
      <c r="K19" s="1"/>
    </row>
    <row r="20" spans="1:15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5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5" ht="15.75" x14ac:dyDescent="0.25">
      <c r="A22" s="1"/>
      <c r="B22" s="1" t="s">
        <v>2</v>
      </c>
      <c r="C22" s="1" t="s">
        <v>45</v>
      </c>
      <c r="D22" s="25" t="s">
        <v>4</v>
      </c>
      <c r="E22" s="1" t="s">
        <v>55</v>
      </c>
      <c r="F22" s="1"/>
      <c r="G22" s="1"/>
      <c r="H22" s="1"/>
      <c r="I22" s="1"/>
      <c r="K22" s="1"/>
    </row>
    <row r="23" spans="1:15" ht="15.75" x14ac:dyDescent="0.25">
      <c r="A23" s="1"/>
      <c r="B23" s="1" t="s">
        <v>10</v>
      </c>
      <c r="C23" s="1"/>
      <c r="D23" s="1"/>
      <c r="E23" s="1"/>
      <c r="F23" s="1"/>
      <c r="G23" s="1"/>
      <c r="H23" s="1"/>
      <c r="I23" s="1"/>
      <c r="K23" s="1"/>
      <c r="L23" s="10" t="s">
        <v>11</v>
      </c>
      <c r="M23" s="10"/>
      <c r="N23" s="11">
        <f>C26/540</f>
        <v>2.1111111111111112</v>
      </c>
      <c r="O23" s="10" t="s">
        <v>12</v>
      </c>
    </row>
    <row r="24" spans="1:15" ht="15.75" x14ac:dyDescent="0.25">
      <c r="A24" s="1"/>
      <c r="B24" s="4" t="s">
        <v>56</v>
      </c>
      <c r="C24" s="1"/>
      <c r="D24" s="1"/>
      <c r="E24" s="1"/>
      <c r="F24" s="1"/>
      <c r="G24" s="1"/>
      <c r="H24" s="1"/>
      <c r="I24" s="1"/>
      <c r="K24" s="1"/>
      <c r="L24" s="10" t="s">
        <v>25</v>
      </c>
      <c r="M24" s="10"/>
      <c r="N24" s="12">
        <f>H27/2</f>
        <v>2474.5</v>
      </c>
      <c r="O24" s="10" t="s">
        <v>14</v>
      </c>
    </row>
    <row r="25" spans="1:15" ht="15.75" x14ac:dyDescent="0.25">
      <c r="A25" s="1"/>
      <c r="B25" s="4"/>
      <c r="C25" s="1"/>
      <c r="D25" s="1"/>
      <c r="E25" s="1"/>
      <c r="F25" s="1"/>
      <c r="G25" s="1"/>
      <c r="H25" s="1"/>
      <c r="I25" s="1"/>
      <c r="K25" s="1"/>
    </row>
    <row r="26" spans="1:15" ht="15.75" x14ac:dyDescent="0.25">
      <c r="A26" s="1"/>
      <c r="B26" s="1" t="s">
        <v>7</v>
      </c>
      <c r="C26" s="21">
        <f>C13</f>
        <v>1140</v>
      </c>
      <c r="D26" s="1" t="s">
        <v>29</v>
      </c>
      <c r="E26" s="1" t="s">
        <v>32</v>
      </c>
      <c r="F26" s="5">
        <v>11</v>
      </c>
      <c r="G26" s="1" t="s">
        <v>9</v>
      </c>
      <c r="H26" s="5">
        <f>C26/100*F26</f>
        <v>125.4</v>
      </c>
      <c r="I26" s="1" t="s">
        <v>39</v>
      </c>
      <c r="J26" s="1"/>
      <c r="K26" s="1"/>
    </row>
    <row r="27" spans="1:15" ht="15.75" x14ac:dyDescent="0.25">
      <c r="A27" s="1"/>
      <c r="B27" s="1" t="s">
        <v>8</v>
      </c>
      <c r="C27" s="13">
        <f>H26+H28</f>
        <v>141.4</v>
      </c>
      <c r="D27" s="1" t="s">
        <v>30</v>
      </c>
      <c r="E27" s="5">
        <f>E14</f>
        <v>35</v>
      </c>
      <c r="F27" s="1" t="s">
        <v>33</v>
      </c>
      <c r="G27" s="1"/>
      <c r="H27" s="5">
        <f>C27*E27</f>
        <v>4949</v>
      </c>
      <c r="I27" s="1" t="s">
        <v>59</v>
      </c>
      <c r="J27" s="20">
        <v>4000</v>
      </c>
      <c r="K27" s="1"/>
    </row>
    <row r="28" spans="1:15" ht="15.75" x14ac:dyDescent="0.25">
      <c r="A28" s="1"/>
      <c r="B28" s="1" t="s">
        <v>35</v>
      </c>
      <c r="C28" s="19">
        <f>C29-1</f>
        <v>2</v>
      </c>
      <c r="D28" s="1" t="s">
        <v>36</v>
      </c>
      <c r="E28" s="5">
        <v>8</v>
      </c>
      <c r="F28" s="1" t="s">
        <v>38</v>
      </c>
      <c r="G28" s="1" t="s">
        <v>37</v>
      </c>
      <c r="H28" s="5">
        <f>C28*E28*1</f>
        <v>16</v>
      </c>
      <c r="I28" s="1" t="s">
        <v>39</v>
      </c>
      <c r="J28" s="18"/>
      <c r="K28" s="1"/>
    </row>
    <row r="29" spans="1:15" ht="15.75" x14ac:dyDescent="0.25">
      <c r="A29" s="1"/>
      <c r="B29" s="1" t="s">
        <v>11</v>
      </c>
      <c r="C29" s="22">
        <f>C16</f>
        <v>3</v>
      </c>
      <c r="D29" s="1" t="s">
        <v>31</v>
      </c>
      <c r="E29" s="1">
        <f>E16</f>
        <v>450</v>
      </c>
      <c r="F29" s="1" t="s">
        <v>33</v>
      </c>
      <c r="G29" s="1"/>
      <c r="H29" s="6">
        <f>C29*E29</f>
        <v>1350</v>
      </c>
      <c r="I29" s="7" t="s">
        <v>18</v>
      </c>
      <c r="J29" s="1"/>
      <c r="K29" s="1"/>
    </row>
    <row r="30" spans="1:15" ht="27" customHeight="1" x14ac:dyDescent="0.25">
      <c r="A30" s="1"/>
      <c r="B30" s="17" t="s">
        <v>13</v>
      </c>
      <c r="C30" s="1"/>
      <c r="D30" s="1"/>
      <c r="E30" s="1"/>
      <c r="F30" s="1"/>
      <c r="G30" s="1"/>
      <c r="H30" s="23">
        <v>10000</v>
      </c>
      <c r="I30" s="24" t="s">
        <v>18</v>
      </c>
      <c r="J30" s="1"/>
      <c r="K30" s="1"/>
    </row>
    <row r="31" spans="1:15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5" ht="15.75" x14ac:dyDescent="0.25">
      <c r="A32" s="1"/>
      <c r="B32" s="1"/>
      <c r="C32" s="1"/>
      <c r="D32" s="1"/>
      <c r="E32" s="7" t="s">
        <v>15</v>
      </c>
      <c r="F32" s="1"/>
      <c r="G32" s="1"/>
      <c r="H32" s="9">
        <f>J27+H29+H30</f>
        <v>15350</v>
      </c>
      <c r="I32" s="7" t="s">
        <v>18</v>
      </c>
      <c r="J32" s="1"/>
      <c r="K32" s="1"/>
    </row>
    <row r="33" spans="1:11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x14ac:dyDescent="0.25">
      <c r="A35" s="1"/>
      <c r="B35" s="1" t="s">
        <v>16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ht="15.75" x14ac:dyDescent="0.25">
      <c r="A36" s="1"/>
      <c r="B36" s="4" t="s">
        <v>57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x14ac:dyDescent="0.25">
      <c r="A38" s="1"/>
      <c r="B38" s="1" t="s">
        <v>11</v>
      </c>
      <c r="C38" s="8">
        <f>C29</f>
        <v>3</v>
      </c>
      <c r="D38" s="1" t="s">
        <v>31</v>
      </c>
      <c r="E38" s="1">
        <f>E29</f>
        <v>450</v>
      </c>
      <c r="F38" s="1" t="s">
        <v>33</v>
      </c>
      <c r="G38" s="1"/>
      <c r="H38" s="6">
        <f>H29</f>
        <v>1350</v>
      </c>
      <c r="I38" s="7" t="s">
        <v>18</v>
      </c>
      <c r="J38" s="1"/>
      <c r="K38" s="1"/>
    </row>
    <row r="39" spans="1:11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x14ac:dyDescent="0.25">
      <c r="A40" s="1"/>
      <c r="B40" s="1"/>
      <c r="C40" s="1"/>
      <c r="D40" s="1"/>
      <c r="E40" s="7" t="s">
        <v>15</v>
      </c>
      <c r="F40" s="1"/>
      <c r="G40" s="1"/>
      <c r="H40" s="9">
        <f>H38</f>
        <v>1350</v>
      </c>
      <c r="I40" s="7" t="s">
        <v>18</v>
      </c>
      <c r="J40" s="1"/>
      <c r="K40" s="1"/>
    </row>
    <row r="41" spans="1:11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x14ac:dyDescent="0.25">
      <c r="A43" s="1"/>
      <c r="B43" s="1" t="s">
        <v>60</v>
      </c>
      <c r="C43" s="1"/>
      <c r="D43" s="1"/>
      <c r="E43" s="1"/>
      <c r="F43" s="1"/>
      <c r="G43" s="1"/>
      <c r="H43" s="9">
        <f>H40+H32+H19</f>
        <v>58050</v>
      </c>
      <c r="I43" s="7" t="s">
        <v>18</v>
      </c>
      <c r="J43" s="1"/>
      <c r="K43" s="1"/>
    </row>
    <row r="44" spans="1:11" ht="15.75" x14ac:dyDescent="0.25">
      <c r="A44" s="13"/>
      <c r="B44" s="16"/>
      <c r="C44" s="16"/>
      <c r="D44" s="1"/>
      <c r="E44" s="1"/>
      <c r="F44" s="1"/>
      <c r="G44" s="1"/>
      <c r="H44" s="1"/>
      <c r="I44" s="1"/>
      <c r="J44" s="1"/>
      <c r="K44" s="1"/>
    </row>
    <row r="45" spans="1:11" ht="15.75" x14ac:dyDescent="0.25">
      <c r="A45" s="1"/>
      <c r="B45" s="16" t="s">
        <v>22</v>
      </c>
      <c r="C45" s="1"/>
      <c r="D45" s="1"/>
      <c r="E45" s="1"/>
      <c r="F45" s="1"/>
      <c r="G45" s="1"/>
      <c r="H45" s="1" t="s">
        <v>50</v>
      </c>
      <c r="I45" s="1"/>
      <c r="J45" s="1"/>
      <c r="K45" s="1"/>
    </row>
    <row r="46" spans="1:11" ht="15.75" x14ac:dyDescent="0.25">
      <c r="A46" s="1"/>
      <c r="B46" s="16"/>
      <c r="C46" s="1"/>
      <c r="D46" s="1"/>
      <c r="E46" s="1"/>
      <c r="F46" s="1"/>
      <c r="G46" s="1"/>
      <c r="H46" s="1"/>
      <c r="I46" s="1"/>
      <c r="J46" s="1"/>
      <c r="K46" s="1"/>
    </row>
    <row r="47" spans="1:11" ht="30" customHeight="1" x14ac:dyDescent="0.25">
      <c r="A47" s="13"/>
      <c r="B47" s="46">
        <v>41610</v>
      </c>
      <c r="C47" s="45">
        <f>B47+C16-1</f>
        <v>41612</v>
      </c>
      <c r="D47" s="28"/>
      <c r="E47" s="28"/>
      <c r="F47" s="28"/>
      <c r="G47" s="28"/>
      <c r="H47" s="28"/>
      <c r="I47" s="28"/>
      <c r="J47" s="28"/>
      <c r="K47" s="28"/>
    </row>
    <row r="48" spans="1:11" ht="15.75" x14ac:dyDescent="0.25">
      <c r="A48" s="15"/>
      <c r="B48" s="16"/>
      <c r="C48" s="16"/>
      <c r="D48" s="1"/>
      <c r="E48" s="1"/>
      <c r="F48" s="1"/>
      <c r="G48" s="1"/>
      <c r="H48" s="1"/>
      <c r="I48" s="1"/>
      <c r="J48" s="1"/>
      <c r="K48" s="1"/>
    </row>
    <row r="49" spans="1:11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</sheetData>
  <pageMargins left="0.25" right="0.25" top="0.75" bottom="0.75" header="0.3" footer="0.3"/>
  <pageSetup paperSize="9" scale="86" orientation="portrait" horizontalDpi="180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1"/>
  <sheetViews>
    <sheetView topLeftCell="A37" workbookViewId="0">
      <selection activeCell="I4" sqref="I4"/>
    </sheetView>
  </sheetViews>
  <sheetFormatPr defaultRowHeight="15" x14ac:dyDescent="0.25"/>
  <cols>
    <col min="1" max="1" width="1.85546875" style="2" customWidth="1"/>
    <col min="2" max="2" width="34.140625" style="2" customWidth="1"/>
    <col min="3" max="3" width="12.5703125" style="2" customWidth="1"/>
    <col min="4" max="4" width="7.42578125" style="2" customWidth="1"/>
    <col min="5" max="6" width="5.7109375" style="2" customWidth="1"/>
    <col min="7" max="7" width="4.85546875" style="2" customWidth="1"/>
    <col min="8" max="8" width="11.7109375" style="2" customWidth="1"/>
    <col min="9" max="9" width="15" style="2" customWidth="1"/>
    <col min="10" max="10" width="10.85546875" style="2" customWidth="1"/>
    <col min="11" max="12" width="9.140625" style="2"/>
    <col min="13" max="13" width="2.140625" style="2" customWidth="1"/>
    <col min="14" max="14" width="10" style="2" customWidth="1"/>
    <col min="15" max="16384" width="9.140625" style="2"/>
  </cols>
  <sheetData>
    <row r="1" spans="1:15" ht="18.75" x14ac:dyDescent="0.3">
      <c r="A1" s="1"/>
      <c r="B1" s="1"/>
      <c r="C1" s="1"/>
      <c r="D1" s="1"/>
      <c r="E1" s="1"/>
      <c r="F1" s="1"/>
      <c r="G1" s="1"/>
      <c r="H1" s="55" t="s">
        <v>26</v>
      </c>
      <c r="I1" s="26"/>
      <c r="J1" s="26"/>
    </row>
    <row r="2" spans="1:15" ht="18.75" x14ac:dyDescent="0.3">
      <c r="A2" s="1"/>
      <c r="B2" s="1"/>
      <c r="C2" s="1"/>
      <c r="D2" s="1"/>
      <c r="E2" s="1"/>
      <c r="F2" s="1"/>
      <c r="G2" s="1" t="s">
        <v>19</v>
      </c>
      <c r="H2" s="26"/>
      <c r="I2" s="26"/>
      <c r="J2" s="26"/>
    </row>
    <row r="3" spans="1:15" ht="18.75" x14ac:dyDescent="0.3">
      <c r="A3" s="1"/>
      <c r="B3" s="1"/>
      <c r="C3" s="1"/>
      <c r="D3" s="1"/>
      <c r="E3" s="1"/>
      <c r="F3" s="1"/>
      <c r="G3" s="1" t="s">
        <v>20</v>
      </c>
      <c r="H3" s="26"/>
      <c r="I3" s="26"/>
      <c r="J3" s="26"/>
    </row>
    <row r="4" spans="1:15" ht="18.75" x14ac:dyDescent="0.3">
      <c r="A4" s="1"/>
      <c r="B4" s="1"/>
      <c r="C4" s="1"/>
      <c r="D4" s="1"/>
      <c r="E4" s="1"/>
      <c r="F4" s="1"/>
      <c r="G4" s="1" t="s">
        <v>63</v>
      </c>
      <c r="H4" s="26"/>
      <c r="I4" s="26"/>
      <c r="J4" s="26"/>
    </row>
    <row r="5" spans="1:15" ht="18.75" x14ac:dyDescent="0.3">
      <c r="A5" s="1"/>
      <c r="B5" s="1"/>
      <c r="C5" s="1"/>
      <c r="D5" s="1"/>
      <c r="E5" s="1"/>
      <c r="F5" s="1"/>
      <c r="G5" s="1"/>
      <c r="H5" s="26"/>
      <c r="I5" s="26"/>
      <c r="J5" s="26"/>
      <c r="L5" s="10" t="s">
        <v>11</v>
      </c>
      <c r="M5" s="10"/>
      <c r="N5" s="11">
        <f>C13/540</f>
        <v>5.2777777777777777</v>
      </c>
      <c r="O5" s="10" t="s">
        <v>12</v>
      </c>
    </row>
    <row r="6" spans="1:15" ht="15.75" x14ac:dyDescent="0.25">
      <c r="A6" s="1"/>
      <c r="B6" s="1" t="s">
        <v>61</v>
      </c>
      <c r="C6" s="1"/>
      <c r="D6" s="1"/>
      <c r="E6" s="1"/>
      <c r="F6" s="1"/>
      <c r="G6" s="1"/>
      <c r="H6" s="1"/>
      <c r="I6" s="1"/>
      <c r="L6" s="10" t="s">
        <v>25</v>
      </c>
      <c r="M6" s="10"/>
      <c r="N6" s="12">
        <f>H14/2</f>
        <v>6326.25</v>
      </c>
      <c r="O6" s="10" t="s">
        <v>14</v>
      </c>
    </row>
    <row r="7" spans="1:15" ht="15.75" x14ac:dyDescent="0.25">
      <c r="A7" s="3"/>
      <c r="B7" s="3" t="s">
        <v>47</v>
      </c>
      <c r="C7" s="3"/>
      <c r="D7" s="3"/>
      <c r="E7" s="3"/>
      <c r="F7" s="3"/>
      <c r="G7" s="3"/>
      <c r="H7" s="3"/>
      <c r="I7" s="3"/>
    </row>
    <row r="8" spans="1:15" ht="15.75" x14ac:dyDescent="0.25">
      <c r="A8" s="1"/>
      <c r="B8" s="1"/>
      <c r="C8" s="1"/>
      <c r="D8" s="1"/>
      <c r="E8" s="1"/>
      <c r="F8" s="1"/>
      <c r="G8" s="1"/>
      <c r="H8" s="1"/>
      <c r="I8" s="1"/>
    </row>
    <row r="9" spans="1:15" ht="15.75" x14ac:dyDescent="0.25">
      <c r="A9" s="1"/>
      <c r="B9" s="1" t="s">
        <v>2</v>
      </c>
      <c r="C9" s="1" t="s">
        <v>62</v>
      </c>
      <c r="D9" s="1" t="s">
        <v>4</v>
      </c>
      <c r="E9" s="1" t="s">
        <v>48</v>
      </c>
      <c r="F9" s="1"/>
      <c r="G9" s="1"/>
      <c r="H9" s="1"/>
      <c r="I9" s="1"/>
    </row>
    <row r="10" spans="1:15" ht="15.75" x14ac:dyDescent="0.25">
      <c r="A10" s="1"/>
      <c r="B10" s="1" t="s">
        <v>10</v>
      </c>
      <c r="C10" s="1"/>
      <c r="D10" s="1"/>
      <c r="E10" s="1"/>
      <c r="F10" s="1"/>
      <c r="G10" s="1"/>
      <c r="H10" s="1"/>
      <c r="I10" s="1"/>
    </row>
    <row r="11" spans="1:15" ht="15.75" x14ac:dyDescent="0.25">
      <c r="A11" s="1"/>
      <c r="B11" s="4" t="s">
        <v>24</v>
      </c>
      <c r="C11" s="1"/>
      <c r="D11" s="1"/>
      <c r="E11" s="1"/>
      <c r="F11" s="1"/>
      <c r="G11" s="1"/>
      <c r="H11" s="1"/>
      <c r="I11" s="1"/>
    </row>
    <row r="12" spans="1:15" ht="15.75" x14ac:dyDescent="0.25">
      <c r="A12" s="1"/>
      <c r="B12" s="4"/>
      <c r="C12" s="1"/>
      <c r="D12" s="1"/>
      <c r="E12" s="1"/>
      <c r="F12" s="1"/>
      <c r="G12" s="1"/>
      <c r="H12" s="1"/>
      <c r="I12" s="1"/>
    </row>
    <row r="13" spans="1:15" ht="15.75" x14ac:dyDescent="0.25">
      <c r="A13" s="1"/>
      <c r="B13" s="1" t="s">
        <v>7</v>
      </c>
      <c r="C13" s="21">
        <v>2850</v>
      </c>
      <c r="D13" s="1" t="s">
        <v>29</v>
      </c>
      <c r="E13" s="1" t="s">
        <v>32</v>
      </c>
      <c r="F13" s="5">
        <v>11</v>
      </c>
      <c r="G13" s="1" t="s">
        <v>9</v>
      </c>
      <c r="H13" s="5">
        <f>C13/100*F13</f>
        <v>313.5</v>
      </c>
      <c r="I13" s="1" t="s">
        <v>39</v>
      </c>
      <c r="J13" s="1"/>
      <c r="K13" s="1"/>
    </row>
    <row r="14" spans="1:15" ht="15.75" x14ac:dyDescent="0.25">
      <c r="A14" s="1"/>
      <c r="B14" s="1" t="s">
        <v>8</v>
      </c>
      <c r="C14" s="13">
        <f>H13+H15</f>
        <v>361.5</v>
      </c>
      <c r="D14" s="1" t="s">
        <v>30</v>
      </c>
      <c r="E14" s="5">
        <v>35</v>
      </c>
      <c r="F14" s="1" t="s">
        <v>33</v>
      </c>
      <c r="G14" s="1"/>
      <c r="H14" s="5">
        <f>C14*E14</f>
        <v>12652.5</v>
      </c>
      <c r="I14" s="1" t="s">
        <v>34</v>
      </c>
      <c r="J14" s="20">
        <v>6000</v>
      </c>
      <c r="K14" s="1"/>
    </row>
    <row r="15" spans="1:15" ht="15.75" x14ac:dyDescent="0.25">
      <c r="A15" s="1"/>
      <c r="B15" s="1" t="s">
        <v>35</v>
      </c>
      <c r="C15" s="19">
        <f>C16-1</f>
        <v>6</v>
      </c>
      <c r="D15" s="1" t="s">
        <v>36</v>
      </c>
      <c r="E15" s="5">
        <v>8</v>
      </c>
      <c r="F15" s="1" t="s">
        <v>38</v>
      </c>
      <c r="G15" s="1" t="s">
        <v>37</v>
      </c>
      <c r="H15" s="5">
        <f>C15*E15*1</f>
        <v>48</v>
      </c>
      <c r="I15" s="1" t="s">
        <v>39</v>
      </c>
      <c r="J15" s="18"/>
      <c r="K15" s="1"/>
    </row>
    <row r="16" spans="1:15" ht="15.75" x14ac:dyDescent="0.25">
      <c r="A16" s="1"/>
      <c r="B16" s="1" t="s">
        <v>11</v>
      </c>
      <c r="C16" s="22">
        <v>7</v>
      </c>
      <c r="D16" s="1" t="s">
        <v>31</v>
      </c>
      <c r="E16" s="1">
        <v>490</v>
      </c>
      <c r="F16" s="1" t="s">
        <v>33</v>
      </c>
      <c r="G16" s="1"/>
      <c r="H16" s="6">
        <f>C16*E16</f>
        <v>3430</v>
      </c>
      <c r="I16" s="7" t="s">
        <v>18</v>
      </c>
      <c r="J16" s="1"/>
      <c r="K16" s="1"/>
    </row>
    <row r="17" spans="1:15" ht="24" customHeight="1" x14ac:dyDescent="0.25">
      <c r="A17" s="1"/>
      <c r="B17" s="17" t="s">
        <v>13</v>
      </c>
      <c r="C17" s="1"/>
      <c r="D17" s="1"/>
      <c r="E17" s="1"/>
      <c r="F17" s="1"/>
      <c r="G17" s="1"/>
      <c r="H17" s="23">
        <v>20000</v>
      </c>
      <c r="I17" s="24" t="s">
        <v>18</v>
      </c>
      <c r="J17" s="1"/>
      <c r="K17" s="1"/>
    </row>
    <row r="18" spans="1:15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5" ht="15.75" x14ac:dyDescent="0.25">
      <c r="A19" s="1"/>
      <c r="B19" s="1"/>
      <c r="C19" s="1"/>
      <c r="D19" s="1"/>
      <c r="E19" s="7" t="s">
        <v>15</v>
      </c>
      <c r="F19" s="1"/>
      <c r="G19" s="1"/>
      <c r="H19" s="9">
        <f>J14+H16+H17</f>
        <v>29430</v>
      </c>
      <c r="I19" s="7" t="s">
        <v>18</v>
      </c>
      <c r="J19" s="1"/>
      <c r="K19" s="1"/>
    </row>
    <row r="20" spans="1:15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5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5" ht="15.75" x14ac:dyDescent="0.25">
      <c r="A22" s="1"/>
      <c r="B22" s="1" t="s">
        <v>2</v>
      </c>
      <c r="C22" s="1" t="s">
        <v>45</v>
      </c>
      <c r="D22" s="25" t="s">
        <v>4</v>
      </c>
      <c r="E22" s="1" t="s">
        <v>64</v>
      </c>
      <c r="F22" s="1"/>
      <c r="G22" s="1"/>
      <c r="H22" s="1"/>
      <c r="I22" s="1"/>
      <c r="K22" s="1"/>
    </row>
    <row r="23" spans="1:15" ht="15.75" x14ac:dyDescent="0.25">
      <c r="A23" s="1"/>
      <c r="B23" s="1" t="s">
        <v>10</v>
      </c>
      <c r="C23" s="1"/>
      <c r="D23" s="1"/>
      <c r="E23" s="1"/>
      <c r="F23" s="1"/>
      <c r="G23" s="1"/>
      <c r="H23" s="1"/>
      <c r="I23" s="1"/>
      <c r="K23" s="1"/>
      <c r="L23" s="10" t="s">
        <v>11</v>
      </c>
      <c r="M23" s="10"/>
      <c r="N23" s="11">
        <f>C26/540</f>
        <v>5.2777777777777777</v>
      </c>
      <c r="O23" s="10" t="s">
        <v>12</v>
      </c>
    </row>
    <row r="24" spans="1:15" ht="15.75" x14ac:dyDescent="0.25">
      <c r="A24" s="1"/>
      <c r="B24" s="4" t="s">
        <v>6</v>
      </c>
      <c r="C24" s="1"/>
      <c r="D24" s="1"/>
      <c r="E24" s="1"/>
      <c r="F24" s="1"/>
      <c r="G24" s="1"/>
      <c r="H24" s="1"/>
      <c r="I24" s="1"/>
      <c r="K24" s="1"/>
      <c r="L24" s="10" t="s">
        <v>25</v>
      </c>
      <c r="M24" s="10"/>
      <c r="N24" s="12">
        <f>H27/2</f>
        <v>4092.3750000000005</v>
      </c>
      <c r="O24" s="10" t="s">
        <v>14</v>
      </c>
    </row>
    <row r="25" spans="1:15" ht="15.75" x14ac:dyDescent="0.25">
      <c r="A25" s="1"/>
      <c r="B25" s="4"/>
      <c r="C25" s="1"/>
      <c r="D25" s="1"/>
      <c r="E25" s="1"/>
      <c r="F25" s="1"/>
      <c r="G25" s="1"/>
      <c r="H25" s="1"/>
      <c r="I25" s="1"/>
      <c r="K25" s="1"/>
    </row>
    <row r="26" spans="1:15" ht="15.75" x14ac:dyDescent="0.25">
      <c r="A26" s="1"/>
      <c r="B26" s="1" t="s">
        <v>7</v>
      </c>
      <c r="C26" s="21">
        <f>C13</f>
        <v>2850</v>
      </c>
      <c r="D26" s="1" t="s">
        <v>29</v>
      </c>
      <c r="E26" s="1" t="s">
        <v>32</v>
      </c>
      <c r="F26" s="5">
        <v>7.7</v>
      </c>
      <c r="G26" s="1" t="s">
        <v>9</v>
      </c>
      <c r="H26" s="5">
        <f>C26/100*F26</f>
        <v>219.45000000000002</v>
      </c>
      <c r="I26" s="1" t="s">
        <v>39</v>
      </c>
      <c r="J26" s="1"/>
      <c r="K26" s="1"/>
    </row>
    <row r="27" spans="1:15" ht="15.75" x14ac:dyDescent="0.25">
      <c r="A27" s="1"/>
      <c r="B27" s="1" t="s">
        <v>8</v>
      </c>
      <c r="C27" s="13">
        <f>H26+H28</f>
        <v>233.85000000000002</v>
      </c>
      <c r="D27" s="1" t="s">
        <v>30</v>
      </c>
      <c r="E27" s="5">
        <f>E14</f>
        <v>35</v>
      </c>
      <c r="F27" s="1" t="s">
        <v>33</v>
      </c>
      <c r="G27" s="1"/>
      <c r="H27" s="5">
        <f>C27*E27</f>
        <v>8184.7500000000009</v>
      </c>
      <c r="I27" s="1" t="s">
        <v>34</v>
      </c>
      <c r="J27" s="20">
        <v>4000</v>
      </c>
      <c r="K27" s="1"/>
    </row>
    <row r="28" spans="1:15" ht="15.75" x14ac:dyDescent="0.25">
      <c r="A28" s="1"/>
      <c r="B28" s="1" t="s">
        <v>35</v>
      </c>
      <c r="C28" s="19">
        <f>C29-1</f>
        <v>6</v>
      </c>
      <c r="D28" s="1" t="s">
        <v>36</v>
      </c>
      <c r="E28" s="5">
        <v>8</v>
      </c>
      <c r="F28" s="1" t="s">
        <v>38</v>
      </c>
      <c r="G28" s="1" t="s">
        <v>37</v>
      </c>
      <c r="H28" s="5">
        <f>C28*E28*0.3</f>
        <v>14.399999999999999</v>
      </c>
      <c r="I28" s="1" t="s">
        <v>39</v>
      </c>
      <c r="J28" s="18"/>
      <c r="K28" s="1"/>
    </row>
    <row r="29" spans="1:15" ht="15.75" x14ac:dyDescent="0.25">
      <c r="A29" s="1"/>
      <c r="B29" s="1" t="s">
        <v>11</v>
      </c>
      <c r="C29" s="22">
        <f>C16</f>
        <v>7</v>
      </c>
      <c r="D29" s="1" t="s">
        <v>31</v>
      </c>
      <c r="E29" s="1">
        <f>E16</f>
        <v>490</v>
      </c>
      <c r="F29" s="1" t="s">
        <v>33</v>
      </c>
      <c r="G29" s="1"/>
      <c r="H29" s="6">
        <f>C29*E29</f>
        <v>3430</v>
      </c>
      <c r="I29" s="7" t="s">
        <v>18</v>
      </c>
      <c r="J29" s="1"/>
      <c r="K29" s="1"/>
    </row>
    <row r="30" spans="1:15" ht="27" customHeight="1" x14ac:dyDescent="0.25">
      <c r="A30" s="1"/>
      <c r="B30" s="17" t="s">
        <v>13</v>
      </c>
      <c r="C30" s="1"/>
      <c r="D30" s="1"/>
      <c r="E30" s="1"/>
      <c r="F30" s="1"/>
      <c r="G30" s="1"/>
      <c r="H30" s="23">
        <v>5000</v>
      </c>
      <c r="I30" s="24" t="s">
        <v>18</v>
      </c>
      <c r="J30" s="1"/>
      <c r="K30" s="1"/>
    </row>
    <row r="31" spans="1:15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5" ht="15.75" x14ac:dyDescent="0.25">
      <c r="A32" s="1"/>
      <c r="B32" s="1"/>
      <c r="C32" s="1"/>
      <c r="D32" s="1"/>
      <c r="E32" s="7" t="s">
        <v>15</v>
      </c>
      <c r="F32" s="1"/>
      <c r="G32" s="1"/>
      <c r="H32" s="9">
        <f>J27+H29+H30</f>
        <v>12430</v>
      </c>
      <c r="I32" s="7" t="s">
        <v>18</v>
      </c>
      <c r="J32" s="1"/>
      <c r="K32" s="1"/>
    </row>
    <row r="33" spans="1:11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x14ac:dyDescent="0.25">
      <c r="A35" s="1"/>
      <c r="B35" s="1" t="s">
        <v>16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ht="15.75" x14ac:dyDescent="0.25">
      <c r="A36" s="1"/>
      <c r="B36" s="4" t="s">
        <v>57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x14ac:dyDescent="0.25">
      <c r="A38" s="1"/>
      <c r="B38" s="1" t="s">
        <v>11</v>
      </c>
      <c r="C38" s="8">
        <f>C29</f>
        <v>7</v>
      </c>
      <c r="D38" s="1" t="s">
        <v>31</v>
      </c>
      <c r="E38" s="1">
        <f>E29</f>
        <v>490</v>
      </c>
      <c r="F38" s="1" t="s">
        <v>33</v>
      </c>
      <c r="G38" s="1"/>
      <c r="H38" s="6">
        <f>H29</f>
        <v>3430</v>
      </c>
      <c r="I38" s="7" t="s">
        <v>18</v>
      </c>
      <c r="J38" s="1"/>
      <c r="K38" s="1"/>
    </row>
    <row r="39" spans="1:11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x14ac:dyDescent="0.25">
      <c r="A40" s="1"/>
      <c r="B40" s="1"/>
      <c r="C40" s="1"/>
      <c r="D40" s="1"/>
      <c r="E40" s="7" t="s">
        <v>15</v>
      </c>
      <c r="F40" s="1"/>
      <c r="G40" s="1"/>
      <c r="H40" s="9">
        <f>H38</f>
        <v>3430</v>
      </c>
      <c r="I40" s="7" t="s">
        <v>18</v>
      </c>
      <c r="J40" s="1"/>
      <c r="K40" s="1"/>
    </row>
    <row r="41" spans="1:11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x14ac:dyDescent="0.25">
      <c r="A43" s="1"/>
      <c r="B43" s="1" t="s">
        <v>60</v>
      </c>
      <c r="C43" s="1"/>
      <c r="D43" s="1"/>
      <c r="E43" s="1"/>
      <c r="F43" s="1"/>
      <c r="G43" s="1"/>
      <c r="H43" s="9">
        <f>H40+H32+H19</f>
        <v>45290</v>
      </c>
      <c r="I43" s="7" t="s">
        <v>18</v>
      </c>
      <c r="J43" s="1"/>
      <c r="K43" s="1"/>
    </row>
    <row r="44" spans="1:11" ht="15.75" x14ac:dyDescent="0.25">
      <c r="A44" s="13"/>
      <c r="B44" s="16"/>
      <c r="C44" s="16"/>
      <c r="D44" s="1"/>
      <c r="E44" s="1"/>
      <c r="F44" s="1"/>
      <c r="G44" s="1"/>
      <c r="H44" s="1"/>
      <c r="I44" s="1"/>
      <c r="J44" s="1"/>
      <c r="K44" s="1"/>
    </row>
    <row r="45" spans="1:11" ht="15.75" x14ac:dyDescent="0.25">
      <c r="A45" s="1"/>
      <c r="B45" s="16" t="s">
        <v>22</v>
      </c>
      <c r="C45" s="1"/>
      <c r="D45" s="1"/>
      <c r="E45" s="1"/>
      <c r="F45" s="1"/>
      <c r="G45" s="1"/>
      <c r="H45" s="1" t="s">
        <v>50</v>
      </c>
      <c r="I45" s="1"/>
      <c r="J45" s="1"/>
      <c r="K45" s="1"/>
    </row>
    <row r="46" spans="1:11" ht="15.75" x14ac:dyDescent="0.25">
      <c r="A46" s="1"/>
      <c r="B46" s="16"/>
      <c r="C46" s="1"/>
      <c r="D46" s="1"/>
      <c r="E46" s="1"/>
      <c r="F46" s="1"/>
      <c r="G46" s="1"/>
      <c r="H46" s="1"/>
      <c r="I46" s="1"/>
      <c r="J46" s="1"/>
      <c r="K46" s="1"/>
    </row>
    <row r="47" spans="1:11" ht="30" customHeight="1" x14ac:dyDescent="0.25">
      <c r="A47" s="13"/>
      <c r="B47" s="46">
        <v>41703</v>
      </c>
      <c r="C47" s="45">
        <f>B47+C16-1</f>
        <v>41709</v>
      </c>
      <c r="D47" s="28"/>
      <c r="E47" s="28"/>
      <c r="F47" s="28"/>
      <c r="G47" s="28"/>
      <c r="H47" s="28"/>
      <c r="I47" s="28"/>
      <c r="J47" s="28"/>
      <c r="K47" s="28"/>
    </row>
    <row r="48" spans="1:11" ht="15.75" x14ac:dyDescent="0.25">
      <c r="A48" s="15"/>
      <c r="B48" s="16"/>
      <c r="C48" s="16"/>
      <c r="D48" s="1"/>
      <c r="E48" s="1"/>
      <c r="F48" s="1"/>
      <c r="G48" s="1"/>
      <c r="H48" s="1"/>
      <c r="I48" s="1"/>
      <c r="J48" s="1"/>
      <c r="K48" s="1"/>
    </row>
    <row r="49" spans="1:11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</sheetData>
  <pageMargins left="0.25" right="0.25" top="0.75" bottom="0.75" header="0.3" footer="0.3"/>
  <pageSetup paperSize="9" scale="86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8"/>
  <sheetViews>
    <sheetView topLeftCell="A48" workbookViewId="0">
      <selection activeCell="B54" sqref="B54"/>
    </sheetView>
  </sheetViews>
  <sheetFormatPr defaultRowHeight="15" x14ac:dyDescent="0.25"/>
  <cols>
    <col min="1" max="1" width="1.85546875" style="2" customWidth="1"/>
    <col min="2" max="2" width="38" style="2" customWidth="1"/>
    <col min="3" max="3" width="14" style="2" customWidth="1"/>
    <col min="4" max="4" width="9.140625" style="2" customWidth="1"/>
    <col min="5" max="5" width="7.7109375" style="2" customWidth="1"/>
    <col min="6" max="6" width="8.85546875" style="2" customWidth="1"/>
    <col min="7" max="7" width="6" style="2" customWidth="1"/>
    <col min="8" max="8" width="14.5703125" style="2" customWidth="1"/>
    <col min="9" max="9" width="18.85546875" style="2" customWidth="1"/>
    <col min="10" max="10" width="13" style="2" customWidth="1"/>
    <col min="11" max="12" width="9.140625" style="2"/>
    <col min="13" max="13" width="2.140625" style="2" customWidth="1"/>
    <col min="14" max="14" width="13.5703125" style="2" customWidth="1"/>
    <col min="15" max="16384" width="9.140625" style="2"/>
  </cols>
  <sheetData>
    <row r="1" spans="1:15" ht="27.75" x14ac:dyDescent="0.4">
      <c r="A1" s="1"/>
      <c r="B1" s="1"/>
      <c r="C1" s="1"/>
      <c r="D1" s="1"/>
      <c r="E1" s="50"/>
      <c r="F1" s="47"/>
      <c r="G1" s="48"/>
      <c r="H1" s="48"/>
      <c r="I1" s="48"/>
      <c r="J1" s="49" t="s">
        <v>49</v>
      </c>
    </row>
    <row r="2" spans="1:15" ht="27.75" x14ac:dyDescent="0.4">
      <c r="A2" s="1"/>
      <c r="B2" s="1"/>
      <c r="C2" s="1"/>
      <c r="D2" s="1"/>
      <c r="E2" s="50"/>
      <c r="F2" s="47"/>
      <c r="G2" s="48"/>
      <c r="H2" s="48"/>
      <c r="I2" s="48"/>
      <c r="J2" s="49" t="s">
        <v>19</v>
      </c>
    </row>
    <row r="3" spans="1:15" ht="27.75" x14ac:dyDescent="0.4">
      <c r="A3" s="1"/>
      <c r="B3" s="1"/>
      <c r="C3" s="1"/>
      <c r="D3" s="1"/>
      <c r="E3" s="50"/>
      <c r="F3" s="47"/>
      <c r="G3" s="48"/>
      <c r="H3" s="48"/>
      <c r="I3" s="48"/>
      <c r="J3" s="49" t="s">
        <v>20</v>
      </c>
    </row>
    <row r="4" spans="1:15" ht="27.75" x14ac:dyDescent="0.4">
      <c r="A4" s="1"/>
      <c r="B4" s="1"/>
      <c r="C4" s="1"/>
      <c r="D4" s="1"/>
      <c r="E4" s="50"/>
      <c r="F4" s="47"/>
      <c r="G4" s="48"/>
      <c r="H4" s="48"/>
      <c r="I4" s="48"/>
      <c r="J4" s="49" t="s">
        <v>21</v>
      </c>
    </row>
    <row r="5" spans="1:15" ht="20.25" customHeight="1" x14ac:dyDescent="0.4">
      <c r="A5" s="1"/>
      <c r="B5" s="1"/>
      <c r="C5" s="1"/>
      <c r="D5" s="1"/>
      <c r="E5" s="1"/>
      <c r="F5" s="47"/>
      <c r="G5" s="48"/>
      <c r="H5" s="48"/>
      <c r="I5" s="48"/>
      <c r="J5" s="48"/>
    </row>
    <row r="6" spans="1:15" ht="18.75" x14ac:dyDescent="0.3">
      <c r="A6" s="1"/>
      <c r="B6" s="1"/>
      <c r="C6" s="1"/>
      <c r="D6" s="1"/>
      <c r="E6" s="1"/>
      <c r="F6" s="1"/>
      <c r="G6" s="1"/>
      <c r="H6" s="26"/>
      <c r="I6" s="26"/>
      <c r="J6" s="26"/>
      <c r="L6" s="10" t="s">
        <v>11</v>
      </c>
      <c r="M6" s="10"/>
      <c r="N6" s="11">
        <f>C14/540</f>
        <v>13.144444444444444</v>
      </c>
      <c r="O6" s="10" t="s">
        <v>12</v>
      </c>
    </row>
    <row r="7" spans="1:15" ht="23.25" x14ac:dyDescent="0.35">
      <c r="A7" s="1"/>
      <c r="B7" s="48" t="s">
        <v>51</v>
      </c>
      <c r="C7" s="48"/>
      <c r="D7" s="48"/>
      <c r="E7" s="48"/>
      <c r="F7" s="48"/>
      <c r="G7" s="48"/>
      <c r="H7" s="48"/>
      <c r="I7" s="48"/>
      <c r="J7" s="48"/>
      <c r="K7" s="28"/>
      <c r="L7" s="10" t="s">
        <v>25</v>
      </c>
      <c r="M7" s="10"/>
      <c r="N7" s="12">
        <f>H15/2</f>
        <v>54516.280000000006</v>
      </c>
      <c r="O7" s="10" t="s">
        <v>14</v>
      </c>
    </row>
    <row r="8" spans="1:15" ht="23.25" x14ac:dyDescent="0.35">
      <c r="A8" s="3"/>
      <c r="B8" s="51" t="s">
        <v>52</v>
      </c>
      <c r="C8" s="51"/>
      <c r="D8" s="51"/>
      <c r="E8" s="51"/>
      <c r="F8" s="51"/>
      <c r="G8" s="51"/>
      <c r="H8" s="51"/>
      <c r="I8" s="51"/>
      <c r="J8" s="48"/>
      <c r="K8" s="28"/>
    </row>
    <row r="9" spans="1:15" ht="16.5" x14ac:dyDescent="0.25">
      <c r="A9" s="1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5" ht="16.5" x14ac:dyDescent="0.25">
      <c r="A10" s="1"/>
      <c r="B10" s="28" t="s">
        <v>2</v>
      </c>
      <c r="C10" s="28" t="s">
        <v>27</v>
      </c>
      <c r="D10" s="28" t="s">
        <v>4</v>
      </c>
      <c r="E10" s="28" t="s">
        <v>43</v>
      </c>
      <c r="F10" s="28"/>
      <c r="G10" s="28"/>
      <c r="H10" s="28"/>
      <c r="I10" s="28"/>
      <c r="J10" s="28"/>
      <c r="K10" s="28"/>
    </row>
    <row r="11" spans="1:15" ht="16.5" x14ac:dyDescent="0.25">
      <c r="A11" s="1"/>
      <c r="B11" s="28" t="s">
        <v>10</v>
      </c>
      <c r="C11" s="28"/>
      <c r="D11" s="28"/>
      <c r="E11" s="28"/>
      <c r="F11" s="28"/>
      <c r="G11" s="28"/>
      <c r="H11" s="28"/>
      <c r="I11" s="28"/>
      <c r="J11" s="28"/>
      <c r="K11" s="28"/>
    </row>
    <row r="12" spans="1:15" ht="16.5" x14ac:dyDescent="0.25">
      <c r="A12" s="1"/>
      <c r="B12" s="29" t="s">
        <v>44</v>
      </c>
      <c r="C12" s="28"/>
      <c r="D12" s="28"/>
      <c r="E12" s="28"/>
      <c r="F12" s="28"/>
      <c r="G12" s="28"/>
      <c r="H12" s="28"/>
      <c r="I12" s="28"/>
      <c r="J12" s="28"/>
      <c r="K12" s="28"/>
    </row>
    <row r="13" spans="1:15" ht="16.5" x14ac:dyDescent="0.25">
      <c r="A13" s="1"/>
      <c r="B13" s="29"/>
      <c r="C13" s="28"/>
      <c r="D13" s="28"/>
      <c r="E13" s="28"/>
      <c r="F13" s="28"/>
      <c r="G13" s="28"/>
      <c r="H13" s="28"/>
      <c r="I13" s="28"/>
      <c r="J13" s="28"/>
      <c r="K13" s="28"/>
    </row>
    <row r="14" spans="1:15" ht="16.5" x14ac:dyDescent="0.25">
      <c r="A14" s="1"/>
      <c r="B14" s="28" t="s">
        <v>7</v>
      </c>
      <c r="C14" s="30">
        <v>7098</v>
      </c>
      <c r="D14" s="28" t="s">
        <v>29</v>
      </c>
      <c r="E14" s="28" t="s">
        <v>32</v>
      </c>
      <c r="F14" s="31">
        <v>39.200000000000003</v>
      </c>
      <c r="G14" s="28" t="s">
        <v>9</v>
      </c>
      <c r="H14" s="53">
        <f>C14/100*F14</f>
        <v>2782.4160000000002</v>
      </c>
      <c r="I14" s="28" t="s">
        <v>39</v>
      </c>
      <c r="J14" s="28"/>
      <c r="K14" s="28"/>
    </row>
    <row r="15" spans="1:15" ht="16.5" x14ac:dyDescent="0.25">
      <c r="A15" s="1"/>
      <c r="B15" s="28" t="s">
        <v>8</v>
      </c>
      <c r="C15" s="33">
        <f>H14+H16</f>
        <v>3115.2160000000003</v>
      </c>
      <c r="D15" s="28" t="s">
        <v>30</v>
      </c>
      <c r="E15" s="31">
        <v>35</v>
      </c>
      <c r="F15" s="28" t="s">
        <v>33</v>
      </c>
      <c r="G15" s="28"/>
      <c r="H15" s="53">
        <f>C15*E15</f>
        <v>109032.56000000001</v>
      </c>
      <c r="I15" s="28" t="s">
        <v>34</v>
      </c>
      <c r="J15" s="32">
        <v>74980</v>
      </c>
      <c r="K15" s="28"/>
    </row>
    <row r="16" spans="1:15" ht="16.5" x14ac:dyDescent="0.25">
      <c r="A16" s="1"/>
      <c r="B16" s="28" t="s">
        <v>35</v>
      </c>
      <c r="C16" s="33">
        <f>C17-1</f>
        <v>13</v>
      </c>
      <c r="D16" s="28" t="s">
        <v>36</v>
      </c>
      <c r="E16" s="31">
        <v>8</v>
      </c>
      <c r="F16" s="28" t="s">
        <v>38</v>
      </c>
      <c r="G16" s="28" t="s">
        <v>37</v>
      </c>
      <c r="H16" s="53">
        <f>C16*E16*3.2</f>
        <v>332.8</v>
      </c>
      <c r="I16" s="28" t="s">
        <v>39</v>
      </c>
      <c r="J16" s="34"/>
      <c r="K16" s="28"/>
    </row>
    <row r="17" spans="1:11" ht="16.5" x14ac:dyDescent="0.25">
      <c r="A17" s="1"/>
      <c r="B17" s="28" t="s">
        <v>11</v>
      </c>
      <c r="C17" s="35">
        <v>14</v>
      </c>
      <c r="D17" s="28" t="s">
        <v>31</v>
      </c>
      <c r="E17" s="28">
        <v>430</v>
      </c>
      <c r="F17" s="28" t="s">
        <v>33</v>
      </c>
      <c r="G17" s="28"/>
      <c r="H17" s="36">
        <f>C17*E17</f>
        <v>6020</v>
      </c>
      <c r="I17" s="37" t="s">
        <v>18</v>
      </c>
      <c r="J17" s="28"/>
      <c r="K17" s="28"/>
    </row>
    <row r="18" spans="1:11" ht="15.75" customHeight="1" x14ac:dyDescent="0.25">
      <c r="A18" s="1"/>
      <c r="B18" s="38" t="s">
        <v>13</v>
      </c>
      <c r="C18" s="28"/>
      <c r="D18" s="28"/>
      <c r="E18" s="28"/>
      <c r="F18" s="28"/>
      <c r="G18" s="28"/>
      <c r="H18" s="39">
        <v>0</v>
      </c>
      <c r="I18" s="40" t="s">
        <v>18</v>
      </c>
      <c r="J18" s="28"/>
      <c r="K18" s="28"/>
    </row>
    <row r="19" spans="1:11" ht="16.5" x14ac:dyDescent="0.25">
      <c r="A19" s="1"/>
      <c r="B19" s="28"/>
      <c r="C19" s="28"/>
      <c r="D19" s="28"/>
      <c r="E19" s="28"/>
      <c r="F19" s="28"/>
      <c r="G19" s="28"/>
      <c r="H19" s="28"/>
      <c r="I19" s="28"/>
      <c r="J19" s="28"/>
      <c r="K19" s="28"/>
    </row>
    <row r="20" spans="1:11" ht="16.5" x14ac:dyDescent="0.25">
      <c r="A20" s="1"/>
      <c r="B20" s="28"/>
      <c r="C20" s="28"/>
      <c r="D20" s="28"/>
      <c r="E20" s="37" t="s">
        <v>15</v>
      </c>
      <c r="F20" s="28"/>
      <c r="G20" s="28"/>
      <c r="H20" s="41">
        <f>J15+H17+H18</f>
        <v>81000</v>
      </c>
      <c r="I20" s="37" t="s">
        <v>18</v>
      </c>
      <c r="J20" s="28"/>
      <c r="K20" s="28"/>
    </row>
    <row r="21" spans="1:11" ht="16.5" x14ac:dyDescent="0.25">
      <c r="A21" s="1"/>
      <c r="B21" s="28"/>
      <c r="C21" s="28"/>
      <c r="D21" s="28"/>
      <c r="E21" s="28"/>
      <c r="F21" s="28"/>
      <c r="G21" s="28"/>
      <c r="H21" s="28"/>
      <c r="I21" s="28"/>
      <c r="J21" s="28"/>
      <c r="K21" s="28"/>
    </row>
    <row r="22" spans="1:11" ht="16.5" x14ac:dyDescent="0.25">
      <c r="A22" s="1"/>
      <c r="B22" s="28" t="s">
        <v>2</v>
      </c>
      <c r="C22" s="28" t="s">
        <v>27</v>
      </c>
      <c r="D22" s="28" t="s">
        <v>4</v>
      </c>
      <c r="E22" s="28" t="s">
        <v>28</v>
      </c>
      <c r="F22" s="28"/>
      <c r="G22" s="28"/>
      <c r="H22" s="28"/>
      <c r="I22" s="28"/>
      <c r="J22" s="28"/>
      <c r="K22" s="28"/>
    </row>
    <row r="23" spans="1:11" ht="16.5" x14ac:dyDescent="0.25">
      <c r="A23" s="1"/>
      <c r="B23" s="28" t="s">
        <v>10</v>
      </c>
      <c r="C23" s="28"/>
      <c r="D23" s="28"/>
      <c r="E23" s="28"/>
      <c r="F23" s="28"/>
      <c r="G23" s="28"/>
      <c r="H23" s="28"/>
      <c r="I23" s="28"/>
      <c r="J23" s="28"/>
      <c r="K23" s="28"/>
    </row>
    <row r="24" spans="1:11" ht="16.5" x14ac:dyDescent="0.25">
      <c r="A24" s="1"/>
      <c r="B24" s="29" t="s">
        <v>41</v>
      </c>
      <c r="C24" s="28"/>
      <c r="D24" s="28"/>
      <c r="E24" s="28"/>
      <c r="F24" s="28"/>
      <c r="G24" s="28"/>
      <c r="H24" s="28"/>
      <c r="I24" s="28"/>
      <c r="J24" s="28"/>
      <c r="K24" s="28"/>
    </row>
    <row r="25" spans="1:11" ht="16.5" x14ac:dyDescent="0.25">
      <c r="A25" s="1"/>
      <c r="B25" s="29"/>
      <c r="C25" s="28"/>
      <c r="D25" s="28"/>
      <c r="E25" s="28"/>
      <c r="F25" s="28"/>
      <c r="G25" s="28"/>
      <c r="H25" s="28"/>
      <c r="I25" s="28"/>
      <c r="J25" s="28"/>
      <c r="K25" s="28"/>
    </row>
    <row r="26" spans="1:11" ht="16.5" x14ac:dyDescent="0.25">
      <c r="A26" s="1"/>
      <c r="B26" s="28" t="s">
        <v>7</v>
      </c>
      <c r="C26" s="30">
        <f>C14</f>
        <v>7098</v>
      </c>
      <c r="D26" s="28" t="s">
        <v>29</v>
      </c>
      <c r="E26" s="28" t="s">
        <v>32</v>
      </c>
      <c r="F26" s="31">
        <f>F14</f>
        <v>39.200000000000003</v>
      </c>
      <c r="G26" s="28" t="s">
        <v>9</v>
      </c>
      <c r="H26" s="53">
        <f>C26/100*F26</f>
        <v>2782.4160000000002</v>
      </c>
      <c r="I26" s="28" t="s">
        <v>39</v>
      </c>
      <c r="J26" s="28"/>
      <c r="K26" s="28"/>
    </row>
    <row r="27" spans="1:11" ht="16.5" x14ac:dyDescent="0.25">
      <c r="A27" s="1"/>
      <c r="B27" s="28" t="s">
        <v>8</v>
      </c>
      <c r="C27" s="33">
        <f>H26+H28</f>
        <v>3115.2160000000003</v>
      </c>
      <c r="D27" s="28" t="s">
        <v>30</v>
      </c>
      <c r="E27" s="31">
        <f>E15</f>
        <v>35</v>
      </c>
      <c r="F27" s="28" t="s">
        <v>33</v>
      </c>
      <c r="G27" s="28"/>
      <c r="H27" s="53">
        <f>C27*E27</f>
        <v>109032.56000000001</v>
      </c>
      <c r="I27" s="28" t="s">
        <v>34</v>
      </c>
      <c r="J27" s="32">
        <f>J15</f>
        <v>74980</v>
      </c>
      <c r="K27" s="28"/>
    </row>
    <row r="28" spans="1:11" ht="16.5" x14ac:dyDescent="0.25">
      <c r="A28" s="1"/>
      <c r="B28" s="28" t="s">
        <v>35</v>
      </c>
      <c r="C28" s="33">
        <f>C29-1</f>
        <v>13</v>
      </c>
      <c r="D28" s="28" t="s">
        <v>36</v>
      </c>
      <c r="E28" s="31">
        <v>8</v>
      </c>
      <c r="F28" s="28" t="s">
        <v>38</v>
      </c>
      <c r="G28" s="28" t="s">
        <v>37</v>
      </c>
      <c r="H28" s="31">
        <f>C28*E28*3.2</f>
        <v>332.8</v>
      </c>
      <c r="I28" s="28" t="s">
        <v>39</v>
      </c>
      <c r="J28" s="34"/>
      <c r="K28" s="28"/>
    </row>
    <row r="29" spans="1:11" ht="16.5" x14ac:dyDescent="0.25">
      <c r="A29" s="1"/>
      <c r="B29" s="28" t="s">
        <v>11</v>
      </c>
      <c r="C29" s="35">
        <f>C17</f>
        <v>14</v>
      </c>
      <c r="D29" s="28" t="s">
        <v>31</v>
      </c>
      <c r="E29" s="28">
        <f>E17</f>
        <v>430</v>
      </c>
      <c r="F29" s="28" t="s">
        <v>33</v>
      </c>
      <c r="G29" s="28"/>
      <c r="H29" s="36">
        <f>C29*E29</f>
        <v>6020</v>
      </c>
      <c r="I29" s="37" t="s">
        <v>18</v>
      </c>
      <c r="J29" s="28"/>
      <c r="K29" s="28"/>
    </row>
    <row r="30" spans="1:11" ht="14.25" customHeight="1" x14ac:dyDescent="0.25">
      <c r="A30" s="1"/>
      <c r="B30" s="38" t="s">
        <v>13</v>
      </c>
      <c r="C30" s="28"/>
      <c r="D30" s="28"/>
      <c r="E30" s="28"/>
      <c r="F30" s="28"/>
      <c r="G30" s="28"/>
      <c r="H30" s="39">
        <v>0</v>
      </c>
      <c r="I30" s="40" t="s">
        <v>18</v>
      </c>
      <c r="J30" s="28"/>
      <c r="K30" s="28"/>
    </row>
    <row r="31" spans="1:11" ht="16.5" x14ac:dyDescent="0.25">
      <c r="A31" s="1"/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11" ht="16.5" x14ac:dyDescent="0.25">
      <c r="A32" s="1"/>
      <c r="B32" s="28"/>
      <c r="C32" s="28"/>
      <c r="D32" s="28"/>
      <c r="E32" s="37" t="s">
        <v>15</v>
      </c>
      <c r="F32" s="28"/>
      <c r="G32" s="28"/>
      <c r="H32" s="41">
        <f>J27+H29+H30</f>
        <v>81000</v>
      </c>
      <c r="I32" s="37" t="s">
        <v>18</v>
      </c>
      <c r="J32" s="28"/>
      <c r="K32" s="28"/>
    </row>
    <row r="33" spans="1:15" ht="16.5" x14ac:dyDescent="0.25">
      <c r="A33" s="1"/>
      <c r="B33" s="28"/>
      <c r="C33" s="28"/>
      <c r="D33" s="28"/>
      <c r="E33" s="28"/>
      <c r="F33" s="28"/>
      <c r="G33" s="28"/>
      <c r="H33" s="28"/>
      <c r="I33" s="28"/>
      <c r="J33" s="28"/>
      <c r="K33" s="28"/>
    </row>
    <row r="34" spans="1:15" ht="16.5" x14ac:dyDescent="0.25">
      <c r="A34" s="1"/>
      <c r="B34" s="28" t="s">
        <v>2</v>
      </c>
      <c r="C34" s="28" t="s">
        <v>45</v>
      </c>
      <c r="D34" s="42" t="s">
        <v>4</v>
      </c>
      <c r="E34" s="28" t="s">
        <v>48</v>
      </c>
      <c r="F34" s="28"/>
      <c r="G34" s="28"/>
      <c r="H34" s="28"/>
      <c r="I34" s="28"/>
      <c r="J34" s="28"/>
      <c r="K34" s="28"/>
    </row>
    <row r="35" spans="1:15" ht="16.5" x14ac:dyDescent="0.25">
      <c r="A35" s="1"/>
      <c r="B35" s="28" t="s">
        <v>10</v>
      </c>
      <c r="C35" s="28"/>
      <c r="D35" s="28"/>
      <c r="E35" s="28"/>
      <c r="F35" s="28"/>
      <c r="G35" s="28"/>
      <c r="H35" s="28"/>
      <c r="I35" s="28"/>
      <c r="J35" s="28"/>
      <c r="K35" s="28"/>
      <c r="L35" s="10" t="s">
        <v>11</v>
      </c>
      <c r="M35" s="10"/>
      <c r="N35" s="11">
        <f>C38/540</f>
        <v>13.144444444444444</v>
      </c>
      <c r="O35" s="10" t="s">
        <v>12</v>
      </c>
    </row>
    <row r="36" spans="1:15" ht="16.5" x14ac:dyDescent="0.25">
      <c r="A36" s="1"/>
      <c r="B36" s="29" t="s">
        <v>46</v>
      </c>
      <c r="C36" s="28"/>
      <c r="D36" s="28"/>
      <c r="E36" s="28"/>
      <c r="F36" s="28"/>
      <c r="G36" s="28"/>
      <c r="H36" s="28"/>
      <c r="I36" s="28"/>
      <c r="J36" s="28"/>
      <c r="K36" s="28"/>
      <c r="L36" s="10" t="s">
        <v>25</v>
      </c>
      <c r="M36" s="10"/>
      <c r="N36" s="12">
        <f>H39/2</f>
        <v>15483.650000000001</v>
      </c>
      <c r="O36" s="10" t="s">
        <v>14</v>
      </c>
    </row>
    <row r="37" spans="1:15" ht="16.5" x14ac:dyDescent="0.25">
      <c r="A37" s="1"/>
      <c r="B37" s="29"/>
      <c r="C37" s="28"/>
      <c r="D37" s="28"/>
      <c r="E37" s="28"/>
      <c r="F37" s="28"/>
      <c r="G37" s="28"/>
      <c r="H37" s="28"/>
      <c r="I37" s="28"/>
      <c r="J37" s="28"/>
      <c r="K37" s="28"/>
    </row>
    <row r="38" spans="1:15" ht="16.5" x14ac:dyDescent="0.25">
      <c r="A38" s="1"/>
      <c r="B38" s="28" t="s">
        <v>7</v>
      </c>
      <c r="C38" s="30">
        <f>C14</f>
        <v>7098</v>
      </c>
      <c r="D38" s="28" t="s">
        <v>29</v>
      </c>
      <c r="E38" s="28" t="s">
        <v>32</v>
      </c>
      <c r="F38" s="31">
        <v>11</v>
      </c>
      <c r="G38" s="28" t="s">
        <v>9</v>
      </c>
      <c r="H38" s="31">
        <f>C38/100*F38</f>
        <v>780.78000000000009</v>
      </c>
      <c r="I38" s="28" t="s">
        <v>39</v>
      </c>
      <c r="J38" s="28"/>
      <c r="K38" s="28"/>
    </row>
    <row r="39" spans="1:15" ht="16.5" x14ac:dyDescent="0.25">
      <c r="A39" s="1"/>
      <c r="B39" s="28" t="s">
        <v>8</v>
      </c>
      <c r="C39" s="33">
        <f>H38+H40</f>
        <v>884.78000000000009</v>
      </c>
      <c r="D39" s="28" t="s">
        <v>30</v>
      </c>
      <c r="E39" s="31">
        <f>E15</f>
        <v>35</v>
      </c>
      <c r="F39" s="28" t="s">
        <v>33</v>
      </c>
      <c r="G39" s="28"/>
      <c r="H39" s="54">
        <f>C39*E39</f>
        <v>30967.300000000003</v>
      </c>
      <c r="I39" s="28" t="s">
        <v>34</v>
      </c>
      <c r="J39" s="32">
        <v>21980</v>
      </c>
      <c r="K39" s="28"/>
    </row>
    <row r="40" spans="1:15" ht="16.5" x14ac:dyDescent="0.25">
      <c r="A40" s="1"/>
      <c r="B40" s="28" t="s">
        <v>35</v>
      </c>
      <c r="C40" s="33">
        <f>C41-1</f>
        <v>13</v>
      </c>
      <c r="D40" s="28" t="s">
        <v>36</v>
      </c>
      <c r="E40" s="31">
        <v>8</v>
      </c>
      <c r="F40" s="28" t="s">
        <v>38</v>
      </c>
      <c r="G40" s="28" t="s">
        <v>37</v>
      </c>
      <c r="H40" s="31">
        <f>C40*E40*1</f>
        <v>104</v>
      </c>
      <c r="I40" s="28" t="s">
        <v>39</v>
      </c>
      <c r="J40" s="34"/>
      <c r="K40" s="28"/>
    </row>
    <row r="41" spans="1:15" ht="16.5" x14ac:dyDescent="0.25">
      <c r="A41" s="1"/>
      <c r="B41" s="28" t="s">
        <v>11</v>
      </c>
      <c r="C41" s="35">
        <f>C17</f>
        <v>14</v>
      </c>
      <c r="D41" s="28" t="s">
        <v>31</v>
      </c>
      <c r="E41" s="28">
        <f>E17</f>
        <v>430</v>
      </c>
      <c r="F41" s="28" t="s">
        <v>33</v>
      </c>
      <c r="G41" s="28"/>
      <c r="H41" s="36">
        <f>C41*E41</f>
        <v>6020</v>
      </c>
      <c r="I41" s="37" t="s">
        <v>18</v>
      </c>
      <c r="J41" s="28"/>
      <c r="K41" s="28"/>
    </row>
    <row r="42" spans="1:15" ht="14.25" customHeight="1" x14ac:dyDescent="0.25">
      <c r="A42" s="1"/>
      <c r="B42" s="38" t="s">
        <v>13</v>
      </c>
      <c r="C42" s="28"/>
      <c r="D42" s="28"/>
      <c r="E42" s="28"/>
      <c r="F42" s="28"/>
      <c r="G42" s="28"/>
      <c r="H42" s="39">
        <v>0</v>
      </c>
      <c r="I42" s="40" t="s">
        <v>18</v>
      </c>
      <c r="J42" s="28"/>
      <c r="K42" s="28"/>
    </row>
    <row r="43" spans="1:15" ht="16.5" x14ac:dyDescent="0.25">
      <c r="A43" s="1"/>
      <c r="B43" s="28"/>
      <c r="C43" s="28"/>
      <c r="D43" s="28"/>
      <c r="E43" s="28"/>
      <c r="F43" s="28"/>
      <c r="G43" s="28"/>
      <c r="H43" s="28"/>
      <c r="I43" s="28"/>
      <c r="J43" s="28"/>
      <c r="K43" s="28"/>
    </row>
    <row r="44" spans="1:15" ht="15" customHeight="1" x14ac:dyDescent="0.25">
      <c r="A44" s="1"/>
      <c r="B44" s="28"/>
      <c r="C44" s="28"/>
      <c r="D44" s="28"/>
      <c r="E44" s="37" t="s">
        <v>15</v>
      </c>
      <c r="F44" s="28"/>
      <c r="G44" s="28"/>
      <c r="H44" s="41">
        <f>J39+H41+H42</f>
        <v>28000</v>
      </c>
      <c r="I44" s="37" t="s">
        <v>18</v>
      </c>
      <c r="J44" s="28"/>
      <c r="K44" s="28"/>
    </row>
    <row r="45" spans="1:15" ht="16.5" x14ac:dyDescent="0.25">
      <c r="A45" s="1"/>
      <c r="B45" s="28"/>
      <c r="C45" s="28"/>
      <c r="D45" s="28"/>
      <c r="E45" s="28"/>
      <c r="F45" s="28"/>
      <c r="G45" s="28"/>
      <c r="H45" s="28"/>
      <c r="I45" s="28"/>
      <c r="J45" s="28"/>
      <c r="K45" s="28"/>
    </row>
    <row r="46" spans="1:15" ht="16.5" x14ac:dyDescent="0.25">
      <c r="A46" s="1"/>
      <c r="B46" s="28" t="s">
        <v>16</v>
      </c>
      <c r="C46" s="28"/>
      <c r="D46" s="28"/>
      <c r="E46" s="28"/>
      <c r="F46" s="28"/>
      <c r="G46" s="28"/>
      <c r="H46" s="28"/>
      <c r="I46" s="28"/>
      <c r="J46" s="28"/>
      <c r="K46" s="28"/>
    </row>
    <row r="47" spans="1:15" ht="16.5" x14ac:dyDescent="0.25">
      <c r="A47" s="1"/>
      <c r="B47" s="29" t="s">
        <v>17</v>
      </c>
      <c r="C47" s="28"/>
      <c r="D47" s="28"/>
      <c r="E47" s="28"/>
      <c r="F47" s="28"/>
      <c r="G47" s="28"/>
      <c r="H47" s="28"/>
      <c r="I47" s="28"/>
      <c r="J47" s="28"/>
      <c r="K47" s="28"/>
    </row>
    <row r="48" spans="1:15" ht="16.5" x14ac:dyDescent="0.25">
      <c r="A48" s="1"/>
      <c r="B48" s="28"/>
      <c r="C48" s="28"/>
      <c r="D48" s="28"/>
      <c r="E48" s="28"/>
      <c r="F48" s="28"/>
      <c r="G48" s="28"/>
      <c r="H48" s="28"/>
      <c r="I48" s="28"/>
      <c r="J48" s="28"/>
      <c r="K48" s="28"/>
    </row>
    <row r="49" spans="1:11" ht="16.5" x14ac:dyDescent="0.25">
      <c r="A49" s="1"/>
      <c r="B49" s="28" t="s">
        <v>11</v>
      </c>
      <c r="C49" s="43">
        <f>C41</f>
        <v>14</v>
      </c>
      <c r="D49" s="28" t="s">
        <v>31</v>
      </c>
      <c r="E49" s="28">
        <f>E41</f>
        <v>430</v>
      </c>
      <c r="F49" s="28" t="s">
        <v>33</v>
      </c>
      <c r="G49" s="28"/>
      <c r="H49" s="36">
        <f>H41</f>
        <v>6020</v>
      </c>
      <c r="I49" s="37" t="s">
        <v>18</v>
      </c>
      <c r="J49" s="28"/>
      <c r="K49" s="28"/>
    </row>
    <row r="50" spans="1:11" ht="16.5" x14ac:dyDescent="0.25">
      <c r="A50" s="1"/>
      <c r="B50" s="28"/>
      <c r="C50" s="28"/>
      <c r="D50" s="28"/>
      <c r="E50" s="28"/>
      <c r="F50" s="28"/>
      <c r="G50" s="28"/>
      <c r="H50" s="28"/>
      <c r="I50" s="28"/>
      <c r="J50" s="28"/>
      <c r="K50" s="28"/>
    </row>
    <row r="51" spans="1:11" ht="16.5" x14ac:dyDescent="0.25">
      <c r="A51" s="1"/>
      <c r="B51" s="28"/>
      <c r="C51" s="28"/>
      <c r="D51" s="28"/>
      <c r="E51" s="37" t="s">
        <v>15</v>
      </c>
      <c r="F51" s="28"/>
      <c r="G51" s="28"/>
      <c r="H51" s="41">
        <f>H49</f>
        <v>6020</v>
      </c>
      <c r="I51" s="37" t="s">
        <v>18</v>
      </c>
      <c r="J51" s="28"/>
      <c r="K51" s="28"/>
    </row>
    <row r="52" spans="1:11" ht="16.5" x14ac:dyDescent="0.25">
      <c r="A52" s="1"/>
      <c r="B52" s="28"/>
      <c r="C52" s="28"/>
      <c r="D52" s="28"/>
      <c r="E52" s="28"/>
      <c r="F52" s="28"/>
      <c r="G52" s="28"/>
      <c r="H52" s="28"/>
      <c r="I52" s="28"/>
      <c r="J52" s="28"/>
      <c r="K52" s="28"/>
    </row>
    <row r="53" spans="1:11" ht="16.5" x14ac:dyDescent="0.25">
      <c r="A53" s="1"/>
      <c r="B53" s="28"/>
      <c r="C53" s="28"/>
      <c r="D53" s="28"/>
      <c r="E53" s="28"/>
      <c r="F53" s="28"/>
      <c r="G53" s="28"/>
      <c r="H53" s="28"/>
      <c r="I53" s="28"/>
      <c r="J53" s="28"/>
      <c r="K53" s="28"/>
    </row>
    <row r="54" spans="1:11" ht="18.75" x14ac:dyDescent="0.3">
      <c r="A54" s="1"/>
      <c r="B54" s="27" t="s">
        <v>60</v>
      </c>
      <c r="C54" s="26"/>
      <c r="D54" s="26"/>
      <c r="E54" s="26"/>
      <c r="F54" s="26"/>
      <c r="G54" s="26"/>
      <c r="H54" s="52">
        <f>H51+H44+H32+H20</f>
        <v>196020</v>
      </c>
      <c r="I54" s="27" t="s">
        <v>18</v>
      </c>
      <c r="J54" s="28"/>
      <c r="K54" s="28"/>
    </row>
    <row r="55" spans="1:11" ht="16.5" x14ac:dyDescent="0.25">
      <c r="A55" s="13"/>
      <c r="B55" s="44"/>
      <c r="C55" s="45"/>
      <c r="D55" s="28"/>
      <c r="E55" s="28"/>
      <c r="F55" s="28"/>
      <c r="G55" s="28"/>
      <c r="H55" s="28"/>
      <c r="I55" s="28"/>
      <c r="J55" s="28"/>
      <c r="K55" s="28"/>
    </row>
    <row r="56" spans="1:11" ht="16.5" x14ac:dyDescent="0.25">
      <c r="A56" s="13"/>
      <c r="B56" s="44"/>
      <c r="C56" s="45"/>
      <c r="D56" s="28"/>
      <c r="E56" s="28"/>
      <c r="F56" s="28"/>
      <c r="G56" s="28"/>
      <c r="H56" s="28"/>
      <c r="I56" s="28"/>
      <c r="J56" s="28"/>
      <c r="K56" s="28"/>
    </row>
    <row r="57" spans="1:11" ht="22.5" customHeight="1" x14ac:dyDescent="0.35">
      <c r="A57" s="1"/>
      <c r="B57" s="48" t="s">
        <v>22</v>
      </c>
      <c r="C57" s="48"/>
      <c r="D57" s="48"/>
      <c r="E57" s="48"/>
      <c r="F57" s="48"/>
      <c r="G57" s="48"/>
      <c r="H57" s="48"/>
      <c r="I57" s="48" t="s">
        <v>50</v>
      </c>
      <c r="J57" s="28"/>
      <c r="K57" s="28"/>
    </row>
    <row r="58" spans="1:11" ht="15.75" customHeight="1" x14ac:dyDescent="0.25">
      <c r="A58" s="1"/>
      <c r="B58" s="28"/>
      <c r="C58" s="28"/>
      <c r="D58" s="28"/>
      <c r="E58" s="28"/>
      <c r="F58" s="28"/>
      <c r="G58" s="28"/>
      <c r="H58" s="28"/>
      <c r="I58" s="28"/>
      <c r="J58" s="28"/>
      <c r="K58" s="28"/>
    </row>
    <row r="59" spans="1:11" ht="16.5" x14ac:dyDescent="0.25">
      <c r="A59" s="1"/>
      <c r="B59" s="28" t="s">
        <v>53</v>
      </c>
      <c r="C59" s="28"/>
      <c r="D59" s="28"/>
      <c r="E59" s="28"/>
      <c r="F59" s="28"/>
      <c r="G59" s="28"/>
      <c r="H59" s="28"/>
      <c r="I59" s="28"/>
      <c r="J59" s="28"/>
      <c r="K59" s="28"/>
    </row>
    <row r="60" spans="1:11" ht="30" customHeight="1" x14ac:dyDescent="0.25">
      <c r="A60" s="13"/>
      <c r="B60" s="46">
        <v>41603</v>
      </c>
      <c r="C60" s="45">
        <f>B60+C17-1</f>
        <v>41616</v>
      </c>
      <c r="D60" s="28"/>
      <c r="E60" s="28"/>
      <c r="F60" s="28"/>
      <c r="G60" s="28"/>
      <c r="H60" s="28"/>
      <c r="I60" s="28"/>
      <c r="J60" s="28"/>
      <c r="K60" s="28"/>
    </row>
    <row r="61" spans="1:11" ht="15.75" x14ac:dyDescent="0.25">
      <c r="A61" s="13"/>
      <c r="B61" s="16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x14ac:dyDescent="0.25">
      <c r="A62" s="1"/>
      <c r="B62" s="16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1:11" ht="15.75" x14ac:dyDescent="0.25">
      <c r="K65" s="1"/>
    </row>
    <row r="66" spans="11:11" ht="15.75" x14ac:dyDescent="0.25">
      <c r="K66" s="1"/>
    </row>
    <row r="67" spans="11:11" ht="15.75" x14ac:dyDescent="0.25">
      <c r="K67" s="1"/>
    </row>
    <row r="68" spans="11:11" ht="15.75" x14ac:dyDescent="0.25">
      <c r="K68" s="1"/>
    </row>
  </sheetData>
  <pageMargins left="0.25" right="0.25" top="0.75" bottom="0.17" header="0.3" footer="0.3"/>
  <pageSetup paperSize="9" scale="72" orientation="portrait" horizontalDpi="180" verticalDpi="180" r:id="rId1"/>
  <colBreaks count="1" manualBreakCount="1">
    <brk id="10" max="63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1"/>
  <sheetViews>
    <sheetView topLeftCell="A16" workbookViewId="0">
      <selection activeCell="B29" sqref="B29"/>
    </sheetView>
  </sheetViews>
  <sheetFormatPr defaultRowHeight="15" x14ac:dyDescent="0.25"/>
  <cols>
    <col min="1" max="1" width="1.85546875" style="2" customWidth="1"/>
    <col min="2" max="2" width="20.5703125" style="2" customWidth="1"/>
    <col min="3" max="3" width="10" style="2" customWidth="1"/>
    <col min="4" max="4" width="7.42578125" style="2" customWidth="1"/>
    <col min="5" max="6" width="5.7109375" style="2" customWidth="1"/>
    <col min="7" max="7" width="4.85546875" style="2" customWidth="1"/>
    <col min="8" max="8" width="10.42578125" style="2" customWidth="1"/>
    <col min="9" max="9" width="15" style="2" customWidth="1"/>
    <col min="10" max="10" width="10.85546875" style="2" customWidth="1"/>
    <col min="11" max="12" width="9.140625" style="2"/>
    <col min="13" max="13" width="2.140625" style="2" customWidth="1"/>
    <col min="14" max="14" width="10" style="2" customWidth="1"/>
    <col min="15" max="16384" width="9.140625" style="2"/>
  </cols>
  <sheetData>
    <row r="1" spans="1:15" ht="15.75" x14ac:dyDescent="0.25">
      <c r="A1" s="1"/>
      <c r="B1" s="1"/>
      <c r="C1" s="1"/>
      <c r="D1" s="1"/>
      <c r="E1" s="1"/>
      <c r="F1" s="1"/>
      <c r="G1" s="1"/>
      <c r="H1" s="1" t="s">
        <v>26</v>
      </c>
      <c r="I1" s="1"/>
    </row>
    <row r="2" spans="1:15" ht="15.75" x14ac:dyDescent="0.25">
      <c r="A2" s="1"/>
      <c r="B2" s="1"/>
      <c r="C2" s="1"/>
      <c r="D2" s="1"/>
      <c r="E2" s="1"/>
      <c r="F2" s="1"/>
      <c r="G2" s="1" t="s">
        <v>19</v>
      </c>
      <c r="H2" s="1"/>
      <c r="I2" s="1"/>
    </row>
    <row r="3" spans="1:15" ht="15.75" x14ac:dyDescent="0.25">
      <c r="A3" s="1"/>
      <c r="B3" s="1"/>
      <c r="C3" s="1"/>
      <c r="D3" s="1"/>
      <c r="E3" s="1"/>
      <c r="F3" s="1"/>
      <c r="G3" s="1" t="s">
        <v>20</v>
      </c>
      <c r="H3" s="1"/>
      <c r="I3" s="1"/>
    </row>
    <row r="4" spans="1:15" ht="15.75" x14ac:dyDescent="0.25">
      <c r="A4" s="1"/>
      <c r="B4" s="1"/>
      <c r="C4" s="1"/>
      <c r="D4" s="1"/>
      <c r="E4" s="1"/>
      <c r="F4" s="1"/>
      <c r="G4" s="1" t="s">
        <v>21</v>
      </c>
      <c r="H4" s="1"/>
      <c r="I4" s="1"/>
    </row>
    <row r="5" spans="1:15" ht="15.75" x14ac:dyDescent="0.25">
      <c r="A5" s="1"/>
      <c r="B5" s="1"/>
      <c r="C5" s="1"/>
      <c r="D5" s="1"/>
      <c r="E5" s="1"/>
      <c r="F5" s="1"/>
      <c r="G5" s="1"/>
      <c r="H5" s="1"/>
      <c r="I5" s="1"/>
      <c r="L5" s="10" t="s">
        <v>11</v>
      </c>
      <c r="M5" s="10"/>
      <c r="N5" s="11">
        <f>C13/540</f>
        <v>11.111111111111111</v>
      </c>
      <c r="O5" s="10" t="s">
        <v>12</v>
      </c>
    </row>
    <row r="6" spans="1:15" ht="15.75" x14ac:dyDescent="0.25">
      <c r="A6" s="1"/>
      <c r="B6" s="1" t="s">
        <v>0</v>
      </c>
      <c r="C6" s="1"/>
      <c r="D6" s="1"/>
      <c r="E6" s="1"/>
      <c r="F6" s="1"/>
      <c r="G6" s="1"/>
      <c r="H6" s="1"/>
      <c r="I6" s="1"/>
      <c r="L6" s="10" t="s">
        <v>25</v>
      </c>
      <c r="M6" s="10"/>
      <c r="N6" s="12">
        <f>H14/2</f>
        <v>42455</v>
      </c>
      <c r="O6" s="10" t="s">
        <v>14</v>
      </c>
    </row>
    <row r="7" spans="1:15" ht="15.75" x14ac:dyDescent="0.25">
      <c r="A7" s="3"/>
      <c r="B7" s="3" t="s">
        <v>1</v>
      </c>
      <c r="C7" s="3"/>
      <c r="D7" s="3"/>
      <c r="E7" s="3"/>
      <c r="F7" s="3"/>
      <c r="G7" s="3"/>
      <c r="H7" s="3"/>
      <c r="I7" s="3"/>
    </row>
    <row r="8" spans="1:15" ht="15.75" x14ac:dyDescent="0.25">
      <c r="A8" s="1"/>
      <c r="B8" s="1"/>
      <c r="C8" s="1"/>
      <c r="D8" s="1"/>
      <c r="E8" s="1"/>
      <c r="F8" s="1"/>
      <c r="G8" s="1"/>
      <c r="H8" s="1"/>
      <c r="I8" s="1"/>
    </row>
    <row r="9" spans="1:15" ht="15.75" x14ac:dyDescent="0.25">
      <c r="A9" s="1"/>
      <c r="B9" s="1" t="s">
        <v>2</v>
      </c>
      <c r="C9" s="1" t="s">
        <v>3</v>
      </c>
      <c r="D9" s="1" t="s">
        <v>4</v>
      </c>
      <c r="E9" s="1" t="s">
        <v>5</v>
      </c>
      <c r="F9" s="1"/>
      <c r="G9" s="1"/>
      <c r="H9" s="1"/>
      <c r="I9" s="1"/>
    </row>
    <row r="10" spans="1:15" ht="15.75" x14ac:dyDescent="0.25">
      <c r="A10" s="1"/>
      <c r="B10" s="1" t="s">
        <v>10</v>
      </c>
      <c r="C10" s="1"/>
      <c r="D10" s="1"/>
      <c r="E10" s="1"/>
      <c r="F10" s="1"/>
      <c r="G10" s="1"/>
      <c r="H10" s="1"/>
      <c r="I10" s="1"/>
    </row>
    <row r="11" spans="1:15" ht="15.75" x14ac:dyDescent="0.25">
      <c r="A11" s="1"/>
      <c r="B11" s="4" t="s">
        <v>6</v>
      </c>
      <c r="C11" s="1"/>
      <c r="D11" s="1"/>
      <c r="E11" s="1"/>
      <c r="F11" s="1"/>
      <c r="G11" s="1"/>
      <c r="H11" s="1"/>
      <c r="I11" s="1"/>
    </row>
    <row r="12" spans="1:15" ht="15.75" x14ac:dyDescent="0.25">
      <c r="A12" s="1"/>
      <c r="B12" s="4"/>
      <c r="C12" s="1"/>
      <c r="D12" s="1"/>
      <c r="E12" s="1"/>
      <c r="F12" s="1"/>
      <c r="G12" s="1"/>
      <c r="H12" s="1"/>
      <c r="I12" s="1"/>
    </row>
    <row r="13" spans="1:15" ht="15.75" x14ac:dyDescent="0.25">
      <c r="A13" s="1"/>
      <c r="B13" s="1" t="s">
        <v>7</v>
      </c>
      <c r="C13" s="21">
        <v>6000</v>
      </c>
      <c r="D13" s="1" t="s">
        <v>29</v>
      </c>
      <c r="E13" s="1" t="s">
        <v>32</v>
      </c>
      <c r="F13" s="5">
        <v>37.5</v>
      </c>
      <c r="G13" s="1" t="s">
        <v>9</v>
      </c>
      <c r="H13" s="5">
        <f>C13/100*F13</f>
        <v>2250</v>
      </c>
      <c r="I13" s="1" t="s">
        <v>39</v>
      </c>
      <c r="J13" s="1"/>
      <c r="K13" s="1"/>
    </row>
    <row r="14" spans="1:15" ht="15.75" x14ac:dyDescent="0.25">
      <c r="A14" s="1"/>
      <c r="B14" s="1" t="s">
        <v>8</v>
      </c>
      <c r="C14" s="13">
        <f>H13+H15</f>
        <v>2426</v>
      </c>
      <c r="D14" s="1" t="s">
        <v>30</v>
      </c>
      <c r="E14" s="5">
        <v>35</v>
      </c>
      <c r="F14" s="1" t="s">
        <v>33</v>
      </c>
      <c r="G14" s="1"/>
      <c r="H14" s="5">
        <f>C14*E14</f>
        <v>84910</v>
      </c>
      <c r="I14" s="1" t="s">
        <v>34</v>
      </c>
      <c r="J14" s="20">
        <v>38040</v>
      </c>
      <c r="K14" s="1"/>
    </row>
    <row r="15" spans="1:15" ht="15.75" x14ac:dyDescent="0.25">
      <c r="A15" s="1"/>
      <c r="B15" s="1" t="s">
        <v>35</v>
      </c>
      <c r="C15" s="19">
        <f>C16-1</f>
        <v>11</v>
      </c>
      <c r="D15" s="1" t="s">
        <v>36</v>
      </c>
      <c r="E15" s="5">
        <v>8</v>
      </c>
      <c r="F15" s="1" t="s">
        <v>38</v>
      </c>
      <c r="G15" s="1" t="s">
        <v>37</v>
      </c>
      <c r="H15" s="5">
        <f>C15*E15*2</f>
        <v>176</v>
      </c>
      <c r="I15" s="1" t="s">
        <v>39</v>
      </c>
      <c r="J15" s="18"/>
      <c r="K15" s="1"/>
    </row>
    <row r="16" spans="1:15" ht="15.75" x14ac:dyDescent="0.25">
      <c r="A16" s="1"/>
      <c r="B16" s="1" t="s">
        <v>11</v>
      </c>
      <c r="C16" s="22">
        <v>12</v>
      </c>
      <c r="D16" s="1" t="s">
        <v>31</v>
      </c>
      <c r="E16" s="1">
        <v>460</v>
      </c>
      <c r="F16" s="1" t="s">
        <v>33</v>
      </c>
      <c r="G16" s="1"/>
      <c r="H16" s="6">
        <f>C16*E16</f>
        <v>5520</v>
      </c>
      <c r="I16" s="7" t="s">
        <v>18</v>
      </c>
      <c r="J16" s="1"/>
      <c r="K16" s="1"/>
    </row>
    <row r="17" spans="1:11" ht="47.25" x14ac:dyDescent="0.25">
      <c r="A17" s="1"/>
      <c r="B17" s="17" t="s">
        <v>13</v>
      </c>
      <c r="C17" s="1"/>
      <c r="D17" s="1"/>
      <c r="E17" s="1"/>
      <c r="F17" s="1"/>
      <c r="G17" s="1"/>
      <c r="H17" s="23">
        <v>10000</v>
      </c>
      <c r="I17" s="24" t="s">
        <v>18</v>
      </c>
      <c r="J17" s="1"/>
      <c r="K17" s="1"/>
    </row>
    <row r="18" spans="1:11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1"/>
      <c r="B19" s="1"/>
      <c r="C19" s="1"/>
      <c r="D19" s="1"/>
      <c r="E19" s="7" t="s">
        <v>15</v>
      </c>
      <c r="F19" s="1"/>
      <c r="G19" s="1"/>
      <c r="H19" s="9">
        <f>J14+H16+H17</f>
        <v>53560</v>
      </c>
      <c r="I19" s="7" t="s">
        <v>18</v>
      </c>
      <c r="J19" s="1"/>
      <c r="K19" s="1"/>
    </row>
    <row r="20" spans="1:11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x14ac:dyDescent="0.25">
      <c r="A21" s="1"/>
      <c r="B21" s="1" t="s">
        <v>16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ht="15.75" x14ac:dyDescent="0.25">
      <c r="A22" s="1"/>
      <c r="B22" s="4" t="s">
        <v>17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1"/>
      <c r="B24" s="1" t="s">
        <v>11</v>
      </c>
      <c r="C24" s="8">
        <f>C16</f>
        <v>12</v>
      </c>
      <c r="D24" s="1" t="s">
        <v>31</v>
      </c>
      <c r="E24" s="1">
        <f>E16</f>
        <v>460</v>
      </c>
      <c r="F24" s="1" t="s">
        <v>33</v>
      </c>
      <c r="G24" s="1"/>
      <c r="H24" s="6">
        <f>H16</f>
        <v>5520</v>
      </c>
      <c r="I24" s="7" t="s">
        <v>18</v>
      </c>
      <c r="J24" s="1"/>
      <c r="K24" s="1"/>
    </row>
    <row r="25" spans="1:11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1"/>
      <c r="E26" s="7" t="s">
        <v>15</v>
      </c>
      <c r="F26" s="1"/>
      <c r="G26" s="1"/>
      <c r="H26" s="9">
        <f>H24</f>
        <v>5520</v>
      </c>
      <c r="I26" s="7" t="s">
        <v>18</v>
      </c>
      <c r="J26" s="1"/>
      <c r="K26" s="1"/>
    </row>
    <row r="27" spans="1:1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1" t="s">
        <v>60</v>
      </c>
      <c r="C29" s="1"/>
      <c r="D29" s="1"/>
      <c r="E29" s="1"/>
      <c r="F29" s="1"/>
      <c r="G29" s="1"/>
      <c r="H29" s="9">
        <f>H26+H19</f>
        <v>59080</v>
      </c>
      <c r="I29" s="7" t="s">
        <v>18</v>
      </c>
      <c r="J29" s="1"/>
      <c r="K29" s="1"/>
    </row>
    <row r="30" spans="1:11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x14ac:dyDescent="0.25">
      <c r="A40" s="1"/>
      <c r="B40" s="1" t="s">
        <v>22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75" x14ac:dyDescent="0.25">
      <c r="A44" s="13"/>
      <c r="B44" s="14" t="s">
        <v>23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ht="15.75" x14ac:dyDescent="0.25">
      <c r="A45" s="1"/>
      <c r="B45" s="16">
        <v>41562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ht="15.75" x14ac:dyDescent="0.25">
      <c r="A46" s="1"/>
      <c r="B46" s="16">
        <f>B45+C16-1</f>
        <v>41573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 ht="15.75" x14ac:dyDescent="0.25">
      <c r="A47" s="13"/>
      <c r="B47" s="14"/>
      <c r="C47" s="16"/>
      <c r="D47" s="1"/>
      <c r="E47" s="1"/>
      <c r="F47" s="1"/>
      <c r="G47" s="1"/>
      <c r="H47" s="1"/>
      <c r="I47" s="1"/>
      <c r="J47" s="1"/>
      <c r="K47" s="1"/>
    </row>
    <row r="48" spans="1:11" ht="15.75" x14ac:dyDescent="0.25">
      <c r="A48" s="15"/>
      <c r="B48" s="16"/>
      <c r="C48" s="16"/>
      <c r="D48" s="1"/>
      <c r="E48" s="1"/>
      <c r="F48" s="1"/>
      <c r="G48" s="1"/>
      <c r="H48" s="1"/>
      <c r="I48" s="1"/>
      <c r="J48" s="1"/>
      <c r="K48" s="1"/>
    </row>
    <row r="49" spans="1:11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</sheetData>
  <pageMargins left="0.25" right="0.25" top="0.75" bottom="0.75" header="0.3" footer="0.3"/>
  <pageSetup paperSize="9" orientation="portrait" horizontalDpi="180" verticalDpi="18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H20" sqref="H20"/>
    </sheetView>
  </sheetViews>
  <sheetFormatPr defaultRowHeight="15" x14ac:dyDescent="0.25"/>
  <cols>
    <col min="1" max="1" width="1.85546875" style="2" customWidth="1"/>
    <col min="2" max="2" width="22.85546875" style="2" customWidth="1"/>
    <col min="3" max="3" width="10" style="2" customWidth="1"/>
    <col min="4" max="4" width="7.42578125" style="2" customWidth="1"/>
    <col min="5" max="6" width="5.7109375" style="2" customWidth="1"/>
    <col min="7" max="7" width="4.28515625" style="2" customWidth="1"/>
    <col min="8" max="8" width="11.85546875" style="2" customWidth="1"/>
    <col min="9" max="9" width="15" style="2" customWidth="1"/>
    <col min="10" max="10" width="12.28515625" style="2" customWidth="1"/>
    <col min="11" max="11" width="20.28515625" style="2" customWidth="1"/>
    <col min="12" max="12" width="22.28515625" style="2" customWidth="1"/>
    <col min="13" max="13" width="18" style="2" customWidth="1"/>
    <col min="14" max="14" width="10" style="2" customWidth="1"/>
    <col min="15" max="16384" width="9.140625" style="2"/>
  </cols>
  <sheetData>
    <row r="1" spans="1:15" ht="15.75" x14ac:dyDescent="0.25">
      <c r="A1" s="1"/>
      <c r="B1" s="1"/>
      <c r="C1" s="1"/>
      <c r="D1" s="1"/>
      <c r="E1" s="1"/>
      <c r="F1" s="1"/>
      <c r="G1" s="1"/>
      <c r="H1" s="1" t="s">
        <v>26</v>
      </c>
      <c r="I1" s="1"/>
    </row>
    <row r="2" spans="1:15" ht="15.75" x14ac:dyDescent="0.25">
      <c r="A2" s="1"/>
      <c r="B2" s="1"/>
      <c r="C2" s="1"/>
      <c r="D2" s="1"/>
      <c r="E2" s="1"/>
      <c r="F2" s="1"/>
      <c r="G2" s="1" t="s">
        <v>19</v>
      </c>
      <c r="H2" s="1"/>
      <c r="I2" s="1"/>
    </row>
    <row r="3" spans="1:15" ht="15.75" x14ac:dyDescent="0.25">
      <c r="A3" s="1"/>
      <c r="B3" s="1"/>
      <c r="C3" s="1"/>
      <c r="D3" s="1"/>
      <c r="E3" s="1"/>
      <c r="F3" s="1"/>
      <c r="G3" s="1" t="s">
        <v>66</v>
      </c>
      <c r="H3" s="1"/>
      <c r="I3" s="1"/>
    </row>
    <row r="4" spans="1:15" ht="15.75" x14ac:dyDescent="0.25">
      <c r="A4" s="1"/>
      <c r="B4" s="1"/>
      <c r="C4" s="1"/>
      <c r="D4" s="1"/>
      <c r="E4" s="1"/>
      <c r="F4" s="1"/>
      <c r="G4" s="1" t="s">
        <v>68</v>
      </c>
      <c r="H4" s="1"/>
      <c r="I4" s="1"/>
    </row>
    <row r="5" spans="1:15" ht="15.75" x14ac:dyDescent="0.25">
      <c r="A5" s="1"/>
      <c r="B5" s="1"/>
      <c r="C5" s="1"/>
      <c r="D5" s="1"/>
      <c r="E5" s="1"/>
      <c r="F5" s="1"/>
      <c r="G5" s="1"/>
      <c r="H5" s="1"/>
      <c r="I5" s="1"/>
      <c r="L5" s="10" t="s">
        <v>11</v>
      </c>
      <c r="M5" s="10"/>
      <c r="N5" s="11">
        <f>C11/540</f>
        <v>5</v>
      </c>
      <c r="O5" s="10" t="s">
        <v>12</v>
      </c>
    </row>
    <row r="6" spans="1:15" ht="15.75" x14ac:dyDescent="0.25">
      <c r="A6" s="60"/>
      <c r="B6" s="59" t="s">
        <v>70</v>
      </c>
      <c r="C6" s="59"/>
      <c r="D6" s="59"/>
      <c r="E6" s="59"/>
      <c r="F6" s="59"/>
      <c r="G6" s="59"/>
      <c r="H6" s="59"/>
      <c r="I6" s="59"/>
      <c r="J6" s="59"/>
      <c r="L6" s="10" t="s">
        <v>25</v>
      </c>
      <c r="M6" s="10"/>
      <c r="N6" s="12">
        <f>H12/2</f>
        <v>18663.75</v>
      </c>
      <c r="O6" s="10" t="s">
        <v>14</v>
      </c>
    </row>
    <row r="7" spans="1:15" ht="15.75" x14ac:dyDescent="0.25">
      <c r="A7" s="62"/>
      <c r="B7" s="3"/>
      <c r="C7" s="3"/>
      <c r="D7" s="3"/>
      <c r="E7" s="3"/>
      <c r="F7" s="3"/>
      <c r="G7" s="3"/>
      <c r="H7" s="3"/>
      <c r="I7" s="3"/>
      <c r="J7" s="59"/>
    </row>
    <row r="8" spans="1:15" s="60" customFormat="1" ht="15.75" x14ac:dyDescent="0.25">
      <c r="B8" s="59" t="s">
        <v>2</v>
      </c>
      <c r="C8" s="59" t="s">
        <v>3</v>
      </c>
      <c r="D8" s="59" t="s">
        <v>4</v>
      </c>
      <c r="E8" s="59" t="s">
        <v>69</v>
      </c>
      <c r="F8" s="59"/>
      <c r="G8" s="59"/>
      <c r="H8" s="59"/>
      <c r="I8" s="59"/>
      <c r="J8" s="65"/>
      <c r="K8" s="58"/>
      <c r="L8" s="58"/>
      <c r="M8" s="58"/>
      <c r="N8" s="58"/>
      <c r="O8" s="58"/>
    </row>
    <row r="9" spans="1:15" s="57" customFormat="1" ht="15.75" x14ac:dyDescent="0.25">
      <c r="A9" s="60"/>
      <c r="B9" s="59" t="s">
        <v>10</v>
      </c>
      <c r="C9" s="59"/>
      <c r="D9" s="59"/>
      <c r="E9" s="59"/>
      <c r="F9" s="59"/>
      <c r="G9" s="59"/>
      <c r="H9" s="59"/>
      <c r="I9" s="59"/>
      <c r="J9" s="59"/>
    </row>
    <row r="10" spans="1:15" s="60" customFormat="1" ht="15.75" x14ac:dyDescent="0.25">
      <c r="B10" s="4" t="s">
        <v>42</v>
      </c>
      <c r="C10" s="59"/>
      <c r="D10" s="59"/>
      <c r="E10" s="59"/>
      <c r="F10" s="59"/>
      <c r="G10" s="59"/>
      <c r="H10" s="59"/>
      <c r="I10" s="59"/>
      <c r="J10" s="65"/>
      <c r="K10" s="58"/>
      <c r="L10" s="58"/>
      <c r="M10" s="58"/>
      <c r="N10" s="58"/>
      <c r="O10" s="58"/>
    </row>
    <row r="11" spans="1:15" s="60" customFormat="1" ht="15.75" x14ac:dyDescent="0.25">
      <c r="B11" s="59" t="s">
        <v>7</v>
      </c>
      <c r="C11" s="21">
        <v>2700</v>
      </c>
      <c r="D11" s="59" t="s">
        <v>29</v>
      </c>
      <c r="E11" s="59" t="s">
        <v>32</v>
      </c>
      <c r="F11" s="5">
        <v>39.5</v>
      </c>
      <c r="G11" s="59" t="s">
        <v>9</v>
      </c>
      <c r="H11" s="5">
        <f>C11/100*F11</f>
        <v>1066.5</v>
      </c>
      <c r="I11" s="59" t="s">
        <v>39</v>
      </c>
      <c r="J11" s="59"/>
      <c r="K11" s="59"/>
      <c r="L11" s="58"/>
      <c r="M11" s="58"/>
      <c r="N11" s="58"/>
      <c r="O11" s="58"/>
    </row>
    <row r="12" spans="1:15" s="60" customFormat="1" ht="15.75" x14ac:dyDescent="0.25">
      <c r="B12" s="59" t="s">
        <v>8</v>
      </c>
      <c r="C12" s="13">
        <f>H11+H13</f>
        <v>1066.5</v>
      </c>
      <c r="D12" s="59" t="s">
        <v>30</v>
      </c>
      <c r="E12" s="5">
        <v>35</v>
      </c>
      <c r="F12" s="59" t="s">
        <v>33</v>
      </c>
      <c r="G12" s="59"/>
      <c r="H12" s="5">
        <f>C12*E12</f>
        <v>37327.5</v>
      </c>
      <c r="I12" s="59" t="s">
        <v>58</v>
      </c>
      <c r="J12" s="20">
        <v>15100</v>
      </c>
      <c r="K12" s="59"/>
      <c r="L12" s="58"/>
      <c r="M12" s="58"/>
      <c r="N12" s="58"/>
      <c r="O12" s="58"/>
    </row>
    <row r="13" spans="1:15" s="57" customFormat="1" ht="15.75" x14ac:dyDescent="0.25">
      <c r="A13" s="60"/>
      <c r="B13" s="59" t="s">
        <v>35</v>
      </c>
      <c r="C13" s="19">
        <f>C14-1</f>
        <v>4</v>
      </c>
      <c r="D13" s="59" t="s">
        <v>36</v>
      </c>
      <c r="E13" s="5">
        <v>8</v>
      </c>
      <c r="F13" s="59" t="s">
        <v>38</v>
      </c>
      <c r="G13" s="59" t="s">
        <v>37</v>
      </c>
      <c r="H13" s="5">
        <f>C13*E13*2*0</f>
        <v>0</v>
      </c>
      <c r="I13" s="59" t="s">
        <v>39</v>
      </c>
      <c r="J13" s="18"/>
      <c r="K13" s="56"/>
    </row>
    <row r="14" spans="1:15" s="57" customFormat="1" ht="15.75" x14ac:dyDescent="0.25">
      <c r="A14" s="60"/>
      <c r="B14" s="59" t="s">
        <v>11</v>
      </c>
      <c r="C14" s="22">
        <v>5</v>
      </c>
      <c r="D14" s="59" t="s">
        <v>31</v>
      </c>
      <c r="E14" s="59">
        <v>580</v>
      </c>
      <c r="F14" s="59" t="s">
        <v>33</v>
      </c>
      <c r="G14" s="59"/>
      <c r="H14" s="6">
        <f>C14*E14</f>
        <v>2900</v>
      </c>
      <c r="I14" s="7" t="s">
        <v>18</v>
      </c>
      <c r="J14" s="59"/>
      <c r="K14" s="56"/>
    </row>
    <row r="15" spans="1:15" s="57" customFormat="1" ht="47.25" x14ac:dyDescent="0.25">
      <c r="A15" s="60"/>
      <c r="B15" s="17" t="s">
        <v>13</v>
      </c>
      <c r="C15" s="59"/>
      <c r="D15" s="59"/>
      <c r="E15" s="59"/>
      <c r="F15" s="59"/>
      <c r="G15" s="59"/>
      <c r="H15" s="23">
        <v>5000</v>
      </c>
      <c r="I15" s="24" t="s">
        <v>18</v>
      </c>
      <c r="J15" s="59"/>
      <c r="K15" s="56"/>
    </row>
    <row r="16" spans="1:15" s="57" customFormat="1" ht="15.75" x14ac:dyDescent="0.25">
      <c r="A16" s="60"/>
      <c r="B16" s="59"/>
      <c r="C16" s="59"/>
      <c r="D16" s="59"/>
      <c r="E16" s="7" t="s">
        <v>15</v>
      </c>
      <c r="F16" s="59"/>
      <c r="G16" s="59"/>
      <c r="H16" s="9">
        <f>J12+H14+H15</f>
        <v>23000</v>
      </c>
      <c r="I16" s="7" t="s">
        <v>18</v>
      </c>
      <c r="J16" s="59"/>
      <c r="K16" s="56"/>
    </row>
    <row r="17" spans="1:11" s="60" customFormat="1" ht="15.75" x14ac:dyDescent="0.25">
      <c r="A17" s="59"/>
      <c r="B17" s="59" t="s">
        <v>16</v>
      </c>
      <c r="C17" s="59"/>
      <c r="D17" s="59"/>
      <c r="E17" s="59"/>
      <c r="F17" s="59"/>
      <c r="G17" s="59"/>
      <c r="H17" s="59"/>
      <c r="I17" s="59"/>
      <c r="J17" s="59"/>
      <c r="K17" s="59"/>
    </row>
    <row r="18" spans="1:11" s="60" customFormat="1" ht="15.75" x14ac:dyDescent="0.25">
      <c r="A18" s="59"/>
      <c r="B18" s="4" t="s">
        <v>67</v>
      </c>
      <c r="C18" s="59"/>
      <c r="D18" s="59"/>
      <c r="E18" s="59"/>
      <c r="F18" s="59"/>
      <c r="G18" s="59"/>
      <c r="H18" s="59"/>
      <c r="I18" s="59"/>
      <c r="J18" s="59"/>
      <c r="K18" s="59"/>
    </row>
    <row r="19" spans="1:11" s="60" customFormat="1" ht="15.75" x14ac:dyDescent="0.25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</row>
    <row r="20" spans="1:11" s="60" customFormat="1" ht="15.75" x14ac:dyDescent="0.25">
      <c r="A20" s="59"/>
      <c r="B20" s="59" t="s">
        <v>11</v>
      </c>
      <c r="C20" s="8">
        <f>C14</f>
        <v>5</v>
      </c>
      <c r="D20" s="59" t="s">
        <v>31</v>
      </c>
      <c r="E20" s="59">
        <f>E14</f>
        <v>580</v>
      </c>
      <c r="F20" s="59" t="s">
        <v>33</v>
      </c>
      <c r="G20" s="59"/>
      <c r="H20" s="6">
        <f>C20*E20</f>
        <v>2900</v>
      </c>
      <c r="I20" s="7" t="s">
        <v>18</v>
      </c>
      <c r="J20" s="59"/>
      <c r="K20" s="59"/>
    </row>
    <row r="21" spans="1:11" s="60" customFormat="1" ht="15.75" x14ac:dyDescent="0.25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</row>
    <row r="22" spans="1:11" s="60" customFormat="1" ht="15.75" x14ac:dyDescent="0.25">
      <c r="A22" s="59"/>
      <c r="B22" s="59"/>
      <c r="C22" s="59"/>
      <c r="D22" s="59"/>
      <c r="E22" s="7" t="s">
        <v>15</v>
      </c>
      <c r="F22" s="59"/>
      <c r="G22" s="59"/>
      <c r="H22" s="9">
        <f>H20</f>
        <v>2900</v>
      </c>
      <c r="I22" s="7" t="s">
        <v>18</v>
      </c>
      <c r="J22" s="59"/>
      <c r="K22" s="59"/>
    </row>
    <row r="23" spans="1:11" s="60" customFormat="1" ht="15.75" x14ac:dyDescent="0.25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</row>
    <row r="24" spans="1:11" s="60" customFormat="1" ht="15.75" x14ac:dyDescent="0.25">
      <c r="A24" s="59"/>
      <c r="B24" s="59" t="s">
        <v>60</v>
      </c>
      <c r="C24" s="59"/>
      <c r="D24" s="59"/>
      <c r="E24" s="59"/>
      <c r="F24" s="59"/>
      <c r="G24" s="59"/>
      <c r="H24" s="9">
        <f>H22+H16</f>
        <v>25900</v>
      </c>
      <c r="I24" s="7" t="s">
        <v>18</v>
      </c>
      <c r="J24" s="59"/>
      <c r="K24" s="59"/>
    </row>
    <row r="25" spans="1:11" s="60" customFormat="1" ht="15.75" x14ac:dyDescent="0.25">
      <c r="K25" s="59"/>
    </row>
    <row r="26" spans="1:11" ht="15.75" x14ac:dyDescent="0.25">
      <c r="A26" s="60"/>
      <c r="B26" s="60" t="s">
        <v>22</v>
      </c>
      <c r="C26" s="60"/>
      <c r="D26" s="60"/>
      <c r="E26" s="60"/>
      <c r="F26" s="60"/>
      <c r="G26" s="60"/>
      <c r="H26" s="60"/>
      <c r="I26" s="60" t="s">
        <v>50</v>
      </c>
      <c r="J26" s="60"/>
      <c r="K26" s="1"/>
    </row>
    <row r="27" spans="1:11" s="60" customFormat="1" ht="15.75" x14ac:dyDescent="0.25">
      <c r="K27" s="59"/>
    </row>
    <row r="28" spans="1:11" ht="15.75" x14ac:dyDescent="0.25">
      <c r="A28" s="60"/>
      <c r="B28" s="60" t="s">
        <v>71</v>
      </c>
      <c r="C28" s="60"/>
      <c r="D28" s="60"/>
      <c r="E28" s="60"/>
      <c r="F28" s="60"/>
      <c r="G28" s="60"/>
      <c r="H28" s="60"/>
      <c r="I28" s="60" t="s">
        <v>65</v>
      </c>
      <c r="J28" s="60"/>
      <c r="K28" s="1"/>
    </row>
    <row r="29" spans="1:11" ht="15.75" x14ac:dyDescent="0.25">
      <c r="A29" s="63"/>
      <c r="B29" s="61">
        <v>42402</v>
      </c>
      <c r="C29" s="60"/>
      <c r="D29" s="60"/>
      <c r="E29" s="60"/>
      <c r="F29" s="60"/>
      <c r="G29" s="60"/>
      <c r="H29" s="60"/>
      <c r="I29" s="60"/>
      <c r="J29" s="60"/>
      <c r="K29" s="1"/>
    </row>
    <row r="30" spans="1:11" ht="15.75" x14ac:dyDescent="0.25">
      <c r="A30" s="60"/>
      <c r="B30" s="61">
        <f>B29+C14-1</f>
        <v>42406</v>
      </c>
      <c r="C30" s="60"/>
      <c r="D30" s="60"/>
      <c r="E30" s="60"/>
      <c r="F30" s="60"/>
      <c r="G30" s="60"/>
      <c r="H30" s="60"/>
      <c r="I30" s="60"/>
      <c r="J30" s="60"/>
      <c r="K30" s="1"/>
    </row>
    <row r="31" spans="1:11" ht="15.75" x14ac:dyDescent="0.25">
      <c r="A31" s="60"/>
      <c r="B31" s="61"/>
      <c r="C31" s="60"/>
      <c r="D31" s="60"/>
      <c r="E31" s="60"/>
      <c r="F31" s="60"/>
      <c r="G31" s="60"/>
      <c r="H31" s="60"/>
      <c r="I31" s="60"/>
      <c r="J31" s="60"/>
      <c r="K31" s="1"/>
    </row>
    <row r="32" spans="1:11" ht="15.75" x14ac:dyDescent="0.25">
      <c r="A32" s="63"/>
      <c r="B32" s="64"/>
      <c r="C32" s="61"/>
      <c r="D32" s="60"/>
      <c r="E32" s="60"/>
      <c r="F32" s="60"/>
      <c r="G32" s="60"/>
      <c r="H32" s="60"/>
      <c r="I32" s="60"/>
      <c r="J32" s="60"/>
      <c r="K32" s="1"/>
    </row>
    <row r="33" spans="1:11" ht="15.75" x14ac:dyDescent="0.25">
      <c r="A33" s="15"/>
      <c r="B33" s="16"/>
      <c r="C33" s="16"/>
      <c r="D33" s="1"/>
      <c r="E33" s="1"/>
      <c r="F33" s="1"/>
      <c r="G33" s="1"/>
      <c r="H33" s="1"/>
      <c r="I33" s="1"/>
      <c r="J33" s="1"/>
      <c r="K33" s="1"/>
    </row>
    <row r="34" spans="1:11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</sheetData>
  <pageMargins left="0.25" right="0.25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м128то+р024оо</vt:lpstr>
      <vt:lpstr>р013ооо+р020оо</vt:lpstr>
      <vt:lpstr>у066ох+р013оо+р020оо</vt:lpstr>
      <vt:lpstr>р037оо</vt:lpstr>
      <vt:lpstr>р035оо1+р036оо+р014оо</vt:lpstr>
      <vt:lpstr>'м128то+р024оо'!Область_печати</vt:lpstr>
      <vt:lpstr>'р013ооо+р020оо'!Область_печати</vt:lpstr>
      <vt:lpstr>'р035оо1+р036оо+р014оо'!Область_печати</vt:lpstr>
      <vt:lpstr>'у066ох+р013оо+р020оо'!Область_печати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2016-06-01T08:37:17Z</dcterms:modified>
</cp:coreProperties>
</file>