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F:\MekHQ Dev Environment\mekhq-Ulysses\MekHQ\docs\Stratcon and Against the Bot\"/>
    </mc:Choice>
  </mc:AlternateContent>
  <xr:revisionPtr revIDLastSave="0" documentId="8_{98C273F5-10ED-4F47-BBC9-366B0E14B744}" xr6:coauthVersionLast="47" xr6:coauthVersionMax="47" xr10:uidLastSave="{00000000-0000-0000-0000-000000000000}"/>
  <bookViews>
    <workbookView xWindow="-120" yWindow="-120" windowWidth="51840" windowHeight="21120" tabRatio="350" activeTab="5" xr2:uid="{8A35A13E-F7D4-4F8F-B40A-4EDA9055B023}"/>
  </bookViews>
  <sheets>
    <sheet name="Company_Creation" sheetId="1" r:id="rId1"/>
    <sheet name="Contract _Generation" sheetId="2" r:id="rId2"/>
    <sheet name="Campaign_System" sheetId="3" r:id="rId3"/>
    <sheet name="Battle" sheetId="4" r:id="rId4"/>
    <sheet name="Noble" sheetId="5" r:id="rId5"/>
    <sheet name="Pirates" sheetId="6" r:id="rId6"/>
    <sheet name="Dev"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4" l="1"/>
  <c r="N9" i="4"/>
  <c r="I10" i="4"/>
  <c r="L11" i="4"/>
  <c r="L14" i="4"/>
  <c r="L15" i="4"/>
  <c r="D173" i="4"/>
  <c r="I173" i="4"/>
  <c r="D179" i="4"/>
  <c r="I179" i="4"/>
  <c r="E204" i="4"/>
  <c r="K204" i="4"/>
  <c r="E207" i="4"/>
  <c r="B208" i="4"/>
  <c r="C208" i="4"/>
  <c r="D208" i="4"/>
  <c r="J208" i="4"/>
  <c r="K208" i="4"/>
  <c r="B210" i="4"/>
  <c r="C210" i="4"/>
  <c r="D210" i="4"/>
  <c r="E210" i="4"/>
  <c r="J210" i="4"/>
  <c r="K210" i="4"/>
  <c r="K230" i="4"/>
  <c r="K231" i="4"/>
  <c r="D232" i="4"/>
  <c r="K232" i="4"/>
  <c r="K233" i="4"/>
  <c r="K234" i="4"/>
  <c r="G275" i="4"/>
  <c r="I278" i="4"/>
  <c r="K328" i="4"/>
  <c r="K330" i="4"/>
  <c r="B347" i="4"/>
  <c r="E447" i="4"/>
  <c r="Q447" i="4"/>
  <c r="K468" i="4"/>
  <c r="K469" i="4"/>
  <c r="K470" i="4"/>
  <c r="K471" i="4"/>
  <c r="K472" i="4"/>
  <c r="K473" i="4"/>
  <c r="J477" i="4"/>
  <c r="J478" i="4"/>
  <c r="J479" i="4"/>
  <c r="D490" i="4"/>
  <c r="M504" i="4"/>
  <c r="M505" i="4"/>
  <c r="J511" i="4"/>
  <c r="M511" i="4"/>
  <c r="N511" i="4"/>
  <c r="N512" i="4"/>
  <c r="N513" i="4"/>
  <c r="M514" i="4"/>
  <c r="N514" i="4"/>
  <c r="M515" i="4"/>
  <c r="N522" i="4"/>
  <c r="C560" i="4"/>
  <c r="G573" i="4"/>
  <c r="C105" i="3"/>
  <c r="K108" i="3"/>
  <c r="E122" i="3"/>
  <c r="L125" i="3"/>
  <c r="L126" i="3"/>
  <c r="E141" i="3"/>
  <c r="K172" i="3"/>
  <c r="G199" i="3"/>
  <c r="E202" i="3"/>
  <c r="E203" i="3"/>
  <c r="F210" i="3"/>
  <c r="F340" i="3"/>
  <c r="E384" i="3"/>
  <c r="I425" i="3"/>
  <c r="G453" i="3"/>
  <c r="K455" i="3"/>
  <c r="H510" i="3"/>
  <c r="M537" i="3"/>
  <c r="H542" i="3"/>
  <c r="H543" i="3"/>
  <c r="L543" i="3"/>
  <c r="K549" i="3"/>
  <c r="K550" i="3"/>
  <c r="L549" i="3"/>
  <c r="H550" i="3"/>
  <c r="L550" i="3"/>
  <c r="H551" i="3"/>
  <c r="K551" i="3"/>
  <c r="L551" i="3"/>
  <c r="L555" i="3"/>
  <c r="O555" i="3"/>
  <c r="U555" i="3"/>
  <c r="L556" i="3"/>
  <c r="O556" i="3"/>
  <c r="P556" i="3"/>
  <c r="U556" i="3"/>
  <c r="L557" i="3"/>
  <c r="O557" i="3"/>
  <c r="P557" i="3"/>
  <c r="U557" i="3"/>
  <c r="H558" i="3"/>
  <c r="U558" i="3"/>
  <c r="H559" i="3"/>
  <c r="O561" i="3"/>
  <c r="O564" i="3"/>
  <c r="O565" i="3"/>
  <c r="O566" i="3"/>
  <c r="H567" i="3"/>
  <c r="O567" i="3"/>
  <c r="H568" i="3"/>
  <c r="H576" i="3"/>
  <c r="H577" i="3"/>
  <c r="B608" i="3"/>
  <c r="A666" i="3"/>
  <c r="A708" i="3"/>
  <c r="P761" i="3"/>
  <c r="H867" i="3"/>
  <c r="N13" i="1"/>
  <c r="O13" i="1"/>
  <c r="P13" i="1"/>
  <c r="Q13" i="1"/>
  <c r="N14" i="1"/>
  <c r="O14" i="1"/>
  <c r="P14" i="1"/>
  <c r="Q14" i="1"/>
  <c r="N15" i="1"/>
  <c r="O15" i="1"/>
  <c r="P15" i="1"/>
  <c r="Q15" i="1"/>
  <c r="N16" i="1"/>
  <c r="O16" i="1"/>
  <c r="P16" i="1"/>
  <c r="Q16" i="1"/>
  <c r="N17" i="1"/>
  <c r="O17" i="1"/>
  <c r="P17" i="1"/>
  <c r="Q17" i="1"/>
  <c r="N18" i="1"/>
  <c r="O18" i="1"/>
  <c r="P18" i="1"/>
  <c r="Q18" i="1"/>
  <c r="N19" i="1"/>
  <c r="O19" i="1"/>
  <c r="P19" i="1"/>
  <c r="Q19" i="1"/>
  <c r="N20" i="1"/>
  <c r="O20" i="1"/>
  <c r="P20" i="1"/>
  <c r="Q20" i="1"/>
  <c r="N21" i="1"/>
  <c r="O21" i="1"/>
  <c r="P21" i="1"/>
  <c r="Q21" i="1"/>
  <c r="N22" i="1"/>
  <c r="O22" i="1"/>
  <c r="P22" i="1"/>
  <c r="Q22" i="1"/>
  <c r="N23" i="1"/>
  <c r="O23" i="1"/>
  <c r="P23" i="1"/>
  <c r="Q23" i="1"/>
  <c r="N24" i="1"/>
  <c r="O24" i="1"/>
  <c r="P24" i="1"/>
  <c r="Q24" i="1"/>
  <c r="E28" i="1"/>
  <c r="K30" i="1"/>
  <c r="E69" i="1"/>
  <c r="J69" i="1"/>
  <c r="K69" i="1"/>
  <c r="L69" i="1"/>
  <c r="M69" i="1"/>
  <c r="N69" i="1"/>
  <c r="P69" i="1"/>
  <c r="K70" i="1"/>
  <c r="L70" i="1"/>
  <c r="M70" i="1"/>
  <c r="N70" i="1"/>
  <c r="Q70" i="1" s="1"/>
  <c r="K71" i="1"/>
  <c r="L71" i="1"/>
  <c r="M71" i="1"/>
  <c r="N71" i="1"/>
  <c r="Q71" i="1" s="1"/>
  <c r="K72" i="1"/>
  <c r="L72" i="1"/>
  <c r="M72" i="1"/>
  <c r="N72" i="1"/>
  <c r="Q72" i="1" s="1"/>
  <c r="K73" i="1"/>
  <c r="L73" i="1"/>
  <c r="M73" i="1"/>
  <c r="N73" i="1"/>
  <c r="Q73" i="1" s="1"/>
  <c r="K74" i="1"/>
  <c r="L74" i="1"/>
  <c r="M74" i="1"/>
  <c r="N74" i="1"/>
  <c r="Q74" i="1" s="1"/>
  <c r="K75" i="1"/>
  <c r="L75" i="1"/>
  <c r="M75" i="1"/>
  <c r="N75" i="1"/>
  <c r="Q75" i="1" s="1"/>
  <c r="K76" i="1"/>
  <c r="L76" i="1"/>
  <c r="M76" i="1"/>
  <c r="N76" i="1"/>
  <c r="Q76" i="1" s="1"/>
  <c r="K77" i="1"/>
  <c r="L77" i="1"/>
  <c r="M77" i="1"/>
  <c r="N77" i="1"/>
  <c r="Q77" i="1" s="1"/>
  <c r="K78" i="1"/>
  <c r="L78" i="1"/>
  <c r="M78" i="1"/>
  <c r="N78" i="1"/>
  <c r="Q78" i="1" s="1"/>
  <c r="K79" i="1"/>
  <c r="L79" i="1"/>
  <c r="M79" i="1"/>
  <c r="N79" i="1"/>
  <c r="Q79" i="1" s="1"/>
  <c r="K80" i="1"/>
  <c r="L80" i="1"/>
  <c r="M80" i="1"/>
  <c r="N80" i="1"/>
  <c r="Q80" i="1" s="1"/>
  <c r="C89" i="1"/>
  <c r="I174" i="1"/>
  <c r="C14" i="2"/>
  <c r="C15" i="2"/>
  <c r="C16" i="2"/>
  <c r="C17" i="2"/>
  <c r="C18" i="2"/>
  <c r="E78" i="2"/>
  <c r="K83" i="2"/>
  <c r="I99" i="2"/>
  <c r="H114" i="2"/>
  <c r="C260" i="2"/>
  <c r="I309" i="2"/>
  <c r="B377" i="2"/>
  <c r="C377" i="2"/>
  <c r="D377" i="2"/>
  <c r="E377" i="2"/>
  <c r="E402" i="2"/>
  <c r="E403" i="2"/>
  <c r="E404" i="2"/>
  <c r="E405" i="2"/>
  <c r="E530" i="2"/>
  <c r="R5" i="7"/>
  <c r="H6" i="7"/>
  <c r="N6" i="7"/>
  <c r="O6" i="7" s="1"/>
  <c r="H7" i="7"/>
  <c r="H8" i="7"/>
  <c r="H9" i="7"/>
  <c r="H10" i="7"/>
  <c r="H11" i="7"/>
  <c r="M18" i="5"/>
  <c r="F105" i="5"/>
  <c r="C50" i="6"/>
</calcChain>
</file>

<file path=xl/sharedStrings.xml><?xml version="1.0" encoding="utf-8"?>
<sst xmlns="http://schemas.openxmlformats.org/spreadsheetml/2006/main" count="4603" uniqueCount="2454">
  <si>
    <t>Company Creation</t>
  </si>
  <si>
    <t xml:space="preserve">Before starting play you will need to create a mercenary command. The following method is only one example of random company creation, </t>
  </si>
  <si>
    <t>feel free to generate a company in any way you would like to. The following rules will generally produce a company with a D rating, though</t>
  </si>
  <si>
    <t>it might create a company with C or F rating too. The support personnel will not normally cover all the needs of you company, that is intended,</t>
  </si>
  <si>
    <t>as BT literature often alludes to the difficulty of maintaining equipment for lack of skilled personnel.</t>
  </si>
  <si>
    <t>A starting company consists of 12 MechWarriors and 12 support personnel. The support personnel are divided into Techs, Doctors and Admins, in</t>
  </si>
  <si>
    <t>any proportion you wish, but we recommend 10 techs, 1 medic and 1 admin to start with. Note that the support personnel are only the “chief” of</t>
  </si>
  <si>
    <t xml:space="preserve">each support team. Each Tech has 6 astechs working with him, each Doctor has 4 nurses/paramedics, etc. </t>
  </si>
  <si>
    <t>However, since these “assistants” are often hired locally and do not accompany the company from world to world you do not need to</t>
  </si>
  <si>
    <t>roll for them, they are automatically hired if you have the Tech, Doctor or Admin to lead the team (MekHQ has the option to automatically</t>
  </si>
  <si>
    <t>hire the helpers needed).</t>
  </si>
  <si>
    <t>MekHQ will roll the gunnery/piloting, skill levels and any special abilities of the starting personell, with the following modifiers:</t>
  </si>
  <si>
    <t>The first Mechwarrior rolled is the company commander, and receives a +1 bonus in Gunnery and Piloting. The commander also gains 2 points</t>
  </si>
  <si>
    <t>randomly distributed among Leadership, Tactics and Strategy skills. Remember to set the commander officer rank.</t>
  </si>
  <si>
    <t>The second, third and fourth Mechwarriors rolled are the starting officers of the merc company, and receive a +1 bonus to either Gunnery or</t>
  </si>
  <si>
    <t>Piloting (apply to the higher one or choose if both are equal). The officers gain 1 point randomly among Leadership, Tactics and Strategy skills.</t>
  </si>
  <si>
    <t>Remember to set the officer ranks.</t>
  </si>
  <si>
    <t>After rolling all mechwarriors, you must assign bonus special abilities to Veteran and Elite mechwarriors – each Veteran mechwarriors gains</t>
  </si>
  <si>
    <t>1 bonus ability and Elites gain 2 bonus abilities beyond any rolled by MekHQ. To find the specific ability roll a 1d100 and consult the following</t>
  </si>
  <si>
    <t>table (ignore requisites):</t>
  </si>
  <si>
    <t>Mechwarrior Abilties (d100)</t>
  </si>
  <si>
    <t>Roll (d100)</t>
  </si>
  <si>
    <t>Ability</t>
  </si>
  <si>
    <t>Origin</t>
  </si>
  <si>
    <t>Freq</t>
  </si>
  <si>
    <t>Cost (XP)</t>
  </si>
  <si>
    <t>Requisites</t>
  </si>
  <si>
    <t>1 – 10</t>
  </si>
  <si>
    <t>Dodge</t>
  </si>
  <si>
    <t>Maxtech</t>
  </si>
  <si>
    <t>Common</t>
  </si>
  <si>
    <t>None</t>
  </si>
  <si>
    <t>11 – 20</t>
  </si>
  <si>
    <t>Iron Man</t>
  </si>
  <si>
    <t>Unofficial</t>
  </si>
  <si>
    <t>21 – 30</t>
  </si>
  <si>
    <t>Hopping Jack</t>
  </si>
  <si>
    <t>Mech with jump jets.</t>
  </si>
  <si>
    <t>31 – 40</t>
  </si>
  <si>
    <t>Melee Specialist</t>
  </si>
  <si>
    <t>aToW</t>
  </si>
  <si>
    <t>Mech with a hand, sword or hatchet.</t>
  </si>
  <si>
    <t>41 – 50</t>
  </si>
  <si>
    <t>Pain Resistance</t>
  </si>
  <si>
    <t>51 – 60</t>
  </si>
  <si>
    <t>Single Weapon Specialist</t>
  </si>
  <si>
    <t>Mech with the weapon.</t>
  </si>
  <si>
    <t>61 – 65</t>
  </si>
  <si>
    <t>Hot Dog</t>
  </si>
  <si>
    <t>Uncommon</t>
  </si>
  <si>
    <t>66 – 70</t>
  </si>
  <si>
    <t>Maneuvering Ace</t>
  </si>
  <si>
    <t>Mech with 6+ walking speed.</t>
  </si>
  <si>
    <t>71 – 74</t>
  </si>
  <si>
    <t>Ballistic Specialist</t>
  </si>
  <si>
    <t>Mech with a ballistic weapon</t>
  </si>
  <si>
    <t>75 – 78</t>
  </si>
  <si>
    <t xml:space="preserve">Laser Specialist </t>
  </si>
  <si>
    <t>Mech with a energy weapon</t>
  </si>
  <si>
    <t>79 – 82</t>
  </si>
  <si>
    <t>Missile Specialist</t>
  </si>
  <si>
    <t>Mech with a missile weapon</t>
  </si>
  <si>
    <t>83 – 86</t>
  </si>
  <si>
    <t>Multi-Tasker</t>
  </si>
  <si>
    <t>87 – 88</t>
  </si>
  <si>
    <t>Blind Fighter</t>
  </si>
  <si>
    <t>Rare</t>
  </si>
  <si>
    <t>89 – 90</t>
  </si>
  <si>
    <t>Weathered</t>
  </si>
  <si>
    <t>91 – 92</t>
  </si>
  <si>
    <t>All Weather</t>
  </si>
  <si>
    <t>93 – 94</t>
  </si>
  <si>
    <t>Jumping Jack</t>
  </si>
  <si>
    <t>95 – 96</t>
  </si>
  <si>
    <t>Oblique attacker</t>
  </si>
  <si>
    <t>Mech with artillery or LRM weapon.</t>
  </si>
  <si>
    <t>97 – 98</t>
  </si>
  <si>
    <t>Sniper</t>
  </si>
  <si>
    <t>Mech with long range weapon.</t>
  </si>
  <si>
    <t>99</t>
  </si>
  <si>
    <t>Natural Aptitude (Gunnery)</t>
  </si>
  <si>
    <t>Very Rare</t>
  </si>
  <si>
    <t>-</t>
  </si>
  <si>
    <t>Only at recruitment/hiring.</t>
  </si>
  <si>
    <t>100</t>
  </si>
  <si>
    <t>Tactical Genius</t>
  </si>
  <si>
    <t>Melee Master</t>
  </si>
  <si>
    <t>Gunnery/Ballistic</t>
  </si>
  <si>
    <t>Gunnery/Laser</t>
  </si>
  <si>
    <t>Laser Specialist</t>
  </si>
  <si>
    <t>Gunnery/Missile</t>
  </si>
  <si>
    <t>Edge points cost 10xp and if you roll an ability that the mechwarrior already has, he/she gains instead an edge point.</t>
  </si>
  <si>
    <t>When reaching a Veteran or Elite skill level the mechwarrior gains a “free” ability - “free” abilities ignore requisites.</t>
  </si>
  <si>
    <t>Very Rare skills cost the same as the requisite skill and Very Rare Gunnery skills substitute the requisite skill.</t>
  </si>
  <si>
    <t>Jumping Jack substitutes Hopping Jack. A mechwarrior with Hoppping Jack can buy Jumping Jack for 40 Xps.</t>
  </si>
  <si>
    <t>If you wish to add some “flavor” to the Mechwarriors, you can roll the Mechwarrior Origin using the followin table, it also serves</t>
  </si>
  <si>
    <t>to determine the table from where the mech that the mechwarrior owns (if any) comes from:</t>
  </si>
  <si>
    <t>Roll (d20)</t>
  </si>
  <si>
    <t>Table</t>
  </si>
  <si>
    <t>x</t>
  </si>
  <si>
    <t>1 – 6</t>
  </si>
  <si>
    <t>Periphery</t>
  </si>
  <si>
    <t>Mercenary/Periphery table</t>
  </si>
  <si>
    <t>Merc</t>
  </si>
  <si>
    <t>Major Periphery</t>
  </si>
  <si>
    <t>Any Major Periphery table.</t>
  </si>
  <si>
    <t>Davion</t>
  </si>
  <si>
    <t>Mercenary</t>
  </si>
  <si>
    <t>Custom Mech</t>
  </si>
  <si>
    <t>9 – 10</t>
  </si>
  <si>
    <t>Lyran Commonwealth</t>
  </si>
  <si>
    <t>Steiner Table</t>
  </si>
  <si>
    <t>Marik</t>
  </si>
  <si>
    <t>11 – 12</t>
  </si>
  <si>
    <t>Free Worlds League</t>
  </si>
  <si>
    <t>Marik Table</t>
  </si>
  <si>
    <t>Kurita</t>
  </si>
  <si>
    <t>13 – 14</t>
  </si>
  <si>
    <t>Capellan Confederation</t>
  </si>
  <si>
    <t>Liao Table</t>
  </si>
  <si>
    <t>15 – 16</t>
  </si>
  <si>
    <t>Federated Suns</t>
  </si>
  <si>
    <t>Davion Table</t>
  </si>
  <si>
    <t>Steiner</t>
  </si>
  <si>
    <t>17 – 18</t>
  </si>
  <si>
    <t>Draconis Combine</t>
  </si>
  <si>
    <t>Kurita Table</t>
  </si>
  <si>
    <t>ComStar or Word of Blake</t>
  </si>
  <si>
    <t>ComStar or WoB Table</t>
  </si>
  <si>
    <t>Clans</t>
  </si>
  <si>
    <t>Any Clan 2nd Line Table</t>
  </si>
  <si>
    <t>ComStar, WoB and Clan origins only possible after 3055, consider it</t>
  </si>
  <si>
    <t>a Mercenary result in the previous eras.</t>
  </si>
  <si>
    <t>Custom Mech means that you roll a 'Mech in the Mercenary/Periphery</t>
  </si>
  <si>
    <t>table and can customize that 'Mech as you see fit, with the equipment</t>
  </si>
  <si>
    <t>available for the era. (Clan equipment only possible after 3055).</t>
  </si>
  <si>
    <t>To find if a Mechwarrior comes with a mech, and the weight and quality of the mech, use the following table:</t>
  </si>
  <si>
    <t>Random Mech (2d6)</t>
  </si>
  <si>
    <t>The company commander gets a +2 bonus on both</t>
  </si>
  <si>
    <t>Skill Level</t>
  </si>
  <si>
    <t>Roll (2d6)</t>
  </si>
  <si>
    <t>Mech</t>
  </si>
  <si>
    <t>Tech</t>
  </si>
  <si>
    <t>rolls, while the other 3 initial officers get a +1 bonus.</t>
  </si>
  <si>
    <t>Skill</t>
  </si>
  <si>
    <t>F</t>
  </si>
  <si>
    <t>Ultra-green</t>
  </si>
  <si>
    <t>If in any of the rolls the result if 13 or 14, reroll the mech</t>
  </si>
  <si>
    <t>Green</t>
  </si>
  <si>
    <t>Light</t>
  </si>
  <si>
    <t>weight and roll the mech from Star League tables if the</t>
  </si>
  <si>
    <t xml:space="preserve">mechwarrior is from the Inner Sphere and from the </t>
  </si>
  <si>
    <t>D</t>
  </si>
  <si>
    <t>Clan Frontline tables if a clanner.</t>
  </si>
  <si>
    <t>Regular</t>
  </si>
  <si>
    <t>Medium</t>
  </si>
  <si>
    <t>C</t>
  </si>
  <si>
    <t>Heavy</t>
  </si>
  <si>
    <t>Veteran</t>
  </si>
  <si>
    <t>B</t>
  </si>
  <si>
    <t>Assault</t>
  </si>
  <si>
    <t>A</t>
  </si>
  <si>
    <t>Elite</t>
  </si>
  <si>
    <t>It is highly recommended to use the Xotl RAT for these rules, but feel free to use any RAT that you find in the</t>
  </si>
  <si>
    <t>battletech products.</t>
  </si>
  <si>
    <t>Shares system</t>
  </si>
  <si>
    <t>When a mechwarrior joins a mercenary company he/she can do so either as an employee or as a shareholder</t>
  </si>
  <si>
    <t>depending on the system used by the company. At the start you must define if the company will use the</t>
  </si>
  <si>
    <t>employer/employee system or the shares system – this system will be used until the company is dissolved.</t>
  </si>
  <si>
    <t>The shares system can be applied for the Mechwarriors only, Combat personel only or all personel (including</t>
  </si>
  <si>
    <t>Support).</t>
  </si>
  <si>
    <t>If using the employer/employee system, you must keep track of the starting mech weight/tech level and, when</t>
  </si>
  <si>
    <t>the mechwarrior leaves the company he/she must receive an equivalent mech. Also, when a new recruit joins</t>
  </si>
  <si>
    <t>the company and own a mech, he/she must receive half the stock price of the mech from the company treasury.</t>
  </si>
  <si>
    <t>Finally, when using the employer system, each time a  non-officer is reassigned to another mech, he/she may</t>
  </si>
  <si>
    <t>need to roll a defection/retirement roll.</t>
  </si>
  <si>
    <t>If using the shares system, there is no need to keep track of the starting mech, as it is converted in a number of</t>
  </si>
  <si>
    <t>shares that, when the mechwarrior leaves the company, he/she receives in c-bills or equipment, and there is no</t>
  </si>
  <si>
    <t>need to pay part of the mech stock price to new recruits and there is no need for retirement/defection rolls when</t>
  </si>
  <si>
    <t>assigning mechwarrior to other mechs.</t>
  </si>
  <si>
    <t>To find the number of shares a mechwarrior receives when joining the company, use the following table:</t>
  </si>
  <si>
    <t>Mechwarrior</t>
  </si>
  <si>
    <t>Shares</t>
  </si>
  <si>
    <t>Base</t>
  </si>
  <si>
    <t>+1</t>
  </si>
  <si>
    <t>Light/Medium</t>
  </si>
  <si>
    <t>Founder</t>
  </si>
  <si>
    <t>Heavy/Assault</t>
  </si>
  <si>
    <t>+2</t>
  </si>
  <si>
    <t>IS2</t>
  </si>
  <si>
    <t>Clan</t>
  </si>
  <si>
    <t>Officer</t>
  </si>
  <si>
    <t>Every time a mechwarrior changes skill levels (Green &gt; Regular &gt; Veteran &gt; Elite) he/she gains another</t>
  </si>
  <si>
    <t>share. Every officer rank gained also adds another share.</t>
  </si>
  <si>
    <t>If using the shares system, all payments received by contract must have 20% to 50% given to the shareholders.</t>
  </si>
  <si>
    <t>BLC, Support, Salvage and Transport values received do not need to be shared – only contract payments.</t>
  </si>
  <si>
    <t>The player is free to choose the percentage shared from 20% up to 50% - each 10% beyond the base 20% adds</t>
  </si>
  <si>
    <t>a +1 modifier on the next retirement/defection roll for all shareholders.</t>
  </si>
  <si>
    <t>Admin Functions</t>
  </si>
  <si>
    <t xml:space="preserve">When hiring an Admin, he/she must be assigned to one of the four possible funcitons: Command, Transport, </t>
  </si>
  <si>
    <t>Logistical or Human Resources.</t>
  </si>
  <si>
    <t>An Admin mus keep his/her function until the next retirement/defection roll, then he/she can be reassigned to</t>
  </si>
  <si>
    <t>another function.</t>
  </si>
  <si>
    <t>Officer Ranks</t>
  </si>
  <si>
    <t>The maximum rank a Mercenary can achieve is the equivalent of Colonel (rank names can vary) – or level 5 officer rank</t>
  </si>
  <si>
    <t>depending on the number of units company has that can be deployed – if the company has more units than personel capable</t>
  </si>
  <si>
    <t>of deploying them, disregard units that do not have pilots/mechwarriors:</t>
  </si>
  <si>
    <t>Nº Units</t>
  </si>
  <si>
    <t>Maximum Rank</t>
  </si>
  <si>
    <t>Captain (Rank 3)</t>
  </si>
  <si>
    <t>Major (Rank 4)</t>
  </si>
  <si>
    <t>Colonel (Rank 5)</t>
  </si>
  <si>
    <t>Only the company commander can have the maximum rank – all other officers must receive lower ranks.</t>
  </si>
  <si>
    <t>You are free to assign officer rank to your combat personell, but a maximum of 1/3 one third (rounded down) of the total combat personell can be</t>
  </si>
  <si>
    <t>assigned officer rank. If the company has their personell reduced (either by combat loses or defections/retirements) the already assigned officers</t>
  </si>
  <si>
    <t>do not lose their ranks, but new officers can only be assigned after the number of officers is again below 1/3 the total number of personell.</t>
  </si>
  <si>
    <t>Support personell never get officer ranks.</t>
  </si>
  <si>
    <t xml:space="preserve">Officer Skills </t>
  </si>
  <si>
    <t>Officers have 3 additional skills that must be keep track off: Leadership, Strategy, and Tactics.</t>
  </si>
  <si>
    <t>Leadership:</t>
  </si>
  <si>
    <t xml:space="preserve">Effects (on company leader) the max number of combat/support personnel that the company can have before </t>
  </si>
  <si>
    <t>receiving a -1 in the retirement/defection roll. Starts at 12 for each category with 0 Leadership and adds +6 for</t>
  </si>
  <si>
    <t>each point. If personnel number is twice or higher the allowed for the commander leadership the modifier is -2.</t>
  </si>
  <si>
    <t>Each point of Leadership on the battle commander (highest ranked officer) increases in 5% the need number</t>
  </si>
  <si>
    <t>of Merc+Allied forces that need to be destroyed for the OpFor do win the scenario.</t>
  </si>
  <si>
    <t>Strategy:</t>
  </si>
  <si>
    <t xml:space="preserve">Defines the max number of Combat/Scout lances the player can deploy (start at 3 at level 0) and allows for the </t>
  </si>
  <si>
    <t>commander in a battle to reduce the number of turns needed for reinforcements to arrive at the battle in 1 turn for</t>
  </si>
  <si>
    <t>every point on the Strategy skill.</t>
  </si>
  <si>
    <t>Tactics:</t>
  </si>
  <si>
    <t>Allows the commander to reroll one or more of the battle conditions (Battle Type and Opfor rolls cannot be rerolled)</t>
  </si>
  <si>
    <t>and also gives bonus do commander initiative rolls (just enable the options in MekHQ and Megamek).</t>
  </si>
  <si>
    <t>When a mechwarrior is assigned as an officer for the first time, he/she gains a random point in one of the officer skills. After</t>
  </si>
  <si>
    <t>the officer skills must be bought with xp points at the cost of 10xp x current level (first level costs 10xp).</t>
  </si>
  <si>
    <t>CONTRACT GENERATION</t>
  </si>
  <si>
    <t xml:space="preserve">Mercenaries always fight and work on contract for houses, minor powers or even individual planets, and one of the most </t>
  </si>
  <si>
    <t>important parts of the campaign is the generation of contract options for the mercenary command. Sometimes the command</t>
  </si>
  <si>
    <t>will have only a single offer but most likely there will be multiple offers for the command as military forces are thin in the</t>
  </si>
  <si>
    <t>ground and all factions always have need of additional forces.</t>
  </si>
  <si>
    <t>Starting companies, in the first day of the campaign will always be offered 2 contract choices, afterwards the number of</t>
  </si>
  <si>
    <t>contract offers will vary according to a random roll and the company current rating, according to the following table:</t>
  </si>
  <si>
    <t>Contract offers</t>
  </si>
  <si>
    <t>Modified</t>
  </si>
  <si>
    <t>New contracts are rolled every month on the 1st of the month.</t>
  </si>
  <si>
    <t>Rating</t>
  </si>
  <si>
    <t>Offers</t>
  </si>
  <si>
    <t>d6 Roll</t>
  </si>
  <si>
    <t>1d6</t>
  </si>
  <si>
    <t>1d6-1</t>
  </si>
  <si>
    <t>1d6-2</t>
  </si>
  <si>
    <t>1d6-3</t>
  </si>
  <si>
    <t>1d6-4</t>
  </si>
  <si>
    <t>Location Modifiers</t>
  </si>
  <si>
    <t>Periphery/Minor Faction</t>
  </si>
  <si>
    <t>Backwater/Interior (no other faction planet in 30ly)</t>
  </si>
  <si>
    <t>Hiring Hall</t>
  </si>
  <si>
    <t>Faction Capital</t>
  </si>
  <si>
    <t>One additional contract from the faction.</t>
  </si>
  <si>
    <t>After finding the number of contracts, identify the employer using the following table:</t>
  </si>
  <si>
    <t>Employers by Era (1d100)</t>
  </si>
  <si>
    <t>d100 Roll</t>
  </si>
  <si>
    <t>Employer</t>
  </si>
  <si>
    <t>3000 – 3029</t>
  </si>
  <si>
    <t>3030 – 3034</t>
  </si>
  <si>
    <t>3035 – 3039</t>
  </si>
  <si>
    <t>3040 – 3049</t>
  </si>
  <si>
    <t>3050 – 3054</t>
  </si>
  <si>
    <t>3055 – 3059</t>
  </si>
  <si>
    <t>3060 – 3069</t>
  </si>
  <si>
    <t>1 – 5</t>
  </si>
  <si>
    <t>1 – 7</t>
  </si>
  <si>
    <t>1 – 8</t>
  </si>
  <si>
    <t>11 – 30</t>
  </si>
  <si>
    <t>6 – 23</t>
  </si>
  <si>
    <t>6 – 21</t>
  </si>
  <si>
    <t>7 – 21</t>
  </si>
  <si>
    <t>8 – 23</t>
  </si>
  <si>
    <t>9 – 25</t>
  </si>
  <si>
    <t>Federated Commonwealth</t>
  </si>
  <si>
    <t>22 – 70</t>
  </si>
  <si>
    <t>21 – 71</t>
  </si>
  <si>
    <t>24 – 69</t>
  </si>
  <si>
    <t>31 – 54</t>
  </si>
  <si>
    <t>24 – 49</t>
  </si>
  <si>
    <t>22 – 47</t>
  </si>
  <si>
    <t>26 – 51</t>
  </si>
  <si>
    <t>Free Rasalhague Republic</t>
  </si>
  <si>
    <t>48 – 51</t>
  </si>
  <si>
    <t>72 – 73</t>
  </si>
  <si>
    <t>55 – 70</t>
  </si>
  <si>
    <t>50 – 64</t>
  </si>
  <si>
    <t>52 – 66</t>
  </si>
  <si>
    <t>75 – 89</t>
  </si>
  <si>
    <t>74 – 89</t>
  </si>
  <si>
    <t>70 – 89</t>
  </si>
  <si>
    <t>52 – 69</t>
  </si>
  <si>
    <t>Lyran Alliance/Commonwealth</t>
  </si>
  <si>
    <t>71 – 90</t>
  </si>
  <si>
    <t>65 – 88</t>
  </si>
  <si>
    <t>67 – 88</t>
  </si>
  <si>
    <t>Magistracy of Canopus</t>
  </si>
  <si>
    <t>89 – 91</t>
  </si>
  <si>
    <t>90 – 91</t>
  </si>
  <si>
    <t>Marian Hegemony</t>
  </si>
  <si>
    <t>93</t>
  </si>
  <si>
    <t>92</t>
  </si>
  <si>
    <t>Outworlds Alliance</t>
  </si>
  <si>
    <t>94 – 95</t>
  </si>
  <si>
    <t>Taurian Concordat</t>
  </si>
  <si>
    <t>96 – 97</t>
  </si>
  <si>
    <t>95 – 97</t>
  </si>
  <si>
    <t>Others</t>
  </si>
  <si>
    <t>98 – 100</t>
  </si>
  <si>
    <r>
      <t>“</t>
    </r>
    <r>
      <rPr>
        <b/>
        <sz val="10"/>
        <rFont val="Arial"/>
        <family val="2"/>
      </rPr>
      <t>Others” Roll</t>
    </r>
  </si>
  <si>
    <t>Private Citizen – roll on the employer table to discover</t>
  </si>
  <si>
    <t>Description</t>
  </si>
  <si>
    <t>the allegiance of the citizen and use that faction enemy</t>
  </si>
  <si>
    <t>Private Citizen</t>
  </si>
  <si>
    <t xml:space="preserve">table for the Opfor. </t>
  </si>
  <si>
    <t>Regional Government</t>
  </si>
  <si>
    <t>Planetary Government</t>
  </si>
  <si>
    <t>Regional Government – Employer is regional power in</t>
  </si>
  <si>
    <t>Minor Faction</t>
  </si>
  <si>
    <t xml:space="preserve">a minor independent planet – enemy is always another </t>
  </si>
  <si>
    <t xml:space="preserve">power on the same planet. </t>
  </si>
  <si>
    <t>Corporation</t>
  </si>
  <si>
    <t xml:space="preserve">All allied forces from the Others roll use </t>
  </si>
  <si>
    <t>Planetary Government – Employer is the government of</t>
  </si>
  <si>
    <t>the Merc RAT unless otherwise noted.</t>
  </si>
  <si>
    <t>a single planet. There is a 50% chance of being an in-</t>
  </si>
  <si>
    <t>dependent planet and 50% chance of being a planet from</t>
  </si>
  <si>
    <t>Corporate Enemies table (1d6)</t>
  </si>
  <si>
    <t xml:space="preserve">a faction. The Opfor also has a 50% chance of being </t>
  </si>
  <si>
    <t>Other Corporation</t>
  </si>
  <si>
    <t>another independent planet or another faction.</t>
  </si>
  <si>
    <t>If employer is a planet from a faction, use that faction</t>
  </si>
  <si>
    <t>RAT for allied forces.</t>
  </si>
  <si>
    <t>Pirates</t>
  </si>
  <si>
    <t>Independent planet</t>
  </si>
  <si>
    <t>Minor Faction – Employer is a minor faction like the</t>
  </si>
  <si>
    <t>St. Ives Compact or the Free Rasalhague Republic post</t>
  </si>
  <si>
    <t>Clan Invasion, roll normally using the general RAT.</t>
  </si>
  <si>
    <t>Mercenary – Employer is another mercenary company</t>
  </si>
  <si>
    <t>(generally a bigger one) that subcontracted the mission</t>
  </si>
  <si>
    <t>to the player. Determine the faction that the mercenary</t>
  </si>
  <si>
    <t xml:space="preserve">is subcontracting from to find the Enemy table that </t>
  </si>
  <si>
    <t>need to be used.</t>
  </si>
  <si>
    <t>Corporation -  Employer is a major corporation, if the</t>
  </si>
  <si>
    <t xml:space="preserve">contract is sucessfull, there is a 50% chance that </t>
  </si>
  <si>
    <t>another contract from the same employer will be offered</t>
  </si>
  <si>
    <t>on the following month.</t>
  </si>
  <si>
    <t>After determining the employer, roll the contract/mission type:</t>
  </si>
  <si>
    <t>Mission Type Roll (2d6)</t>
  </si>
  <si>
    <t>2d6 Roll</t>
  </si>
  <si>
    <t>Roll Modifiers</t>
  </si>
  <si>
    <t>Roll</t>
  </si>
  <si>
    <t>IS Houses</t>
  </si>
  <si>
    <t>Minor Powers/Others</t>
  </si>
  <si>
    <t>2 or less</t>
  </si>
  <si>
    <t>Guerrilla</t>
  </si>
  <si>
    <t>Recon Raid</t>
  </si>
  <si>
    <t>Pirate Hunting</t>
  </si>
  <si>
    <t>Planetary Assault</t>
  </si>
  <si>
    <t>Objective Raid</t>
  </si>
  <si>
    <t>Extraction Raid</t>
  </si>
  <si>
    <t>Security Duty</t>
  </si>
  <si>
    <t>Garrison Duty</t>
  </si>
  <si>
    <t>Cadre Duty</t>
  </si>
  <si>
    <t>12 or more</t>
  </si>
  <si>
    <t>Relief Duty</t>
  </si>
  <si>
    <t>Diversionary Raid</t>
  </si>
  <si>
    <t>Next is finding the enemy in the contract:</t>
  </si>
  <si>
    <t xml:space="preserve">If the contract is Pirate Hunting the enemy is always Pirates </t>
  </si>
  <si>
    <t>If the contract is Garrision Duty and the enemy rolled is “Rebels” it is a Riot Duty contract instead.</t>
  </si>
  <si>
    <t>If the contract is a Raid, Guerrilla, Planetary Assault or Relief Duty you roll normally for the enemy but reroll Rebel results.</t>
  </si>
  <si>
    <t>Capellan Confederation enemies by Era (d20)</t>
  </si>
  <si>
    <t>Enemy</t>
  </si>
  <si>
    <t>3040 – 3054</t>
  </si>
  <si>
    <t>Rebels</t>
  </si>
  <si>
    <t>1 – 4</t>
  </si>
  <si>
    <t>1-4</t>
  </si>
  <si>
    <t>Chaos March</t>
  </si>
  <si>
    <t>5</t>
  </si>
  <si>
    <t>5 – 7</t>
  </si>
  <si>
    <t>Duchy of Andurien</t>
  </si>
  <si>
    <t>5 – 8</t>
  </si>
  <si>
    <t>5 – 6</t>
  </si>
  <si>
    <t>5 – 10</t>
  </si>
  <si>
    <t>6 – 10</t>
  </si>
  <si>
    <t>8 – 12</t>
  </si>
  <si>
    <t>6 – 14</t>
  </si>
  <si>
    <t>9 – 12</t>
  </si>
  <si>
    <t>7 – 12</t>
  </si>
  <si>
    <t>15 – 18</t>
  </si>
  <si>
    <t>13 – 15</t>
  </si>
  <si>
    <t>13 – 17</t>
  </si>
  <si>
    <t>11 – 16</t>
  </si>
  <si>
    <t>13 – 18</t>
  </si>
  <si>
    <t>19</t>
  </si>
  <si>
    <t>16 – 17</t>
  </si>
  <si>
    <t>Saint Ives Compact</t>
  </si>
  <si>
    <t>18 – 19</t>
  </si>
  <si>
    <t>17 – 19</t>
  </si>
  <si>
    <t>20</t>
  </si>
  <si>
    <t>Draconis Combine enemies by Era (d20)</t>
  </si>
  <si>
    <t>Clan Nova Cat</t>
  </si>
  <si>
    <t>Clan Smoke Jaguar</t>
  </si>
  <si>
    <t>7 – 8</t>
  </si>
  <si>
    <t>5 – 15</t>
  </si>
  <si>
    <t>9 – 16</t>
  </si>
  <si>
    <t>9 – 17</t>
  </si>
  <si>
    <t>6 – 11</t>
  </si>
  <si>
    <t>5 – 11</t>
  </si>
  <si>
    <t>12 – 14</t>
  </si>
  <si>
    <t>16 – 19</t>
  </si>
  <si>
    <t>Clan Ghost Bear / Dominion</t>
  </si>
  <si>
    <t>12 – 19</t>
  </si>
  <si>
    <t>15 – 19</t>
  </si>
  <si>
    <t>Federated Commonwealth enemies by Era (d20)</t>
  </si>
  <si>
    <t>5 – 9</t>
  </si>
  <si>
    <t>10</t>
  </si>
  <si>
    <t>Clan Jade Falcon</t>
  </si>
  <si>
    <t>9</t>
  </si>
  <si>
    <t>11</t>
  </si>
  <si>
    <t>Clan Steel Viper</t>
  </si>
  <si>
    <t>9 – 13</t>
  </si>
  <si>
    <t>11 – 14</t>
  </si>
  <si>
    <t>12 – 15</t>
  </si>
  <si>
    <t>14 – 15</t>
  </si>
  <si>
    <t>15</t>
  </si>
  <si>
    <t>16</t>
  </si>
  <si>
    <t>16 – 18</t>
  </si>
  <si>
    <t>Federated Suns enemies by Era (d20)</t>
  </si>
  <si>
    <t>3030 – 3039</t>
  </si>
  <si>
    <t>5 – 13</t>
  </si>
  <si>
    <t>14 – 18</t>
  </si>
  <si>
    <t>12 – 16</t>
  </si>
  <si>
    <t>Free Rasalhague Republic enemies by Era (d20)</t>
  </si>
  <si>
    <t>6 – 8</t>
  </si>
  <si>
    <t>Clan Wolf</t>
  </si>
  <si>
    <t>9 – 11</t>
  </si>
  <si>
    <t>12 – 13</t>
  </si>
  <si>
    <t>9 – 19</t>
  </si>
  <si>
    <t>Clan Ghost Bear</t>
  </si>
  <si>
    <t>3040 – 3059</t>
  </si>
  <si>
    <t>Circinius Federation</t>
  </si>
  <si>
    <t>8 – 9</t>
  </si>
  <si>
    <t>8 – 10</t>
  </si>
  <si>
    <t>9 – 18</t>
  </si>
  <si>
    <t>10 – 11</t>
  </si>
  <si>
    <t>12 – 18</t>
  </si>
  <si>
    <t>Arc-Royal Defense Cordon</t>
  </si>
  <si>
    <t>Clan Wolf / Wolf In-Exile</t>
  </si>
  <si>
    <t>7 – 15</t>
  </si>
  <si>
    <t>6 – 16</t>
  </si>
  <si>
    <t>11 – 15</t>
  </si>
  <si>
    <t>Rim Collection</t>
  </si>
  <si>
    <t>3035 – 3069</t>
  </si>
  <si>
    <t>5 – 19</t>
  </si>
  <si>
    <t>11 – 19</t>
  </si>
  <si>
    <t>3000 – 3054</t>
  </si>
  <si>
    <t>10 – 15</t>
  </si>
  <si>
    <t>Illyrian Palatinate</t>
  </si>
  <si>
    <t>7 – 17</t>
  </si>
  <si>
    <t>Lothian League</t>
  </si>
  <si>
    <t>5 – 12</t>
  </si>
  <si>
    <t>Niops Association</t>
  </si>
  <si>
    <t>13 – 19</t>
  </si>
  <si>
    <t>3000 – 3039</t>
  </si>
  <si>
    <t>9 – 14</t>
  </si>
  <si>
    <t>10 – 19</t>
  </si>
  <si>
    <t>7 – 19</t>
  </si>
  <si>
    <t>Now define the enemy and ally skill and rating using the following tables:</t>
  </si>
  <si>
    <t>Quality/Skill Modifiers</t>
  </si>
  <si>
    <t>Ally</t>
  </si>
  <si>
    <t>Enemy is Rebels/Pirates</t>
  </si>
  <si>
    <t>-2</t>
  </si>
  <si>
    <t>-1</t>
  </si>
  <si>
    <t>Mission is Guerrilla</t>
  </si>
  <si>
    <t>-3</t>
  </si>
  <si>
    <t>Mission is Garrison/Security</t>
  </si>
  <si>
    <t>Mission is Cadre Duty</t>
  </si>
  <si>
    <t>Employer is Minor Power</t>
  </si>
  <si>
    <t>Employer is “Other”</t>
  </si>
  <si>
    <t>Mission is Planetary Assault</t>
  </si>
  <si>
    <t>Enemy is Minor Power/Other</t>
  </si>
  <si>
    <t>Enemy is Clan Front Line</t>
  </si>
  <si>
    <t>+4</t>
  </si>
  <si>
    <r>
      <t>Enemy is Clan 2</t>
    </r>
    <r>
      <rPr>
        <vertAlign val="superscript"/>
        <sz val="10"/>
        <color indexed="8"/>
        <rFont val="Arial"/>
        <family val="2"/>
      </rPr>
      <t>nd</t>
    </r>
    <r>
      <rPr>
        <sz val="10"/>
        <color indexed="8"/>
        <rFont val="Arial"/>
        <family val="2"/>
      </rPr>
      <t xml:space="preserve"> Line</t>
    </r>
  </si>
  <si>
    <t xml:space="preserve">Up to 3038 </t>
  </si>
  <si>
    <t>-1 on the Quality Rating.</t>
  </si>
  <si>
    <t>Ally/Enemy (2d6)</t>
  </si>
  <si>
    <t>When offered a contract, the employer informs a skill/rating for the</t>
  </si>
  <si>
    <t xml:space="preserve">Quality  </t>
  </si>
  <si>
    <t>Enemy – after closing the contract, roll a 2d6 and, if the result is a 10+</t>
  </si>
  <si>
    <t>reroll the enmy skill/rating.</t>
  </si>
  <si>
    <t>If the Quality roll is below 2, the ally/enemy uses civilian/primitive units instead of</t>
  </si>
  <si>
    <t>regular ones.</t>
  </si>
  <si>
    <t>Contract Duration:</t>
  </si>
  <si>
    <t>Contract Type</t>
  </si>
  <si>
    <t>Duration</t>
  </si>
  <si>
    <t>12 months</t>
  </si>
  <si>
    <t>18 months</t>
  </si>
  <si>
    <t>6 months</t>
  </si>
  <si>
    <t>3 months</t>
  </si>
  <si>
    <t>24 months</t>
  </si>
  <si>
    <t>9 months</t>
  </si>
  <si>
    <t>Riot Duty</t>
  </si>
  <si>
    <t>4 months</t>
  </si>
  <si>
    <t>Contract Payment:</t>
  </si>
  <si>
    <t>Contract payment uses the modified payment rules (based on the company TOC) available on MekHQ with the following</t>
  </si>
  <si>
    <t>modifiers:</t>
  </si>
  <si>
    <t>Company Rating:</t>
  </si>
  <si>
    <t>Contract Type:</t>
  </si>
  <si>
    <t>Multiplier</t>
  </si>
  <si>
    <t>x 2.0</t>
  </si>
  <si>
    <t xml:space="preserve">x 0.8 </t>
  </si>
  <si>
    <t>x 1.5</t>
  </si>
  <si>
    <t xml:space="preserve">x 1.0 </t>
  </si>
  <si>
    <t>x 1.0</t>
  </si>
  <si>
    <t xml:space="preserve">x 1.2 </t>
  </si>
  <si>
    <t>x 0.8</t>
  </si>
  <si>
    <t>x 1.8</t>
  </si>
  <si>
    <t>x 0.5</t>
  </si>
  <si>
    <t xml:space="preserve">x 1.6 </t>
  </si>
  <si>
    <t xml:space="preserve">x 2.1 </t>
  </si>
  <si>
    <t xml:space="preserve">x 1.5 </t>
  </si>
  <si>
    <t xml:space="preserve">x 1.4 </t>
  </si>
  <si>
    <t>Employer modifiers</t>
  </si>
  <si>
    <t>The modifiers are multiplicative and not additive.</t>
  </si>
  <si>
    <t>IS House</t>
  </si>
  <si>
    <t>Minor Faction/Mercenary/Corporation</t>
  </si>
  <si>
    <t>X 1.1</t>
  </si>
  <si>
    <t>X 1.0</t>
  </si>
  <si>
    <t>X 0.9</t>
  </si>
  <si>
    <t>X 0.8</t>
  </si>
  <si>
    <t>Overhead:</t>
  </si>
  <si>
    <t>Overhead payment is always based on the number of units on the merc company.</t>
  </si>
  <si>
    <t>If the merc is up to company-size (12 units) the overhead is always paid in Full by the employer.</t>
  </si>
  <si>
    <t>If the merc is up to battalion-size (48 units) the overhead is always paid in Half by the employer.</t>
  </si>
  <si>
    <t>In bigger units the employer does not pay any overhead.</t>
  </si>
  <si>
    <t>Command, Support, Salvage and Transport:</t>
  </si>
  <si>
    <t>The remaining clauses of the contract are determined using the following tables:</t>
  </si>
  <si>
    <t>Administrator Modifiers</t>
  </si>
  <si>
    <t>-2 Modifier</t>
  </si>
  <si>
    <t>Command</t>
  </si>
  <si>
    <t>Command Modifier</t>
  </si>
  <si>
    <t>-1 Modifier</t>
  </si>
  <si>
    <t>Transportation</t>
  </si>
  <si>
    <t>Transport Modifier</t>
  </si>
  <si>
    <t>No Modifier</t>
  </si>
  <si>
    <t>Logistical</t>
  </si>
  <si>
    <t>Support Modifier</t>
  </si>
  <si>
    <t>+1 Modifier</t>
  </si>
  <si>
    <t>+2 Modifier</t>
  </si>
  <si>
    <t>Veteran enemy</t>
  </si>
  <si>
    <t xml:space="preserve">+1 to one random clause </t>
  </si>
  <si>
    <t>+1 in two random clauses</t>
  </si>
  <si>
    <t>Elite Enemy</t>
  </si>
  <si>
    <t xml:space="preserve">+1 to two random clauses </t>
  </si>
  <si>
    <t>+1 in one random clause</t>
  </si>
  <si>
    <t>Against Clans – Apply a -2 to Salvage clause and +1 to</t>
  </si>
  <si>
    <t>no modifiers</t>
  </si>
  <si>
    <t>all other clauses. Do not apply Veteran/Elite bonuses.</t>
  </si>
  <si>
    <t>-1 in one random clause</t>
  </si>
  <si>
    <t>-1 in two random clauses</t>
  </si>
  <si>
    <t>Salvage</t>
  </si>
  <si>
    <t>Support</t>
  </si>
  <si>
    <t>Transport</t>
  </si>
  <si>
    <t>+3</t>
  </si>
  <si>
    <t>Support/BLC</t>
  </si>
  <si>
    <t>Corporation/Mercenary</t>
  </si>
  <si>
    <t>Contract Results</t>
  </si>
  <si>
    <t xml:space="preserve">Admins with points in Negotiation can re-roll clauses on their </t>
  </si>
  <si>
    <t>2d6 Rolls</t>
  </si>
  <si>
    <t>respective functions. Command Admins can reroll the Command</t>
  </si>
  <si>
    <t>Rolls</t>
  </si>
  <si>
    <t>clause, Logistical Admin can reroll the Support clause and Transport</t>
  </si>
  <si>
    <t>1 or less</t>
  </si>
  <si>
    <t>Integrated</t>
  </si>
  <si>
    <t>Admin can reroll the transport clause. One reroll for every Negotiation</t>
  </si>
  <si>
    <t>Exchange</t>
  </si>
  <si>
    <t>20%</t>
  </si>
  <si>
    <t>point.</t>
  </si>
  <si>
    <t>House</t>
  </si>
  <si>
    <t>Straight/20%</t>
  </si>
  <si>
    <t>25%</t>
  </si>
  <si>
    <t>10%</t>
  </si>
  <si>
    <t>Straight/40%</t>
  </si>
  <si>
    <t>30%</t>
  </si>
  <si>
    <t>Straight/60%</t>
  </si>
  <si>
    <t>35%</t>
  </si>
  <si>
    <t>Straight/80%</t>
  </si>
  <si>
    <t>45%</t>
  </si>
  <si>
    <t>40%</t>
  </si>
  <si>
    <t>Straight/Full</t>
  </si>
  <si>
    <t>50%</t>
  </si>
  <si>
    <t>Liaison</t>
  </si>
  <si>
    <t>BLC/10%</t>
  </si>
  <si>
    <t>55%</t>
  </si>
  <si>
    <t>60%</t>
  </si>
  <si>
    <t>BLC/20%</t>
  </si>
  <si>
    <t>70%</t>
  </si>
  <si>
    <t>BLC/40%</t>
  </si>
  <si>
    <t>Full</t>
  </si>
  <si>
    <t>80%</t>
  </si>
  <si>
    <t>BLC/60%</t>
  </si>
  <si>
    <t>Independent</t>
  </si>
  <si>
    <t>90%</t>
  </si>
  <si>
    <t>BLC/80%</t>
  </si>
  <si>
    <t>13 or more</t>
  </si>
  <si>
    <t>BLC/100%</t>
  </si>
  <si>
    <t>If you roll “Exchange” on the salvage clause, reroll to find the %.</t>
  </si>
  <si>
    <t>Contract Location:</t>
  </si>
  <si>
    <t>To find the contract location, select the nearest planet that fits to the misson type and ally/enemy forces and</t>
  </si>
  <si>
    <t>apply the following modifiers:</t>
  </si>
  <si>
    <t>Distance</t>
  </si>
  <si>
    <t>Nearest + 1d6-2 jumps</t>
  </si>
  <si>
    <t>Nearest + 1d6 jumps</t>
  </si>
  <si>
    <t>Nearest + 1d6+2 jumps</t>
  </si>
  <si>
    <t>Nearest + 2d6-2 jumps</t>
  </si>
  <si>
    <t>Nearest + 2d6 jumps</t>
  </si>
  <si>
    <t>Nearest + 2d6+2 jumps</t>
  </si>
  <si>
    <t>SUBCONTRACTS</t>
  </si>
  <si>
    <t xml:space="preserve">If your company has a rating of C or higher and you are in a Garrison Contract you can get subcontracts with the same </t>
  </si>
  <si>
    <t>employer. The higher the rating you can get more subcontracts.</t>
  </si>
  <si>
    <t>Limits</t>
  </si>
  <si>
    <t>To see if a subcontract is available, roll a 2d6 using the Human</t>
  </si>
  <si>
    <t>3 subcontracts</t>
  </si>
  <si>
    <t>Resources modifier – in a result of 10+ a subcontract from the same</t>
  </si>
  <si>
    <t>2 subcontracts</t>
  </si>
  <si>
    <t>employer is available.</t>
  </si>
  <si>
    <t>1 subcontract</t>
  </si>
  <si>
    <t>If a subcontract is available, you roll the contract type, enemy, payment and duration as if it was an independent contract and</t>
  </si>
  <si>
    <t>receive payment normally. Subcontracts cannot be hired if they exceed base contract duration.</t>
  </si>
  <si>
    <r>
      <t>Command, Support</t>
    </r>
    <r>
      <rPr>
        <sz val="10"/>
        <rFont val="Arial"/>
        <family val="2"/>
      </rPr>
      <t xml:space="preserve"> and </t>
    </r>
    <r>
      <rPr>
        <b/>
        <sz val="10"/>
        <rFont val="Arial"/>
        <family val="2"/>
      </rPr>
      <t>Salvage</t>
    </r>
    <r>
      <rPr>
        <sz val="10"/>
        <rFont val="Arial"/>
        <family val="2"/>
      </rPr>
      <t xml:space="preserve"> are always 1 level lower than your “base” Garrison contract.</t>
    </r>
  </si>
  <si>
    <r>
      <t>Transport</t>
    </r>
    <r>
      <rPr>
        <sz val="10"/>
        <rFont val="Arial"/>
        <family val="2"/>
      </rPr>
      <t xml:space="preserve"> clauses do not apply to subcontracts. (The subcontract happens on the same planet/sector of the main contract and</t>
    </r>
  </si>
  <si>
    <t>any additional transport costs are paid 100% by the employer)</t>
  </si>
  <si>
    <t>Each subcontract adds 1 lance to the number of lances that need to be deployed. The lance type is always the required for</t>
  </si>
  <si>
    <t>the subcontract type.</t>
  </si>
  <si>
    <t>All lances roll battle rolls for all contracts.</t>
  </si>
  <si>
    <t xml:space="preserve">Regardless of the number of subcontracts in effect, the number of deployable lances is still limited to the commander </t>
  </si>
  <si>
    <t>Strategy skill.</t>
  </si>
  <si>
    <t>RETAINER CONTRACT</t>
  </si>
  <si>
    <t>If your company manages a balance of 6 successful contracts for the same employer he will be offered a Retainer Contract.</t>
  </si>
  <si>
    <t>If the player accepts all the following contract offers will be from the same employer and all clauses of the contract will receive</t>
  </si>
  <si>
    <t>a +1 bonus to their rolls. If at any moment the balance of successful contracts goes below 6 the retainer contract is rescinded.</t>
  </si>
  <si>
    <t>EMERGENCY CLAUSE</t>
  </si>
  <si>
    <t>If at the end of a contract the employer is involved in a major war (see tables) the Emergency Clause of the contract can be</t>
  </si>
  <si>
    <t>activated by the employer. Roll a 1d6 – if the result is 2 the contract is extended for another month, if the result is 1 the contract</t>
  </si>
  <si>
    <t>is extended to half the base duration (minimum 1 month). Pirate Duty and Riot Duty contracts do not have Emeergency clauses.</t>
  </si>
  <si>
    <t>Treat the extension as a new contract, beggining immediatelly after the previous one, with the same type of contract and the</t>
  </si>
  <si>
    <t>same clauses as the previous one, but with a x 1.5 modifier applied to the pay modifier.</t>
  </si>
  <si>
    <t>Major Wars 3025+</t>
  </si>
  <si>
    <t>Start</t>
  </si>
  <si>
    <t>End</t>
  </si>
  <si>
    <t>Major Factions Involved</t>
  </si>
  <si>
    <r>
      <t>4</t>
    </r>
    <r>
      <rPr>
        <vertAlign val="superscript"/>
        <sz val="11"/>
        <color indexed="8"/>
        <rFont val="Calibri"/>
        <family val="2"/>
      </rPr>
      <t>th</t>
    </r>
    <r>
      <rPr>
        <sz val="11"/>
        <color indexed="8"/>
        <rFont val="Calibri"/>
        <family val="2"/>
      </rPr>
      <t xml:space="preserve"> Succession War</t>
    </r>
  </si>
  <si>
    <t>FS, LC, CC, DC</t>
  </si>
  <si>
    <t>War of 3039</t>
  </si>
  <si>
    <t>DC, FS, LC</t>
  </si>
  <si>
    <t>Andurien Wars</t>
  </si>
  <si>
    <t>FWL, Andurien, MoC, CC</t>
  </si>
  <si>
    <t>Ronin Wars</t>
  </si>
  <si>
    <t>DC, FRR, Ronin</t>
  </si>
  <si>
    <t>Clan Invasion</t>
  </si>
  <si>
    <t>DC, LC, FRR, Clans Jade Falcon/Wolf/Ghost Bear/Smoke Jaguar/Nova Cat/Steel Viper/Diamond Shark</t>
  </si>
  <si>
    <t>War of 3057</t>
  </si>
  <si>
    <t>CC, FWL, FS, LC</t>
  </si>
  <si>
    <t>FedCom Civil War</t>
  </si>
  <si>
    <t>LC, FS, Clan Jade Falcon</t>
  </si>
  <si>
    <t>WoB Jihad</t>
  </si>
  <si>
    <t>All</t>
  </si>
  <si>
    <t>Capellan-St. Ives War</t>
  </si>
  <si>
    <t>CC, St. Ives</t>
  </si>
  <si>
    <t>Fighting the Clans</t>
  </si>
  <si>
    <t>Some employers, during and after the Clan Invasion, may offer contracts against the Clans. When doing so, after determining</t>
  </si>
  <si>
    <t>the Clan that is being attacked/defended against, you must determine if the Clan forces that you are fighting against are from</t>
  </si>
  <si>
    <t>Frontline or Second Line units. All Garrison type contracts (Garrison, Cadre, Security duty, etc.) are always fought against</t>
  </si>
  <si>
    <t>Frontline clan units, as you are on the side of the defender and Clan Frontline units are mainly for attacks and not defense.</t>
  </si>
  <si>
    <r>
      <t>When you are on Raids, Guerilla  and Planetary Assaults the Clan units are always 2</t>
    </r>
    <r>
      <rPr>
        <vertAlign val="superscript"/>
        <sz val="10"/>
        <rFont val="Arial"/>
        <family val="2"/>
      </rPr>
      <t>nd</t>
    </r>
    <r>
      <rPr>
        <sz val="10"/>
        <rFont val="Arial"/>
        <family val="2"/>
      </rPr>
      <t xml:space="preserve"> Line, as in these contracts you are</t>
    </r>
  </si>
  <si>
    <r>
      <t>on the side of the attacking forces, and Clan 2</t>
    </r>
    <r>
      <rPr>
        <vertAlign val="superscript"/>
        <sz val="10"/>
        <rFont val="Arial"/>
        <family val="2"/>
      </rPr>
      <t>nd</t>
    </r>
    <r>
      <rPr>
        <sz val="10"/>
        <rFont val="Arial"/>
        <family val="2"/>
      </rPr>
      <t xml:space="preserve"> Line units are used mainly for garrisoning. Relief Duty contracts, however,</t>
    </r>
  </si>
  <si>
    <t>can be fought either on the side of the Attacker or Defender so, in that case, you should a roll a 1d2 and determine randomly</t>
  </si>
  <si>
    <t>if the Clan forces are Front or Second line.</t>
  </si>
  <si>
    <t>Clan deployment is in Stars instead of Lances, anywhere in these rules where you see references for Lances, just substitute</t>
  </si>
  <si>
    <t>for Stars instead.</t>
  </si>
  <si>
    <t>Also, Clans do not ransom back captured mercenaries or get back their own captured 'MechWarriors, so  you do not receive</t>
  </si>
  <si>
    <t>any bonus for captured enemy warriors and any of your own that is captured is not ransomed back. Captured Clan warriors</t>
  </si>
  <si>
    <t>that “defect” to your unit are instead “Bondsman”. They will work for you during 3 contracts (not counting the one where they</t>
  </si>
  <si>
    <t>were captured) and, after the end of the 3rd contract you should provide them with a working 'Mech (any will do) and do a 1d6</t>
  </si>
  <si>
    <t>roll: If 6 they remain in the unit, if 5 they remain in the unit if you grant them officer status, 4 to 1 they leave the unit and take</t>
  </si>
  <si>
    <t>the 'Mech with them. If you do not give a 'Mech to a Bondsman after the 3rd contract, no more captured Clans will “defect” to</t>
  </si>
  <si>
    <t>your unit and all clanners currently in your unit will immediately retire taking with them their current 'Mechs.</t>
  </si>
  <si>
    <t>When generating Clan Stars, roll a 1d12 for each Star, if the result is 12 it is a Nova and has Elemental Points equal to the</t>
  </si>
  <si>
    <t>number of 'Mechs on the Star.</t>
  </si>
  <si>
    <t>Mercenary Company size Limits (Optional)</t>
  </si>
  <si>
    <t>During the various contracts a merc company works with there will be opportunities to buy/salvage/gain new units beyond the starting 12.</t>
  </si>
  <si>
    <t>However, the various Inner Sphere factions do not like that just anyone could grow up a military force that could rival inner sphere armies.</t>
  </si>
  <si>
    <t xml:space="preserve">To ensure that only experienced and somewhat old commands could amass a bigger military force, either through ComStar, MRBC and </t>
  </si>
  <si>
    <t xml:space="preserve">other mercenary regulatory bodies the number of units (be they vehicle or 'Mechs) is limited according to the unit rating. Units can exceed </t>
  </si>
  <si>
    <t>the number/rating ratio, but for each 2 units beyond the limit, the merc will suffer a random -1 modifier to one of the contract condition rolls.</t>
  </si>
  <si>
    <t>Note that the number/rating of units is only checked when rolling contracts.</t>
  </si>
  <si>
    <t>Units</t>
  </si>
  <si>
    <t>no limit</t>
  </si>
  <si>
    <t>Contract Resolution</t>
  </si>
  <si>
    <t>At the end of every contract you must verify if the contract was sucessfull or not. Some contract types and situations automatically give</t>
  </si>
  <si>
    <t xml:space="preserve">a contract victory or failure regardless of other factors, but normally you will need to find the contract score to determine the sucess or </t>
  </si>
  <si>
    <t>failure. If the contract score is equal do 0 or negative the contract was a failure, if the score is positive, the contract was a sucess.</t>
  </si>
  <si>
    <t>The score is calculated using these points:</t>
  </si>
  <si>
    <t>+1 for every Victory on a Standard or Big Battle.</t>
  </si>
  <si>
    <t>-2 for every Defeat on a Standard or Big Battle</t>
  </si>
  <si>
    <t>-1 for every Defeat on a Special Mission.</t>
  </si>
  <si>
    <t>-1 for every minor contract breach from the mercs.</t>
  </si>
  <si>
    <t>+1 for every minor contract breach from the employer.</t>
  </si>
  <si>
    <t>+4 if the contract ends with a Early Victory.</t>
  </si>
  <si>
    <t>+1 if no battles were fought for the entire contract.</t>
  </si>
  <si>
    <t>If after adding all the bonuses/minuses to the score you get a positive score the contract was a success. If the score is 0 or</t>
  </si>
  <si>
    <t>negative it is a defeat. Note that losing a Base Attack as a defender is an automatic contract failure regardless of the score.</t>
  </si>
  <si>
    <t>If successful, some contract types have a possibility of generating a follow-up contract. In follow-up contracts the employer and</t>
  </si>
  <si>
    <t xml:space="preserve">enemy are the same and you do not have transport costs. Roll other clauses normally. Accepting the follow up contract is </t>
  </si>
  <si>
    <t>optional. Roll a 1d6 in the following contract types, if the result is a 6, a follow-up contract is offered.</t>
  </si>
  <si>
    <t>Follow-up contracts</t>
  </si>
  <si>
    <t xml:space="preserve">leads to </t>
  </si>
  <si>
    <t>The main campaign system works in a dayly, weekly, monthly and yearly basis, with different phases</t>
  </si>
  <si>
    <t>Daily phases:</t>
  </si>
  <si>
    <t>Battles (determined in a weekly roll)</t>
  </si>
  <si>
    <t>Repairs/Conversions</t>
  </si>
  <si>
    <t>Healing and Experience advancement</t>
  </si>
  <si>
    <t>Post-battle Salvage</t>
  </si>
  <si>
    <t>Weekly phases:</t>
  </si>
  <si>
    <t>Lance and Unit Assignments</t>
  </si>
  <si>
    <t>Battle Rolls</t>
  </si>
  <si>
    <t>Event Rolls</t>
  </si>
  <si>
    <t>Recruitment Rolls</t>
  </si>
  <si>
    <t>Monthly phases:</t>
  </si>
  <si>
    <t>Market Generation</t>
  </si>
  <si>
    <t>Contract Generation</t>
  </si>
  <si>
    <t>Enemy Morale Roll</t>
  </si>
  <si>
    <t>Dropship/Jumpship Search</t>
  </si>
  <si>
    <t>Yearly/Contract End phases:</t>
  </si>
  <si>
    <t>Retirement/Defection Rolls</t>
  </si>
  <si>
    <t>Dependents Roll</t>
  </si>
  <si>
    <t>Lance Assignements</t>
  </si>
  <si>
    <t>There are several type of lance assignements that need to be made – every week you should distribute your units on lances and assign a</t>
  </si>
  <si>
    <t>mission role for the lance from the following table:</t>
  </si>
  <si>
    <t>Type/Role</t>
  </si>
  <si>
    <t>Observations</t>
  </si>
  <si>
    <t>Fight</t>
  </si>
  <si>
    <t>General offensive lance.</t>
  </si>
  <si>
    <t>Defend</t>
  </si>
  <si>
    <t>General defensive lance.</t>
  </si>
  <si>
    <t>Scout</t>
  </si>
  <si>
    <t>Scouting lance – units always deploy in 6 minus walking speed turns.</t>
  </si>
  <si>
    <t>Training</t>
  </si>
  <si>
    <t>Training lance – needs a officer with Veteran skill levels and adds 1xp point to every Green skilled unit</t>
  </si>
  <si>
    <t>Lances can deployed with 3 to 6 units, can be mixed (mechs + vehicles) and are divided on weight classes according to the following table:</t>
  </si>
  <si>
    <t>Tonnage</t>
  </si>
  <si>
    <t>Weight</t>
  </si>
  <si>
    <t>Note that employer attached units COUNT for the min/max number of units on a lance but DO NOT</t>
  </si>
  <si>
    <t>0 to 130</t>
  </si>
  <si>
    <t>COUNT for tonnage purposes.</t>
  </si>
  <si>
    <t>131 to 200</t>
  </si>
  <si>
    <t>201 to 280</t>
  </si>
  <si>
    <t xml:space="preserve">All lances must have a minimum of 1 officer. </t>
  </si>
  <si>
    <t>281 to 390</t>
  </si>
  <si>
    <t>ATTACHED UNITS</t>
  </si>
  <si>
    <t>Depending on contract command level or if the contract is Cadre Duty you will have attached units provided by the employer</t>
  </si>
  <si>
    <t>to be deployed with your own units. These units follow some rules detailed here:</t>
  </si>
  <si>
    <t>Command Level</t>
  </si>
  <si>
    <t>Effect</t>
  </si>
  <si>
    <t>Two employer units for every lance. Bot controlled.</t>
  </si>
  <si>
    <t>One employer unit for every lance. Bot controlled.</t>
  </si>
  <si>
    <t>One employer unit for every lance. Player controlled.</t>
  </si>
  <si>
    <t>No attached units.</t>
  </si>
  <si>
    <t xml:space="preserve">You roll the attached units every battle, using the skill/rating/RAT of the employer forces. </t>
  </si>
  <si>
    <t>Attached units of Fight and Defend Lances are Medium. Scout and Training lances receive Light units.</t>
  </si>
  <si>
    <t>Attached are rerolled for every battle (add them on Megamek)</t>
  </si>
  <si>
    <t>If a attached unit is destroyed during battle you get a Minor Contract Breach.</t>
  </si>
  <si>
    <r>
      <t>Cadre Duty</t>
    </r>
    <r>
      <rPr>
        <sz val="10"/>
        <rFont val="Arial"/>
        <family val="2"/>
      </rPr>
      <t xml:space="preserve"> contracts are contracts where the attached units are in fact “cadets” that your own unit is training. Regardless </t>
    </r>
  </si>
  <si>
    <t>of command level you always receive three “cadets” for every lance and they are always Player controlled.</t>
  </si>
  <si>
    <t>Attached Units count for the min/max limits (3/6) in unit numbers in a lance but do not count for tonnage purposes.</t>
  </si>
  <si>
    <t>Lances deployment by contract:</t>
  </si>
  <si>
    <t>Depending on the mercenary size and type of contract the employer will demand a certain number and type of lances to be</t>
  </si>
  <si>
    <t>deployed every week – failure to do so will result on minor contract breaches equal to the number of lances below the minimum</t>
  </si>
  <si>
    <t>number/type required.</t>
  </si>
  <si>
    <t>The number of lances that the company must deploy is always equal to the number of units on the company divided by 6 and</t>
  </si>
  <si>
    <t>rounded down – example: a 12 mech company must deploy 2 lances. Note that the required number of lances is determined</t>
  </si>
  <si>
    <t>at the contract start an does not change if the merc increases or decreases the number of units during the contract.</t>
  </si>
  <si>
    <t>Each contract type has a lance type/role that is required by the employer in that contract – this means that, from the number</t>
  </si>
  <si>
    <t>of required lances to be deployed at least half (round down) must be of this type:</t>
  </si>
  <si>
    <t>Lance Type</t>
  </si>
  <si>
    <t>RECRUITMENT ROLLS</t>
  </si>
  <si>
    <t>Recruitment rolls are done using a 2d6 and consulting the following table:</t>
  </si>
  <si>
    <t>Recruitment Roll</t>
  </si>
  <si>
    <t>After finding the recruitment type use MekHQ hire option to generate the recruit</t>
  </si>
  <si>
    <t>Recruit</t>
  </si>
  <si>
    <t>skill levels. During a contract, the following modifiers should be applied to the</t>
  </si>
  <si>
    <t>Admin</t>
  </si>
  <si>
    <t>skill roll, based on the skill level of the Human Resources Admin:</t>
  </si>
  <si>
    <t>Tech Type</t>
  </si>
  <si>
    <t>BA/Mechanic</t>
  </si>
  <si>
    <t>Aero/Vehicle Crew</t>
  </si>
  <si>
    <t>-4 to the Skill Level Roll</t>
  </si>
  <si>
    <t>Mechanic</t>
  </si>
  <si>
    <t>Infantry</t>
  </si>
  <si>
    <t>-3 to the Skill Level Roll</t>
  </si>
  <si>
    <t>No Recruits</t>
  </si>
  <si>
    <t>-2 to the Skill Level Roll</t>
  </si>
  <si>
    <t>Aero/Mech</t>
  </si>
  <si>
    <t>-1 to the Skill Level Roll</t>
  </si>
  <si>
    <t>Vehicle Crew</t>
  </si>
  <si>
    <t>No modifier to the roll.</t>
  </si>
  <si>
    <t>Mechwarriors also have a chance of having their own mech when hired, according</t>
  </si>
  <si>
    <t>Doctor</t>
  </si>
  <si>
    <t>to the following table:</t>
  </si>
  <si>
    <t xml:space="preserve">Infantry is hired by platoon </t>
  </si>
  <si>
    <t>Mech Weight</t>
  </si>
  <si>
    <t>and Vehicle crews appear</t>
  </si>
  <si>
    <t>as 1d6 personell.</t>
  </si>
  <si>
    <t>Mechwarrior Origin</t>
  </si>
  <si>
    <t>Mercenary/Periphery</t>
  </si>
  <si>
    <t>Solaris VII</t>
  </si>
  <si>
    <t>PXH-1</t>
  </si>
  <si>
    <t xml:space="preserve">If a vehicle crew comes with a vehicle, the number of crewmen is </t>
  </si>
  <si>
    <t>always the number needed for the vehicle.</t>
  </si>
  <si>
    <t>as a Solaris VII result in the previous eras.</t>
  </si>
  <si>
    <t>Veteran and Elite mecharriors start with 1 or 2 abilities – if MekHQ did not generate them, roll on the following table:</t>
  </si>
  <si>
    <t>Paid Recruitment Roll (2d6 roll)</t>
  </si>
  <si>
    <t>When your unit is not deployed in a contract you can search for specific units for recruitment, you can do one recruitment roll per week and must pay</t>
  </si>
  <si>
    <t>100.000 c-bill for each roll. You may also choose to roll the standard recruitment roll for free. Roll a 2d6, apply your Human Resources admin modifier and</t>
  </si>
  <si>
    <t>the following modifiers to the roll:</t>
  </si>
  <si>
    <t>Human Resources Admin</t>
  </si>
  <si>
    <t>Number of Recruits</t>
  </si>
  <si>
    <t>3 or less</t>
  </si>
  <si>
    <t>Tech/Medic</t>
  </si>
  <si>
    <t>4 – 5</t>
  </si>
  <si>
    <t>A* Rating</t>
  </si>
  <si>
    <t>A Rating</t>
  </si>
  <si>
    <t>B Rating</t>
  </si>
  <si>
    <t>D Rating</t>
  </si>
  <si>
    <t>F Rating</t>
  </si>
  <si>
    <t>16 or more</t>
  </si>
  <si>
    <t>In debt</t>
  </si>
  <si>
    <t>Acquiring DropShip/JumpShips</t>
  </si>
  <si>
    <t xml:space="preserve">When not deployed in a contract you can, once a month, do a roll to see if you find a DropShip or JumpShip to buy. You pay 100.000 c-bills </t>
  </si>
  <si>
    <t>and roll a 2d6 applying you Logistical Admin modifier and the following modifiers:</t>
  </si>
  <si>
    <t xml:space="preserve">You need to roll 10+ to find a DropShip and 12+ to find a JumpShip. </t>
  </si>
  <si>
    <t>If the roll was the minimum for success, the DropShip will not be for sale but for long-term hiring instead.</t>
  </si>
  <si>
    <t>If you manage to find a DropShip or JumpShip you then need to determine the specific DropShip/JumpShip found</t>
  </si>
  <si>
    <t>and pay for it.</t>
  </si>
  <si>
    <t>DropShip Roll (1d20)</t>
  </si>
  <si>
    <t>1d20 Roll</t>
  </si>
  <si>
    <t>The prices of dropships and jumpships</t>
  </si>
  <si>
    <t>DropShip</t>
  </si>
  <si>
    <t>Mech Bays</t>
  </si>
  <si>
    <t>Vehicle Bays</t>
  </si>
  <si>
    <t>Cargo</t>
  </si>
  <si>
    <t>Crew</t>
  </si>
  <si>
    <t>Hiring Cost</t>
  </si>
  <si>
    <t>are the stock ones found in MekHQ and</t>
  </si>
  <si>
    <t>1</t>
  </si>
  <si>
    <t>Buccaneer</t>
  </si>
  <si>
    <t>Megamek.</t>
  </si>
  <si>
    <t>2 – 7</t>
  </si>
  <si>
    <t>Mule</t>
  </si>
  <si>
    <t>8</t>
  </si>
  <si>
    <t>Seeker</t>
  </si>
  <si>
    <t>40 (L)</t>
  </si>
  <si>
    <t>The “Hiring Cost” is by week – long-term</t>
  </si>
  <si>
    <t>Gazelle</t>
  </si>
  <si>
    <t xml:space="preserve">hiring will cost half the value and the </t>
  </si>
  <si>
    <t>13</t>
  </si>
  <si>
    <t>Excalibur</t>
  </si>
  <si>
    <t>long-term hiring duration will be for 1d6</t>
  </si>
  <si>
    <t xml:space="preserve">Leopard </t>
  </si>
  <si>
    <t>years.</t>
  </si>
  <si>
    <t>Union</t>
  </si>
  <si>
    <t>Overlord</t>
  </si>
  <si>
    <t>JumpShip Roll (1d6)</t>
  </si>
  <si>
    <t>1d6 Roll</t>
  </si>
  <si>
    <t>JumpShip</t>
  </si>
  <si>
    <t>D. Collars</t>
  </si>
  <si>
    <t>2 – 3</t>
  </si>
  <si>
    <t>Merchant</t>
  </si>
  <si>
    <t>4 – 6</t>
  </si>
  <si>
    <t>Invader</t>
  </si>
  <si>
    <t>DropShips and JumpShips come with their crews, there is no need for separate recruitment rolls.</t>
  </si>
  <si>
    <t>REPAIR/CONVERSIONS</t>
  </si>
  <si>
    <t>Repairs and conversions should all be made using MekHQ with these additional rules.</t>
  </si>
  <si>
    <t>Depending on the contract you must consider the location where the units are for repair purposes and change accordingly:</t>
  </si>
  <si>
    <t>Repair Location</t>
  </si>
  <si>
    <t>Contract Types</t>
  </si>
  <si>
    <t>Custom Mechs</t>
  </si>
  <si>
    <t>In the Field</t>
  </si>
  <si>
    <t>Guerilla and all Raid-type contracts.</t>
  </si>
  <si>
    <t xml:space="preserve">You can freely refit your mechs to other variants or custom builds when not deployed in a </t>
  </si>
  <si>
    <t>Field Workshop</t>
  </si>
  <si>
    <t>Planetary Assault, Relief Duty and Pirate Hunting.</t>
  </si>
  <si>
    <t>Contract – but custom mechs automatically receive the Difficult to Maintain quirk.</t>
  </si>
  <si>
    <t>Transport Bay</t>
  </si>
  <si>
    <t>Remaining contract types and when not in a contract.</t>
  </si>
  <si>
    <t>If the Chassis already has the Difficult to Maintain you do not need to add other quirk.</t>
  </si>
  <si>
    <t>Maintenance Facility</t>
  </si>
  <si>
    <t>B Rating mercs when not in a contract.</t>
  </si>
  <si>
    <t>Factory</t>
  </si>
  <si>
    <t>A Rating  mercs when not in a contract.</t>
  </si>
  <si>
    <t>When refitting a mech to a canon variant you need the</t>
  </si>
  <si>
    <t>If the merc unit owns a DropShip with bays (Mech or Vehicle) it can assign the DropShip to support purposes, increasing the</t>
  </si>
  <si>
    <t>repair location indicated in MekHQ, but Veteran and</t>
  </si>
  <si>
    <t>level of the repair location in one level up to the maximum of “Transport Bay”. The DropShip cannot be used for any other pur-</t>
  </si>
  <si>
    <t>Elite techs can do refits on locations with one and two</t>
  </si>
  <si>
    <t xml:space="preserve">pose and there is a 1 in 6 chance that the DropShip will be present to any battle where the merc unit is the Defender. If the </t>
  </si>
  <si>
    <t>levels below the location needed.</t>
  </si>
  <si>
    <t>mercenary loses the mission it also loses the DropShip.</t>
  </si>
  <si>
    <t>If a merc unit has a B+ Dragoon Rating it also increases the repair location to one level up, this can be cumulative with</t>
  </si>
  <si>
    <t>a DropShip in support role, but still has the maximum of “Transport Bay” when in a contract. When not deployed in contracts</t>
  </si>
  <si>
    <t xml:space="preserve">Example: if you are at a “Transport Bay” location and </t>
  </si>
  <si>
    <t>units with B rating consider their repair location as “Maintenance Facility” and A rating as “Factory”.</t>
  </si>
  <si>
    <t>need to do a refit of “Maintenance”, you must set a</t>
  </si>
  <si>
    <t>Veteran tech to do the refit.</t>
  </si>
  <si>
    <t>You can always buy and sell parts at any time, but there are some restrictions of what you can buy depending on availability level:</t>
  </si>
  <si>
    <t xml:space="preserve">When not in a contract, the availability level will be </t>
  </si>
  <si>
    <t>Contract</t>
  </si>
  <si>
    <t>Level</t>
  </si>
  <si>
    <t>according to the merc rating+logistical admin:</t>
  </si>
  <si>
    <t>Guerilla</t>
  </si>
  <si>
    <t>Modifier</t>
  </si>
  <si>
    <t>Raids</t>
  </si>
  <si>
    <t>Planetary Assault/Relief Duty</t>
  </si>
  <si>
    <t>0</t>
  </si>
  <si>
    <t>Other Contracts</t>
  </si>
  <si>
    <t>Not in a Contract</t>
  </si>
  <si>
    <t>From 2950 to 3040 apply a -1 modifier</t>
  </si>
  <si>
    <t>Note: Availability year is the date first released, such parts are not available to general merc units for five years later.</t>
  </si>
  <si>
    <t>Parts</t>
  </si>
  <si>
    <t>Year</t>
  </si>
  <si>
    <t xml:space="preserve">Ammunition is always one level below the level of the weapon. Special munitions </t>
  </si>
  <si>
    <t>Armor (Commercial/Industrial)</t>
  </si>
  <si>
    <t>are the same level of the weapon.</t>
  </si>
  <si>
    <t>Flamers</t>
  </si>
  <si>
    <t>Hatchet/Retractable Blade</t>
  </si>
  <si>
    <t xml:space="preserve">The availability level does not preclude the tech availability roll that must be made </t>
  </si>
  <si>
    <t>Machine Guns</t>
  </si>
  <si>
    <t>normally. (MekHQ does it automatically in the Repair Bay).</t>
  </si>
  <si>
    <t>Searchlight</t>
  </si>
  <si>
    <t>Sword</t>
  </si>
  <si>
    <t>3058+</t>
  </si>
  <si>
    <t>ALL Clan equipment/parts are level 5 for IS forces.</t>
  </si>
  <si>
    <t xml:space="preserve">ACs </t>
  </si>
  <si>
    <t>Actuators</t>
  </si>
  <si>
    <t xml:space="preserve">If a equipment is not available on a given era (like Ferro-fibrous before 3040), consider </t>
  </si>
  <si>
    <t>Armor (Standard)</t>
  </si>
  <si>
    <t>it available at 2 levels higher than normal for Lostech units.</t>
  </si>
  <si>
    <t>Cockpit</t>
  </si>
  <si>
    <t>Engines (ICE)</t>
  </si>
  <si>
    <t>Parts can be sold freely from the MekHQ warehouse at any time.</t>
  </si>
  <si>
    <t>Heat Sinks</t>
  </si>
  <si>
    <t>Life Support</t>
  </si>
  <si>
    <t>Note: If the unit is on Outreach or another heavily industrialized planet, you can get</t>
  </si>
  <si>
    <t>Machine Gun Arrays</t>
  </si>
  <si>
    <t>3068+</t>
  </si>
  <si>
    <t xml:space="preserve"> parts above your availability level by paying the cost of the part for each level that</t>
  </si>
  <si>
    <t>Mech Limbs (Arms, Legs, Head, etc)</t>
  </si>
  <si>
    <t xml:space="preserve"> exceeds your availability level.</t>
  </si>
  <si>
    <t>Rocket Launchers</t>
  </si>
  <si>
    <t>3064+</t>
  </si>
  <si>
    <t>Sensors</t>
  </si>
  <si>
    <t>“Primitive” versions of parts are always one level below the standard one.</t>
  </si>
  <si>
    <t>Armor (Ferro-Fibrous)</t>
  </si>
  <si>
    <t>3040+</t>
  </si>
  <si>
    <t>Cockpit (Small)</t>
  </si>
  <si>
    <t>3067+</t>
  </si>
  <si>
    <t>Engines (Fuel Cell)</t>
  </si>
  <si>
    <t>Gauss Rifle</t>
  </si>
  <si>
    <t>Gyros (Standard)</t>
  </si>
  <si>
    <t>Heat Sinks (Double)</t>
  </si>
  <si>
    <t>Jump Jets</t>
  </si>
  <si>
    <t xml:space="preserve">LB 10-X </t>
  </si>
  <si>
    <t>3035+</t>
  </si>
  <si>
    <t>MAINTENANCE CHECKS (optional)</t>
  </si>
  <si>
    <t>LB 2-X, 5-X, 20-X</t>
  </si>
  <si>
    <t>AtB uses two systems of Maintenance Cheks – according to the player preferences.</t>
  </si>
  <si>
    <t>LRM Launchers</t>
  </si>
  <si>
    <t>The first, easier system, is to not use maintenance checks, assuming that, as long</t>
  </si>
  <si>
    <t>Mech Limbs (Endo-Steel)</t>
  </si>
  <si>
    <t>as a Tech is assigned to a mech for maintenance it keeps the mech on the average</t>
  </si>
  <si>
    <t xml:space="preserve">Rotary ACs </t>
  </si>
  <si>
    <t>3062+</t>
  </si>
  <si>
    <t>quality level (level D). If using the easier system, use era mods for repair rolls.</t>
  </si>
  <si>
    <t>Single Shot (OS) Missile Launchers</t>
  </si>
  <si>
    <t>3030+</t>
  </si>
  <si>
    <t>SRM Launchers</t>
  </si>
  <si>
    <t>The second, takes advantage of MekHQ options with the following modifications:</t>
  </si>
  <si>
    <t>UAC/2, UAC/10</t>
  </si>
  <si>
    <t>3057+</t>
  </si>
  <si>
    <t xml:space="preserve"> - Do not use era mods for repair rolls.</t>
  </si>
  <si>
    <t>UAC/20</t>
  </si>
  <si>
    <t>3060+</t>
  </si>
  <si>
    <t xml:space="preserve"> - Make maintenance checks</t>
  </si>
  <si>
    <t>UAC/5</t>
  </si>
  <si>
    <t xml:space="preserve"> - Maintenance cycle is 30 days.</t>
  </si>
  <si>
    <t>Active Probe</t>
  </si>
  <si>
    <t>3045+</t>
  </si>
  <si>
    <t xml:space="preserve"> - Maintenance modifier is 0</t>
  </si>
  <si>
    <t xml:space="preserve">AMS </t>
  </si>
  <si>
    <t xml:space="preserve"> - Do not use quality modifiers</t>
  </si>
  <si>
    <t>Arrow IV</t>
  </si>
  <si>
    <t>3044+</t>
  </si>
  <si>
    <t xml:space="preserve"> - Only damage parts that are already “A”.</t>
  </si>
  <si>
    <t>C3</t>
  </si>
  <si>
    <t>3050+</t>
  </si>
  <si>
    <t>CASE</t>
  </si>
  <si>
    <t>3036+</t>
  </si>
  <si>
    <t>Engines (Fusion)</t>
  </si>
  <si>
    <t>Parts Aquisition /Delivery (MekHQ)</t>
  </si>
  <si>
    <t>Gauss Rifle (Heavy)</t>
  </si>
  <si>
    <t>3061+</t>
  </si>
  <si>
    <t>Parts acquisition can be made up to 2 times a day for each admin on the company.</t>
  </si>
  <si>
    <t>Gauss Rifle (Light)</t>
  </si>
  <si>
    <t>3056+</t>
  </si>
  <si>
    <t>Gyros (Compact)</t>
  </si>
  <si>
    <t>In MekHQ set that the skill for aquisition is ADMINISTRATION and that 2 rolls can</t>
  </si>
  <si>
    <t>Gyros (XL/Heavy Duty)</t>
  </si>
  <si>
    <t>be made per cycle. Waiting period between aquisitions rolls is 1 day.</t>
  </si>
  <si>
    <t>Lasers (Small, Medium and Large)</t>
  </si>
  <si>
    <t>MASC</t>
  </si>
  <si>
    <t>Clan equipment should have a penalty of 2 for aquisistion</t>
  </si>
  <si>
    <t>MRM Launchers</t>
  </si>
  <si>
    <t>NARC</t>
  </si>
  <si>
    <t xml:space="preserve">Delivery time is always 2d6 days, with reduction of 1 day for each number beyond </t>
  </si>
  <si>
    <t>Streak SRM2 Launchers</t>
  </si>
  <si>
    <t>the roll needed – minimum 1 day transit time.</t>
  </si>
  <si>
    <t>Streak SRM4/SRM6 Launchers</t>
  </si>
  <si>
    <t>TAG</t>
  </si>
  <si>
    <t>3033+</t>
  </si>
  <si>
    <t>C3 (Improved)</t>
  </si>
  <si>
    <t>Engines (XL)</t>
  </si>
  <si>
    <t>Lasers (ER Large)</t>
  </si>
  <si>
    <t>3037+</t>
  </si>
  <si>
    <t>Lasers (ER Medium and Small)</t>
  </si>
  <si>
    <t>Lasers (Pulse)</t>
  </si>
  <si>
    <t>NARC (Improved)</t>
  </si>
  <si>
    <t>PPC</t>
  </si>
  <si>
    <t>Targeting Computer</t>
  </si>
  <si>
    <t>Engines (Compact)</t>
  </si>
  <si>
    <t>Engines (Light)</t>
  </si>
  <si>
    <t>PPC (ER)</t>
  </si>
  <si>
    <t>PPC (Heavy/Light/Snub-nose)</t>
  </si>
  <si>
    <t>Defections/Retirement/Sacking/Killed Pilots</t>
  </si>
  <si>
    <t>When mechwarrior/vehicle crews defect, retire, die or are sacked by the player they do not go away without receiving a final</t>
  </si>
  <si>
    <t>payment (to themselves or to their family) and this payment may even include mechs/vehicles.</t>
  </si>
  <si>
    <t xml:space="preserve">Every time a mechwarrior/vehicle crew leaves the company or dies you must pay the value indicated on the payout table and roll a 1d6 (2 times if killed in battle) and </t>
  </si>
  <si>
    <t>consult the tables below:</t>
  </si>
  <si>
    <t>Modifiers</t>
  </si>
  <si>
    <t>If using the shares system, Mechwarriors only take their share value (paid in c-bills and/or mechs/vehicles).</t>
  </si>
  <si>
    <t>If killed in battle and there is a heir only deduct the payout values and transfer the shares/mechs to the heir.</t>
  </si>
  <si>
    <t>If killed in battle do not apply the modifiers</t>
  </si>
  <si>
    <t>Vehicle Crews never take vehicles, but you can pay the c-bill value in vehicles if you wish to do so.</t>
  </si>
  <si>
    <t>Mech/Veh</t>
  </si>
  <si>
    <t>If killed in battle</t>
  </si>
  <si>
    <t>Payout values</t>
  </si>
  <si>
    <t>Lighter</t>
  </si>
  <si>
    <t>No effects</t>
  </si>
  <si>
    <t>Mechwarriors</t>
  </si>
  <si>
    <t>Support and Vehicle Crew</t>
  </si>
  <si>
    <t>Same</t>
  </si>
  <si>
    <t>Add 1 Dependent</t>
  </si>
  <si>
    <t>Add 1d6 Dependents (extended family).</t>
  </si>
  <si>
    <t>Roll 1 recruitment roll (reroll infantry/no recruits results)</t>
  </si>
  <si>
    <t>Heavier</t>
  </si>
  <si>
    <r>
      <t>Special</t>
    </r>
    <r>
      <rPr>
        <b/>
        <sz val="10"/>
        <rFont val="Arial"/>
        <family val="2"/>
      </rPr>
      <t>*</t>
    </r>
  </si>
  <si>
    <t>Change one Dependent to a Green mechwarrior (heir).</t>
  </si>
  <si>
    <t>Double the value if Officer</t>
  </si>
  <si>
    <t>Infantry Platoon</t>
  </si>
  <si>
    <t>*Special   50/50% Chance of either random mech from the company unassigned mechs or the mech he/she was piloting but no treasury % (he/she simply stole a mech).</t>
  </si>
  <si>
    <t>The first roll determines if the leaving pilot or his family must be given a mech/vehicle and it´s weight class based on the mech he/she entered the company with.</t>
  </si>
  <si>
    <t xml:space="preserve">The second roll, only made if killed in battle, gives any other effects.  </t>
  </si>
  <si>
    <t>For retirement purposes, IS2 and Clan units are worth one level more than their weight classes.</t>
  </si>
  <si>
    <t>Mechs with damage levels of “Inoperable” count as one level lower.</t>
  </si>
  <si>
    <t>If a killed mechwarrior gets a heir and he has a Mech when leaving the unit, the heir will own the mech if you decide to hire him/her (you still need to pay half the mech value).</t>
  </si>
  <si>
    <t>Experience Advancement</t>
  </si>
  <si>
    <t>Both your mechwarriors and vehicle crews receive experience in battle or (for very green pilots) by training. This experience</t>
  </si>
  <si>
    <t>is tracked using Experience Points (XPs) and you they gain then according to the following table:</t>
  </si>
  <si>
    <t>+ 1 xp every month if rolling 10+ in a 2d6.</t>
  </si>
  <si>
    <t>+ 1 xp for every battle fought, regardless of the battle result.</t>
  </si>
  <si>
    <t>+ 1 xp for every unit destroyed by the mw/crew</t>
  </si>
  <si>
    <t>+ 1 xp each turn for each Green mw/crew in a training lance.</t>
  </si>
  <si>
    <r>
      <t xml:space="preserve">+ 1 xp for every 25 sucessfull task performed </t>
    </r>
    <r>
      <rPr>
        <b/>
        <sz val="10"/>
        <rFont val="Arial"/>
        <family val="2"/>
      </rPr>
      <t>(</t>
    </r>
    <r>
      <rPr>
        <sz val="10"/>
        <rFont val="Arial"/>
        <family val="2"/>
      </rPr>
      <t>Techs/Doctors</t>
    </r>
    <r>
      <rPr>
        <b/>
        <sz val="10"/>
        <rFont val="Arial"/>
        <family val="2"/>
      </rPr>
      <t>)</t>
    </r>
  </si>
  <si>
    <t>+ 2 xp to the most skilled admin on the 4 main functions for each new contract.</t>
  </si>
  <si>
    <t>+ 1 xp to Command Admin if the new contract is at Liaison or Independent command</t>
  </si>
  <si>
    <t>+ 1 xp to Transport Admin if the new contract is at 55% or higher.</t>
  </si>
  <si>
    <t>+ 1 xp to Logistics Admin if the new contract is at BLC 10% or higher.</t>
  </si>
  <si>
    <t>MekHQ can keep track of all experience points except for the ones gained in training lances that you must add manually.</t>
  </si>
  <si>
    <t>The mw/crews accumulate XPs and can use then to better their gunnery and piloting ratings according to the following table:</t>
  </si>
  <si>
    <t>Experience Advances</t>
  </si>
  <si>
    <t>For these rules, all combat related kills (gunnery/piloting) start at 8.</t>
  </si>
  <si>
    <t>Each improvement towards 5</t>
  </si>
  <si>
    <t>5 xp</t>
  </si>
  <si>
    <t>Non-combat skills start at 9 and always skip from 9 to 7.</t>
  </si>
  <si>
    <t>5 to 4</t>
  </si>
  <si>
    <t>10 xp</t>
  </si>
  <si>
    <t>The costs for advancing Techs, Admins and Doctors skills are 10, 20 and 40 to go</t>
  </si>
  <si>
    <t>4 to 3</t>
  </si>
  <si>
    <t>20 xp</t>
  </si>
  <si>
    <t>from Green, to Regular,Veteran and Elite.</t>
  </si>
  <si>
    <t>3 to 2</t>
  </si>
  <si>
    <t>40 xp</t>
  </si>
  <si>
    <t>2 to 1</t>
  </si>
  <si>
    <t>60 xp</t>
  </si>
  <si>
    <t xml:space="preserve">The most experienced admins in the 4 admin functions (Logistics, HR, </t>
  </si>
  <si>
    <t>1 to 0</t>
  </si>
  <si>
    <t>100 xp</t>
  </si>
  <si>
    <t>Command and Transport) receive an additional xp point after the end</t>
  </si>
  <si>
    <t>of any contract.</t>
  </si>
  <si>
    <t>When a Mechwarriors reaches Veteran and Elite skill levels they gain a “free” special ability randomly rolled on the following table:</t>
  </si>
  <si>
    <t>If using the shares system, remember that Mechwarriors gain an additional share when they change skill levels (Green &gt; Regular &gt; Vetaran &gt; Elite)</t>
  </si>
  <si>
    <t>Officer Rank</t>
  </si>
  <si>
    <t>Combat and Support personell count separately for</t>
  </si>
  <si>
    <t>Leadership purposes.</t>
  </si>
  <si>
    <t>EVENT ROLLS</t>
  </si>
  <si>
    <t>Event rolls are rolled once a month and are rolled in a per contract basis – one roll for the the base contract and one additional roll for each subcontract.</t>
  </si>
  <si>
    <t>Event Roll (d20)</t>
  </si>
  <si>
    <t>Bonus roll is a roll in the following table:</t>
  </si>
  <si>
    <t>Event</t>
  </si>
  <si>
    <t>Raid</t>
  </si>
  <si>
    <t>Garrison</t>
  </si>
  <si>
    <t>Pirate Hunt</t>
  </si>
  <si>
    <t>Bonus Roll</t>
  </si>
  <si>
    <t>1 – 9</t>
  </si>
  <si>
    <t>Bonus</t>
  </si>
  <si>
    <t>Special Mission</t>
  </si>
  <si>
    <t>10 – 13</t>
  </si>
  <si>
    <t>8 – 11</t>
  </si>
  <si>
    <t>10 – 14</t>
  </si>
  <si>
    <t>1d6 dependents</t>
  </si>
  <si>
    <t>Civil Disturbance</t>
  </si>
  <si>
    <t>Recruit (choose)</t>
  </si>
  <si>
    <t>Sporadic Uprisings</t>
  </si>
  <si>
    <t>1d6 parts*</t>
  </si>
  <si>
    <t>Rebellion</t>
  </si>
  <si>
    <t>Civilian Vehicle</t>
  </si>
  <si>
    <t>Betrayal</t>
  </si>
  <si>
    <t>APC</t>
  </si>
  <si>
    <t>Treachery</t>
  </si>
  <si>
    <t>Civilian Mech</t>
  </si>
  <si>
    <t>Logistics Failure</t>
  </si>
  <si>
    <t>*Parts can be from any availability</t>
  </si>
  <si>
    <t>Reinforcements</t>
  </si>
  <si>
    <t>level but cannot be Lostech and their</t>
  </si>
  <si>
    <t>Special Events</t>
  </si>
  <si>
    <t>value must be paid normally.</t>
  </si>
  <si>
    <t>Big Battle</t>
  </si>
  <si>
    <t>Instead of the Civilian Vehicle/Mechs you</t>
  </si>
  <si>
    <t>can choose to receive the c-bill value.</t>
  </si>
  <si>
    <t>Civil Disturbance – Next enemy morale roll receives a +1 modifier.</t>
  </si>
  <si>
    <t>Sporadic Uprisings – Next enemy morale roll receives a +2 modifier.</t>
  </si>
  <si>
    <t>Rebellion – Civilian Riot Big Battle.</t>
  </si>
  <si>
    <t>Betrayal – roll a 1d6 and consult the table (all are minor breaches from the employer):</t>
  </si>
  <si>
    <t>Major logistics problem – parts availability level for the rest of the contract become a level lower.</t>
  </si>
  <si>
    <t>Transport - Player is abandoned in the field by employer transports, if he loses a Base Attack battle he loses all mechs on repair.</t>
  </si>
  <si>
    <t>Diversion – all Battle rolls for the rest of the contract get a -5 modifier.</t>
  </si>
  <si>
    <t>False Intelligence – Battle rolls for the month get a -10 modifier.</t>
  </si>
  <si>
    <t>The Company Store - All equipment/supplies prices are increased by 100% until the end of the contract.</t>
  </si>
  <si>
    <t>False Alarm - No betrayal - The employer still gets a minor breach.</t>
  </si>
  <si>
    <t>Treachery - Bad info from employer. Next Enemy Morale Roll gets a +1. Employer minor breach.</t>
  </si>
  <si>
    <t>Logistics Failure – parts availability level for the month are 1 level lower.</t>
  </si>
  <si>
    <t>Reinforcements – Next Enemy Morale Roll gets a -1 modifier.</t>
  </si>
  <si>
    <t>Special Event - Roll a 1d6 and consult the table.</t>
  </si>
  <si>
    <t>Special Events (roll another 1d6)</t>
  </si>
  <si>
    <t>Change of Alliance – Next Enemy Morale Roll gets a +1 modifier.</t>
  </si>
  <si>
    <t>Internal Dissension – Ambush Special Mission</t>
  </si>
  <si>
    <t>ComStar Interdict – base availability level decreases in one level for the rest of the contract.</t>
  </si>
  <si>
    <t>Defectors – Next Enemy Morale Roll gets a -1 modifier.</t>
  </si>
  <si>
    <t>Free Trader – base availability level increases in one level for the rest of the contract.</t>
  </si>
  <si>
    <t>Surplus sale - Random weight class F mech from employer offered at half price.</t>
  </si>
  <si>
    <t>d10</t>
  </si>
  <si>
    <t>Civilian Vehicles</t>
  </si>
  <si>
    <t>Civilian Mechs</t>
  </si>
  <si>
    <t>J-27</t>
  </si>
  <si>
    <t>Harvester Ant (MG)</t>
  </si>
  <si>
    <t>Flatbed (SRM)</t>
  </si>
  <si>
    <t>Harvester Ant (LRM)</t>
  </si>
  <si>
    <t>J-27 (Killjoy)</t>
  </si>
  <si>
    <t>Crosscut (Flamer)</t>
  </si>
  <si>
    <t>Flatbed (LRM)</t>
  </si>
  <si>
    <t>Powerman (SRM)</t>
  </si>
  <si>
    <t>Truck (AC)</t>
  </si>
  <si>
    <t>Powerman (Laser)</t>
  </si>
  <si>
    <t>Flatbed (RL)</t>
  </si>
  <si>
    <t>Carbine (RL)</t>
  </si>
  <si>
    <t>Coolant Truck (Wheeled)</t>
  </si>
  <si>
    <t>Crosscut (RL)</t>
  </si>
  <si>
    <t>Truck (SRM)</t>
  </si>
  <si>
    <t>Buster (AC)</t>
  </si>
  <si>
    <t>Coolant Truck (Hover)</t>
  </si>
  <si>
    <t>Buster (PPC)</t>
  </si>
  <si>
    <t>Coolant Truck (Tracked)</t>
  </si>
  <si>
    <t>Lumberjack (LRM)</t>
  </si>
  <si>
    <t>Primitive Mechs</t>
  </si>
  <si>
    <t>Wheeled MG</t>
  </si>
  <si>
    <t>WSP-1</t>
  </si>
  <si>
    <t>Tracked MG</t>
  </si>
  <si>
    <t>COM-1A</t>
  </si>
  <si>
    <t>Hover MG</t>
  </si>
  <si>
    <t>FRB-1E</t>
  </si>
  <si>
    <t>Wheeled SRM</t>
  </si>
  <si>
    <t>TR-A-1</t>
  </si>
  <si>
    <t>Tracked SRM</t>
  </si>
  <si>
    <t>QUA-51T</t>
  </si>
  <si>
    <t>Hover SRM</t>
  </si>
  <si>
    <t>KY2-D-01</t>
  </si>
  <si>
    <t>Wheeled LRM</t>
  </si>
  <si>
    <t>SHD-1R</t>
  </si>
  <si>
    <t>Tracked LRM</t>
  </si>
  <si>
    <t>DV-1S</t>
  </si>
  <si>
    <t>Hover LRM</t>
  </si>
  <si>
    <t>PX-1R</t>
  </si>
  <si>
    <t>Heavy (reroll for type)</t>
  </si>
  <si>
    <t>GLD-1R</t>
  </si>
  <si>
    <t>MARKET GENERATION</t>
  </si>
  <si>
    <t xml:space="preserve">You can sell mechs and vehicles at any time directly from MekHQ, but to buy new mechs and vehicles and to sell with the possibility of </t>
  </si>
  <si>
    <t>getting close to the stock price of a mech or vehicle, you need to use the various markets available on the Inner Sphere.</t>
  </si>
  <si>
    <t>Each market type has its requisites, advantages and disvantages and all of them can be generated only once month, on the 1st day of</t>
  </si>
  <si>
    <t>the month. Each market uses different RATs to determine the units available and has a different number of possible units for sale in a given</t>
  </si>
  <si>
    <t>month.</t>
  </si>
  <si>
    <t>After finding the number and specific model of units available, a Price Roll must be made for each unit available – each number above the</t>
  </si>
  <si>
    <t>Price Target reduces the stock price in 5%, each number below increases in 5%. If using the market to sell units the % are inverted.</t>
  </si>
  <si>
    <t>Vehicle markets receive a +1 bonus on the number of units available.</t>
  </si>
  <si>
    <t>Open Market</t>
  </si>
  <si>
    <t>EM</t>
  </si>
  <si>
    <t xml:space="preserve">General official market of the inner sphere, always available for buying and selling mechs and vehicles. </t>
  </si>
  <si>
    <t>Mech Table:</t>
  </si>
  <si>
    <t>Random IS</t>
  </si>
  <si>
    <t>Number of Units:</t>
  </si>
  <si>
    <t>Price Target (2d6):</t>
  </si>
  <si>
    <t>Observations:</t>
  </si>
  <si>
    <t>Cannot be used to sell damaged units.</t>
  </si>
  <si>
    <t>Employer Market</t>
  </si>
  <si>
    <t>Local employer market, where the employer sells surplus units to authorized buyers.</t>
  </si>
  <si>
    <t xml:space="preserve">Employer </t>
  </si>
  <si>
    <t>Cannot be used to sell units.</t>
  </si>
  <si>
    <t>Mercenary Auctions</t>
  </si>
  <si>
    <t>FS9-H</t>
  </si>
  <si>
    <t>Auctions where merc companies sell excess salvage or liquidate their assets.</t>
  </si>
  <si>
    <t>SHD-2K</t>
  </si>
  <si>
    <t>Periphery/Mercenary</t>
  </si>
  <si>
    <t>STG-3R</t>
  </si>
  <si>
    <t>(1d6-3) x 3</t>
  </si>
  <si>
    <t>If selling damaged units, each level of damage applies a -1 do the Price Target</t>
  </si>
  <si>
    <t>(Light:-1 / Heavy:-2 / Crippled:-3 / Inoperable:-4). Must sell at least 3 units at a time.</t>
  </si>
  <si>
    <t>Factory Line</t>
  </si>
  <si>
    <t>Units bought straight from the factory.</t>
  </si>
  <si>
    <t>Local planet owner.</t>
  </si>
  <si>
    <t>Only mercenaries with B+ rating can use this market.</t>
  </si>
  <si>
    <t>Black Market</t>
  </si>
  <si>
    <t>Unofficial (and illegal) market, where stolen units are normally bought and sold.</t>
  </si>
  <si>
    <t>(1d6-3) x 2</t>
  </si>
  <si>
    <t>For each unit bought roll a 1d6 – if 2 you did not received the unit and lost</t>
  </si>
  <si>
    <t>half the value paid – if 1 the unit was not received and you lost all the value</t>
  </si>
  <si>
    <t>paid. If selling, a roll of 2 receives only half the payment and a roll of 1 loses</t>
  </si>
  <si>
    <t>the unit without receiving anything. Damaged units can be sold without proce</t>
  </si>
  <si>
    <t>modifiers.</t>
  </si>
  <si>
    <t>Civilian Vehicles can be bought and sold at any time. Civilian Mechs have their own market that generates 1d6</t>
  </si>
  <si>
    <t>Civilian Mechs for sale every month for the stock price.</t>
  </si>
  <si>
    <t>Mechs with the “Bad Reputation” quirk receive +1 to the price roll when buying and -1 when selling.</t>
  </si>
  <si>
    <t>When selling SL mechs prior to 3040, add +4 to the price roll.</t>
  </si>
  <si>
    <t>DEPENDENTS ROLL</t>
  </si>
  <si>
    <t>Once every year you must roll to see if you gain/lose dependents.</t>
  </si>
  <si>
    <t xml:space="preserve">An explanation about dependents: each dependent acts as an assistant to your support personnel and reduce the number of assistants that must be contracted to work at the unit. </t>
  </si>
  <si>
    <t>For MekHQ purposes, all Dependents are permanent Astechs, so just hire permanent Astechs equal to the number of dependents.</t>
  </si>
  <si>
    <t>To find if dependent leave/join the unit, first you apply any modifiers according to the unit rating and then roll a 2d6,</t>
  </si>
  <si>
    <t>the result is the number that you must multiply against the total personnel of your company (including dependents)</t>
  </si>
  <si>
    <t>to find how many dependents join/leave the unit.</t>
  </si>
  <si>
    <t>Dependents slowly receive xp points in MekHQ because of the monthly</t>
  </si>
  <si>
    <t>chance of gaining xp – if a dependent accumulates enough xp points he/she</t>
  </si>
  <si>
    <t>can become a support or combat personell by buying the related skills. Note</t>
  </si>
  <si>
    <t xml:space="preserve">that to become a combat personel the dependen needs to buy both Gunnery and </t>
  </si>
  <si>
    <t>Piloting skills.</t>
  </si>
  <si>
    <t>RETIREMENT/DEFECTION Roll</t>
  </si>
  <si>
    <t>Every time you finish a contract or every year if not retirement/defection roll was done in the last 12 months you must roll a retirement/defection</t>
  </si>
  <si>
    <t>roll for all your personell.</t>
  </si>
  <si>
    <t>The defection/retirement roll is a 2d6 roll for each person on the company – if the result is equal to 4 or below, that person leaves the company.</t>
  </si>
  <si>
    <t>The roll itself has several modifiers, according to the company rating and the person skill level</t>
  </si>
  <si>
    <t>Company Rating/Skill</t>
  </si>
  <si>
    <t>Each difference between the person skill level and the company rating applies a -1 or +1 modifier</t>
  </si>
  <si>
    <t>to the roll.</t>
  </si>
  <si>
    <t>Other Modifiers</t>
  </si>
  <si>
    <t>Last contract failure</t>
  </si>
  <si>
    <t xml:space="preserve">Before the Retirement/Defection roll the player can pay a bonus to one or more </t>
  </si>
  <si>
    <t>Pirate</t>
  </si>
  <si>
    <t>personell to receive a +1 bonus to de roll according to the following table:</t>
  </si>
  <si>
    <t>Age 50+</t>
  </si>
  <si>
    <t>Received Bonus</t>
  </si>
  <si>
    <t>Mechwarrior Shares</t>
  </si>
  <si>
    <t>+0 to +3</t>
  </si>
  <si>
    <t>Non-officer Tactical Genius</t>
  </si>
  <si>
    <t>For each permanent injury</t>
  </si>
  <si>
    <t>Support/Vehicle/Infantry</t>
  </si>
  <si>
    <t xml:space="preserve">If using the shares system, each mechwarrior receives a +1 bonus for every 10% paid above the </t>
  </si>
  <si>
    <t>minimum of 20% on that system, to a maximum of +3 if the % used is 50%.</t>
  </si>
  <si>
    <t>Infantry Platoons are rolled as a whole instead of the individual soldiers.</t>
  </si>
  <si>
    <t>Lostech Units</t>
  </si>
  <si>
    <t>Some events allow the player to acquire Lostech (Star League) units before 3040 and keep them in their deployment. However</t>
  </si>
  <si>
    <t>these units are considered valuable by a several different powers in the Inner Sphere, either because of the advantages they</t>
  </si>
  <si>
    <t>have in battle or to keep the Lostech from other hands (ROM, etc.). To reflect this situation, up to 3040, every week you must</t>
  </si>
  <si>
    <t xml:space="preserve">roll a 1d6 and, if the result is equal to 1, roll another d6 and  consult the following table to see if a special event relating to </t>
  </si>
  <si>
    <t>each Star League unit you have deployed. SL units owned but not actively deployed in a lance do not need to roll:</t>
  </si>
  <si>
    <t>The unit is ambushed (the same as Ambush special mission – Elites – Mercenary/Periphery Table A)</t>
  </si>
  <si>
    <t>The unit is ambushed (the same as Ambush special mission – Veterans – Mercenary/Periphery Table A)</t>
  </si>
  <si>
    <t>Mysterious buyer offers twice the stock price for the unit.</t>
  </si>
  <si>
    <t>Mysterious buyer offers 2 mechs/vehicles of same weight class for the unit. Mercenary/periphery table.</t>
  </si>
  <si>
    <t>No event</t>
  </si>
  <si>
    <t xml:space="preserve">The enemy forces present against the player have a moral rating that varies during the contract, with several different factors </t>
  </si>
  <si>
    <t>influencing the morale level. Several weekly events affect the morale roll, so, beyond the modifiers presented here, notice that</t>
  </si>
  <si>
    <t>some events add bonuses/minuses to this roll.</t>
  </si>
  <si>
    <r>
      <t>All contract start with the enemy forces with a “Normal” morale level, but every 1</t>
    </r>
    <r>
      <rPr>
        <vertAlign val="superscript"/>
        <sz val="10"/>
        <rFont val="Arial"/>
        <family val="2"/>
      </rPr>
      <t>st</t>
    </r>
    <r>
      <rPr>
        <sz val="10"/>
        <rFont val="Arial"/>
        <family val="2"/>
      </rPr>
      <t xml:space="preserve"> day of every month after it is necessary to</t>
    </r>
  </si>
  <si>
    <t>do a 2d6 roll, apply a series of modifiers, and see if the morale increases or decreases. There are 6 morale levels, according</t>
  </si>
  <si>
    <t>Morale</t>
  </si>
  <si>
    <t>Rout</t>
  </si>
  <si>
    <t>Enemy defeated, retreats or do not offer opposition to the player forces, equal to a early victory for contracts</t>
  </si>
  <si>
    <t>that are not Garrision-type, and a 1d6-3 (minimum 1) months without enemy activity for Garrision-type contracts.</t>
  </si>
  <si>
    <t>Very Low</t>
  </si>
  <si>
    <t>Partial retreat, no standard battles this month, but Special Missions and Big Battles still possible if rolled in</t>
  </si>
  <si>
    <t>events.</t>
  </si>
  <si>
    <t>Low</t>
  </si>
  <si>
    <t>Reduced operations.</t>
  </si>
  <si>
    <t>Normal</t>
  </si>
  <si>
    <t>Normal operations, no effects.</t>
  </si>
  <si>
    <t>High</t>
  </si>
  <si>
    <t>Increased operations.</t>
  </si>
  <si>
    <t>Invincible</t>
  </si>
  <si>
    <t>Mandatory Base Attack (Defender) battle once per week.</t>
  </si>
  <si>
    <t>Enemy Morale Roll modifiers:</t>
  </si>
  <si>
    <t>- Enemy skill rating: Green -1, Veteran +1, Elite +2</t>
  </si>
  <si>
    <t>- Player  Dragoon/MRBC rating: F +2, D +1, B -1, A -2</t>
  </si>
  <si>
    <t>- For every 5 player victories in last month: -1</t>
  </si>
  <si>
    <t>- For every 2 player defeats in last month: +1</t>
  </si>
  <si>
    <t>- Enemy type: Pirates: -2, Rebels/Mercs/Minor factions: -1, Clans: +2</t>
  </si>
  <si>
    <t>- Beyond the modifiers indicated here, some weekly events apply bonuses/minuses to this roll.</t>
  </si>
  <si>
    <t>- If no player defeats in last month: -1</t>
  </si>
  <si>
    <t>- If no player victories in last month: +1</t>
  </si>
  <si>
    <t>After finding the applicable modifiers, roll according to the following table to find the new morale level:</t>
  </si>
  <si>
    <t>Result</t>
  </si>
  <si>
    <t>During Garrison months without activity (Rout), Special</t>
  </si>
  <si>
    <t>Morale level decreases 2 levels</t>
  </si>
  <si>
    <t xml:space="preserve">Missions are still possible against Pirates (Green/F </t>
  </si>
  <si>
    <t>2 – 5</t>
  </si>
  <si>
    <t>Morale level decreases 1 level</t>
  </si>
  <si>
    <t xml:space="preserve">periphery table). No Big Battles ou Standard battles </t>
  </si>
  <si>
    <t>Morale level remains the same</t>
  </si>
  <si>
    <t>are possible.</t>
  </si>
  <si>
    <t>Morale level increases 1 level</t>
  </si>
  <si>
    <t>Morale level increases 2 levels</t>
  </si>
  <si>
    <t>Mech Assignments</t>
  </si>
  <si>
    <t xml:space="preserve">You can freely assign any mech to any mechwarrior, but if you take a mech from a non-officer and assign a worse one (lower weight, lower </t>
  </si>
  <si>
    <t>tech, etc.) you must do a retirement/defection roll for that pilot.</t>
  </si>
  <si>
    <t xml:space="preserve">To determine if a defection roll is needed first you compare the tonnage class and tech levels between the current mech and the new one </t>
  </si>
  <si>
    <t>assigned:</t>
  </si>
  <si>
    <t>Tonnage levels: Light &gt; Medium &gt; Heavy &gt; Assault</t>
  </si>
  <si>
    <t>Tech levels: Primitive/Industrial &gt; IS 1 &gt; IS 2 &gt; Clan and IS Omni &gt; Clan Omni</t>
  </si>
  <si>
    <t>For each difference in level you assign a +1 or -1 if going up or down, then apply any mech quirks:</t>
  </si>
  <si>
    <t>Bad Reputation</t>
  </si>
  <si>
    <t xml:space="preserve">-1 </t>
  </si>
  <si>
    <t>If using the shares system no roll is needed.</t>
  </si>
  <si>
    <t>No Ejection Mechanism</t>
  </si>
  <si>
    <t>Full Head Ejection</t>
  </si>
  <si>
    <t>Improved Life Support</t>
  </si>
  <si>
    <t>Hard to Pilot</t>
  </si>
  <si>
    <t>Easy to Pilot</t>
  </si>
  <si>
    <t>+1 (do not apply if Elite pilot)</t>
  </si>
  <si>
    <t>Cramped Cockpit</t>
  </si>
  <si>
    <t>Remember that quirks from the old mech apply their values in reverse.</t>
  </si>
  <si>
    <t>Some pilot abilities also give bonuses/minuses, the bonus/minus is +- 1 for each ability that applies:</t>
  </si>
  <si>
    <t>Melee Specialist: prefer mechs with melee weapons. Dislikes mechs with “no/minimal arms” quirk.</t>
  </si>
  <si>
    <t>Oblique Attacker: prefer mechs with LRM or Artillery</t>
  </si>
  <si>
    <t>Weapons Specialist (gunnery, single or specialist): prefer mechs with the specialized weapon(s).</t>
  </si>
  <si>
    <t>Sniper: prefer mechs with long-range (15+) weapons.</t>
  </si>
  <si>
    <t>Jumping Jack: prefer mechs with jump jets.</t>
  </si>
  <si>
    <t xml:space="preserve">If the result is positive or equal to 0 no defection roll is needed. If negative, it is mandatory. </t>
  </si>
  <si>
    <t>LOANS</t>
  </si>
  <si>
    <t xml:space="preserve">When starting the campaign, and at any time the player wishes to, he/she can contract loans to bankroll the merc operations – those loans, </t>
  </si>
  <si>
    <t>however, must follow some rules:</t>
  </si>
  <si>
    <t>- All loans must have 100% collateral coverage using the company assets on the moment of the signing of the loan.</t>
  </si>
  <si>
    <t>- There is a limit on the amount of loans a merc company can have at the same time, this amount is based on the company rating and the</t>
  </si>
  <si>
    <t>total assets of the company, using the following table:</t>
  </si>
  <si>
    <t>Maximum Loan</t>
  </si>
  <si>
    <t xml:space="preserve">The value in c-bills of the maximum loan must always be rounded down to the </t>
  </si>
  <si>
    <t>No loan allowed</t>
  </si>
  <si>
    <t xml:space="preserve">nearest million. </t>
  </si>
  <si>
    <t>25% of company assets</t>
  </si>
  <si>
    <t>Existing loans must be counted using their original principal, regardless of payments</t>
  </si>
  <si>
    <t>50% of company assets</t>
  </si>
  <si>
    <t>already made.</t>
  </si>
  <si>
    <t>75% of company assets</t>
  </si>
  <si>
    <t>100% of company assets</t>
  </si>
  <si>
    <t>- All loans are paid Quarterly.</t>
  </si>
  <si>
    <t>- Defaulting on a loan immediatelly makes the merc company Rogue (see Pirates section).</t>
  </si>
  <si>
    <t>INFANTRY</t>
  </si>
  <si>
    <t>When infantry soldiers are recruited, they com randomly with a movement type and weapon type, according to the tables below:</t>
  </si>
  <si>
    <t>Roll (1d6)</t>
  </si>
  <si>
    <t>Movement</t>
  </si>
  <si>
    <t>Weapon</t>
  </si>
  <si>
    <t>Mechanized Infantry</t>
  </si>
  <si>
    <t>Foot</t>
  </si>
  <si>
    <t>Rifle</t>
  </si>
  <si>
    <t>MG</t>
  </si>
  <si>
    <t>Any infantry platoon can be converted to Mechanized Infantry by</t>
  </si>
  <si>
    <t>Flamer</t>
  </si>
  <si>
    <t xml:space="preserve">buying the transports – after conversion the Mechanized Infantry </t>
  </si>
  <si>
    <t>Motorized</t>
  </si>
  <si>
    <t>SRM</t>
  </si>
  <si>
    <t>cannot be deployed inside other transports – treat them as a</t>
  </si>
  <si>
    <t>LRM</t>
  </si>
  <si>
    <t>vehicle.</t>
  </si>
  <si>
    <t>Jump</t>
  </si>
  <si>
    <t>Laser</t>
  </si>
  <si>
    <t>To change infantry weapons and/or transportation the merc company must buy the equipment at MEKHQ costs and the</t>
  </si>
  <si>
    <t>equipment must be available on the current availability rating:</t>
  </si>
  <si>
    <t>Equipment</t>
  </si>
  <si>
    <t>Availability</t>
  </si>
  <si>
    <t>Infantry can be deployed either in platoons or in squads</t>
  </si>
  <si>
    <t>Motorized transports</t>
  </si>
  <si>
    <t>A platoon needs at least 1 Elite or 2 Veteran soldiers.</t>
  </si>
  <si>
    <t>Mechanized transports</t>
  </si>
  <si>
    <t>Squads need 1 Veteran soldier.</t>
  </si>
  <si>
    <t>Jump Packs</t>
  </si>
  <si>
    <t>MG and Rifle</t>
  </si>
  <si>
    <t>So long as the Platoon/Squad is not completely eliminated in battle,</t>
  </si>
  <si>
    <t>soldier loses can be simply hired without additional rolls.</t>
  </si>
  <si>
    <t>SRM and LRM</t>
  </si>
  <si>
    <t>Infantry squads and platoons can be deployed either on the battlefield or in support operations, using these rules:</t>
  </si>
  <si>
    <t>- Each infantry platoon counts as 1 unit for lance unit numbers.</t>
  </si>
  <si>
    <t>- Foot Infantry can only be deployed with Defense lances unless inside a transport.</t>
  </si>
  <si>
    <t>- Foot infantry inside transports do not count for lance unit numbers.</t>
  </si>
  <si>
    <t>- Infantry never counts for victory/defeat conditions.</t>
  </si>
  <si>
    <t>Support Operations:</t>
  </si>
  <si>
    <t>- Only platoons can take part in support operations. The number of infantry platoons that can do support operations</t>
  </si>
  <si>
    <t>depend on the Strategy skill of the company commander – for each point in Strategy one support operation can be in effect.</t>
  </si>
  <si>
    <t>Operation</t>
  </si>
  <si>
    <t>Requirements</t>
  </si>
  <si>
    <t>Effects</t>
  </si>
  <si>
    <t>Scout / Patrol</t>
  </si>
  <si>
    <t>Roll a 1d6 once per week – if a 6 is rolled you can ignore one battle</t>
  </si>
  <si>
    <t>on the week and consider it as a Victory (Resolve manually without</t>
  </si>
  <si>
    <t>salvage or damage to any unit).</t>
  </si>
  <si>
    <t>Guard</t>
  </si>
  <si>
    <t>A infantry platoon in Guard can deploy in any Defensive battle, even</t>
  </si>
  <si>
    <t>if the lance deployed is not with Defend orders.</t>
  </si>
  <si>
    <t>Search and Rescue</t>
  </si>
  <si>
    <t>Motorized or Mechanized</t>
  </si>
  <si>
    <t>Once per week a dead mechwarrior is instead wounded (5 hits).</t>
  </si>
  <si>
    <t>Sabotage / Loot / Extract</t>
  </si>
  <si>
    <t>Roll a 1d6 once per week – if a 6 is rolled gets a Bonus Roll, if a 1</t>
  </si>
  <si>
    <t>is rolled the platoon is lost.</t>
  </si>
  <si>
    <t>CONTRACT FATIGUE (Optional)</t>
  </si>
  <si>
    <t>No company can be constantly deployed – even in low activity contracts a level of fatigue starts taking its tool in the personel</t>
  </si>
  <si>
    <t>be they new hires or old hands, and this fatigue increases the chance that the personell decide to leave the company.</t>
  </si>
  <si>
    <t>For every month in some types of contracts the company as a whole receives a certain number of “fatigue points”, for each</t>
  </si>
  <si>
    <t xml:space="preserve">10 Fatigue Points accumulated, apply a -1 penalty on the retirement/defection roll. </t>
  </si>
  <si>
    <t>Monthly Fatigue Accumulation/Decrease</t>
  </si>
  <si>
    <t>Situation</t>
  </si>
  <si>
    <t>Fatigue</t>
  </si>
  <si>
    <t>Not in a Contract and stationary</t>
  </si>
  <si>
    <t>Garrision/Cadre/Security Duty</t>
  </si>
  <si>
    <t>En route</t>
  </si>
  <si>
    <t>Prisioners</t>
  </si>
  <si>
    <t>After a battle, the side that controls the battlefield frequently captures surviving personel from the other side, the mercenary code</t>
  </si>
  <si>
    <t>allows this personell to be ransomed.</t>
  </si>
  <si>
    <t>To see if someone is captured, his/her unit must be destroyed or at least completely immobile after the battle (0 walking points)</t>
  </si>
  <si>
    <t>and only in a result of 1 in a 1d6 roll the individual is captured – if wounded, each wound suffered applies -1 to the roll.</t>
  </si>
  <si>
    <t>Prisioners should be ransomed for these values:</t>
  </si>
  <si>
    <t>Mechwarriors/Aero</t>
  </si>
  <si>
    <t>Vehicle/Infantry/Others</t>
  </si>
  <si>
    <t>Prisioner Defection</t>
  </si>
  <si>
    <t>Sometimes when a combatant is captured he/she can defect to the other side – motives vary, be either pressure from the captor,</t>
  </si>
  <si>
    <t>brainwashing, hate for the previous employer and/or members of the unit, or even a desire to join a more prestigious/skilled unit.</t>
  </si>
  <si>
    <t xml:space="preserve">To see if a prisioner wants to defect, roll a 2d6 and compare to the following table, note that the skills and rating are from the </t>
  </si>
  <si>
    <t>company/side, regardless of individual skill of the prisioner.</t>
  </si>
  <si>
    <t>Captured Recruitment chances</t>
  </si>
  <si>
    <t>Clan prisioners receive a +2 to the roll,</t>
  </si>
  <si>
    <t>but are Bondsman instead of defectors.</t>
  </si>
  <si>
    <t>Captured Skill</t>
  </si>
  <si>
    <t>Capturer Rating</t>
  </si>
  <si>
    <t>8+</t>
  </si>
  <si>
    <t>9+</t>
  </si>
  <si>
    <t>10+</t>
  </si>
  <si>
    <t>11+</t>
  </si>
  <si>
    <t>Permanent Injuries</t>
  </si>
  <si>
    <t>Sometimes a mechwarrior acquires a permanent injury during combat – those injuries are incurable with the exception of high tech medicine</t>
  </si>
  <si>
    <t>(bionics, genetic engineering, etc.). When outside of a contract and if the unit is currently located in a faction capital or hiring hall the mech-</t>
  </si>
  <si>
    <t>warrior can try to find a cure for his/her injury.</t>
  </si>
  <si>
    <t xml:space="preserve">Once a month, when outside of a contract, spend 100.000 c-bills for each injury and roll a 1d6 – if the result is a 6 a possible cure was </t>
  </si>
  <si>
    <t xml:space="preserve">found. Roll a 2d6 to find the cost of the possible cure and multiply the result to 100.000 c-bills. Then roll another 1d6, if the result is 2 the </t>
  </si>
  <si>
    <t>cure did not work, if it is 1 the mechwarrior dies, otherwise the cure did work and the injury is gone.</t>
  </si>
  <si>
    <t>If on Terra or Canopus IV add +1 to all rolls.</t>
  </si>
  <si>
    <t>There are 3 “types” of battles possible on these rules: Standard Battles, Special Missions and Big Battles.</t>
  </si>
  <si>
    <t>Special Missions and Big Battles are determined by events, while Standard Battles are rolled in a lance by lance</t>
  </si>
  <si>
    <t>basis every week. Roll a 1d100 for each lance and consult the following tables (apply modifiers) to see if any</t>
  </si>
  <si>
    <t>particular lance invlves itself in a battle during the week – roll randomly to determine the day of the week when the</t>
  </si>
  <si>
    <t>battle occurs.</t>
  </si>
  <si>
    <t>Battle Roll</t>
  </si>
  <si>
    <t>Battle</t>
  </si>
  <si>
    <t>BA = Base Attack</t>
  </si>
  <si>
    <t>SU (Att)</t>
  </si>
  <si>
    <t>BA (Def)</t>
  </si>
  <si>
    <t>EX = Extraction</t>
  </si>
  <si>
    <t>HTL (Def)</t>
  </si>
  <si>
    <t>1 – 2</t>
  </si>
  <si>
    <t>TC = Chase</t>
  </si>
  <si>
    <t>BK (Att)</t>
  </si>
  <si>
    <t>3 – 4</t>
  </si>
  <si>
    <t>HTL = Hold the Line</t>
  </si>
  <si>
    <t>TC (Att)</t>
  </si>
  <si>
    <t>BK = Breakthrough</t>
  </si>
  <si>
    <t>HS (Def)</t>
  </si>
  <si>
    <t>HS = Hide and Seek</t>
  </si>
  <si>
    <t>RR (Def)</t>
  </si>
  <si>
    <t>SU = Stand Up</t>
  </si>
  <si>
    <t>EX (Def)</t>
  </si>
  <si>
    <t>RR = Recon Raid</t>
  </si>
  <si>
    <t>PB (Att)</t>
  </si>
  <si>
    <t>PB = Probe</t>
  </si>
  <si>
    <t>PB (Def)</t>
  </si>
  <si>
    <t>Att = As Attacker</t>
  </si>
  <si>
    <t>No Battle</t>
  </si>
  <si>
    <t>9 – 68</t>
  </si>
  <si>
    <t>41 – 80</t>
  </si>
  <si>
    <t>13 – 92</t>
  </si>
  <si>
    <t>9 – 98</t>
  </si>
  <si>
    <t>Def = As Defender</t>
  </si>
  <si>
    <t>69 – 76</t>
  </si>
  <si>
    <t>Morale levels apply +5 or -5 modifiers</t>
  </si>
  <si>
    <t>SU (Def)</t>
  </si>
  <si>
    <t>77 – 84</t>
  </si>
  <si>
    <t>for each level below or above normal.</t>
  </si>
  <si>
    <t>EX (Att)</t>
  </si>
  <si>
    <t>81 – 90</t>
  </si>
  <si>
    <t>If you roll a BA (Att) battle ignore all other</t>
  </si>
  <si>
    <t>RR (Att)</t>
  </si>
  <si>
    <t>91 – 100</t>
  </si>
  <si>
    <t xml:space="preserve">battles for the week and play only the </t>
  </si>
  <si>
    <t>HS (Att)</t>
  </si>
  <si>
    <t>93 – 96</t>
  </si>
  <si>
    <t>Base Attack.</t>
  </si>
  <si>
    <t>TC (Def)</t>
  </si>
  <si>
    <t>85 – 92</t>
  </si>
  <si>
    <t>99 – 100</t>
  </si>
  <si>
    <t>BK (Def)</t>
  </si>
  <si>
    <t>97 – 100</t>
  </si>
  <si>
    <t>HTL (Att)</t>
  </si>
  <si>
    <t>93 – 100</t>
  </si>
  <si>
    <t>BA (Att)</t>
  </si>
  <si>
    <r>
      <t>DropShip use</t>
    </r>
    <r>
      <rPr>
        <sz val="10"/>
        <rFont val="Arial"/>
        <family val="2"/>
      </rPr>
      <t xml:space="preserve"> (Optional)</t>
    </r>
  </si>
  <si>
    <t>Some battle types need the use of a DropShip by the player to deploy</t>
  </si>
  <si>
    <t>Mechs/vehicles. The deployment can be either as a Hot Drop or a land</t>
  </si>
  <si>
    <t>drop. Hot drops can only be made with DropShips that have mech bays</t>
  </si>
  <si>
    <t xml:space="preserve">while land drops can be made with any DropShip that has mech or </t>
  </si>
  <si>
    <t>vehicle bays or even cargo bays.</t>
  </si>
  <si>
    <t>In a Hot Drop the DropShip launch the units from the air/low orbit.</t>
  </si>
  <si>
    <t>In a Land Drop the DropShip must land at the predefined location of the</t>
  </si>
  <si>
    <t>battle and the units disembark from the DropShip. On Land Drop the</t>
  </si>
  <si>
    <t>units housed in mech/vehicle bays disembark in the 1st turn of the</t>
  </si>
  <si>
    <t>battle, while units housed in cargo bays only disembark after turn 9.</t>
  </si>
  <si>
    <t>The player can use both Hot Drop and Land Drop at same time.</t>
  </si>
  <si>
    <t>If the player unit loses the battle where a Land Drop was used, there is</t>
  </si>
  <si>
    <t>a 50% chance of the DropShip being captured.</t>
  </si>
  <si>
    <t>If the merc unit does not have a DropShip, the employer will</t>
  </si>
  <si>
    <t>provide a single Leopard class DropShip for the use of the</t>
  </si>
  <si>
    <t>unit. Loss of the DropShip will result in 5 minor contract</t>
  </si>
  <si>
    <t>breaches.</t>
  </si>
  <si>
    <t>Mission Type</t>
  </si>
  <si>
    <t>DropShip use(1d6)</t>
  </si>
  <si>
    <t>SU (Att and Def)</t>
  </si>
  <si>
    <t>1 – 3</t>
  </si>
  <si>
    <t>When a DropShip is deployed in battle on the side of the player, roll</t>
  </si>
  <si>
    <t>a 1d6-3 – each number beyond 0 is an additional lance deployed by</t>
  </si>
  <si>
    <t>the Opfor. Lance types and weight should follow the standard or faction</t>
  </si>
  <si>
    <t>distribution range.</t>
  </si>
  <si>
    <t>Standard Battles:</t>
  </si>
  <si>
    <t>Standup Fight</t>
  </si>
  <si>
    <t>SU</t>
  </si>
  <si>
    <t>Special Conditions:</t>
  </si>
  <si>
    <t>- Forces start at opposing map edges</t>
  </si>
  <si>
    <t>Victory Conditions:</t>
  </si>
  <si>
    <t>- Destroy 1/2 of the enemy forces</t>
  </si>
  <si>
    <t>Results:</t>
  </si>
  <si>
    <t>- Winner controls the battlefield after the battle.</t>
  </si>
  <si>
    <t>Hide and Seek</t>
  </si>
  <si>
    <t>HS</t>
  </si>
  <si>
    <t>- Attacker starts in map edge. Defender starts at Center.</t>
  </si>
  <si>
    <t>- No Wetland, Coastal or Flatland terrain allowed.</t>
  </si>
  <si>
    <t>- If Bot is Attacker, bot lances roll receives a +2.</t>
  </si>
  <si>
    <t>- If Bot is Defender, exchange any Assault units to 1 Light</t>
  </si>
  <si>
    <t xml:space="preserve">and 1 Medium. </t>
  </si>
  <si>
    <t>- Defender reinforcements deploy in any edge.</t>
  </si>
  <si>
    <t>- Attacker, must destroy 1/2 of the enemy units, while the Defender</t>
  </si>
  <si>
    <t>must destroy 1/3 of the enemy units.</t>
  </si>
  <si>
    <t>Hold the Line</t>
  </si>
  <si>
    <t>HTL</t>
  </si>
  <si>
    <t>- Attacker starts at map edge. Defender starts at center.</t>
  </si>
  <si>
    <t>- If bot is Attacker, bot lances roll receives a +4</t>
  </si>
  <si>
    <t>- Defender reinforcements deploy on the opposite edge of Attacker.</t>
  </si>
  <si>
    <t xml:space="preserve">- Attacker must destroy 1/2 of the enemy units. Defender must </t>
  </si>
  <si>
    <t>destroy 1/3 of the enemy units.</t>
  </si>
  <si>
    <t>Extraction</t>
  </si>
  <si>
    <t>EX</t>
  </si>
  <si>
    <t xml:space="preserve">- Attacker starts at map edge with 4 Allied Civilian units at </t>
  </si>
  <si>
    <t>opposite map edge (bot controlled). Defender starts at CTR.</t>
  </si>
  <si>
    <t>- Defender reinforcements deploy at opposite edge of Attacker.</t>
  </si>
  <si>
    <t>- If player is Attacker half the Civilian units must survive until the end</t>
  </si>
  <si>
    <t>of turn 12 and keep more than 2/3 of units alive.</t>
  </si>
  <si>
    <t>- If player is Defender must destroy all bot's civilian units and 1/3 of</t>
  </si>
  <si>
    <t>bot's units before the end of turn 10.</t>
  </si>
  <si>
    <t>- Defender controls the battlefield after the battle.</t>
  </si>
  <si>
    <t>- Each civilian unit extracted gives a random bonus to the attacker.</t>
  </si>
  <si>
    <t>Breakthrough</t>
  </si>
  <si>
    <t>BK</t>
  </si>
  <si>
    <t>- Attacker starts at South edge. Defender at Center.</t>
  </si>
  <si>
    <t>- Attacker reinforcements deploy at North - Defender at South.</t>
  </si>
  <si>
    <t>- If player is Attacker, must reach north edge with more than 2/3 of</t>
  </si>
  <si>
    <t>the starting forces.</t>
  </si>
  <si>
    <t>- If player is Defender, set Bot with Forced Withdrawal and Immediate</t>
  </si>
  <si>
    <t>Withdrawal (North) and destroy more than ½ of Bot units to win.</t>
  </si>
  <si>
    <t>Chase</t>
  </si>
  <si>
    <t>TC</t>
  </si>
  <si>
    <t>Base Attack            BA</t>
  </si>
  <si>
    <t>- Both Attacker and Defender start at South Edge - all units deploy</t>
  </si>
  <si>
    <t xml:space="preserve">Special Conditions:            </t>
  </si>
  <si>
    <t>in 12 minus walking speed turns (-1 if the unit has JJ).</t>
  </si>
  <si>
    <t xml:space="preserve">- Attacker starts at map edge. Defender at Center.            </t>
  </si>
  <si>
    <t>- Roll twice on the bot´s lances but consider the lances rolled one</t>
  </si>
  <si>
    <t xml:space="preserve">- Ally deploys 2 lances of a lighter weight class than the player.            </t>
  </si>
  <si>
    <t>one weight level lower.</t>
  </si>
  <si>
    <t xml:space="preserve">- Always in Light or Heavy Urban terrain.            </t>
  </si>
  <si>
    <t xml:space="preserve">- If bot is Attacker set North as the home edge and the bot starts </t>
  </si>
  <si>
    <t>- "Base" force allied with Defender starts with 8 Civilian units and 6</t>
  </si>
  <si>
    <t>with Forced Withdrawal and Immediate Withdrawal active.</t>
  </si>
  <si>
    <t>turrets.</t>
  </si>
  <si>
    <t>- Both Attacker and Defender reinforcements deploy at North.</t>
  </si>
  <si>
    <t xml:space="preserve">- Roll 2x on bot lances roll.            </t>
  </si>
  <si>
    <t>- Attacker must reach North edge with 1/2 of the starting forces.</t>
  </si>
  <si>
    <t xml:space="preserve">Victory Conditions:            </t>
  </si>
  <si>
    <t xml:space="preserve">- If player is Attacker, must destroy all Base forces and            </t>
  </si>
  <si>
    <t xml:space="preserve">50% of the other enemy units.            </t>
  </si>
  <si>
    <t xml:space="preserve">- If player is Defender, must keep at least 3 Base units            </t>
  </si>
  <si>
    <t>Probe</t>
  </si>
  <si>
    <t>PB</t>
  </si>
  <si>
    <t xml:space="preserve">operational and destroy 50% of enemy forces.            </t>
  </si>
  <si>
    <t xml:space="preserve">- Keep more than 50% of yours+ally units operational.            </t>
  </si>
  <si>
    <t>- No Heavy Urban terrain allowed</t>
  </si>
  <si>
    <t>- Forces start at opposing map edges.</t>
  </si>
  <si>
    <t xml:space="preserve">Observations:            </t>
  </si>
  <si>
    <t>- Change any bot Heavy unit to 1 Light and 1 Medium unit and any</t>
  </si>
  <si>
    <t xml:space="preserve">- Winner controls the battlefield after the battle.            </t>
  </si>
  <si>
    <t xml:space="preserve">Assault to 2 Medium Units. </t>
  </si>
  <si>
    <t xml:space="preserve">- If player is the Defender and loses, the contract ends             </t>
  </si>
  <si>
    <t xml:space="preserve">early with a Contract Defeat.            </t>
  </si>
  <si>
    <t>- Both Defender and Attacker must destroy 1/4 of enemy forces to</t>
  </si>
  <si>
    <t xml:space="preserve">- If player is the Attacker, wins the battle and the con-            </t>
  </si>
  <si>
    <t>win.</t>
  </si>
  <si>
    <t>tract required lance is Fight or Scout, it ends with a</t>
  </si>
  <si>
    <t xml:space="preserve">Early Victory, otherwise treat as a Rout by the enemy.            </t>
  </si>
  <si>
    <t>RR</t>
  </si>
  <si>
    <t>- Attacker starts at map edge. Defender at Center.</t>
  </si>
  <si>
    <t>- If bot is Attacker, change any Heavy unit for 1 Light and 1 Medium</t>
  </si>
  <si>
    <t>and any Assault unit for 2 Mediums.</t>
  </si>
  <si>
    <t>- If player is Attacker, one of his units must reach opposite map edge</t>
  </si>
  <si>
    <t>and remain immobile there for 2 turns (not counting the turn when it</t>
  </si>
  <si>
    <t xml:space="preserve">reaches the hex) and then return to the starting map edge while </t>
  </si>
  <si>
    <t>keeping more than 3/4 of the starting units alive.</t>
  </si>
  <si>
    <t>- If player is Defender, must destroy 1/2 of the enemy units before the</t>
  </si>
  <si>
    <t>end of turn 10.</t>
  </si>
  <si>
    <t>- Defender controls the battlefield after.</t>
  </si>
  <si>
    <t>- If successful, Attacker gains 1d6-2 bonuses.</t>
  </si>
  <si>
    <t>After finding the battle type, roll a d100 to find the bot lances for the battle, the table to be used according to the</t>
  </si>
  <si>
    <t>player lance weight:</t>
  </si>
  <si>
    <t>Player Lance is Medium</t>
  </si>
  <si>
    <t>Bot Lances</t>
  </si>
  <si>
    <t xml:space="preserve">1 Medium </t>
  </si>
  <si>
    <t>2 Light</t>
  </si>
  <si>
    <t>10 – 16</t>
  </si>
  <si>
    <t xml:space="preserve">1 Heavy </t>
  </si>
  <si>
    <t>17 – 20</t>
  </si>
  <si>
    <t>1 Heavy</t>
  </si>
  <si>
    <t xml:space="preserve">1 Medium + 1 Light </t>
  </si>
  <si>
    <t>Player Lance is Heavy</t>
  </si>
  <si>
    <t>Player Lance is Assault</t>
  </si>
  <si>
    <t>3 Light</t>
  </si>
  <si>
    <t>2 Medium + 1 Light</t>
  </si>
  <si>
    <t>4 – 7</t>
  </si>
  <si>
    <t>2 Medium</t>
  </si>
  <si>
    <t>1 Heavy + 2 Light</t>
  </si>
  <si>
    <t>1 Assault</t>
  </si>
  <si>
    <t>2 Heavy</t>
  </si>
  <si>
    <t>10 – 12</t>
  </si>
  <si>
    <t>1 Heavy + 1 Light</t>
  </si>
  <si>
    <t>1 Assault + 1 Light</t>
  </si>
  <si>
    <t>13 – 16</t>
  </si>
  <si>
    <t>1 Medium + 2 Light</t>
  </si>
  <si>
    <t>3 Medium</t>
  </si>
  <si>
    <t>1 Heavy + 1 Medium</t>
  </si>
  <si>
    <t>1 Heavy + 1 Medium + 1 Light</t>
  </si>
  <si>
    <t>19 – 20</t>
  </si>
  <si>
    <t>1 Assault + 1 Medium</t>
  </si>
  <si>
    <t xml:space="preserve">If you are playing with vehicles, roll a d6 for each enemy lance. </t>
  </si>
  <si>
    <t>If a lance is a vehicle or a mixed one, double the number of vehicle</t>
  </si>
  <si>
    <t>units.</t>
  </si>
  <si>
    <t>Vehicle lance</t>
  </si>
  <si>
    <t>Mixed lance (half vehicles, half mechs)</t>
  </si>
  <si>
    <t>Mech lance</t>
  </si>
  <si>
    <t>If the lance is a vehicle or mech only lance, roll on the following table to find the weights of the individual units:</t>
  </si>
  <si>
    <t>Lance Mech/Vehicle Weights</t>
  </si>
  <si>
    <t>Clan Stars</t>
  </si>
  <si>
    <t>LLLL</t>
  </si>
  <si>
    <t>LLMM</t>
  </si>
  <si>
    <t>MMHH</t>
  </si>
  <si>
    <t>HHAA</t>
  </si>
  <si>
    <t>LLLLL</t>
  </si>
  <si>
    <t>LLMMM</t>
  </si>
  <si>
    <t>MMHHH</t>
  </si>
  <si>
    <t>MHHAA</t>
  </si>
  <si>
    <t>LMMM</t>
  </si>
  <si>
    <t>MHHH</t>
  </si>
  <si>
    <t>LMMMM</t>
  </si>
  <si>
    <t>MHHHH</t>
  </si>
  <si>
    <t>HHHAA</t>
  </si>
  <si>
    <t>HAAA</t>
  </si>
  <si>
    <t>LLLLM</t>
  </si>
  <si>
    <t>MMMMM</t>
  </si>
  <si>
    <t>LLLM</t>
  </si>
  <si>
    <t>MMMM</t>
  </si>
  <si>
    <t>HHHH</t>
  </si>
  <si>
    <t>HHHHH</t>
  </si>
  <si>
    <t>HHAAA</t>
  </si>
  <si>
    <t>LLLMM</t>
  </si>
  <si>
    <t>MMMMH</t>
  </si>
  <si>
    <t>MMMH</t>
  </si>
  <si>
    <t>HHHA</t>
  </si>
  <si>
    <t>AAAA</t>
  </si>
  <si>
    <t>MMMHH</t>
  </si>
  <si>
    <t>HHHHA</t>
  </si>
  <si>
    <t>AAAAA</t>
  </si>
  <si>
    <t>Regional mech weight variations (optional)</t>
  </si>
  <si>
    <t>After finding the bot lances and individual unit weights, to better reflect biases of BT factions in unit weights, you can apply</t>
  </si>
  <si>
    <t>the following modifiers to specific factions:</t>
  </si>
  <si>
    <t>Kurita – Any lance with 2 Medium units, change 2 Mediums for 1 Light and 1 Heavy.</t>
  </si>
  <si>
    <t>Steiner – Any lance with 3+ Light/Mediums and at least one Medium, a Medium is changed to a Heavy.</t>
  </si>
  <si>
    <t>Marik – Any lance with 2+ Assaults, one Assault changes to a Heavy.</t>
  </si>
  <si>
    <t>If the player has a lance with Fight or Scout orders that does not have a battle on the current week he/she can use the lance</t>
  </si>
  <si>
    <t>to reinforce a battle. To see if the lance can reinforce a battle, roll a 1d6 – Fight lances can reinforce a battle on a result of</t>
  </si>
  <si>
    <t xml:space="preserve">6, Scout lances can reinforce a battle on a result of 6 or 5. Otherwise the lance is too far away to be able to reinforce the </t>
  </si>
  <si>
    <t>battle. Reinforcements do not count for victory/defeat conditions.</t>
  </si>
  <si>
    <t>Player reinforcements always deploy in 12 minus walking speed turns of the slowest unit.</t>
  </si>
  <si>
    <t>The bot also has a chance of reinforcing a battle regardless if the player is reinforcing or not. To see if the bot is reinforcing</t>
  </si>
  <si>
    <t>use the following table:</t>
  </si>
  <si>
    <t>Bot Reinforcements</t>
  </si>
  <si>
    <t>Light Lance = Deploys turn 6</t>
  </si>
  <si>
    <t>Medium Lance = Deploys turn 8</t>
  </si>
  <si>
    <t>Units can also deploy in 12 minus walking speed</t>
  </si>
  <si>
    <t>Turns (-1 if has JJ). - This rule is optional as it adds</t>
  </si>
  <si>
    <t>Light Lance</t>
  </si>
  <si>
    <t>too much micromanagement.</t>
  </si>
  <si>
    <t>Medium Lance</t>
  </si>
  <si>
    <t>SPECIAL MISSIONS</t>
  </si>
  <si>
    <t>Special missions always involve a single unit of the company choosen among the deployed lances randomly. Wounded</t>
  </si>
  <si>
    <t>mechwarriors and damaged mechs cannot be chosen, so, if a mechwarrior gets wounded or his ride damaged on a previous</t>
  </si>
  <si>
    <t>battle on the week, the mechwarrior do not participate of the random roll.</t>
  </si>
  <si>
    <t>Special Missions (d20)</t>
  </si>
  <si>
    <t>Mission</t>
  </si>
  <si>
    <t>Officer Duel</t>
  </si>
  <si>
    <t>Ace Duel</t>
  </si>
  <si>
    <t>2 – 4</t>
  </si>
  <si>
    <t>Ambush</t>
  </si>
  <si>
    <t>3 – 6</t>
  </si>
  <si>
    <t>Civilian Help</t>
  </si>
  <si>
    <t>7 – 10</t>
  </si>
  <si>
    <t>Allied Traitors</t>
  </si>
  <si>
    <t>Prision Brake</t>
  </si>
  <si>
    <t>Star League Cache 1</t>
  </si>
  <si>
    <t>Star League Cache 2</t>
  </si>
  <si>
    <t xml:space="preserve">Officer Duel </t>
  </si>
  <si>
    <t>- One of your officers is challenged for a duel against an enemy officer. The enemy Gunnery/Piloting is rolled one skill level</t>
  </si>
  <si>
    <t>above the enemy force skill. The enemy mech is one weight higher. If your officer is piloting a Assault mech, enemy officer</t>
  </si>
  <si>
    <t>receives a -1 modifier to both Gunnery and Piloting.</t>
  </si>
  <si>
    <t>- The battle is always in Daylight without other atmospheric conditions. Winner controls the battlefield.</t>
  </si>
  <si>
    <t>- Identical to the Officer Duel, except that your mechwarrior is rolled among the non-officers.</t>
  </si>
  <si>
    <t>- One of your mechwarriors is ambushed by 3 enemy mechs. The enemy mechs are always one weight class lighter than</t>
  </si>
  <si>
    <t xml:space="preserve">your mech. If the merc mech is Light only 2 enemy Light mechs deploy. You must destroy 2 enemy mechs to win. </t>
  </si>
  <si>
    <t>- Both forces start at the Center of the map. Winner controls the battlefield.</t>
  </si>
  <si>
    <t xml:space="preserve">- One officer deploys with 4 civilian units against 3 enemy mechs of the same weight class as the officer mech. To win you </t>
  </si>
  <si>
    <t>Must destroy 2 of the enemy mechs while keeping alive your officer and at least 1 civilian unit. If you win you receive a bonus</t>
  </si>
  <si>
    <t xml:space="preserve"> for each civilian unit that survived. Civilian units are bot controlled.  Winner controls the battlefield.</t>
  </si>
  <si>
    <t>- One of your mechwarriors is ambushed by 2 traitors from the allied forces. To win you must destroy the 2 enemy mechs.</t>
  </si>
  <si>
    <t>- Enemy mechs have the same weight class as your mech.</t>
  </si>
  <si>
    <t>- Both forces start at Center. Winner controls the battlefield.</t>
  </si>
  <si>
    <t>- One random mechwarrior that pilots a Light/Medium mech tries to free prisoners from a POW camp. Your mechwarrior must</t>
  </si>
  <si>
    <t xml:space="preserve"> Defend 4 Civilian units piloted by an allied bot against 3 enemy mechs of the same weight class of the mechwarrior. To win </t>
  </si>
  <si>
    <t>you must keep your mech and at least 1 civilian unit alive for 8 turns.</t>
  </si>
  <si>
    <t>- Each civilian unit alive at the end of the mission gets a bonus.</t>
  </si>
  <si>
    <t>You+Prisoners deploy at Center and the Guards deploy in a random border. Guards control the field unless all enemy mechs</t>
  </si>
  <si>
    <t>are destroyed before the end of turn 8.</t>
  </si>
  <si>
    <t>- You find a long lost Star League cache with one functional star league era mech, unfortunately the enemy arrives just as the</t>
  </si>
  <si>
    <t xml:space="preserve">mech is being powered up. One of your mechwarriors pilots his mech together with a single star league era mech piloted by </t>
  </si>
  <si>
    <t>a Green mechwarrior (tech that was powering up the mech) against 3 enemy mechs of the same weight class of the player</t>
  </si>
  <si>
    <t xml:space="preserve">mech. To win you must destroy ALL 3 enemy mechs. If the SL mech is functional after the battle, up to 3050 the employer </t>
  </si>
  <si>
    <t xml:space="preserve">offers a mech of  the same weight class for the mech in exchange. You get a minor contract breach if you refuse. </t>
  </si>
  <si>
    <t>- Player starts at Center, Bot at North. Winner controls the field.</t>
  </si>
  <si>
    <t>-Roll a 1d6, if result is 6 the SL mech is a Royal, if the result is a 1 it is a Primitive, otherwise it is a normal. SL Mech is bot</t>
  </si>
  <si>
    <t>controlled.</t>
  </si>
  <si>
    <t>- If the mech is Primitive you can keep it without fighting a battle.</t>
  </si>
  <si>
    <t xml:space="preserve">- The enemy finds a long lost Star League cache with one functional star league mech, just one of your pilots is in position to </t>
  </si>
  <si>
    <t xml:space="preserve">stop the  enemy from escaping with the advanced mech. One of your mechwarriors pilots his mech against a star league era </t>
  </si>
  <si>
    <t>mech of the same weight class piloted by a enemy mechwarrior. You must destroy the enemy mech. Up to 3050 the</t>
  </si>
  <si>
    <t xml:space="preserve">employer will demand the SL mech in exchange for a random employer mech of the same weight class. You can also keep </t>
  </si>
  <si>
    <t xml:space="preserve">the mech and get a Minor Contract Breach. Your pilot starts at N and the enemy at S. Roll a 1d6, if the result is 6 the SL </t>
  </si>
  <si>
    <t>mech is a Royal, otherwise it is a normal).</t>
  </si>
  <si>
    <t>BIG BATTLES</t>
  </si>
  <si>
    <t>In Big Battles your units deploy reagardless of lance assignments, and you can draw up to 8 units from any lance. If you do</t>
  </si>
  <si>
    <t>not have enough units to fill all the 8 spots, the Allies will fill the remaining spots with attached mechs controled by the player.</t>
  </si>
  <si>
    <t>Battle (1d6)</t>
  </si>
  <si>
    <t>Ally Rescue</t>
  </si>
  <si>
    <t>Civilian Riot</t>
  </si>
  <si>
    <t>Convoy Rescue</t>
  </si>
  <si>
    <t>Convoy Attack</t>
  </si>
  <si>
    <t>3 – 5</t>
  </si>
  <si>
    <t>Pirates Free-for-All</t>
  </si>
  <si>
    <t xml:space="preserve">ALLY RESCUE </t>
  </si>
  <si>
    <t>Units Allowed</t>
  </si>
  <si>
    <t>- any unit.</t>
  </si>
  <si>
    <t>- Attached units are Light or Medium.</t>
  </si>
  <si>
    <t>- A 8 mechs force (Bot controlled) designated Allies deploys at CTR, No Assaults allowed.</t>
  </si>
  <si>
    <t>- Enemy forces are 12 mechs deploying at N. No Light units allowed. Bot controlled.</t>
  </si>
  <si>
    <t xml:space="preserve">- Your+Attached units deploy at S in 12-walking speed turns. </t>
  </si>
  <si>
    <t>- Allies force is allied with Player forces.</t>
  </si>
  <si>
    <t xml:space="preserve">- To win the player must destroy 1/2 of the attacking force while keeping at least 3 units of the Allies force </t>
  </si>
  <si>
    <t xml:space="preserve">alive. If the player loses more than 5 units of the Allies force or ½ of his+attached units force is destroyed </t>
  </si>
  <si>
    <t>the battle is lost.</t>
  </si>
  <si>
    <t xml:space="preserve">CIVILIAN RIOT </t>
  </si>
  <si>
    <t>- only units that have Machine Guns, Flamers or Small Lasers.</t>
  </si>
  <si>
    <r>
      <t xml:space="preserve">- Map is always Light Urban or Heavy Urban </t>
    </r>
    <r>
      <rPr>
        <b/>
        <sz val="10"/>
        <rFont val="Arial"/>
        <family val="2"/>
      </rPr>
      <t>(</t>
    </r>
    <r>
      <rPr>
        <sz val="10"/>
        <rFont val="Arial"/>
        <family val="2"/>
      </rPr>
      <t>50% chance each</t>
    </r>
    <r>
      <rPr>
        <b/>
        <sz val="10"/>
        <rFont val="Arial"/>
        <family val="2"/>
      </rPr>
      <t>)</t>
    </r>
  </si>
  <si>
    <r>
      <t xml:space="preserve">- 8 Civilian units force designated Loyalists deploys at Center </t>
    </r>
    <r>
      <rPr>
        <b/>
        <sz val="10"/>
        <rFont val="Arial"/>
        <family val="2"/>
      </rPr>
      <t>(</t>
    </r>
    <r>
      <rPr>
        <sz val="10"/>
        <rFont val="Arial"/>
        <family val="2"/>
      </rPr>
      <t>bot controlled</t>
    </r>
    <r>
      <rPr>
        <b/>
        <sz val="10"/>
        <rFont val="Arial"/>
        <family val="2"/>
      </rPr>
      <t>)</t>
    </r>
  </si>
  <si>
    <r>
      <t xml:space="preserve">- 12 Civilian units force designated Rioters deploys at Center </t>
    </r>
    <r>
      <rPr>
        <b/>
        <sz val="10"/>
        <rFont val="Arial"/>
        <family val="2"/>
      </rPr>
      <t>(</t>
    </r>
    <r>
      <rPr>
        <sz val="10"/>
        <rFont val="Arial"/>
        <family val="2"/>
      </rPr>
      <t>bot controlled</t>
    </r>
    <r>
      <rPr>
        <b/>
        <sz val="10"/>
        <rFont val="Arial"/>
        <family val="2"/>
      </rPr>
      <t>)</t>
    </r>
  </si>
  <si>
    <t>- 3 Mech Lance force designated Rebels deploys at N. Lances can only be Light or Medium, use "F" RAT of</t>
  </si>
  <si>
    <t>employer. (Bot controlled)</t>
  </si>
  <si>
    <t>- Your+Attached units deploy at S.</t>
  </si>
  <si>
    <t>- Loyalists are allied with the player. Rebels and Rioters are allied with each other.</t>
  </si>
  <si>
    <t xml:space="preserve">- Rioters and Loyalists are always Green skilled. "Rebels" have same skill of main enemy. </t>
  </si>
  <si>
    <t>- To win the player must destroy 1/2 of the Rebels force OR 100% of the Rioters. The player must also keep</t>
  </si>
  <si>
    <t xml:space="preserve">at least 1 of the Loyalists alive and ½ of his+attached units. </t>
  </si>
  <si>
    <t>- Each Loyalist unit alive after the battle gives a random bonus.</t>
  </si>
  <si>
    <t xml:space="preserve">CONVOY RESCUE </t>
  </si>
  <si>
    <t>- any units.</t>
  </si>
  <si>
    <r>
      <t xml:space="preserve">- Attached units are Light </t>
    </r>
    <r>
      <rPr>
        <b/>
        <sz val="10"/>
        <rFont val="Arial"/>
        <family val="2"/>
      </rPr>
      <t>(</t>
    </r>
    <r>
      <rPr>
        <sz val="10"/>
        <rFont val="Arial"/>
        <family val="2"/>
      </rPr>
      <t>reroll units with walking speed slower than 6</t>
    </r>
    <r>
      <rPr>
        <b/>
        <sz val="10"/>
        <rFont val="Arial"/>
        <family val="2"/>
      </rPr>
      <t>)</t>
    </r>
  </si>
  <si>
    <t>- 12 Civilian units controlled by a allied bot designated Convoy deploy at CTR.</t>
  </si>
  <si>
    <t>- 12 enemy mechs deploy at S.</t>
  </si>
  <si>
    <t>- Your+Attached units deploy at N in 7-(walking speed) turns</t>
  </si>
  <si>
    <t>- Convoy is allied with your forces.</t>
  </si>
  <si>
    <t>- To win the player must destroy 1/2 of the enemy forces while keeping at least half of the Convoy units alive.</t>
  </si>
  <si>
    <t>The player also loses if more than 1/2 of the rescuing forces are destroyed.</t>
  </si>
  <si>
    <t>- Winner controls the battlefield.</t>
  </si>
  <si>
    <t>- Each Convoy unit alive after the battle gives a random bonus.</t>
  </si>
  <si>
    <t xml:space="preserve">CONVOY ATTACK </t>
  </si>
  <si>
    <t>- Attached units cannot be Assault.</t>
  </si>
  <si>
    <t>- 12 Civilian units controlled by a enemy bot designated Convoy deploy at CTR</t>
  </si>
  <si>
    <t>- 8 enemy mechs deploy at CTR.</t>
  </si>
  <si>
    <t>- Your+Attached units deploy at S</t>
  </si>
  <si>
    <t>- Convoy is allied with the enemy mechs.</t>
  </si>
  <si>
    <t>- To win the player must destroy all Convoy units.</t>
  </si>
  <si>
    <t>- The player loses if the enemy destroys 1/2 of his+attached forces.</t>
  </si>
  <si>
    <t xml:space="preserve">PIRATES FREE-FOR-ALL </t>
  </si>
  <si>
    <t>- 12 mechs designated Enemy deploy at N.</t>
  </si>
  <si>
    <t>- 12 mechs designated Pirates deploy at S (uses General Mercenary/Periphery RAT)</t>
  </si>
  <si>
    <t>- Enemy and Pirates are not allied.</t>
  </si>
  <si>
    <t>- Your forces deploy at CTR</t>
  </si>
  <si>
    <t>- To win the player must destroy 1/2 of both Enemy and Pirates.</t>
  </si>
  <si>
    <t>- The player loses if 1/2 of his+attached units are destroyed.</t>
  </si>
  <si>
    <t>Civilian Units</t>
  </si>
  <si>
    <t>Some battle types determine the deployment of Civilian units, sometimes controlled by the bot and sometimes</t>
  </si>
  <si>
    <t>by the player. The Civilian units can be determined by the following tables:</t>
  </si>
  <si>
    <t>Turrets (for Base Attack battles)</t>
  </si>
  <si>
    <t>Unit Type</t>
  </si>
  <si>
    <t>2d6</t>
  </si>
  <si>
    <t>Turret</t>
  </si>
  <si>
    <t>Enemy Rating</t>
  </si>
  <si>
    <t>Small Laser</t>
  </si>
  <si>
    <t>AC2</t>
  </si>
  <si>
    <t>SRM2</t>
  </si>
  <si>
    <t>AC5</t>
  </si>
  <si>
    <t>SRM4</t>
  </si>
  <si>
    <t>Medium Laser</t>
  </si>
  <si>
    <t>LRM5</t>
  </si>
  <si>
    <t>SRM6</t>
  </si>
  <si>
    <t>Primitive Mech</t>
  </si>
  <si>
    <t>AC10</t>
  </si>
  <si>
    <t>Civilian Units, unless otherwise noted, are always Green skilled.</t>
  </si>
  <si>
    <t>LRM10</t>
  </si>
  <si>
    <t>Large Laser</t>
  </si>
  <si>
    <t>LRM15</t>
  </si>
  <si>
    <t>LRM20</t>
  </si>
  <si>
    <t>Dual Turret (reroll for type)</t>
  </si>
  <si>
    <t>Base Attack on Planetary Assault or Base Defense on Relief Duty contracts apply a +2</t>
  </si>
  <si>
    <t>Base Attack on Raids or Base Defense on Garrision contracts apply a +1</t>
  </si>
  <si>
    <t>Crosscut RL</t>
  </si>
  <si>
    <t>Lumberjack LRM</t>
  </si>
  <si>
    <t>Powerman Laser</t>
  </si>
  <si>
    <t>Some battles give “bonuses”, these bonuses are rolled on the following table:</t>
  </si>
  <si>
    <t>MAP CONDITIONS</t>
  </si>
  <si>
    <t xml:space="preserve">The map type, size and battle conditions should be found using the following tables, modfied by any specific condition </t>
  </si>
  <si>
    <t>stated on the individual battle:</t>
  </si>
  <si>
    <t>Terrain Type (2d6)</t>
  </si>
  <si>
    <t>Terrains (d6)</t>
  </si>
  <si>
    <t>Some-trees</t>
  </si>
  <si>
    <t>Sub-Table</t>
  </si>
  <si>
    <t>Badlands</t>
  </si>
  <si>
    <t>Coastal</t>
  </si>
  <si>
    <t>Flatlands</t>
  </si>
  <si>
    <t>40 x 60</t>
  </si>
  <si>
    <t>Hills</t>
  </si>
  <si>
    <t>Sandy-valley</t>
  </si>
  <si>
    <t>River-huge</t>
  </si>
  <si>
    <t>Savannah</t>
  </si>
  <si>
    <t>Full Moon Night</t>
  </si>
  <si>
    <t>Rocky-valley</t>
  </si>
  <si>
    <t>Woods-river</t>
  </si>
  <si>
    <t>Dust-bowl</t>
  </si>
  <si>
    <t>Heavy Gale</t>
  </si>
  <si>
    <t>Wetlands</t>
  </si>
  <si>
    <t>Light-craters</t>
  </si>
  <si>
    <t>Sandy-river</t>
  </si>
  <si>
    <t>Sandy-hills</t>
  </si>
  <si>
    <t>NW</t>
  </si>
  <si>
    <t>Light Urban</t>
  </si>
  <si>
    <t>Heavy-craters</t>
  </si>
  <si>
    <t>Rubble-river</t>
  </si>
  <si>
    <t>Town-ruin</t>
  </si>
  <si>
    <t>Rubble-mountain</t>
  </si>
  <si>
    <t>Seaport</t>
  </si>
  <si>
    <t>Town-generic</t>
  </si>
  <si>
    <t>Cliffs</t>
  </si>
  <si>
    <t>River-wetlands</t>
  </si>
  <si>
    <t>Wooded</t>
  </si>
  <si>
    <t>Heavy Urban</t>
  </si>
  <si>
    <t>Fortress-city</t>
  </si>
  <si>
    <t>Town-mining</t>
  </si>
  <si>
    <t>Hills-craters</t>
  </si>
  <si>
    <t>Town-wooded</t>
  </si>
  <si>
    <t>Mountains</t>
  </si>
  <si>
    <t>Town-concrete</t>
  </si>
  <si>
    <t>Wooded-hills</t>
  </si>
  <si>
    <t>Town-farming</t>
  </si>
  <si>
    <t>The Terrains table give the name</t>
  </si>
  <si>
    <t>City-high</t>
  </si>
  <si>
    <t>of the template file to be used.</t>
  </si>
  <si>
    <t>City-dense</t>
  </si>
  <si>
    <t>Town-hills</t>
  </si>
  <si>
    <t>Town-mountain</t>
  </si>
  <si>
    <t>The template files should be attached</t>
  </si>
  <si>
    <t>to these rules.</t>
  </si>
  <si>
    <t>Mountain-lake</t>
  </si>
  <si>
    <t>Muddy-swamp</t>
  </si>
  <si>
    <t>Map dimensions (d20)</t>
  </si>
  <si>
    <t>Cliffs-lake</t>
  </si>
  <si>
    <t>Lake-marsh</t>
  </si>
  <si>
    <t>Wooded-lake</t>
  </si>
  <si>
    <t>Size</t>
  </si>
  <si>
    <t>Lake-high</t>
  </si>
  <si>
    <t>Woods-medium</t>
  </si>
  <si>
    <t>20 x 10</t>
  </si>
  <si>
    <t>10 x 20</t>
  </si>
  <si>
    <t>Mountain-medium</t>
  </si>
  <si>
    <t>Swamp</t>
  </si>
  <si>
    <t>Woods-deep</t>
  </si>
  <si>
    <t>30 x 10</t>
  </si>
  <si>
    <t>Mountain-high</t>
  </si>
  <si>
    <t>Wooded-swamp</t>
  </si>
  <si>
    <t>Wooded-valley</t>
  </si>
  <si>
    <t>10 x 30</t>
  </si>
  <si>
    <t>20 x 20</t>
  </si>
  <si>
    <t>40 x 10</t>
  </si>
  <si>
    <t>Modify both dimensions for the following variables, to a minimum of 20x20 and no maximum:</t>
  </si>
  <si>
    <t>10 x 40</t>
  </si>
  <si>
    <t>Variable</t>
  </si>
  <si>
    <t>Condition</t>
  </si>
  <si>
    <t>+5</t>
  </si>
  <si>
    <t>For each lance.</t>
  </si>
  <si>
    <t>For each five-unit Star (Clans) or Century (Marian Hegemony)</t>
  </si>
  <si>
    <t>For each six-unit Level II (ComStar or Word of Blake)</t>
  </si>
  <si>
    <t>+10</t>
  </si>
  <si>
    <t>Base Attack scenario (for the added APCs)</t>
  </si>
  <si>
    <t>-10</t>
  </si>
  <si>
    <t>Hide and Seek scenario</t>
  </si>
  <si>
    <t>-For scenarios that fix the map size:</t>
  </si>
  <si>
    <t>Dimensions</t>
  </si>
  <si>
    <t>Scenario</t>
  </si>
  <si>
    <t>18 x 50</t>
  </si>
  <si>
    <t>Breakthrough (BK)</t>
  </si>
  <si>
    <t>18 x 70</t>
  </si>
  <si>
    <t>Chase (TC)</t>
  </si>
  <si>
    <t>All one-map Events</t>
  </si>
  <si>
    <t>20 x 30</t>
  </si>
  <si>
    <t>Prison Break</t>
  </si>
  <si>
    <t>20 x 35</t>
  </si>
  <si>
    <t>Star League Cache (both)</t>
  </si>
  <si>
    <t>50 x 50</t>
  </si>
  <si>
    <t>Pirate Free For All</t>
  </si>
  <si>
    <t>65 x 45</t>
  </si>
  <si>
    <t>Ally Rescue, Convoy Rescue</t>
  </si>
  <si>
    <t>45 x 65</t>
  </si>
  <si>
    <t>65 x 65</t>
  </si>
  <si>
    <t>Do not modify these for the variables, as they are calibrated for the scenario already.</t>
  </si>
  <si>
    <t>Light Conditions (d10)</t>
  </si>
  <si>
    <t>Atmospheric Conditions (d10)</t>
  </si>
  <si>
    <t>Start Location (d10)</t>
  </si>
  <si>
    <t>Location</t>
  </si>
  <si>
    <t>Daylight</t>
  </si>
  <si>
    <t>N</t>
  </si>
  <si>
    <t>NE</t>
  </si>
  <si>
    <t>E</t>
  </si>
  <si>
    <t>SE</t>
  </si>
  <si>
    <t>S</t>
  </si>
  <si>
    <t>Dusk/Dawn</t>
  </si>
  <si>
    <t>Rain</t>
  </si>
  <si>
    <t>SW</t>
  </si>
  <si>
    <t>Snowfall</t>
  </si>
  <si>
    <t>W</t>
  </si>
  <si>
    <t>Gale</t>
  </si>
  <si>
    <t>Moonless Night</t>
  </si>
  <si>
    <t>Storm</t>
  </si>
  <si>
    <t>CTR</t>
  </si>
  <si>
    <t>Pitch Black</t>
  </si>
  <si>
    <t>Fog</t>
  </si>
  <si>
    <t>Any</t>
  </si>
  <si>
    <t>Atmospheric Conditions (d6)</t>
  </si>
  <si>
    <t>Torrential Downpour</t>
  </si>
  <si>
    <t>Sleet</t>
  </si>
  <si>
    <t>Moderate</t>
  </si>
  <si>
    <t>Ice Storm</t>
  </si>
  <si>
    <t>Tornado F1-F3</t>
  </si>
  <si>
    <t>Tornado F4</t>
  </si>
  <si>
    <t>-For scenarios that use special maps:</t>
  </si>
  <si>
    <t>File name</t>
  </si>
  <si>
    <t>Duels</t>
  </si>
  <si>
    <t>Star League Cache</t>
  </si>
  <si>
    <t>Brian-cache</t>
  </si>
  <si>
    <t>Ally-rescue</t>
  </si>
  <si>
    <t>Convoy Rescue/Attack</t>
  </si>
  <si>
    <t>Convoy</t>
  </si>
  <si>
    <t>Instead of running a mercenary company, these rules can be used – with several modifications – to run a game as a noble for one of the</t>
  </si>
  <si>
    <t>great houses.</t>
  </si>
  <si>
    <t>When playing as a noble, the “commander” is the head of a noble family, and starts with the title of “Baronet” or equivalent.</t>
  </si>
  <si>
    <t>In addition to the Baronet, the player also has under his command 2 “Knights” that can be either family members or vassals.</t>
  </si>
  <si>
    <t>The Baronet receives a +1 bonus on either Gunnery or Piloting (apply to the higher one or choose if equal) and a +1 bonus on</t>
  </si>
  <si>
    <t>the mech weight/rating roll. The 2 starting knights do not receive any bonuses, but ignore “dispossessed” results when rolling</t>
  </si>
  <si>
    <t>their starting mechs.</t>
  </si>
  <si>
    <t>The player starts with 6 support personel.</t>
  </si>
  <si>
    <t xml:space="preserve">Each noble has a landhold, composed of one or more “regions” that is the source of his/her income and also must be defended </t>
  </si>
  <si>
    <t xml:space="preserve">continuous “garrision” contract. </t>
  </si>
  <si>
    <t>To determine the starting  landhold, roll on the following table until the total of monthly taxes is equal of bigger than 100.000 c-bills – ignore</t>
  </si>
  <si>
    <t>urban results. Choose one of the terrains to start with a Basic Base.</t>
  </si>
  <si>
    <t>Terrain</t>
  </si>
  <si>
    <t>Taxes</t>
  </si>
  <si>
    <t>Only 1 additional unit can be stationed</t>
  </si>
  <si>
    <t>on landholds without bases/forts.</t>
  </si>
  <si>
    <t>Any terrain where a battle was fought</t>
  </si>
  <si>
    <t xml:space="preserve">(regardless of the outcome), needs to </t>
  </si>
  <si>
    <t>spend a value equal to the montly taxes</t>
  </si>
  <si>
    <t>on repairs to infrastructure.</t>
  </si>
  <si>
    <t>Units is the number of civilian units that</t>
  </si>
  <si>
    <t>assist the player on the defense of the</t>
  </si>
  <si>
    <t>terrain. (Green Bot Controlled)</t>
  </si>
  <si>
    <t xml:space="preserve">each terrain can have special facilities built on them – Forts/Bases, Factories, Maitenance Facilities and so on. Each </t>
  </si>
  <si>
    <t>facility has a build cost, requirement and benfits. All facilities have a monthly maintence cost of 1/100 the build cost.</t>
  </si>
  <si>
    <t>Facility</t>
  </si>
  <si>
    <t>Build Cost</t>
  </si>
  <si>
    <t>Requirement</t>
  </si>
  <si>
    <t>Basic Base</t>
  </si>
  <si>
    <t>Allows up to 4 units to be deployed on the terrain. Provides 1 Hangar for repair purposes.</t>
  </si>
  <si>
    <t>Standard Base</t>
  </si>
  <si>
    <t>Allows up to 12 units to be deployed on the terrain. Provides 4 Hangar for repair purposes.</t>
  </si>
  <si>
    <t>Hospital</t>
  </si>
  <si>
    <t>Urban terrain.</t>
  </si>
  <si>
    <t>6 in d6 chance/month of healing permanent injuries / defending units receive 1 less hit after battle.</t>
  </si>
  <si>
    <t>1 unit can be repaired/refit as if on a Maintenance Facility.</t>
  </si>
  <si>
    <t>+1 to Availability Level. 1 Unit can be repaired/refited at Factory level.</t>
  </si>
  <si>
    <t>Starport</t>
  </si>
  <si>
    <t>Heavy Urban / Base</t>
  </si>
  <si>
    <t>50% increase on terrain taxes. 4 units can be deployed as reinforcements to other terrains.</t>
  </si>
  <si>
    <t>Training Grounds</t>
  </si>
  <si>
    <t>Baron</t>
  </si>
  <si>
    <t>Civilian mechwarriors start with 7 on Gunnery/Piloting. Green combat personell receive 1xp/month.</t>
  </si>
  <si>
    <t>Hangar = Transport Bay for repair purposes.</t>
  </si>
  <si>
    <t>Hint: Use the new “Assets” option of MekHQ to automate Terrain and Facilities taxes and maintenance costs.</t>
  </si>
  <si>
    <t>As long as the requirements are met, a region can have any number of facilities, but each facility beyond the first adds +10 on the roll to determine the enemy lance weight on a battle in the</t>
  </si>
  <si>
    <t>region. Scrapping a facilty brings back 50% of its building cost.</t>
  </si>
  <si>
    <t>Any non-urban terrain that has at least 1 facility has a chance of becoming a Light Urban terrain if it rolls a 12 on a 2d6 roll (once a year / +1 to roll for every facility beyond the first)</t>
  </si>
  <si>
    <t>Light Urban terrain as a chance of becoming Heavy Urban terrain if it rolls a 12 on a 2d6 roll (once a year / +1 to roll for every facility beyond the first)</t>
  </si>
  <si>
    <t>If instead of Battlemechs the player uses the unit slots to deploy Civilian Mechs (even if combat-capable ones) these mechs add additional revenue. Each Civilian Mech deployed</t>
  </si>
  <si>
    <t>adds 10% of the base terrain tax value – but not all terrains allow this and different terrains need different civilian mechs:</t>
  </si>
  <si>
    <t>Terrain Required</t>
  </si>
  <si>
    <t xml:space="preserve">Civilian mechs deployed on garrison slots will be controled by the player during the battle. Roll a Civilian </t>
  </si>
  <si>
    <t>Harvester Ant</t>
  </si>
  <si>
    <t>Mechwarrior for each mech (Piloting and Gunnery = 8) – the civilian mechwarriors do not count as Squires</t>
  </si>
  <si>
    <t>Crosscut</t>
  </si>
  <si>
    <t>Powerman</t>
  </si>
  <si>
    <t>Urban or Coastal</t>
  </si>
  <si>
    <t>Carbine</t>
  </si>
  <si>
    <t>Hills or Mountains</t>
  </si>
  <si>
    <t>Buster</t>
  </si>
  <si>
    <t>Lumberjack</t>
  </si>
  <si>
    <t>Title</t>
  </si>
  <si>
    <t>Max. Knights</t>
  </si>
  <si>
    <t>Knights can be generated only by knighting Squires.</t>
  </si>
  <si>
    <t>Knight</t>
  </si>
  <si>
    <t>Heir or Vassal of a higher noble / Mech</t>
  </si>
  <si>
    <t>Baronet</t>
  </si>
  <si>
    <t>Has a Landhold</t>
  </si>
  <si>
    <t>A mech must be given to the new Knight – the Knight will be the owner of the mech and only</t>
  </si>
  <si>
    <t>Light Urban terrain on Landhold</t>
  </si>
  <si>
    <t>him/her can pilot the mech – maintenance and repair costs are covered by the player, along with</t>
  </si>
  <si>
    <t>Viscount</t>
  </si>
  <si>
    <t>Heavy Urban terrain on Landhold</t>
  </si>
  <si>
    <t xml:space="preserve">a small stipend (salary) to the knight. The new mech can be Primitive but not a Civilian Mech. If the </t>
  </si>
  <si>
    <t>Count</t>
  </si>
  <si>
    <t>More than one Heavy Urban on Landhold.</t>
  </si>
  <si>
    <t xml:space="preserve">knight loses the mech on battle, the noble must replace the mech for another – no new knights </t>
  </si>
  <si>
    <t>Marquis</t>
  </si>
  <si>
    <t>Starport + Maint. Facility</t>
  </si>
  <si>
    <t>can be ennobled while there are dispossessed knights.</t>
  </si>
  <si>
    <t>Duke</t>
  </si>
  <si>
    <t>Starport + Factory</t>
  </si>
  <si>
    <t>A noble can also have Squires equal to double the number of knights</t>
  </si>
  <si>
    <t>Different factions may have differing names for the titles (in the Cappellan Confederation the Knights</t>
  </si>
  <si>
    <t xml:space="preserve">allowed. Squires do not own their mechs (they belong to the noble) </t>
  </si>
  <si>
    <t>are instead Samurai), but aside from the names, they are functionally identical.</t>
  </si>
  <si>
    <t>and cannot be deployed without a Knight or the noble on the same</t>
  </si>
  <si>
    <t>region.</t>
  </si>
  <si>
    <t>New Squires can be obtained by 3 ways: By recruitment roll if there is a Mechwarrior result (always dispossessed) – by squiring a dependent (he/she still needs 10xp to buy the star-</t>
  </si>
  <si>
    <t>ting mechwarrior Gunnery/Piloting levels) – or by squiring a civilian mechwarrior that manages to kill at least 1 enemy mech in battle (vehicles do not count).</t>
  </si>
  <si>
    <t>Vehicles and vehicle crews can be bought/recruited according to the standard rules and do not receive titles. They can be deployed on garrision without the need of a Knight present.</t>
  </si>
  <si>
    <t>The Landhold is considered a continuous Garrision contract, but instead of rolling battles for each lance, the player roll battles for each region. For determining enemy unit numbers and</t>
  </si>
  <si>
    <t>weight, consider each region as a Light Lance if no facilities are present, a Medium if the terrain is Urban or at least one facility is present and a Heavy if the terrain is Urban and has</t>
  </si>
  <si>
    <t>facilities.</t>
  </si>
  <si>
    <t>Weight for enemy lance roll</t>
  </si>
  <si>
    <t>Instead of rolling weekly for battles, each region rolls monthly. Recruitment rolls also happen monthly.</t>
  </si>
  <si>
    <t>Non-urban without facilities</t>
  </si>
  <si>
    <t>Urban or with facilities</t>
  </si>
  <si>
    <t>Urban with facilities</t>
  </si>
  <si>
    <t>If a Base Attack as a Defender is rolled in any region, ignore all battles for that month and fight</t>
  </si>
  <si>
    <t>it as if the battle was on the capitol of the Landhold. The Capitol is always the region with the</t>
  </si>
  <si>
    <t>highest number of facilities or with the more costly facilities.</t>
  </si>
  <si>
    <t>Instead of adding a “contract” on MekHQ, use instead a “Mission” for the Landhold Garrision.</t>
  </si>
  <si>
    <t>Ignore unit ratings if playing as a noble. Consider the rating as always “D” for any purposes needed.</t>
  </si>
  <si>
    <t>Each year a new Enemy must be rolled according to the table</t>
  </si>
  <si>
    <t>Major Faction</t>
  </si>
  <si>
    <t>Changes do Events:</t>
  </si>
  <si>
    <t>SL Cache missions:</t>
  </si>
  <si>
    <t>The player must always give the SL mech to the faction that he/she is a vassal of unless he/she has</t>
  </si>
  <si>
    <t>a Title higher than Baronet. Each title rank above Baronet allows the player to keep 1 SL mech.</t>
  </si>
  <si>
    <t>Civil Disturbance:</t>
  </si>
  <si>
    <t>Battle against 4 Civilian Units on one random region.</t>
  </si>
  <si>
    <t>Sporadic Uprisings:</t>
  </si>
  <si>
    <t>Battle against a Light Rebel Lance on one random region.</t>
  </si>
  <si>
    <t>Rebellion:</t>
  </si>
  <si>
    <t>Battle against Rebels on the Capitol region.</t>
  </si>
  <si>
    <t>Betrayal:</t>
  </si>
  <si>
    <t>Consider the rolled betrayal in effect for the rest of the year.</t>
  </si>
  <si>
    <t>Other Changes:</t>
  </si>
  <si>
    <t>Unless the player has slots provided by facilities, all repairs are considered as if done on “Field Workshop”.</t>
  </si>
  <si>
    <t>Human Resources and Logistical Admins work as in the standard rules.</t>
  </si>
  <si>
    <t>The Command Admin applies a percentage modifier on the taxes received from all regions. The Transport Admin allows a</t>
  </si>
  <si>
    <t>number of units to be drawn from another region to reinforce battles in another region:</t>
  </si>
  <si>
    <t>Command Admin</t>
  </si>
  <si>
    <t>Transport Admin</t>
  </si>
  <si>
    <t>No modifier</t>
  </si>
  <si>
    <t>Nobles do not have access to the Black Market and access to the Factory Market can be obtained if a Factory is built on</t>
  </si>
  <si>
    <t>the landhold.</t>
  </si>
  <si>
    <t>If a battle is lost in a region, there is a 1 in 6 chance that the noble will lose the region attacked.</t>
  </si>
  <si>
    <t>If a battle is lost in the Capitol, one random region (including the Capitol itself) will be lost.</t>
  </si>
  <si>
    <t>INCREASING THE LANDHOLD</t>
  </si>
  <si>
    <t xml:space="preserve">The only way of increasing the size of a landhold is by crusading in behalf of the faction that the noble is part of – to start a crusade the </t>
  </si>
  <si>
    <t>noble must detach part of his forces to do a “contract” on behalf of the faction -  a minimum of 1/5 (round up) of the player units must be</t>
  </si>
  <si>
    <t>detached, with a minimum of 1 knight on the detached duty.</t>
  </si>
  <si>
    <t>Roll a standard contract for the faction as if a mercenary, but with the following clauses:</t>
  </si>
  <si>
    <t>Payment multiplier:</t>
  </si>
  <si>
    <t xml:space="preserve">Play the contract normally and, on a sucessfull completion, roll a 1d6 – in a 6 </t>
  </si>
  <si>
    <t>Command Rights:</t>
  </si>
  <si>
    <t>result the faction awards the noble with a new Region to be added to the landhold.</t>
  </si>
  <si>
    <t>Transport:</t>
  </si>
  <si>
    <t>Reroll Heavy Urban awards unless the landhold has at least 2 Light Urban regions</t>
  </si>
  <si>
    <t>BLC:</t>
  </si>
  <si>
    <t>already.</t>
  </si>
  <si>
    <t>Support:</t>
  </si>
  <si>
    <t>Salvage:</t>
  </si>
  <si>
    <t>Half</t>
  </si>
  <si>
    <t>Do not pay the MRBC fee.</t>
  </si>
  <si>
    <t>Officer Skills:</t>
  </si>
  <si>
    <t>Each level increases in 1 the number of Knights the Noble can have at the same time.</t>
  </si>
  <si>
    <t>Each level allows 1 additional unit to be deployed in one region on the landhold.</t>
  </si>
  <si>
    <t>Each level adds 1 civilian unit to the battle.</t>
  </si>
  <si>
    <t>This section has mostly developed by Sandslice from classicbattletech forums, I only made some changes to adapt it to the current rules.</t>
  </si>
  <si>
    <t>Pirate/Rogue Commands</t>
  </si>
  <si>
    <t>Sometimes mercenary commands, either by bad luck or intentionally, become wanted as pirates and go rogue, this section of the rules</t>
  </si>
  <si>
    <t>allows the player to play these kind of units.</t>
  </si>
  <si>
    <t>Becoming a Pirate</t>
  </si>
  <si>
    <t>The player can either start the campaign as a pirate or become one if some conditions/events occur during campaign.</t>
  </si>
  <si>
    <t xml:space="preserve">If the command will be a pirate command from the start you just roll the company creation and use these rules instead of the normal </t>
  </si>
  <si>
    <t>campaign rules.</t>
  </si>
  <si>
    <t>If you start as mercenary command there are several ways in that, willing or not, you can become a pirate:</t>
  </si>
  <si>
    <r>
      <t>1.</t>
    </r>
    <r>
      <rPr>
        <sz val="10"/>
        <rFont val="Arial"/>
        <family val="2"/>
      </rPr>
      <t xml:space="preserve"> If you end a contract with a negative score of -10 or lower you roll a 1d6, applying a -1 to the roll for every 5 score points below</t>
    </r>
  </si>
  <si>
    <t>-10, if the result is 1 or lower, the employer/mrbc/ComStar decree that you had gone rogue (be it true or not) and you become a</t>
  </si>
  <si>
    <t>wanted unit</t>
  </si>
  <si>
    <r>
      <t xml:space="preserve">2. </t>
    </r>
    <r>
      <rPr>
        <sz val="10"/>
        <rFont val="Arial"/>
        <family val="2"/>
      </rPr>
      <t>Every time on a contract that you refuse to deploy for a mission, beyond the minor breaches you also roll a 1d6 and if the result is a 1</t>
    </r>
  </si>
  <si>
    <t>the employer decree that you had gone rogue ending the contract early and the merc company goes pirate.</t>
  </si>
  <si>
    <r>
      <t xml:space="preserve">3. </t>
    </r>
    <r>
      <rPr>
        <sz val="10"/>
        <rFont val="Arial"/>
        <family val="2"/>
      </rPr>
      <t>By voluntary choice at any moment.</t>
    </r>
  </si>
  <si>
    <t xml:space="preserve">When a merc outfit becomes pirate, or starts as one, it does not have a MRBC/Dragoon Rating anymore, and rogue/pirate commands </t>
  </si>
  <si>
    <t>should always be considered as “F” rating for all purposes.</t>
  </si>
  <si>
    <t>If the unit becomes rogue/pirate during the campaign, when it does you must roll a retirement/defection roll for all personnel. Remember</t>
  </si>
  <si>
    <t>that the unit new rating is now “F”.</t>
  </si>
  <si>
    <t>Becoming Respectable</t>
  </si>
  <si>
    <t>The reverse process, transforming a Pirate unit to a Merc one is possible, but harder, and can happen only if the unit completes sucessfully</t>
  </si>
  <si>
    <t>a Mercenary Contract and roll a 1d6 and the result is 6.</t>
  </si>
  <si>
    <t>“Contract” Generation as a Pirate</t>
  </si>
  <si>
    <t>Pirate/Rogue commands, except when rolling Mercenary Contracts do not have traditional contracts, but mostly do Raids, to determine</t>
  </si>
  <si>
    <t>what the command is doing in a given month, with the exception of “Mercenary Contract” result, treat all options as 1-month mini contracts</t>
  </si>
  <si>
    <t xml:space="preserve">where you receive no payment, support, BLC or transport rights but keep 100% salvage and the command level is always Independent </t>
  </si>
  <si>
    <t>Location is always 1d6-2 jumps. You are not obligated to accept the “mini-contracts”, unless it is a result of the “Lay Low”  option, but</t>
  </si>
  <si>
    <t>must wait for the beginning of next month for another roll.</t>
  </si>
  <si>
    <t>1d10</t>
  </si>
  <si>
    <t>Break Force</t>
  </si>
  <si>
    <t>Lay Low!</t>
  </si>
  <si>
    <t>Mercenary Contract</t>
  </si>
  <si>
    <r>
      <t>Guerilla</t>
    </r>
    <r>
      <rPr>
        <sz val="10"/>
        <rFont val="Arial"/>
        <family val="2"/>
      </rPr>
      <t>: as guerilla contract, if at the end of the month you have a score of 10+ you also get a Special Bonus</t>
    </r>
  </si>
  <si>
    <r>
      <t>Extraction Raid</t>
    </r>
    <r>
      <rPr>
        <sz val="10"/>
        <rFont val="Arial"/>
        <family val="2"/>
      </rPr>
      <t>: As Extraction Raid contract. Each deployed lance will “extract” one person per turn during the contract except if involved</t>
    </r>
  </si>
  <si>
    <t>in a battle. If the battle involves Civilian units the player also gets one person for each unit (according to the side the lance is).</t>
  </si>
  <si>
    <t>At the end of every turn roll a 1d6 for each person “extracted” and get the bonus:</t>
  </si>
  <si>
    <t>Nothing</t>
  </si>
  <si>
    <t>Extra recruitment roll</t>
  </si>
  <si>
    <t>250.000 c-bills</t>
  </si>
  <si>
    <t>500.000 c-bills</t>
  </si>
  <si>
    <t>1.000.000 c-bills</t>
  </si>
  <si>
    <r>
      <t>Objective Raid</t>
    </r>
    <r>
      <rPr>
        <sz val="10"/>
        <rFont val="Arial"/>
        <family val="2"/>
      </rPr>
      <t xml:space="preserve">: As Objective Raid contract. Each deployed lance will “loot” a certain value (see table) unless involved in a battle. If the </t>
    </r>
  </si>
  <si>
    <t>battle involves civilian units the player also gets an additional “loot” roll for every unit rescued/destroyed.</t>
  </si>
  <si>
    <t>Loot rolls</t>
  </si>
  <si>
    <t>Note: Parts roll means you can use MekHQ to buy that number of parts regardless of availability levels. You still need to pay for the equipment bought.</t>
  </si>
  <si>
    <t>1 Parts</t>
  </si>
  <si>
    <t>2 Parts</t>
  </si>
  <si>
    <t>5 Parts</t>
  </si>
  <si>
    <t>10 Parts</t>
  </si>
  <si>
    <t>Random F rating vehicle from “Enemy” RAT</t>
  </si>
  <si>
    <t>Random F rating Light/Medium mech from “Enemy” RAT</t>
  </si>
  <si>
    <r>
      <t xml:space="preserve">Break Force:  </t>
    </r>
    <r>
      <rPr>
        <sz val="10"/>
        <rFont val="Arial"/>
        <family val="2"/>
      </rPr>
      <t>Once in a while, someone wants to kill you... or you want to kill the someone.  Be it a House battalion, a merc group, other</t>
    </r>
  </si>
  <si>
    <t xml:space="preserve"> pirates, or even the morons who lost your last Black Market shipment, you've decided that you need to discuss matters with the other party... </t>
  </si>
  <si>
    <t>in the sweet negotiating language of PPC discharges. - Treat as a Planetary Assault contract of a single month.</t>
  </si>
  <si>
    <r>
      <t>Lay Low!:</t>
    </r>
    <r>
      <rPr>
        <sz val="10"/>
        <rFont val="Arial"/>
        <family val="2"/>
      </rPr>
      <t xml:space="preserve"> Once in a while, someone wants to kill you... and you aren't in the mood (or shape?) to deal with it very well.  But if you can hold </t>
    </r>
  </si>
  <si>
    <t xml:space="preserve">out long enough... and maybe bloody their noses just enough... maybe you'll be all right this time. (Game mechanics note: When rolling for </t>
  </si>
  <si>
    <t xml:space="preserve">standard battles, imagine that your force is playing Opfor to someone who has a Pirate Hunting contract.  If TC (Def) is rolled, for example, </t>
  </si>
  <si>
    <t>play TC (Att.)  If you win, *the other team* loses victory points.). When you roll a Lay Low! Result you immediately reroll again and you must</t>
  </si>
  <si>
    <t>do the “mini-contract”.</t>
  </si>
  <si>
    <r>
      <t xml:space="preserve">Mercenary Contract: </t>
    </r>
    <r>
      <rPr>
        <sz val="10"/>
        <rFont val="Arial"/>
        <family val="2"/>
      </rPr>
      <t>And on strange rare occasions, people haven't heard of you as pirates... heck, some of them might not even care.</t>
    </r>
  </si>
  <si>
    <t xml:space="preserve">They have things that need done, and money and vital supplies to pay for it.  And heck, somewhat honest work never hurt nobody... at least </t>
  </si>
  <si>
    <t>off the books. (Game mechanics note: Roll a standard contract with "Other" as the employer.  Reroll Garrison Duty.)</t>
  </si>
  <si>
    <r>
      <t xml:space="preserve">OpFors: </t>
    </r>
    <r>
      <rPr>
        <sz val="10"/>
        <rFont val="Arial"/>
        <family val="2"/>
      </rPr>
      <t xml:space="preserve">Except for Mercenary Contract, roll 1d10.  On 1-8, the OpFor is the target world's controller.  On 9-10, use the employer chart, as </t>
    </r>
  </si>
  <si>
    <t>though the target world's controller is an employer.</t>
  </si>
  <si>
    <r>
      <t xml:space="preserve">Scenario Changes </t>
    </r>
    <r>
      <rPr>
        <sz val="10"/>
        <rFont val="Arial"/>
        <family val="2"/>
      </rPr>
      <t>(only when not in a Mercenary Contract)</t>
    </r>
    <r>
      <rPr>
        <b/>
        <sz val="10"/>
        <rFont val="Arial"/>
        <family val="2"/>
      </rPr>
      <t>:</t>
    </r>
  </si>
  <si>
    <t>Big Battle Ally Rescue is now Ally Attack</t>
  </si>
  <si>
    <t>ALLY ATTACK</t>
  </si>
  <si>
    <t>- no light mechs allowed</t>
  </si>
  <si>
    <t>- 4 to 8 units. no generated units.</t>
  </si>
  <si>
    <t>- Your units deploy at North</t>
  </si>
  <si>
    <t>- Main Enemy forces are 12 units deploying at CTR. No Light units allowed.</t>
  </si>
  <si>
    <t>- 12 Light/Medium units deploy at South at turn 8 (Relief force) - Allied with main enemy force.</t>
  </si>
  <si>
    <t>- To win the player must destroy 7 units of one of the opposing forces while keeping at least 50% of their units</t>
  </si>
  <si>
    <t>operational.</t>
  </si>
  <si>
    <t>Special Mission Allied Traitors is now Civilian Attack:</t>
  </si>
  <si>
    <r>
      <t xml:space="preserve">Civilian Attack: </t>
    </r>
    <r>
      <rPr>
        <sz val="10"/>
        <rFont val="Arial"/>
        <family val="2"/>
      </rPr>
      <t xml:space="preserve">One random warrior deploys against 2 enemy 'Mechs of the same weight-class and 3 civilian units.  To win you must </t>
    </r>
  </si>
  <si>
    <t>destroy all civilian units.  If you destroy both BattleMechs before destroying all civilian units, you lose since the warriors bought time for the civilians to escape.</t>
  </si>
  <si>
    <t>Opfor controls the battlefield unless you destroyed one of the BattleMechs.</t>
  </si>
  <si>
    <r>
      <t>Special Mission Star League Cache 1:</t>
    </r>
    <r>
      <rPr>
        <sz val="10"/>
        <rFont val="Arial"/>
        <family val="2"/>
      </rPr>
      <t xml:space="preserve"> You have no employer, and therefore may keep any Star League 'Mech you might find; however, even </t>
    </r>
  </si>
  <si>
    <t xml:space="preserve">if the OpFor wouldn't be interested in the 'Mech, they're certainly interested in you!  Therefore you must fight even if the 'Mech is a </t>
  </si>
  <si>
    <t>Succession Wars tech.</t>
  </si>
  <si>
    <r>
      <t>Special Mission Star League Cache 2:</t>
    </r>
    <r>
      <rPr>
        <sz val="10"/>
        <rFont val="Arial"/>
        <family val="2"/>
      </rPr>
      <t xml:space="preserve"> You have no employer; so you may choose to not fight for the 'Mech even if it has Star League tech.  </t>
    </r>
  </si>
  <si>
    <t>If you win it, of course, you may keep it.</t>
  </si>
  <si>
    <r>
      <t>Base Attack - Defense:</t>
    </r>
    <r>
      <rPr>
        <sz val="10"/>
        <rFont val="Arial"/>
        <family val="2"/>
      </rPr>
      <t xml:space="preserve"> If you lose and did not lose a DropShip, you can retreat to where the DropShip really is and extract.  If you lose </t>
    </r>
  </si>
  <si>
    <t>and did lose a DropShip, you must immediately deploy the defeated units in a Chase-Attack scenario.  You get no  repair time.</t>
  </si>
  <si>
    <t>If you lose this follow-up Chase, the deployed units are all considered destroyed or captured.  (Of course, this may well be your</t>
  </si>
  <si>
    <t xml:space="preserve"> pirate band's entire ground forces.  Such is life.)</t>
  </si>
  <si>
    <r>
      <t>Event Rolls:</t>
    </r>
    <r>
      <rPr>
        <sz val="10"/>
        <rFont val="Arial"/>
        <family val="2"/>
      </rPr>
      <t xml:space="preserve"> If not employed in a Mercenary Contract, use this new chart:</t>
    </r>
  </si>
  <si>
    <t>1d20</t>
  </si>
  <si>
    <t>No Event</t>
  </si>
  <si>
    <t>Officer Mutiny</t>
  </si>
  <si>
    <t>Crew Mutiny</t>
  </si>
  <si>
    <t>Supply Failure</t>
  </si>
  <si>
    <t>Loot for the Taking</t>
  </si>
  <si>
    <t>Special Event</t>
  </si>
  <si>
    <t>Officer Mutiny: One random officer attempts to seize control of the pirate band. After determining the officer roll to see if you</t>
  </si>
  <si>
    <t>control the officer or the commander (50% chance each). Use a 1x1 Battletech map. Both mechwarriors start at CTR.</t>
  </si>
  <si>
    <t>Crew Mutiny: As Officer Mutiny, but one non-officer fights against a random officer (can be the commander)</t>
  </si>
  <si>
    <t>In mutinies treat defeated personnel (if not killed outright) according to the tables:</t>
  </si>
  <si>
    <t>Non-Officer</t>
  </si>
  <si>
    <t>Commander</t>
  </si>
  <si>
    <t>Executed</t>
  </si>
  <si>
    <t>Abandoned</t>
  </si>
  <si>
    <t>Bountied</t>
  </si>
  <si>
    <t xml:space="preserve">Bountied </t>
  </si>
  <si>
    <t>Demoted</t>
  </si>
  <si>
    <t>Executed: pilot is killed.</t>
  </si>
  <si>
    <t>Abandoned: Pilot automatically desert, without taking his/her mech.</t>
  </si>
  <si>
    <t>Bountied: Sold to slavery or bounty hunters. Roll a 1d6 and multiply by 1k for non-officer. 10k for officers and  100k for</t>
  </si>
  <si>
    <t>the commander.</t>
  </si>
  <si>
    <t>Demoted: the officers ceases to be a officer.</t>
  </si>
  <si>
    <t>If a Officer or Commander is lost i creates a POWER VACUUM situation (see relevant section).</t>
  </si>
  <si>
    <t>Betrayal: use the following table instead of the normal one:</t>
  </si>
  <si>
    <t>Until the end of the month repair / conversion repair location is one level lower.</t>
  </si>
  <si>
    <t>Space chicken: Your DropShips chicken out.  If you lose BA (Def,) you don't lose any DropShips, but you must play a Chase scenario as though you did.</t>
  </si>
  <si>
    <t>Local intel: Until end of month, battle type rolls take a -1.</t>
  </si>
  <si>
    <t>Ratted out: Next turn's battle number roll is +1, and battle type is -2.</t>
  </si>
  <si>
    <t>Unstable Black Market: until after next market roll, all purchases cost 100% more.</t>
  </si>
  <si>
    <t>False Alarm: No betrayal.</t>
  </si>
  <si>
    <t>Loot for the Taking: You gain 1d6 times on the Loot table</t>
  </si>
  <si>
    <t>Special Events: use the following table instead of the normal one:</t>
  </si>
  <si>
    <t>Stepped Up Patrols: Next week battle number roll is at +1.</t>
  </si>
  <si>
    <t>Annoying Recon: Next week battle type roll is at -1.</t>
  </si>
  <si>
    <t>ComStar Interdiction: Until the end of the month, repair/conversion are at +1.</t>
  </si>
  <si>
    <t>Enemy Confusion: Next week´s battle number roll is at -1, or battle type roll at +-1 (your choice.)</t>
  </si>
  <si>
    <t>Black Market Surplus: next Black Market roll prices receive a +2 bonus (cheaper) and part purchases receive a 20% discount this month</t>
  </si>
  <si>
    <t>Locals Harbor You: Whether willingly or not, some locals hide your forces.  The next week repair location is one level higher.</t>
  </si>
  <si>
    <t>Power Vacuum</t>
  </si>
  <si>
    <t>Any time an officer is removed from officer status (for any reason,) it creates a Power Vacuum.  The following things happen:</t>
  </si>
  <si>
    <t>1.  Make a Defection roll for each MechWarrior and ASF Pilot in the company; if the commander was lost, apply a -2 to this roll.</t>
  </si>
  <si>
    <t>2.  If a mutiny took place, the successful mutineer is promoted to the stolen position.</t>
  </si>
  <si>
    <t>3.  If there is no commander, then the officers must pick a commander.  Roll 1d6 for method: 1-2 random roll. 3-6 Mech contest.</t>
  </si>
  <si>
    <t>4.  If an officer position remains open, the commander must try to stave off the power struggle.  Roll 1d6, then apply the following modifiers:</t>
  </si>
  <si>
    <t>Commander Skill (Green -4, Reg -2,  Elite +1) + Leadership value</t>
  </si>
  <si>
    <t>HR Admin (Green -4, Reg -2,  Elite +1)</t>
  </si>
  <si>
    <t>If the result is greater than 0 you choose the officer in the usual way, otherwise there is a power-struggle:</t>
  </si>
  <si>
    <t>Peaceful determination (random roll)</t>
  </si>
  <si>
    <t>Violent Struggle</t>
  </si>
  <si>
    <t>Mech Contest</t>
  </si>
  <si>
    <t>Violent Struggle (fisticuffs, bar-brawl, etc.): Roll a 1d10 for each non-officer – 1-3 receive 1d6 wounds, 4 receive 1 wound, 5 chickened out</t>
  </si>
  <si>
    <t xml:space="preserve">(disqualified). Repeat with unwounded warriors until only one is standing, if all get wounded at last roll, select randomly among the less </t>
  </si>
  <si>
    <t>wounded. Anyone wounded stays 1 week/hit without deployment.</t>
  </si>
  <si>
    <t xml:space="preserve">Mech contest (simulated combat): Up to 5 of the best eligible personnel (best skill/bigger mechs) engage in a simulated battle. </t>
  </si>
  <si>
    <t>Use a 2 x 1 random terrain, everyone drops at Any. No damage/injury actually occurs. Winner is new officer. Award experience as if the</t>
  </si>
  <si>
    <t>battle was real.</t>
  </si>
  <si>
    <t>Life Modules</t>
  </si>
  <si>
    <t>Gunnery/Piloting start as 8/8</t>
  </si>
  <si>
    <t>Affiliation</t>
  </si>
  <si>
    <t>LA</t>
  </si>
  <si>
    <t>Cappelan Confederation</t>
  </si>
  <si>
    <t>Street</t>
  </si>
  <si>
    <t>-3M</t>
  </si>
  <si>
    <t>Graduate</t>
  </si>
  <si>
    <t>-2G/-1P</t>
  </si>
  <si>
    <t>T Duty</t>
  </si>
  <si>
    <t>-1G/-1P</t>
  </si>
  <si>
    <t>+1y</t>
  </si>
  <si>
    <t>Lyran Alliance</t>
  </si>
  <si>
    <t>GP</t>
  </si>
  <si>
    <t>Other</t>
  </si>
  <si>
    <t>Rank</t>
  </si>
  <si>
    <t>MON-66b</t>
  </si>
  <si>
    <t>DC</t>
  </si>
  <si>
    <t>+4y / OCS</t>
  </si>
  <si>
    <t>O</t>
  </si>
  <si>
    <t>CC</t>
  </si>
  <si>
    <t>UM-R60</t>
  </si>
  <si>
    <t>Minor Periphery</t>
  </si>
  <si>
    <t>+1 Piloting and Gunnery</t>
  </si>
  <si>
    <t>MoC</t>
  </si>
  <si>
    <t>SHD-2H</t>
  </si>
  <si>
    <t>+2y</t>
  </si>
  <si>
    <t>+1 Piloting</t>
  </si>
  <si>
    <t>FS</t>
  </si>
  <si>
    <t>SDR-5V</t>
  </si>
  <si>
    <t>+4y/G Tech/OCS</t>
  </si>
  <si>
    <t>FWL</t>
  </si>
  <si>
    <t>WVR-6R</t>
  </si>
  <si>
    <t>ARC-2R</t>
  </si>
  <si>
    <t>+5y/G Admin/NAIS</t>
  </si>
  <si>
    <t>CO</t>
  </si>
  <si>
    <t xml:space="preserve">Automatic “Mercenary Brat” </t>
  </si>
  <si>
    <t>+3y</t>
  </si>
  <si>
    <t>-1y</t>
  </si>
  <si>
    <t>Class</t>
  </si>
  <si>
    <t>WSP-1A</t>
  </si>
  <si>
    <t>-3 Mech roll</t>
  </si>
  <si>
    <t>Blue Collar</t>
  </si>
  <si>
    <t>-2 Mech roll</t>
  </si>
  <si>
    <t>Farm</t>
  </si>
  <si>
    <t>-2 Mech roll / if dispossessed has a Civilian Mech instead</t>
  </si>
  <si>
    <t>Mercenary Brat</t>
  </si>
  <si>
    <t>-1 Mech roll / if dispossessed has a Primitive Mech instead</t>
  </si>
  <si>
    <t>White Collar</t>
  </si>
  <si>
    <t>Nobility</t>
  </si>
  <si>
    <t>+1 Mech roll</t>
  </si>
  <si>
    <t>Family Trained: Nobility and Mercenary Brat get the Family Trained advantage: -1 in Gunnery or Piloting (random)</t>
  </si>
  <si>
    <t>Education</t>
  </si>
  <si>
    <t>Farm / Blue Collar</t>
  </si>
  <si>
    <t>Merc. Brat</t>
  </si>
  <si>
    <t>White Collar / Nobility</t>
  </si>
  <si>
    <t xml:space="preserve">Dropout does not necessarily means a failed academy course, it can also represent other basic </t>
  </si>
  <si>
    <t>Dropout</t>
  </si>
  <si>
    <t xml:space="preserve">training courses, self-taught (with a bought/stolen/found mech) and any other means of learning the </t>
  </si>
  <si>
    <t>mechwarrior trade that are not “officialy” recognized.</t>
  </si>
  <si>
    <t>Graduate may not necessarily be an academy course, but also other proffisional means of learning the</t>
  </si>
  <si>
    <t>trade, like working directly to a mercenary company/corporation that provides a training courses or other</t>
  </si>
  <si>
    <t>Graduate w/ OCS</t>
  </si>
  <si>
    <t>profissional ways to acquire mechwarrior skills.</t>
  </si>
  <si>
    <t>Graduate w/ OCS*</t>
  </si>
  <si>
    <t>* if Federated Suns or Draconis Combine is a NAIS/Sun Zhang Graduate.</t>
  </si>
  <si>
    <t>The years modifiers are the number of years that should be added to the MekHQ rolled years.</t>
  </si>
  <si>
    <t>Dropout:</t>
  </si>
  <si>
    <t xml:space="preserve">-1 to Gunnery and -1 Piloting </t>
  </si>
  <si>
    <t>-1 years</t>
  </si>
  <si>
    <t>Graduate:</t>
  </si>
  <si>
    <t>-2 to Gunnery and -1 to Piloting</t>
  </si>
  <si>
    <t>Graduate w/ OCS:</t>
  </si>
  <si>
    <t xml:space="preserve">-2 to Gunnery and -2 to Piloting </t>
  </si>
  <si>
    <t>+1 years</t>
  </si>
  <si>
    <t>NAIS/Sun Zhang:</t>
  </si>
  <si>
    <t>-2 to Gunnery and -2 do Piloting / +1 Mech</t>
  </si>
  <si>
    <t>+2 years</t>
  </si>
  <si>
    <t>Carrer (roll until “None” is the result or 3 rolls are made – each additional roll beyond the first adds a -1 to the roll)</t>
  </si>
  <si>
    <t>NAIS/Sun Zhang</t>
  </si>
  <si>
    <t>Green Skill</t>
  </si>
  <si>
    <t>Paramilitary Service</t>
  </si>
  <si>
    <t>Training Battalion</t>
  </si>
  <si>
    <t>Tour of Duty</t>
  </si>
  <si>
    <t>Covert Ops</t>
  </si>
  <si>
    <t>Choose</t>
  </si>
  <si>
    <t>Paramilitary Service: -1 Gunnery or Piloting (random)</t>
  </si>
  <si>
    <t>Training Battalion: -1 Gunnery or Piloting (highest)</t>
  </si>
  <si>
    <t xml:space="preserve">Tour of Duty: -1 Gunnery and Piloting </t>
  </si>
  <si>
    <t>Covert Ops: -1 Gunnery and Piloting + Green Skill</t>
  </si>
  <si>
    <t>If Covert Ops is rolled more than once, the skill is the same but at Regular level.</t>
  </si>
  <si>
    <t xml:space="preserve">Select a commander and 3 officers (first from founders with OCS) – the commander gets a -1 in Gunnery or Piloting (random). </t>
  </si>
  <si>
    <t>The commander and officers get a +1 on the Mech roll</t>
  </si>
  <si>
    <t xml:space="preserve">Not supported in MekHQ. </t>
  </si>
  <si>
    <r>
      <t xml:space="preserve">Please see </t>
    </r>
    <r>
      <rPr>
        <b/>
        <sz val="26"/>
        <color indexed="10"/>
        <rFont val="Arial"/>
        <family val="2"/>
      </rPr>
      <t>MHQ_noble_playset_v0.31 spreadsheet (in Docs Folder) for updated rules.</t>
    </r>
  </si>
  <si>
    <t>Pirate Hunting/Riot Duty</t>
  </si>
  <si>
    <t>Guerilla/Planetary Assault</t>
  </si>
  <si>
    <t>Raids/Relief Duty</t>
  </si>
  <si>
    <t>IMPORTANT, PLEASE READ
Ulysses Update Note: Any area of this spreadsheet highlighted in RED is either no longer valid or superseded by new functionality.
Any area highlighted AMBER may be implemented, or requires the user to work by hand.
Any area highlighted GREEN is implemented in MekHQ and automated.</t>
  </si>
  <si>
    <t>Mek with jump jets.</t>
  </si>
  <si>
    <t>Mek with a hand, sword or hatchet.</t>
  </si>
  <si>
    <t>Mek with 6+ walking speed.</t>
  </si>
  <si>
    <t>Mek with a ballistic weapon</t>
  </si>
  <si>
    <t>Mek with a energy weapon</t>
  </si>
  <si>
    <t>Mek with a missile weapon</t>
  </si>
  <si>
    <t>Mek with artillery or LRM weapon.</t>
  </si>
  <si>
    <t>Mek with long range weapon.</t>
  </si>
  <si>
    <t>NB: This section will soon be replaced with CamOps campaign generation in the roadmap. Much of this is automated in MHQ today but will change to match RAW.</t>
  </si>
  <si>
    <t>NB: The new 'Company Generator' module supersedes this section. This section of rules can still be used but must be done by hand.</t>
  </si>
  <si>
    <t>SUPERSEDED BY STRATCON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</si>
</sst>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0.0%"/>
    <numFmt numFmtId="179" formatCode="_(\$* #,##0.00_);_(\$* \(#,##0.00\);_(\$* \-??_);_(@_)"/>
    <numFmt numFmtId="180" formatCode="dd/mm/yy"/>
  </numFmts>
  <fonts count="22" x14ac:knownFonts="1">
    <font>
      <sz val="10"/>
      <name val="Arial"/>
      <family val="2"/>
    </font>
    <font>
      <b/>
      <sz val="10"/>
      <color indexed="8"/>
      <name val="Arial"/>
      <family val="2"/>
    </font>
    <font>
      <sz val="10"/>
      <color indexed="8"/>
      <name val="Arial"/>
      <family val="2"/>
    </font>
    <font>
      <b/>
      <sz val="10"/>
      <name val="Arial"/>
      <family val="2"/>
    </font>
    <font>
      <b/>
      <i/>
      <sz val="10"/>
      <name val="Arial"/>
      <family val="2"/>
    </font>
    <font>
      <b/>
      <i/>
      <sz val="10"/>
      <color indexed="8"/>
      <name val="Arial"/>
      <family val="2"/>
    </font>
    <font>
      <b/>
      <sz val="11"/>
      <color indexed="8"/>
      <name val="Times New Roman"/>
      <family val="1"/>
    </font>
    <font>
      <vertAlign val="superscript"/>
      <sz val="10"/>
      <color indexed="8"/>
      <name val="Arial"/>
      <family val="2"/>
    </font>
    <font>
      <vertAlign val="superscript"/>
      <sz val="11"/>
      <color indexed="8"/>
      <name val="Calibri"/>
      <family val="2"/>
    </font>
    <font>
      <sz val="11"/>
      <color indexed="8"/>
      <name val="Calibri"/>
      <family val="2"/>
    </font>
    <font>
      <vertAlign val="superscript"/>
      <sz val="10"/>
      <name val="Arial"/>
      <family val="2"/>
    </font>
    <font>
      <b/>
      <sz val="11"/>
      <color indexed="8"/>
      <name val="Arial"/>
      <family val="2"/>
    </font>
    <font>
      <sz val="11"/>
      <color indexed="8"/>
      <name val="Arial"/>
      <family val="2"/>
    </font>
    <font>
      <sz val="11"/>
      <color indexed="8"/>
      <name val="Times New Roman"/>
      <family val="1"/>
    </font>
    <font>
      <i/>
      <sz val="10"/>
      <name val="Arial"/>
      <family val="2"/>
    </font>
    <font>
      <sz val="10"/>
      <name val="Arial"/>
      <family val="2"/>
    </font>
    <font>
      <sz val="26"/>
      <name val="Arial"/>
      <family val="2"/>
    </font>
    <font>
      <b/>
      <sz val="26"/>
      <color indexed="10"/>
      <name val="Arial"/>
      <family val="2"/>
    </font>
    <font>
      <b/>
      <sz val="22"/>
      <color rgb="FFFF0000"/>
      <name val="Arial"/>
      <family val="2"/>
    </font>
    <font>
      <b/>
      <sz val="16"/>
      <name val="Arial"/>
      <family val="2"/>
    </font>
    <font>
      <b/>
      <sz val="18"/>
      <name val="Arial"/>
      <family val="2"/>
    </font>
    <font>
      <b/>
      <sz val="24"/>
      <name val="Arial"/>
      <family val="2"/>
    </font>
  </fonts>
  <fills count="12">
    <fill>
      <patternFill patternType="none"/>
    </fill>
    <fill>
      <patternFill patternType="gray125"/>
    </fill>
    <fill>
      <patternFill patternType="solid">
        <fgColor indexed="9"/>
        <bgColor indexed="26"/>
      </patternFill>
    </fill>
    <fill>
      <patternFill patternType="solid">
        <fgColor indexed="17"/>
        <bgColor indexed="21"/>
      </patternFill>
    </fill>
    <fill>
      <patternFill patternType="solid">
        <fgColor rgb="FFFFFFCC"/>
      </patternFill>
    </fill>
    <fill>
      <patternFill patternType="solid">
        <fgColor theme="9"/>
        <bgColor indexed="64"/>
      </patternFill>
    </fill>
    <fill>
      <patternFill patternType="solid">
        <fgColor rgb="FFFF0000"/>
        <bgColor indexed="64"/>
      </patternFill>
    </fill>
    <fill>
      <patternFill patternType="solid">
        <fgColor rgb="FFFF0000"/>
        <bgColor indexed="26"/>
      </patternFill>
    </fill>
    <fill>
      <patternFill patternType="solid">
        <fgColor rgb="FFFFC000"/>
        <bgColor indexed="64"/>
      </patternFill>
    </fill>
    <fill>
      <patternFill patternType="solid">
        <fgColor rgb="FFFFC000"/>
        <bgColor indexed="26"/>
      </patternFill>
    </fill>
    <fill>
      <patternFill patternType="solid">
        <fgColor theme="9"/>
        <bgColor indexed="26"/>
      </patternFill>
    </fill>
    <fill>
      <patternFill patternType="solid">
        <fgColor theme="9"/>
        <bgColor indexed="21"/>
      </patternFill>
    </fill>
  </fills>
  <borders count="4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thin">
        <color indexed="8"/>
      </left>
      <right/>
      <top style="hair">
        <color indexed="8"/>
      </top>
      <bottom style="hair">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hair">
        <color indexed="8"/>
      </left>
      <right/>
      <top style="hair">
        <color indexed="8"/>
      </top>
      <bottom style="thin">
        <color indexed="8"/>
      </bottom>
      <diagonal/>
    </border>
    <border>
      <left/>
      <right/>
      <top style="hair">
        <color indexed="8"/>
      </top>
      <bottom style="thin">
        <color indexed="8"/>
      </bottom>
      <diagonal/>
    </border>
    <border>
      <left style="hair">
        <color indexed="8"/>
      </left>
      <right style="thin">
        <color indexed="8"/>
      </right>
      <top style="thin">
        <color indexed="8"/>
      </top>
      <bottom style="thin">
        <color indexed="8"/>
      </bottom>
      <diagonal/>
    </border>
    <border>
      <left style="hair">
        <color indexed="8"/>
      </left>
      <right style="thin">
        <color indexed="8"/>
      </right>
      <top style="thin">
        <color indexed="8"/>
      </top>
      <bottom style="hair">
        <color indexed="8"/>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hair">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thin">
        <color indexed="8"/>
      </left>
      <right/>
      <top style="hair">
        <color indexed="8"/>
      </top>
      <bottom/>
      <diagonal/>
    </border>
    <border>
      <left/>
      <right style="hair">
        <color indexed="8"/>
      </right>
      <top/>
      <bottom style="thin">
        <color indexed="8"/>
      </bottom>
      <diagonal/>
    </border>
    <border>
      <left/>
      <right style="hair">
        <color indexed="8"/>
      </right>
      <top style="hair">
        <color indexed="8"/>
      </top>
      <bottom style="thin">
        <color indexed="8"/>
      </bottom>
      <diagonal/>
    </border>
    <border>
      <left style="hair">
        <color indexed="8"/>
      </left>
      <right/>
      <top style="thin">
        <color indexed="8"/>
      </top>
      <bottom style="thin">
        <color indexed="8"/>
      </bottom>
      <diagonal/>
    </border>
    <border>
      <left/>
      <right style="hair">
        <color indexed="8"/>
      </right>
      <top style="thin">
        <color indexed="8"/>
      </top>
      <bottom style="thin">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179" fontId="15" fillId="0" borderId="0" applyFill="0" applyBorder="0" applyProtection="0">
      <alignment vertical="center"/>
    </xf>
    <xf numFmtId="0" fontId="15" fillId="4" borderId="46" applyNumberFormat="0" applyFont="0" applyAlignment="0" applyProtection="0"/>
  </cellStyleXfs>
  <cellXfs count="726">
    <xf numFmtId="0" fontId="0" fillId="0" borderId="0" xfId="0"/>
    <xf numFmtId="0" fontId="1" fillId="0" borderId="0" xfId="0" applyNumberFormat="1" applyFont="1" applyFill="1" applyBorder="1" applyAlignment="1"/>
    <xf numFmtId="0" fontId="2" fillId="0" borderId="0" xfId="0" applyNumberFormat="1" applyFont="1" applyFill="1" applyBorder="1" applyAlignment="1"/>
    <xf numFmtId="0" fontId="1" fillId="0" borderId="1" xfId="0" applyNumberFormat="1" applyFont="1" applyFill="1" applyBorder="1" applyAlignment="1"/>
    <xf numFmtId="0" fontId="1" fillId="0" borderId="2" xfId="0" applyNumberFormat="1" applyFont="1" applyFill="1" applyBorder="1" applyAlignment="1"/>
    <xf numFmtId="0" fontId="2" fillId="0" borderId="2" xfId="0" applyNumberFormat="1" applyFont="1" applyFill="1" applyBorder="1" applyAlignment="1"/>
    <xf numFmtId="0" fontId="2" fillId="0" borderId="3" xfId="0" applyNumberFormat="1" applyFont="1" applyFill="1" applyBorder="1" applyAlignment="1"/>
    <xf numFmtId="0" fontId="1" fillId="0" borderId="4" xfId="0" applyNumberFormat="1" applyFont="1" applyFill="1" applyBorder="1" applyAlignment="1">
      <alignment horizontal="center"/>
    </xf>
    <xf numFmtId="0" fontId="1" fillId="0" borderId="1" xfId="0" applyNumberFormat="1" applyFont="1" applyFill="1" applyBorder="1" applyAlignment="1">
      <alignment horizontal="left"/>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3" fillId="0" borderId="5" xfId="0" applyFont="1" applyBorder="1" applyAlignment="1">
      <alignment horizontal="center"/>
    </xf>
    <xf numFmtId="0" fontId="3" fillId="0" borderId="6" xfId="0" applyFont="1" applyBorder="1"/>
    <xf numFmtId="0" fontId="0" fillId="0" borderId="7" xfId="0" applyBorder="1"/>
    <xf numFmtId="0" fontId="0" fillId="0" borderId="8" xfId="0" applyBorder="1"/>
    <xf numFmtId="49" fontId="2" fillId="0" borderId="4" xfId="0" applyNumberFormat="1" applyFont="1" applyFill="1" applyBorder="1" applyAlignment="1">
      <alignment horizontal="center"/>
    </xf>
    <xf numFmtId="0" fontId="2" fillId="0" borderId="6" xfId="0" applyNumberFormat="1" applyFont="1" applyFill="1" applyBorder="1" applyAlignment="1"/>
    <xf numFmtId="0" fontId="2" fillId="0" borderId="8" xfId="0" applyNumberFormat="1" applyFont="1" applyFill="1" applyBorder="1" applyAlignment="1"/>
    <xf numFmtId="0" fontId="2" fillId="0" borderId="4" xfId="0" applyNumberFormat="1" applyFont="1" applyFill="1" applyBorder="1" applyAlignment="1">
      <alignment horizontal="center"/>
    </xf>
    <xf numFmtId="0" fontId="2" fillId="0" borderId="4" xfId="0" applyNumberFormat="1" applyFont="1" applyFill="1" applyBorder="1" applyAlignment="1"/>
    <xf numFmtId="0" fontId="0" fillId="0" borderId="5" xfId="0" applyBorder="1" applyAlignment="1">
      <alignment horizontal="center"/>
    </xf>
    <xf numFmtId="0" fontId="0" fillId="0" borderId="6" xfId="0" applyFont="1" applyBorder="1"/>
    <xf numFmtId="0" fontId="0" fillId="0" borderId="0" xfId="0" applyFont="1" applyAlignment="1">
      <alignment horizontal="center"/>
    </xf>
    <xf numFmtId="0" fontId="0" fillId="0" borderId="1" xfId="0" applyFont="1" applyBorder="1"/>
    <xf numFmtId="0" fontId="0" fillId="0" borderId="3" xfId="0" applyBorder="1"/>
    <xf numFmtId="0" fontId="2" fillId="0" borderId="1" xfId="0" applyNumberFormat="1" applyFont="1" applyFill="1" applyBorder="1" applyAlignment="1"/>
    <xf numFmtId="0" fontId="2" fillId="0" borderId="9" xfId="0" applyNumberFormat="1" applyFont="1" applyFill="1" applyBorder="1" applyAlignment="1"/>
    <xf numFmtId="0" fontId="2" fillId="0" borderId="10" xfId="0" applyNumberFormat="1" applyFont="1" applyFill="1" applyBorder="1" applyAlignment="1"/>
    <xf numFmtId="0" fontId="0" fillId="0" borderId="10" xfId="0" applyBorder="1"/>
    <xf numFmtId="0" fontId="0" fillId="0" borderId="11" xfId="0" applyBorder="1"/>
    <xf numFmtId="0" fontId="2" fillId="0" borderId="12" xfId="0" applyNumberFormat="1" applyFont="1" applyFill="1" applyBorder="1" applyAlignment="1"/>
    <xf numFmtId="0" fontId="0" fillId="0" borderId="0" xfId="0" applyBorder="1"/>
    <xf numFmtId="0" fontId="0" fillId="0" borderId="13" xfId="0" applyBorder="1"/>
    <xf numFmtId="0" fontId="0" fillId="0" borderId="12" xfId="0" applyFont="1" applyBorder="1"/>
    <xf numFmtId="0" fontId="0" fillId="0" borderId="14" xfId="0" applyFont="1" applyBorder="1"/>
    <xf numFmtId="0" fontId="0" fillId="0" borderId="15" xfId="0" applyBorder="1"/>
    <xf numFmtId="0" fontId="0" fillId="0" borderId="16" xfId="0" applyBorder="1"/>
    <xf numFmtId="0" fontId="1" fillId="0" borderId="3" xfId="0" applyNumberFormat="1" applyFont="1" applyFill="1" applyBorder="1" applyAlignment="1"/>
    <xf numFmtId="0" fontId="2" fillId="0" borderId="17" xfId="0" applyNumberFormat="1" applyFont="1" applyFill="1" applyBorder="1" applyAlignment="1"/>
    <xf numFmtId="0" fontId="2" fillId="0" borderId="18" xfId="0" applyNumberFormat="1" applyFont="1" applyFill="1" applyBorder="1" applyAlignment="1"/>
    <xf numFmtId="0" fontId="2" fillId="0" borderId="19" xfId="0" applyNumberFormat="1" applyFont="1" applyFill="1" applyBorder="1" applyAlignment="1"/>
    <xf numFmtId="0" fontId="2" fillId="0" borderId="20" xfId="0" applyNumberFormat="1" applyFont="1" applyFill="1" applyBorder="1" applyAlignment="1"/>
    <xf numFmtId="0" fontId="2" fillId="0" borderId="21" xfId="0" applyNumberFormat="1" applyFont="1" applyFill="1" applyBorder="1" applyAlignment="1"/>
    <xf numFmtId="0" fontId="2" fillId="0" borderId="22" xfId="0" applyNumberFormat="1" applyFont="1" applyFill="1" applyBorder="1" applyAlignment="1"/>
    <xf numFmtId="0" fontId="2" fillId="0" borderId="23" xfId="0" applyNumberFormat="1" applyFont="1" applyFill="1" applyBorder="1" applyAlignment="1"/>
    <xf numFmtId="0" fontId="2" fillId="0" borderId="24" xfId="0" applyNumberFormat="1" applyFont="1" applyFill="1" applyBorder="1" applyAlignment="1"/>
    <xf numFmtId="0" fontId="1" fillId="0" borderId="6" xfId="0" applyNumberFormat="1" applyFont="1" applyFill="1" applyBorder="1" applyAlignment="1"/>
    <xf numFmtId="0" fontId="2" fillId="0" borderId="7" xfId="0" applyNumberFormat="1" applyFont="1" applyFill="1" applyBorder="1" applyAlignment="1"/>
    <xf numFmtId="0" fontId="3" fillId="0" borderId="3" xfId="0" applyFont="1" applyBorder="1"/>
    <xf numFmtId="0" fontId="3" fillId="0" borderId="0" xfId="0" applyFont="1"/>
    <xf numFmtId="0" fontId="3" fillId="0" borderId="5" xfId="0" applyFont="1" applyBorder="1"/>
    <xf numFmtId="0" fontId="3" fillId="0" borderId="5" xfId="0" applyFont="1" applyBorder="1" applyAlignment="1">
      <alignment horizontal="right"/>
    </xf>
    <xf numFmtId="0" fontId="3" fillId="0" borderId="8" xfId="0" applyFont="1" applyBorder="1"/>
    <xf numFmtId="0" fontId="0" fillId="0" borderId="5" xfId="0" applyFont="1" applyBorder="1"/>
    <xf numFmtId="49" fontId="0" fillId="0" borderId="5" xfId="0" applyNumberFormat="1" applyFont="1" applyBorder="1" applyAlignment="1">
      <alignment horizontal="right"/>
    </xf>
    <xf numFmtId="0" fontId="0" fillId="0" borderId="0" xfId="0" applyFont="1"/>
    <xf numFmtId="0" fontId="3" fillId="0" borderId="4" xfId="0" applyFont="1" applyBorder="1" applyAlignment="1">
      <alignment horizontal="center"/>
    </xf>
    <xf numFmtId="0" fontId="3" fillId="0" borderId="1" xfId="0" applyFont="1" applyBorder="1" applyAlignment="1">
      <alignment horizontal="left"/>
    </xf>
    <xf numFmtId="0" fontId="0" fillId="0" borderId="4" xfId="0" applyBorder="1" applyAlignment="1">
      <alignment horizontal="center"/>
    </xf>
    <xf numFmtId="0" fontId="0" fillId="0" borderId="1" xfId="0" applyFont="1" applyBorder="1" applyAlignment="1">
      <alignment horizontal="left"/>
    </xf>
    <xf numFmtId="0" fontId="3" fillId="0" borderId="9" xfId="0" applyFont="1" applyBorder="1"/>
    <xf numFmtId="0" fontId="0" fillId="2" borderId="5" xfId="0" applyFill="1" applyBorder="1" applyAlignment="1">
      <alignment vertical="center"/>
    </xf>
    <xf numFmtId="0" fontId="0" fillId="0" borderId="13" xfId="0" applyBorder="1" applyAlignment="1">
      <alignment vertical="center"/>
    </xf>
    <xf numFmtId="0" fontId="3" fillId="0" borderId="12" xfId="0" applyFont="1" applyBorder="1"/>
    <xf numFmtId="0" fontId="0" fillId="0" borderId="12" xfId="0" applyBorder="1"/>
    <xf numFmtId="0" fontId="0" fillId="0" borderId="0" xfId="0" applyBorder="1" applyAlignment="1">
      <alignment vertical="center"/>
    </xf>
    <xf numFmtId="0" fontId="4" fillId="2" borderId="25" xfId="0" applyFont="1" applyFill="1" applyBorder="1" applyAlignment="1">
      <alignment horizontal="center" vertical="center"/>
    </xf>
    <xf numFmtId="0" fontId="4" fillId="0" borderId="0" xfId="0" applyFont="1" applyBorder="1" applyAlignment="1">
      <alignment horizontal="left" vertical="center" wrapText="1"/>
    </xf>
    <xf numFmtId="0" fontId="3" fillId="0" borderId="4" xfId="0" applyFont="1" applyBorder="1" applyAlignment="1">
      <alignment horizontal="center" vertical="center"/>
    </xf>
    <xf numFmtId="0" fontId="4" fillId="2" borderId="26" xfId="0" applyFont="1" applyFill="1" applyBorder="1" applyAlignment="1">
      <alignment horizontal="center" vertical="center"/>
    </xf>
    <xf numFmtId="0" fontId="0" fillId="0" borderId="4" xfId="0" applyFont="1" applyBorder="1" applyAlignment="1">
      <alignment horizontal="center" vertical="center"/>
    </xf>
    <xf numFmtId="0" fontId="0" fillId="0" borderId="4" xfId="0" applyFont="1" applyBorder="1" applyAlignment="1">
      <alignment horizontal="center"/>
    </xf>
    <xf numFmtId="0" fontId="0" fillId="2" borderId="4" xfId="0" applyFont="1" applyFill="1" applyBorder="1" applyAlignment="1">
      <alignment horizontal="center" vertical="center"/>
    </xf>
    <xf numFmtId="49" fontId="0" fillId="0" borderId="8" xfId="0" applyNumberFormat="1" applyBorder="1"/>
    <xf numFmtId="49" fontId="0" fillId="0" borderId="8" xfId="0" applyNumberFormat="1" applyFont="1" applyBorder="1" applyAlignment="1">
      <alignment horizontal="right"/>
    </xf>
    <xf numFmtId="0" fontId="1" fillId="0" borderId="9" xfId="0" applyFont="1" applyBorder="1"/>
    <xf numFmtId="0" fontId="2" fillId="0" borderId="10" xfId="0" applyFont="1" applyBorder="1"/>
    <xf numFmtId="0" fontId="5" fillId="0" borderId="1" xfId="0" applyFont="1" applyBorder="1" applyAlignment="1">
      <alignment horizontal="center" vertical="center"/>
    </xf>
    <xf numFmtId="0" fontId="1" fillId="2" borderId="0" xfId="0" applyFont="1" applyFill="1" applyBorder="1" applyAlignment="1">
      <alignment horizontal="center" vertical="center"/>
    </xf>
    <xf numFmtId="0" fontId="1" fillId="0" borderId="1" xfId="0" applyFont="1" applyBorder="1"/>
    <xf numFmtId="0" fontId="1" fillId="0" borderId="4" xfId="0" applyFont="1" applyBorder="1" applyAlignment="1">
      <alignment horizontal="center"/>
    </xf>
    <xf numFmtId="0" fontId="1" fillId="0" borderId="0" xfId="0" applyFont="1" applyBorder="1" applyAlignment="1">
      <alignment horizontal="center"/>
    </xf>
    <xf numFmtId="49" fontId="0" fillId="0" borderId="4" xfId="0" applyNumberFormat="1" applyFont="1" applyBorder="1" applyAlignment="1">
      <alignment horizontal="center"/>
    </xf>
    <xf numFmtId="49" fontId="0" fillId="0" borderId="0" xfId="0" applyNumberFormat="1" applyFont="1" applyBorder="1" applyAlignment="1">
      <alignment horizontal="center"/>
    </xf>
    <xf numFmtId="0" fontId="2" fillId="0" borderId="1" xfId="0" applyFont="1" applyBorder="1"/>
    <xf numFmtId="0" fontId="0" fillId="0" borderId="6" xfId="0" applyNumberFormat="1" applyFont="1" applyBorder="1"/>
    <xf numFmtId="0" fontId="0" fillId="0" borderId="8" xfId="0" applyNumberFormat="1" applyBorder="1"/>
    <xf numFmtId="49" fontId="2" fillId="0" borderId="0" xfId="0" applyNumberFormat="1" applyFont="1" applyBorder="1" applyAlignment="1">
      <alignment horizontal="center"/>
    </xf>
    <xf numFmtId="0" fontId="3" fillId="0" borderId="5" xfId="0" applyNumberFormat="1" applyFont="1" applyBorder="1" applyAlignment="1">
      <alignment horizontal="center" vertical="center"/>
    </xf>
    <xf numFmtId="0" fontId="2" fillId="0" borderId="0" xfId="0" applyNumberFormat="1" applyFont="1" applyBorder="1" applyAlignment="1">
      <alignment horizontal="center"/>
    </xf>
    <xf numFmtId="0" fontId="0" fillId="0" borderId="5" xfId="0" applyNumberFormat="1" applyFont="1" applyBorder="1" applyAlignment="1">
      <alignment horizontal="center" vertical="center"/>
    </xf>
    <xf numFmtId="0" fontId="0" fillId="0" borderId="0" xfId="0" applyNumberFormat="1"/>
    <xf numFmtId="0" fontId="0" fillId="0" borderId="5" xfId="0" applyBorder="1" applyAlignment="1">
      <alignment horizontal="center" vertical="center"/>
    </xf>
    <xf numFmtId="0" fontId="0" fillId="0" borderId="0" xfId="0" applyNumberFormat="1" applyFont="1" applyAlignment="1">
      <alignment horizontal="center" vertical="center"/>
    </xf>
    <xf numFmtId="3" fontId="0" fillId="0" borderId="0" xfId="0" applyNumberFormat="1" applyFont="1"/>
    <xf numFmtId="9" fontId="0" fillId="0" borderId="6" xfId="0" applyNumberFormat="1" applyFont="1" applyBorder="1"/>
    <xf numFmtId="9" fontId="0" fillId="0" borderId="0" xfId="0" applyNumberFormat="1" applyFont="1"/>
    <xf numFmtId="0" fontId="0" fillId="0" borderId="17" xfId="0" applyFont="1" applyBorder="1"/>
    <xf numFmtId="9" fontId="0" fillId="0" borderId="18" xfId="0" applyNumberFormat="1" applyFont="1" applyBorder="1"/>
    <xf numFmtId="0" fontId="0" fillId="0" borderId="19" xfId="0" applyBorder="1"/>
    <xf numFmtId="9" fontId="0" fillId="0" borderId="0" xfId="0" applyNumberFormat="1" applyFont="1" applyBorder="1"/>
    <xf numFmtId="0" fontId="0" fillId="0" borderId="22" xfId="0" applyFont="1" applyBorder="1"/>
    <xf numFmtId="9" fontId="0" fillId="0" borderId="23" xfId="0" applyNumberFormat="1" applyFont="1" applyBorder="1"/>
    <xf numFmtId="0" fontId="0" fillId="0" borderId="24" xfId="0" applyBorder="1"/>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Alignment="1">
      <alignment horizontal="center" vertical="center"/>
    </xf>
    <xf numFmtId="0" fontId="0" fillId="0" borderId="0" xfId="0" applyNumberFormat="1" applyFont="1" applyAlignment="1">
      <alignment horizontal="left" vertical="center"/>
    </xf>
    <xf numFmtId="10" fontId="0" fillId="0" borderId="0" xfId="0" applyNumberFormat="1" applyFont="1" applyAlignment="1">
      <alignment horizontal="left" vertical="center"/>
    </xf>
    <xf numFmtId="0" fontId="3" fillId="0" borderId="1" xfId="0" applyFont="1" applyBorder="1"/>
    <xf numFmtId="0" fontId="2" fillId="0" borderId="2" xfId="0" applyFont="1" applyBorder="1"/>
    <xf numFmtId="0" fontId="0" fillId="0" borderId="2" xfId="0" applyBorder="1"/>
    <xf numFmtId="0" fontId="5" fillId="0" borderId="2" xfId="0" applyFont="1" applyBorder="1" applyAlignment="1">
      <alignment horizontal="center" vertical="center"/>
    </xf>
    <xf numFmtId="0" fontId="0" fillId="2" borderId="3" xfId="0" applyFont="1" applyFill="1" applyBorder="1" applyAlignment="1">
      <alignment horizontal="center" vertical="center"/>
    </xf>
    <xf numFmtId="0" fontId="3" fillId="0" borderId="6" xfId="0" applyFont="1" applyBorder="1" applyAlignment="1">
      <alignment vertical="center"/>
    </xf>
    <xf numFmtId="0" fontId="3" fillId="0" borderId="1" xfId="0" applyFont="1" applyBorder="1" applyAlignment="1">
      <alignment horizontal="center" vertical="center"/>
    </xf>
    <xf numFmtId="0" fontId="0" fillId="0" borderId="5" xfId="0" applyBorder="1"/>
    <xf numFmtId="0" fontId="0" fillId="0" borderId="4" xfId="0" applyNumberFormat="1" applyFont="1" applyBorder="1" applyAlignment="1">
      <alignment horizontal="center"/>
    </xf>
    <xf numFmtId="49" fontId="0" fillId="0" borderId="5" xfId="0" applyNumberFormat="1" applyFont="1" applyBorder="1" applyAlignment="1">
      <alignment horizontal="center" vertical="center"/>
    </xf>
    <xf numFmtId="0" fontId="2" fillId="0" borderId="4" xfId="0" applyFont="1" applyBorder="1" applyAlignment="1">
      <alignment horizontal="center"/>
    </xf>
    <xf numFmtId="0" fontId="1" fillId="0" borderId="6" xfId="0" applyFont="1" applyBorder="1"/>
    <xf numFmtId="0" fontId="1" fillId="0" borderId="7" xfId="0" applyFont="1" applyBorder="1"/>
    <xf numFmtId="0" fontId="1" fillId="0" borderId="7" xfId="0" applyNumberFormat="1" applyFont="1" applyBorder="1"/>
    <xf numFmtId="0" fontId="5" fillId="0" borderId="8" xfId="0" applyFont="1" applyBorder="1" applyAlignment="1">
      <alignment horizontal="center" vertical="center"/>
    </xf>
    <xf numFmtId="0" fontId="2" fillId="2" borderId="4" xfId="0" applyFont="1" applyFill="1" applyBorder="1" applyAlignment="1">
      <alignment horizontal="center" vertical="center"/>
    </xf>
    <xf numFmtId="0" fontId="6" fillId="0" borderId="6" xfId="0" applyFont="1" applyBorder="1"/>
    <xf numFmtId="49" fontId="2" fillId="0" borderId="4" xfId="0" applyNumberFormat="1" applyFont="1" applyBorder="1" applyAlignment="1">
      <alignment horizontal="center"/>
    </xf>
    <xf numFmtId="0" fontId="0" fillId="0" borderId="0" xfId="0" applyBorder="1" applyAlignment="1">
      <alignment horizontal="center"/>
    </xf>
    <xf numFmtId="0" fontId="2" fillId="0" borderId="7" xfId="0" applyFont="1" applyBorder="1"/>
    <xf numFmtId="0" fontId="1" fillId="0" borderId="1" xfId="0" applyFont="1" applyBorder="1" applyAlignment="1">
      <alignment vertical="center"/>
    </xf>
    <xf numFmtId="0" fontId="2" fillId="0" borderId="0" xfId="0" applyFont="1" applyBorder="1"/>
    <xf numFmtId="0" fontId="2" fillId="0" borderId="0" xfId="0" applyFont="1" applyBorder="1" applyAlignment="1">
      <alignment horizontal="center"/>
    </xf>
    <xf numFmtId="0" fontId="1" fillId="2" borderId="6" xfId="0" applyFont="1" applyFill="1" applyBorder="1" applyAlignment="1">
      <alignment vertical="center"/>
    </xf>
    <xf numFmtId="0" fontId="6" fillId="0" borderId="1" xfId="0" applyFont="1" applyBorder="1"/>
    <xf numFmtId="0" fontId="0" fillId="0" borderId="2" xfId="0" applyFont="1" applyBorder="1"/>
    <xf numFmtId="0" fontId="0" fillId="0" borderId="3" xfId="0" applyFont="1" applyBorder="1"/>
    <xf numFmtId="0" fontId="0" fillId="0" borderId="0" xfId="0" applyFont="1" applyBorder="1"/>
    <xf numFmtId="0" fontId="1" fillId="2" borderId="1" xfId="0" applyFont="1" applyFill="1" applyBorder="1" applyAlignment="1">
      <alignment vertical="center"/>
    </xf>
    <xf numFmtId="0" fontId="2" fillId="0" borderId="4" xfId="0" applyNumberFormat="1" applyFont="1" applyBorder="1" applyAlignment="1">
      <alignment horizontal="center"/>
    </xf>
    <xf numFmtId="49" fontId="2" fillId="0" borderId="2" xfId="0" applyNumberFormat="1" applyFont="1" applyBorder="1" applyAlignment="1">
      <alignment horizontal="center"/>
    </xf>
    <xf numFmtId="49" fontId="2" fillId="0" borderId="3" xfId="0" applyNumberFormat="1" applyFont="1" applyBorder="1" applyAlignment="1">
      <alignment horizontal="center"/>
    </xf>
    <xf numFmtId="0" fontId="0" fillId="2" borderId="2" xfId="0" applyFill="1" applyBorder="1"/>
    <xf numFmtId="0" fontId="0" fillId="2" borderId="3" xfId="0" applyFill="1" applyBorder="1"/>
    <xf numFmtId="0" fontId="1" fillId="0" borderId="0" xfId="0" applyFont="1" applyBorder="1"/>
    <xf numFmtId="0" fontId="2" fillId="0" borderId="2" xfId="0" applyNumberFormat="1" applyFont="1" applyBorder="1" applyAlignment="1">
      <alignment horizontal="center"/>
    </xf>
    <xf numFmtId="0" fontId="0" fillId="0" borderId="4" xfId="0" applyBorder="1"/>
    <xf numFmtId="0" fontId="1" fillId="2" borderId="0" xfId="0" applyFont="1" applyFill="1" applyBorder="1"/>
    <xf numFmtId="0" fontId="0" fillId="2" borderId="0" xfId="0" applyFill="1" applyBorder="1"/>
    <xf numFmtId="0" fontId="5"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5" fillId="0" borderId="0" xfId="0" applyFont="1" applyBorder="1" applyAlignment="1">
      <alignment horizontal="center" vertical="center"/>
    </xf>
    <xf numFmtId="0" fontId="0" fillId="0" borderId="0" xfId="0" applyNumberFormat="1" applyFont="1" applyBorder="1" applyAlignment="1">
      <alignment horizontal="center"/>
    </xf>
    <xf numFmtId="0" fontId="1" fillId="0" borderId="0" xfId="0" applyFont="1" applyBorder="1" applyAlignment="1">
      <alignment vertical="center"/>
    </xf>
    <xf numFmtId="0" fontId="0" fillId="2" borderId="0" xfId="0" applyFill="1"/>
    <xf numFmtId="0" fontId="2" fillId="0" borderId="11" xfId="0" applyFont="1" applyBorder="1"/>
    <xf numFmtId="0" fontId="2" fillId="0" borderId="3" xfId="0" applyFont="1" applyBorder="1"/>
    <xf numFmtId="4" fontId="2" fillId="0" borderId="1" xfId="0" applyNumberFormat="1" applyFont="1" applyBorder="1"/>
    <xf numFmtId="0" fontId="0" fillId="0" borderId="8" xfId="0" applyBorder="1" applyAlignment="1">
      <alignment horizontal="center"/>
    </xf>
    <xf numFmtId="4" fontId="2" fillId="0" borderId="1" xfId="0" applyNumberFormat="1" applyFont="1" applyBorder="1" applyAlignment="1">
      <alignment horizontal="left"/>
    </xf>
    <xf numFmtId="0" fontId="2" fillId="0" borderId="3" xfId="0" applyNumberFormat="1" applyFont="1" applyBorder="1"/>
    <xf numFmtId="0" fontId="2" fillId="0" borderId="3" xfId="0" applyNumberFormat="1" applyFont="1" applyBorder="1" applyAlignment="1">
      <alignment horizontal="center"/>
    </xf>
    <xf numFmtId="0" fontId="2" fillId="0" borderId="4" xfId="0" applyFont="1" applyBorder="1"/>
    <xf numFmtId="0" fontId="1" fillId="2" borderId="6" xfId="0" applyFont="1" applyFill="1" applyBorder="1" applyAlignment="1">
      <alignment horizontal="left" vertical="center"/>
    </xf>
    <xf numFmtId="0" fontId="5" fillId="0" borderId="7" xfId="0" applyFont="1" applyBorder="1" applyAlignment="1">
      <alignment horizontal="center" vertical="center"/>
    </xf>
    <xf numFmtId="0" fontId="0" fillId="0" borderId="18" xfId="0" applyBorder="1"/>
    <xf numFmtId="0" fontId="3" fillId="0" borderId="4" xfId="0" applyFont="1" applyBorder="1"/>
    <xf numFmtId="0" fontId="0" fillId="0" borderId="20" xfId="0" applyFont="1" applyBorder="1"/>
    <xf numFmtId="0" fontId="0" fillId="0" borderId="21" xfId="0" applyBorder="1"/>
    <xf numFmtId="0" fontId="0" fillId="0" borderId="23" xfId="0" applyBorder="1"/>
    <xf numFmtId="0" fontId="0" fillId="0" borderId="1" xfId="0" applyFont="1" applyBorder="1" applyAlignment="1">
      <alignment horizontal="left" vertical="center"/>
    </xf>
    <xf numFmtId="0" fontId="3" fillId="0" borderId="6" xfId="0" applyFont="1" applyBorder="1" applyAlignment="1">
      <alignment horizontal="left" vertical="center"/>
    </xf>
    <xf numFmtId="0" fontId="3" fillId="0" borderId="8" xfId="0" applyFont="1" applyBorder="1" applyAlignment="1">
      <alignment horizontal="left" vertical="center"/>
    </xf>
    <xf numFmtId="0" fontId="0" fillId="0" borderId="5" xfId="0" applyFont="1" applyBorder="1" applyAlignment="1">
      <alignment horizontal="left" vertical="center"/>
    </xf>
    <xf numFmtId="0" fontId="3" fillId="0" borderId="7" xfId="0" applyFont="1" applyBorder="1" applyAlignment="1">
      <alignment horizontal="left" vertical="center"/>
    </xf>
    <xf numFmtId="0" fontId="0" fillId="0" borderId="4" xfId="0" applyFont="1" applyBorder="1" applyAlignment="1">
      <alignment horizontal="left" vertical="center"/>
    </xf>
    <xf numFmtId="0" fontId="0" fillId="0" borderId="4" xfId="0" applyFont="1" applyBorder="1" applyAlignment="1">
      <alignment horizontal="left"/>
    </xf>
    <xf numFmtId="0" fontId="0" fillId="0" borderId="5" xfId="0" applyFont="1" applyBorder="1" applyAlignment="1">
      <alignment horizontal="left"/>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0" fillId="0" borderId="4" xfId="0" applyFont="1" applyBorder="1"/>
    <xf numFmtId="49" fontId="2" fillId="0" borderId="6" xfId="0" applyNumberFormat="1" applyFont="1" applyBorder="1"/>
    <xf numFmtId="0" fontId="0" fillId="0" borderId="9" xfId="0" applyFont="1" applyBorder="1"/>
    <xf numFmtId="0" fontId="3" fillId="0" borderId="27" xfId="0" applyFont="1" applyBorder="1"/>
    <xf numFmtId="0" fontId="0" fillId="0" borderId="27" xfId="0" applyFont="1" applyBorder="1"/>
    <xf numFmtId="49" fontId="0" fillId="0" borderId="4" xfId="0" applyNumberFormat="1" applyFont="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2" borderId="4" xfId="0" applyFont="1" applyFill="1" applyBorder="1" applyAlignment="1">
      <alignment horizontal="center" vertical="center"/>
    </xf>
    <xf numFmtId="0" fontId="3" fillId="0" borderId="0" xfId="0" applyFont="1" applyBorder="1" applyAlignment="1">
      <alignment horizontal="left" vertical="center"/>
    </xf>
    <xf numFmtId="0" fontId="4" fillId="0" borderId="0" xfId="0" applyFont="1" applyBorder="1" applyAlignment="1">
      <alignment horizontal="left" vertical="top" wrapText="1"/>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center" vertical="center"/>
    </xf>
    <xf numFmtId="0" fontId="3" fillId="0" borderId="0" xfId="0" applyFont="1" applyBorder="1"/>
    <xf numFmtId="0" fontId="0" fillId="0" borderId="20" xfId="0" applyFont="1" applyBorder="1" applyAlignment="1">
      <alignment horizontal="center" vertical="center"/>
    </xf>
    <xf numFmtId="0" fontId="3" fillId="0" borderId="20" xfId="0" applyFont="1" applyBorder="1"/>
    <xf numFmtId="0" fontId="2" fillId="0" borderId="20" xfId="0" applyFont="1" applyBorder="1"/>
    <xf numFmtId="0" fontId="0" fillId="0" borderId="20" xfId="0" applyBorder="1"/>
    <xf numFmtId="0" fontId="1" fillId="0" borderId="2" xfId="0" applyFont="1" applyBorder="1"/>
    <xf numFmtId="0" fontId="2" fillId="0" borderId="1" xfId="0" applyFont="1" applyBorder="1" applyAlignment="1">
      <alignment horizontal="left"/>
    </xf>
    <xf numFmtId="0" fontId="1" fillId="0" borderId="6" xfId="0" applyNumberFormat="1" applyFont="1" applyFill="1" applyBorder="1" applyAlignment="1">
      <alignment horizontal="left"/>
    </xf>
    <xf numFmtId="0" fontId="1" fillId="0" borderId="7" xfId="0" applyNumberFormat="1" applyFont="1" applyFill="1" applyBorder="1" applyAlignment="1">
      <alignment horizontal="left"/>
    </xf>
    <xf numFmtId="0" fontId="1" fillId="0" borderId="8" xfId="0" applyNumberFormat="1" applyFont="1" applyFill="1" applyBorder="1" applyAlignment="1">
      <alignment horizontal="left"/>
    </xf>
    <xf numFmtId="0" fontId="2" fillId="0" borderId="13" xfId="0" applyNumberFormat="1" applyFont="1" applyFill="1" applyBorder="1" applyAlignment="1"/>
    <xf numFmtId="0" fontId="0" fillId="0" borderId="0" xfId="0" applyNumberFormat="1" applyFont="1" applyFill="1" applyBorder="1" applyAlignment="1">
      <alignment wrapText="1"/>
    </xf>
    <xf numFmtId="0" fontId="1" fillId="0" borderId="0" xfId="0" applyNumberFormat="1" applyFont="1" applyFill="1" applyBorder="1" applyAlignment="1">
      <alignment horizontal="center"/>
    </xf>
    <xf numFmtId="0" fontId="1" fillId="0" borderId="12" xfId="0" applyNumberFormat="1" applyFont="1" applyFill="1" applyBorder="1" applyAlignment="1"/>
    <xf numFmtId="0" fontId="2" fillId="0" borderId="0" xfId="0" applyNumberFormat="1" applyFont="1" applyFill="1" applyBorder="1" applyAlignment="1">
      <alignment horizontal="center"/>
    </xf>
    <xf numFmtId="0" fontId="11" fillId="0" borderId="4" xfId="0" applyNumberFormat="1" applyFont="1" applyFill="1" applyBorder="1" applyAlignment="1">
      <alignment horizontal="center"/>
    </xf>
    <xf numFmtId="3" fontId="1" fillId="0" borderId="4" xfId="0" applyNumberFormat="1" applyFont="1" applyFill="1" applyBorder="1" applyAlignment="1">
      <alignment horizontal="center"/>
    </xf>
    <xf numFmtId="0" fontId="12" fillId="0" borderId="4" xfId="0" applyNumberFormat="1" applyFont="1" applyFill="1" applyBorder="1" applyAlignment="1">
      <alignment horizontal="center"/>
    </xf>
    <xf numFmtId="3" fontId="2" fillId="0" borderId="4" xfId="0" applyNumberFormat="1" applyFont="1" applyFill="1" applyBorder="1" applyAlignment="1">
      <alignment horizontal="center"/>
    </xf>
    <xf numFmtId="0" fontId="12" fillId="0" borderId="0" xfId="0" applyNumberFormat="1" applyFont="1" applyFill="1" applyBorder="1" applyAlignment="1"/>
    <xf numFmtId="0" fontId="12" fillId="0" borderId="15" xfId="0" applyNumberFormat="1" applyFont="1" applyFill="1" applyBorder="1" applyAlignment="1"/>
    <xf numFmtId="0" fontId="0" fillId="0" borderId="15" xfId="0" applyNumberFormat="1" applyFont="1" applyFill="1" applyBorder="1" applyAlignment="1">
      <alignment wrapText="1"/>
    </xf>
    <xf numFmtId="0" fontId="0" fillId="0" borderId="15" xfId="0" applyFont="1" applyBorder="1"/>
    <xf numFmtId="0" fontId="2" fillId="0" borderId="16" xfId="0" applyNumberFormat="1" applyFont="1" applyFill="1" applyBorder="1" applyAlignment="1"/>
    <xf numFmtId="0" fontId="0" fillId="0" borderId="0" xfId="0" applyAlignment="1">
      <alignment vertical="center"/>
    </xf>
    <xf numFmtId="0" fontId="3" fillId="0" borderId="1" xfId="0" applyFont="1" applyBorder="1" applyAlignment="1">
      <alignment vertical="center"/>
    </xf>
    <xf numFmtId="0" fontId="0" fillId="0" borderId="2" xfId="0" applyBorder="1" applyAlignment="1">
      <alignment vertical="center"/>
    </xf>
    <xf numFmtId="0" fontId="2" fillId="2" borderId="5" xfId="0" applyFont="1" applyFill="1" applyBorder="1" applyAlignment="1">
      <alignment vertical="center"/>
    </xf>
    <xf numFmtId="0" fontId="0" fillId="0" borderId="1" xfId="0" applyFont="1" applyBorder="1" applyAlignment="1">
      <alignment vertical="center"/>
    </xf>
    <xf numFmtId="0" fontId="0" fillId="0" borderId="3" xfId="0" applyBorder="1" applyAlignment="1">
      <alignment vertical="center"/>
    </xf>
    <xf numFmtId="0" fontId="3" fillId="0" borderId="7" xfId="0" applyFont="1" applyBorder="1"/>
    <xf numFmtId="0" fontId="3" fillId="0" borderId="4" xfId="0" applyNumberFormat="1" applyFont="1" applyFill="1" applyBorder="1" applyAlignment="1">
      <alignment horizontal="center"/>
    </xf>
    <xf numFmtId="0" fontId="0" fillId="0" borderId="4" xfId="0" applyNumberFormat="1" applyFont="1" applyFill="1" applyBorder="1" applyAlignment="1">
      <alignment horizontal="center"/>
    </xf>
    <xf numFmtId="0" fontId="3" fillId="0" borderId="2" xfId="0" applyFont="1" applyBorder="1"/>
    <xf numFmtId="0" fontId="0" fillId="0" borderId="22" xfId="0" applyBorder="1"/>
    <xf numFmtId="0" fontId="0" fillId="0" borderId="0" xfId="0" applyNumberFormat="1" applyFont="1" applyFill="1" applyBorder="1" applyAlignment="1"/>
    <xf numFmtId="0" fontId="0" fillId="0" borderId="18" xfId="0" applyBorder="1" applyAlignment="1">
      <alignment vertical="center"/>
    </xf>
    <xf numFmtId="0" fontId="0" fillId="0" borderId="19" xfId="0" applyBorder="1" applyAlignment="1">
      <alignment vertical="center"/>
    </xf>
    <xf numFmtId="0" fontId="0" fillId="0" borderId="20" xfId="0" applyFont="1" applyBorder="1" applyAlignment="1">
      <alignment vertical="center"/>
    </xf>
    <xf numFmtId="0" fontId="0" fillId="0" borderId="21" xfId="0" applyBorder="1" applyAlignment="1">
      <alignment vertical="center"/>
    </xf>
    <xf numFmtId="0" fontId="0" fillId="0" borderId="22" xfId="0" applyFont="1" applyBorder="1" applyAlignment="1">
      <alignment vertical="center"/>
    </xf>
    <xf numFmtId="0" fontId="0" fillId="0" borderId="0" xfId="0" applyNumberFormat="1" applyBorder="1"/>
    <xf numFmtId="0" fontId="0" fillId="0" borderId="0" xfId="0" applyFont="1" applyBorder="1" applyAlignment="1">
      <alignment vertical="center"/>
    </xf>
    <xf numFmtId="0" fontId="0" fillId="0" borderId="0" xfId="0" applyFont="1" applyBorder="1" applyAlignment="1">
      <alignment horizontal="right" vertical="center"/>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0" fontId="4" fillId="0" borderId="0" xfId="0" applyFont="1"/>
    <xf numFmtId="0" fontId="4" fillId="0" borderId="0" xfId="0" applyFont="1" applyBorder="1" applyAlignment="1">
      <alignment horizontal="center" vertical="center"/>
    </xf>
    <xf numFmtId="49" fontId="4" fillId="0" borderId="0" xfId="0" applyNumberFormat="1" applyFont="1" applyBorder="1" applyAlignment="1">
      <alignment horizontal="center" vertical="center"/>
    </xf>
    <xf numFmtId="0" fontId="0" fillId="0" borderId="0" xfId="0" applyFont="1" applyBorder="1" applyAlignment="1">
      <alignment horizontal="left" vertical="top" wrapText="1"/>
    </xf>
    <xf numFmtId="0" fontId="4" fillId="0" borderId="0" xfId="0" applyFont="1" applyBorder="1"/>
    <xf numFmtId="0" fontId="4" fillId="0" borderId="17" xfId="0" applyFont="1" applyBorder="1"/>
    <xf numFmtId="0" fontId="0" fillId="0" borderId="6" xfId="0" applyNumberFormat="1" applyFont="1" applyFill="1" applyBorder="1" applyAlignment="1"/>
    <xf numFmtId="0" fontId="0" fillId="0" borderId="8" xfId="0" applyNumberFormat="1" applyFont="1" applyFill="1" applyBorder="1" applyAlignment="1"/>
    <xf numFmtId="0" fontId="4" fillId="0" borderId="18" xfId="0" applyFont="1" applyBorder="1"/>
    <xf numFmtId="0" fontId="4" fillId="0" borderId="19" xfId="0" applyFont="1" applyBorder="1"/>
    <xf numFmtId="0" fontId="4" fillId="0" borderId="20" xfId="0" applyFont="1" applyBorder="1"/>
    <xf numFmtId="0" fontId="4" fillId="0" borderId="21" xfId="0" applyFont="1" applyBorder="1"/>
    <xf numFmtId="0" fontId="3" fillId="0" borderId="17" xfId="0" applyFont="1" applyBorder="1"/>
    <xf numFmtId="3" fontId="0" fillId="0" borderId="0" xfId="0" applyNumberFormat="1"/>
    <xf numFmtId="0" fontId="1" fillId="0" borderId="4" xfId="0" applyFont="1" applyBorder="1"/>
    <xf numFmtId="0" fontId="5" fillId="0" borderId="0" xfId="0" applyFont="1" applyBorder="1" applyAlignment="1">
      <alignment horizontal="left" vertical="center" wrapText="1"/>
    </xf>
    <xf numFmtId="0" fontId="0" fillId="0" borderId="8" xfId="0" applyFont="1" applyBorder="1" applyAlignment="1">
      <alignment horizontal="center"/>
    </xf>
    <xf numFmtId="0" fontId="0" fillId="0" borderId="0" xfId="0" applyFont="1" applyFill="1" applyBorder="1"/>
    <xf numFmtId="3" fontId="0" fillId="0" borderId="0" xfId="0" applyNumberFormat="1" applyBorder="1"/>
    <xf numFmtId="49" fontId="0" fillId="0" borderId="0" xfId="0" applyNumberFormat="1" applyBorder="1" applyAlignment="1">
      <alignment horizontal="center" vertical="center"/>
    </xf>
    <xf numFmtId="0" fontId="14" fillId="0" borderId="0" xfId="0" applyFont="1" applyBorder="1"/>
    <xf numFmtId="0" fontId="0" fillId="0" borderId="14" xfId="0" applyBorder="1"/>
    <xf numFmtId="49" fontId="0" fillId="0" borderId="0" xfId="0" applyNumberFormat="1" applyFont="1" applyAlignment="1">
      <alignment horizontal="center"/>
    </xf>
    <xf numFmtId="0" fontId="0" fillId="0" borderId="5" xfId="0" applyFont="1" applyBorder="1" applyAlignment="1">
      <alignment horizontal="center"/>
    </xf>
    <xf numFmtId="0" fontId="0" fillId="0" borderId="31" xfId="0" applyFont="1" applyBorder="1"/>
    <xf numFmtId="0" fontId="0" fillId="0" borderId="41" xfId="0" applyBorder="1"/>
    <xf numFmtId="0" fontId="0" fillId="0" borderId="42" xfId="0" applyFont="1" applyBorder="1"/>
    <xf numFmtId="0" fontId="0" fillId="0" borderId="43" xfId="0" applyBorder="1"/>
    <xf numFmtId="0" fontId="0" fillId="0" borderId="44" xfId="0" applyFont="1" applyBorder="1"/>
    <xf numFmtId="0" fontId="0" fillId="0" borderId="45" xfId="0" applyBorder="1"/>
    <xf numFmtId="0" fontId="0" fillId="0" borderId="15"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3" xfId="0" applyFont="1" applyBorder="1" applyAlignment="1">
      <alignment horizontal="center" vertical="center"/>
    </xf>
    <xf numFmtId="0" fontId="0" fillId="0" borderId="16" xfId="0" applyFont="1" applyBorder="1" applyAlignment="1">
      <alignment horizontal="center" vertical="center"/>
    </xf>
    <xf numFmtId="0" fontId="3" fillId="0" borderId="10" xfId="0" applyFont="1" applyBorder="1"/>
    <xf numFmtId="0" fontId="0" fillId="0" borderId="3" xfId="0" applyFont="1" applyBorder="1" applyAlignment="1">
      <alignment horizontal="center"/>
    </xf>
    <xf numFmtId="0" fontId="3" fillId="0" borderId="18" xfId="0" applyFont="1" applyBorder="1"/>
    <xf numFmtId="0" fontId="0" fillId="0" borderId="23" xfId="0" applyFont="1" applyBorder="1"/>
    <xf numFmtId="0" fontId="0" fillId="0" borderId="2"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0" fillId="2" borderId="8" xfId="0" applyFill="1" applyBorder="1" applyAlignment="1">
      <alignment horizontal="center" vertical="center"/>
    </xf>
    <xf numFmtId="0" fontId="0" fillId="0" borderId="6" xfId="0" applyFont="1" applyBorder="1" applyAlignment="1">
      <alignment horizontal="left"/>
    </xf>
    <xf numFmtId="0" fontId="0" fillId="0" borderId="0" xfId="0" applyFont="1" applyBorder="1" applyAlignment="1">
      <alignment horizontal="center"/>
    </xf>
    <xf numFmtId="0" fontId="0" fillId="0" borderId="0" xfId="0" applyFont="1" applyBorder="1" applyAlignment="1">
      <alignment horizontal="left"/>
    </xf>
    <xf numFmtId="0" fontId="0" fillId="0" borderId="1" xfId="0" applyFont="1" applyBorder="1" applyAlignment="1">
      <alignment horizontal="center" vertical="center"/>
    </xf>
    <xf numFmtId="0" fontId="0" fillId="0" borderId="2" xfId="0" applyNumberFormat="1" applyFont="1" applyBorder="1"/>
    <xf numFmtId="0" fontId="0" fillId="0" borderId="8" xfId="0" applyFont="1" applyBorder="1" applyAlignment="1">
      <alignment horizontal="center" vertical="center"/>
    </xf>
    <xf numFmtId="0" fontId="0" fillId="2" borderId="12" xfId="0" applyFont="1" applyFill="1" applyBorder="1" applyAlignment="1">
      <alignment horizontal="center" vertical="center"/>
    </xf>
    <xf numFmtId="0" fontId="3" fillId="0" borderId="6"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1" fillId="0" borderId="17" xfId="0" applyNumberFormat="1" applyFont="1" applyFill="1" applyBorder="1" applyAlignment="1"/>
    <xf numFmtId="0" fontId="0" fillId="0" borderId="18" xfId="0" applyNumberFormat="1" applyFont="1" applyFill="1" applyBorder="1" applyAlignment="1"/>
    <xf numFmtId="0" fontId="0" fillId="0" borderId="19" xfId="0" applyNumberFormat="1" applyFont="1" applyFill="1" applyBorder="1" applyAlignment="1"/>
    <xf numFmtId="0" fontId="1" fillId="0" borderId="18" xfId="0" applyNumberFormat="1" applyFont="1" applyFill="1" applyBorder="1" applyAlignment="1"/>
    <xf numFmtId="0" fontId="1" fillId="0" borderId="19" xfId="0" applyNumberFormat="1" applyFont="1" applyFill="1" applyBorder="1" applyAlignment="1"/>
    <xf numFmtId="0" fontId="2" fillId="0" borderId="22" xfId="0" applyFont="1" applyBorder="1"/>
    <xf numFmtId="0" fontId="0" fillId="0" borderId="8" xfId="0" applyFont="1" applyBorder="1" applyAlignment="1">
      <alignment vertical="center"/>
    </xf>
    <xf numFmtId="0" fontId="0" fillId="0" borderId="6" xfId="0" applyFont="1" applyBorder="1" applyAlignment="1">
      <alignment vertical="center"/>
    </xf>
    <xf numFmtId="0" fontId="0" fillId="0" borderId="8" xfId="0" applyBorder="1" applyAlignment="1">
      <alignment vertical="center"/>
    </xf>
    <xf numFmtId="0" fontId="0" fillId="0" borderId="10" xfId="0" applyFont="1" applyBorder="1"/>
    <xf numFmtId="0" fontId="0" fillId="0" borderId="12" xfId="0" applyFont="1" applyBorder="1" applyAlignment="1">
      <alignment horizontal="center"/>
    </xf>
    <xf numFmtId="0" fontId="0" fillId="0" borderId="12" xfId="0" applyBorder="1" applyAlignment="1">
      <alignment horizontal="center"/>
    </xf>
    <xf numFmtId="0" fontId="0" fillId="0" borderId="0" xfId="0" applyFont="1" applyAlignment="1">
      <alignment horizontal="left"/>
    </xf>
    <xf numFmtId="0" fontId="3" fillId="0" borderId="6" xfId="0" applyNumberFormat="1" applyFont="1" applyFill="1" applyBorder="1" applyAlignment="1"/>
    <xf numFmtId="0" fontId="0" fillId="2" borderId="8" xfId="0" applyNumberFormat="1" applyFont="1" applyFill="1" applyBorder="1" applyAlignment="1">
      <alignment horizontal="center"/>
    </xf>
    <xf numFmtId="0" fontId="0" fillId="0" borderId="4" xfId="0" applyBorder="1" applyAlignment="1">
      <alignment horizontal="center" vertical="center"/>
    </xf>
    <xf numFmtId="0" fontId="3" fillId="2" borderId="6" xfId="0" applyFont="1" applyFill="1" applyBorder="1"/>
    <xf numFmtId="0" fontId="0" fillId="2" borderId="8" xfId="0" applyFill="1" applyBorder="1"/>
    <xf numFmtId="0" fontId="0" fillId="2" borderId="6" xfId="0" applyFont="1" applyFill="1" applyBorder="1"/>
    <xf numFmtId="0" fontId="1" fillId="0" borderId="6" xfId="0" applyFont="1" applyFill="1" applyBorder="1"/>
    <xf numFmtId="0" fontId="1" fillId="0" borderId="4" xfId="0" applyFont="1" applyFill="1" applyBorder="1"/>
    <xf numFmtId="0" fontId="2" fillId="0" borderId="4" xfId="0" applyFont="1" applyBorder="1" applyAlignment="1">
      <alignment horizontal="center" vertical="center"/>
    </xf>
    <xf numFmtId="0" fontId="2" fillId="0" borderId="6" xfId="0" applyFont="1" applyBorder="1"/>
    <xf numFmtId="0" fontId="3" fillId="0" borderId="0" xfId="0" applyFont="1" applyBorder="1" applyAlignment="1">
      <alignment horizontal="center"/>
    </xf>
    <xf numFmtId="3" fontId="0" fillId="0" borderId="4" xfId="0" applyNumberFormat="1" applyBorder="1" applyAlignment="1">
      <alignment horizontal="center"/>
    </xf>
    <xf numFmtId="3" fontId="0" fillId="0" borderId="4" xfId="0" applyNumberFormat="1" applyFont="1" applyBorder="1" applyAlignment="1">
      <alignment horizontal="center"/>
    </xf>
    <xf numFmtId="49" fontId="0" fillId="0" borderId="1" xfId="0" applyNumberFormat="1" applyFont="1" applyBorder="1" applyAlignment="1">
      <alignment horizontal="center"/>
    </xf>
    <xf numFmtId="49" fontId="0" fillId="0" borderId="1" xfId="0" applyNumberFormat="1" applyFont="1" applyBorder="1" applyAlignment="1">
      <alignment horizontal="left"/>
    </xf>
    <xf numFmtId="9" fontId="0" fillId="0" borderId="0" xfId="0" applyNumberFormat="1" applyFont="1" applyBorder="1" applyAlignment="1">
      <alignment horizontal="center"/>
    </xf>
    <xf numFmtId="0" fontId="3" fillId="0" borderId="8" xfId="0" applyFont="1" applyBorder="1" applyAlignment="1">
      <alignment horizontal="center"/>
    </xf>
    <xf numFmtId="0" fontId="3" fillId="0" borderId="0" xfId="0" applyFont="1" applyAlignment="1">
      <alignment horizontal="center"/>
    </xf>
    <xf numFmtId="9" fontId="0" fillId="0" borderId="5" xfId="0" applyNumberFormat="1" applyBorder="1" applyAlignment="1">
      <alignment horizontal="center"/>
    </xf>
    <xf numFmtId="0" fontId="0" fillId="0" borderId="5" xfId="0" applyNumberFormat="1" applyBorder="1" applyAlignment="1">
      <alignment horizontal="center"/>
    </xf>
    <xf numFmtId="0" fontId="0" fillId="0" borderId="21" xfId="0" applyFont="1" applyBorder="1"/>
    <xf numFmtId="10" fontId="0" fillId="0" borderId="21" xfId="0" applyNumberFormat="1" applyFont="1" applyBorder="1"/>
    <xf numFmtId="180" fontId="3" fillId="0" borderId="12" xfId="0" applyNumberFormat="1" applyFont="1" applyBorder="1"/>
    <xf numFmtId="0" fontId="0" fillId="3" borderId="3" xfId="0" applyFill="1" applyBorder="1"/>
    <xf numFmtId="0" fontId="0" fillId="0" borderId="0" xfId="0" applyAlignment="1">
      <alignment horizontal="center"/>
    </xf>
    <xf numFmtId="0" fontId="0" fillId="0" borderId="0" xfId="0" applyNumberFormat="1" applyAlignment="1">
      <alignment horizontal="center"/>
    </xf>
    <xf numFmtId="0" fontId="3" fillId="0" borderId="4" xfId="0" applyFont="1" applyBorder="1" applyAlignment="1">
      <alignment horizontal="center" vertical="center"/>
    </xf>
    <xf numFmtId="0" fontId="16" fillId="0" borderId="0" xfId="0" applyFont="1" applyAlignment="1">
      <alignment horizontal="center" vertical="center" wrapText="1"/>
    </xf>
    <xf numFmtId="0" fontId="4" fillId="0" borderId="13" xfId="0" applyFont="1" applyBorder="1" applyAlignment="1">
      <alignment horizontal="left" vertical="top" wrapText="1"/>
    </xf>
    <xf numFmtId="0" fontId="0" fillId="0" borderId="4" xfId="0" applyFont="1" applyBorder="1" applyAlignment="1">
      <alignment horizontal="center" vertical="center"/>
    </xf>
    <xf numFmtId="0" fontId="0" fillId="0" borderId="3" xfId="0" applyFont="1" applyBorder="1" applyAlignment="1">
      <alignment horizontal="left" vertical="top" wrapText="1"/>
    </xf>
    <xf numFmtId="0" fontId="18" fillId="0" borderId="0" xfId="0" applyFont="1" applyAlignment="1">
      <alignment horizontal="center" vertical="center"/>
    </xf>
    <xf numFmtId="0" fontId="19" fillId="4" borderId="46" xfId="2" applyFont="1" applyAlignment="1">
      <alignment horizontal="center" vertical="center" wrapText="1"/>
    </xf>
    <xf numFmtId="0" fontId="3" fillId="5" borderId="6" xfId="0" applyFont="1" applyFill="1" applyBorder="1" applyAlignment="1">
      <alignment horizontal="left" vertical="center"/>
    </xf>
    <xf numFmtId="0" fontId="3" fillId="5" borderId="7" xfId="0" applyFont="1" applyFill="1" applyBorder="1" applyAlignment="1">
      <alignment horizontal="left" vertical="center"/>
    </xf>
    <xf numFmtId="0" fontId="3" fillId="5" borderId="8" xfId="0" applyFont="1" applyFill="1" applyBorder="1" applyAlignment="1">
      <alignment horizontal="left" vertical="center"/>
    </xf>
    <xf numFmtId="0" fontId="0" fillId="5" borderId="12" xfId="0" applyFont="1" applyFill="1" applyBorder="1"/>
    <xf numFmtId="0" fontId="0" fillId="5" borderId="0" xfId="0" applyFill="1" applyBorder="1"/>
    <xf numFmtId="0" fontId="0" fillId="5" borderId="13" xfId="0" applyFill="1" applyBorder="1"/>
    <xf numFmtId="0" fontId="3" fillId="5" borderId="1" xfId="0" applyFont="1" applyFill="1" applyBorder="1"/>
    <xf numFmtId="0" fontId="0" fillId="5" borderId="2" xfId="0" applyFill="1" applyBorder="1"/>
    <xf numFmtId="0" fontId="3" fillId="5" borderId="2" xfId="0" applyFont="1" applyFill="1" applyBorder="1"/>
    <xf numFmtId="0" fontId="0" fillId="5" borderId="3" xfId="0" applyFill="1" applyBorder="1"/>
    <xf numFmtId="0" fontId="0" fillId="5" borderId="1" xfId="0" applyFont="1" applyFill="1" applyBorder="1"/>
    <xf numFmtId="0" fontId="0" fillId="5" borderId="2" xfId="0" applyFont="1" applyFill="1" applyBorder="1"/>
    <xf numFmtId="0" fontId="0" fillId="5" borderId="0" xfId="0" applyFill="1"/>
    <xf numFmtId="0" fontId="3" fillId="5" borderId="12" xfId="0" applyFont="1" applyFill="1" applyBorder="1"/>
    <xf numFmtId="0" fontId="0" fillId="5" borderId="14" xfId="0" applyFont="1" applyFill="1" applyBorder="1"/>
    <xf numFmtId="0" fontId="0" fillId="5" borderId="15" xfId="0" applyFill="1" applyBorder="1"/>
    <xf numFmtId="0" fontId="0" fillId="5" borderId="16" xfId="0" applyFill="1" applyBorder="1"/>
    <xf numFmtId="0" fontId="3" fillId="5" borderId="6" xfId="0" applyFont="1" applyFill="1" applyBorder="1"/>
    <xf numFmtId="0" fontId="0" fillId="5" borderId="7" xfId="0" applyFill="1" applyBorder="1"/>
    <xf numFmtId="0" fontId="0" fillId="5" borderId="8" xfId="0" applyFill="1" applyBorder="1"/>
    <xf numFmtId="0" fontId="0" fillId="5" borderId="20" xfId="0" applyFont="1" applyFill="1" applyBorder="1"/>
    <xf numFmtId="0" fontId="0" fillId="5" borderId="21" xfId="0" applyFill="1" applyBorder="1"/>
    <xf numFmtId="0" fontId="0" fillId="5" borderId="20" xfId="0" applyFill="1" applyBorder="1"/>
    <xf numFmtId="0" fontId="3" fillId="5" borderId="5" xfId="0" applyFont="1" applyFill="1" applyBorder="1"/>
    <xf numFmtId="0" fontId="0" fillId="5" borderId="6" xfId="0" applyFont="1" applyFill="1" applyBorder="1"/>
    <xf numFmtId="0" fontId="0" fillId="5" borderId="5" xfId="0" applyFont="1" applyFill="1" applyBorder="1"/>
    <xf numFmtId="0" fontId="0" fillId="5" borderId="22" xfId="0" applyFill="1" applyBorder="1"/>
    <xf numFmtId="0" fontId="0" fillId="5" borderId="23" xfId="0" applyFill="1" applyBorder="1"/>
    <xf numFmtId="0" fontId="0" fillId="5" borderId="24" xfId="0" applyFill="1" applyBorder="1"/>
    <xf numFmtId="0" fontId="1" fillId="6" borderId="0" xfId="0" applyNumberFormat="1" applyFont="1" applyFill="1" applyBorder="1" applyAlignment="1"/>
    <xf numFmtId="0" fontId="0" fillId="6" borderId="0" xfId="0" applyFill="1"/>
    <xf numFmtId="0" fontId="1" fillId="6" borderId="28" xfId="0" applyNumberFormat="1" applyFont="1" applyFill="1" applyBorder="1" applyAlignment="1"/>
    <xf numFmtId="0" fontId="1" fillId="6" borderId="28" xfId="0" applyNumberFormat="1" applyFont="1" applyFill="1" applyBorder="1" applyAlignment="1">
      <alignment horizontal="right"/>
    </xf>
    <xf numFmtId="0" fontId="1" fillId="6" borderId="1" xfId="0" applyNumberFormat="1" applyFont="1" applyFill="1" applyBorder="1" applyAlignment="1"/>
    <xf numFmtId="0" fontId="0" fillId="6" borderId="3" xfId="0" applyFill="1" applyBorder="1"/>
    <xf numFmtId="0" fontId="1" fillId="6" borderId="12" xfId="0" applyNumberFormat="1" applyFont="1" applyFill="1" applyBorder="1" applyAlignment="1">
      <alignment horizontal="center"/>
    </xf>
    <xf numFmtId="0" fontId="1" fillId="6" borderId="13" xfId="0" applyNumberFormat="1" applyFont="1" applyFill="1" applyBorder="1" applyAlignment="1">
      <alignment horizontal="center"/>
    </xf>
    <xf numFmtId="0" fontId="1" fillId="6" borderId="4" xfId="0" applyNumberFormat="1" applyFont="1" applyFill="1" applyBorder="1" applyAlignment="1">
      <alignment horizontal="center"/>
    </xf>
    <xf numFmtId="0" fontId="3" fillId="6" borderId="3" xfId="0" applyFont="1" applyFill="1" applyBorder="1"/>
    <xf numFmtId="0" fontId="2" fillId="6" borderId="12" xfId="0" applyNumberFormat="1" applyFont="1" applyFill="1" applyBorder="1" applyAlignment="1">
      <alignment horizontal="center"/>
    </xf>
    <xf numFmtId="0" fontId="2" fillId="6" borderId="13" xfId="0" applyNumberFormat="1" applyFont="1" applyFill="1" applyBorder="1" applyAlignment="1"/>
    <xf numFmtId="0" fontId="3" fillId="6" borderId="4" xfId="0" applyFont="1" applyFill="1" applyBorder="1" applyAlignment="1">
      <alignment horizontal="center" vertical="center"/>
    </xf>
    <xf numFmtId="0" fontId="3" fillId="6" borderId="4" xfId="0" applyFont="1" applyFill="1" applyBorder="1"/>
    <xf numFmtId="0" fontId="3" fillId="6" borderId="5" xfId="0" applyFont="1" applyFill="1" applyBorder="1"/>
    <xf numFmtId="0" fontId="3" fillId="6" borderId="6" xfId="0" applyFont="1" applyFill="1" applyBorder="1"/>
    <xf numFmtId="0" fontId="0" fillId="6" borderId="7" xfId="0" applyFill="1" applyBorder="1"/>
    <xf numFmtId="0" fontId="0" fillId="6" borderId="8" xfId="0" applyFill="1" applyBorder="1"/>
    <xf numFmtId="0" fontId="0" fillId="6" borderId="4" xfId="0" applyFont="1" applyFill="1" applyBorder="1"/>
    <xf numFmtId="0" fontId="0" fillId="6" borderId="5" xfId="0" applyFont="1" applyFill="1" applyBorder="1"/>
    <xf numFmtId="0" fontId="0" fillId="6" borderId="6" xfId="0" applyFont="1" applyFill="1" applyBorder="1"/>
    <xf numFmtId="0" fontId="2" fillId="6" borderId="14" xfId="0" applyNumberFormat="1" applyFont="1" applyFill="1" applyBorder="1" applyAlignment="1">
      <alignment horizontal="center"/>
    </xf>
    <xf numFmtId="0" fontId="2" fillId="6" borderId="16" xfId="0" applyNumberFormat="1" applyFont="1" applyFill="1" applyBorder="1" applyAlignment="1"/>
    <xf numFmtId="0" fontId="0" fillId="6" borderId="17" xfId="0" applyFont="1" applyFill="1" applyBorder="1"/>
    <xf numFmtId="0" fontId="0" fillId="6" borderId="19" xfId="0" applyFill="1" applyBorder="1"/>
    <xf numFmtId="0" fontId="3" fillId="7" borderId="6" xfId="0" applyFont="1" applyFill="1" applyBorder="1" applyAlignment="1">
      <alignment horizontal="left" vertical="center"/>
    </xf>
    <xf numFmtId="0" fontId="1" fillId="6" borderId="8" xfId="0" applyNumberFormat="1" applyFont="1" applyFill="1" applyBorder="1" applyAlignment="1"/>
    <xf numFmtId="0" fontId="0" fillId="6" borderId="20" xfId="0" applyFill="1" applyBorder="1"/>
    <xf numFmtId="0" fontId="0" fillId="6" borderId="21" xfId="0" applyFill="1" applyBorder="1"/>
    <xf numFmtId="0" fontId="1" fillId="6" borderId="29" xfId="0" applyNumberFormat="1" applyFont="1" applyFill="1" applyBorder="1" applyAlignment="1">
      <alignment horizontal="center"/>
    </xf>
    <xf numFmtId="0" fontId="3" fillId="6" borderId="30" xfId="0" applyNumberFormat="1" applyFont="1" applyFill="1" applyBorder="1" applyAlignment="1">
      <alignment horizontal="center"/>
    </xf>
    <xf numFmtId="0" fontId="0" fillId="6" borderId="22" xfId="0" applyFill="1" applyBorder="1"/>
    <xf numFmtId="0" fontId="0" fillId="6" borderId="24" xfId="0" applyFill="1" applyBorder="1"/>
    <xf numFmtId="0" fontId="2" fillId="6" borderId="4" xfId="0" applyNumberFormat="1" applyFont="1" applyFill="1" applyBorder="1" applyAlignment="1">
      <alignment horizontal="center"/>
    </xf>
    <xf numFmtId="0" fontId="1" fillId="6" borderId="3" xfId="0" applyNumberFormat="1" applyFont="1" applyFill="1" applyBorder="1" applyAlignment="1"/>
    <xf numFmtId="0" fontId="2" fillId="6" borderId="3" xfId="0" applyNumberFormat="1" applyFont="1" applyFill="1" applyBorder="1" applyAlignment="1"/>
    <xf numFmtId="0" fontId="2" fillId="6" borderId="6" xfId="0" applyNumberFormat="1" applyFont="1" applyFill="1" applyBorder="1" applyAlignment="1"/>
    <xf numFmtId="0" fontId="2" fillId="6" borderId="8" xfId="0" applyNumberFormat="1" applyFont="1" applyFill="1" applyBorder="1" applyAlignment="1"/>
    <xf numFmtId="0" fontId="2" fillId="6" borderId="17" xfId="0" applyNumberFormat="1" applyFont="1" applyFill="1" applyBorder="1" applyAlignment="1"/>
    <xf numFmtId="0" fontId="2" fillId="6" borderId="18" xfId="0" applyNumberFormat="1" applyFont="1" applyFill="1" applyBorder="1" applyAlignment="1"/>
    <xf numFmtId="0" fontId="2" fillId="6" borderId="19" xfId="0" applyNumberFormat="1" applyFont="1" applyFill="1" applyBorder="1" applyAlignment="1"/>
    <xf numFmtId="0" fontId="2" fillId="6" borderId="20" xfId="0" applyNumberFormat="1" applyFont="1" applyFill="1" applyBorder="1" applyAlignment="1"/>
    <xf numFmtId="0" fontId="2" fillId="6" borderId="0" xfId="0" applyNumberFormat="1" applyFont="1" applyFill="1" applyBorder="1" applyAlignment="1"/>
    <xf numFmtId="0" fontId="2" fillId="6" borderId="21" xfId="0" applyNumberFormat="1" applyFont="1" applyFill="1" applyBorder="1" applyAlignment="1"/>
    <xf numFmtId="0" fontId="2" fillId="6" borderId="22" xfId="0" applyNumberFormat="1" applyFont="1" applyFill="1" applyBorder="1" applyAlignment="1"/>
    <xf numFmtId="0" fontId="2" fillId="6" borderId="23" xfId="0" applyNumberFormat="1" applyFont="1" applyFill="1" applyBorder="1" applyAlignment="1"/>
    <xf numFmtId="0" fontId="2" fillId="6" borderId="24" xfId="0" applyNumberFormat="1" applyFont="1" applyFill="1" applyBorder="1" applyAlignment="1"/>
    <xf numFmtId="0" fontId="1" fillId="6" borderId="2" xfId="0" applyNumberFormat="1" applyFont="1" applyFill="1" applyBorder="1" applyAlignment="1"/>
    <xf numFmtId="0" fontId="2" fillId="6" borderId="2" xfId="0" applyNumberFormat="1" applyFont="1" applyFill="1" applyBorder="1" applyAlignment="1"/>
    <xf numFmtId="0" fontId="1" fillId="6" borderId="1" xfId="0" applyNumberFormat="1" applyFont="1" applyFill="1" applyBorder="1" applyAlignment="1">
      <alignment horizontal="left"/>
    </xf>
    <xf numFmtId="0" fontId="1" fillId="6" borderId="2" xfId="0" applyNumberFormat="1" applyFont="1" applyFill="1" applyBorder="1" applyAlignment="1">
      <alignment horizontal="center"/>
    </xf>
    <xf numFmtId="0" fontId="1" fillId="6" borderId="3" xfId="0" applyNumberFormat="1" applyFont="1" applyFill="1" applyBorder="1" applyAlignment="1">
      <alignment horizontal="center"/>
    </xf>
    <xf numFmtId="0" fontId="3" fillId="6" borderId="5" xfId="0" applyFont="1" applyFill="1" applyBorder="1" applyAlignment="1">
      <alignment horizontal="center"/>
    </xf>
    <xf numFmtId="49" fontId="2" fillId="6" borderId="4" xfId="0" applyNumberFormat="1" applyFont="1" applyFill="1" applyBorder="1" applyAlignment="1">
      <alignment horizontal="center"/>
    </xf>
    <xf numFmtId="0" fontId="2" fillId="6" borderId="4" xfId="0" applyNumberFormat="1" applyFont="1" applyFill="1" applyBorder="1" applyAlignment="1"/>
    <xf numFmtId="0" fontId="0" fillId="6" borderId="5" xfId="0" applyFill="1" applyBorder="1" applyAlignment="1">
      <alignment horizontal="center"/>
    </xf>
    <xf numFmtId="0" fontId="2" fillId="6" borderId="0" xfId="0" applyNumberFormat="1" applyFont="1" applyFill="1" applyBorder="1" applyAlignment="1">
      <alignment horizontal="center"/>
    </xf>
    <xf numFmtId="0" fontId="0" fillId="6" borderId="0" xfId="0" applyFont="1" applyFill="1" applyAlignment="1">
      <alignment horizontal="center"/>
    </xf>
    <xf numFmtId="0" fontId="0" fillId="6" borderId="1" xfId="0" applyFont="1" applyFill="1" applyBorder="1"/>
    <xf numFmtId="0" fontId="2" fillId="6" borderId="1" xfId="0" applyNumberFormat="1" applyFont="1" applyFill="1" applyBorder="1" applyAlignment="1"/>
    <xf numFmtId="0" fontId="2" fillId="6" borderId="9" xfId="0" applyNumberFormat="1" applyFont="1" applyFill="1" applyBorder="1" applyAlignment="1"/>
    <xf numFmtId="0" fontId="2" fillId="6" borderId="10" xfId="0" applyNumberFormat="1" applyFont="1" applyFill="1" applyBorder="1" applyAlignment="1"/>
    <xf numFmtId="0" fontId="0" fillId="6" borderId="10" xfId="0" applyFill="1" applyBorder="1"/>
    <xf numFmtId="0" fontId="0" fillId="6" borderId="11" xfId="0" applyFill="1" applyBorder="1"/>
    <xf numFmtId="0" fontId="2" fillId="6" borderId="12" xfId="0" applyNumberFormat="1" applyFont="1" applyFill="1" applyBorder="1" applyAlignment="1"/>
    <xf numFmtId="0" fontId="0" fillId="6" borderId="0" xfId="0" applyFill="1" applyBorder="1"/>
    <xf numFmtId="0" fontId="0" fillId="6" borderId="13" xfId="0" applyFill="1" applyBorder="1"/>
    <xf numFmtId="0" fontId="0" fillId="6" borderId="12" xfId="0" applyFont="1" applyFill="1" applyBorder="1"/>
    <xf numFmtId="0" fontId="0" fillId="6" borderId="14" xfId="0" applyFont="1" applyFill="1" applyBorder="1"/>
    <xf numFmtId="0" fontId="0" fillId="6" borderId="15" xfId="0" applyFill="1" applyBorder="1"/>
    <xf numFmtId="0" fontId="0" fillId="6" borderId="16" xfId="0" applyFill="1" applyBorder="1"/>
    <xf numFmtId="0" fontId="0" fillId="7" borderId="8" xfId="0" applyFont="1" applyFill="1" applyBorder="1" applyAlignment="1">
      <alignment horizontal="center" vertical="center"/>
    </xf>
    <xf numFmtId="0" fontId="0" fillId="6" borderId="0" xfId="0" applyFill="1" applyAlignment="1">
      <alignment vertical="center"/>
    </xf>
    <xf numFmtId="49" fontId="2" fillId="6" borderId="0" xfId="0" applyNumberFormat="1" applyFont="1" applyFill="1" applyAlignment="1">
      <alignment horizontal="right"/>
    </xf>
    <xf numFmtId="0" fontId="3" fillId="6" borderId="0" xfId="0" applyFont="1" applyFill="1"/>
    <xf numFmtId="0" fontId="5" fillId="6" borderId="0" xfId="0" applyNumberFormat="1" applyFont="1" applyFill="1" applyBorder="1" applyAlignment="1">
      <alignment horizontal="center"/>
    </xf>
    <xf numFmtId="0" fontId="1" fillId="6" borderId="0" xfId="0" applyNumberFormat="1" applyFont="1" applyFill="1" applyBorder="1" applyAlignment="1"/>
    <xf numFmtId="0" fontId="2" fillId="6" borderId="0" xfId="0" applyNumberFormat="1" applyFont="1" applyFill="1" applyAlignment="1"/>
    <xf numFmtId="49" fontId="2" fillId="6" borderId="23" xfId="0" applyNumberFormat="1" applyFont="1" applyFill="1" applyBorder="1" applyAlignment="1">
      <alignment horizontal="right"/>
    </xf>
    <xf numFmtId="0" fontId="1" fillId="8" borderId="9" xfId="0" applyNumberFormat="1" applyFont="1" applyFill="1" applyBorder="1" applyAlignment="1"/>
    <xf numFmtId="0" fontId="1" fillId="8" borderId="10" xfId="0" applyNumberFormat="1" applyFont="1" applyFill="1" applyBorder="1" applyAlignment="1"/>
    <xf numFmtId="0" fontId="2" fillId="8" borderId="10" xfId="0" applyNumberFormat="1" applyFont="1" applyFill="1" applyBorder="1" applyAlignment="1"/>
    <xf numFmtId="0" fontId="0" fillId="8" borderId="11" xfId="0" applyFill="1" applyBorder="1"/>
    <xf numFmtId="0" fontId="2" fillId="8" borderId="12" xfId="0" applyNumberFormat="1" applyFont="1" applyFill="1" applyBorder="1" applyAlignment="1"/>
    <xf numFmtId="0" fontId="0" fillId="8" borderId="0" xfId="0" applyFill="1" applyBorder="1" applyAlignment="1">
      <alignment vertical="center"/>
    </xf>
    <xf numFmtId="0" fontId="2" fillId="8" borderId="0" xfId="0" applyNumberFormat="1" applyFont="1" applyFill="1" applyBorder="1" applyAlignment="1"/>
    <xf numFmtId="0" fontId="0" fillId="8" borderId="13" xfId="0" applyFill="1" applyBorder="1"/>
    <xf numFmtId="49" fontId="2" fillId="8" borderId="0" xfId="0" applyNumberFormat="1" applyFont="1" applyFill="1" applyBorder="1" applyAlignment="1">
      <alignment horizontal="right"/>
    </xf>
    <xf numFmtId="0" fontId="0" fillId="8" borderId="15" xfId="0" applyNumberFormat="1" applyFont="1" applyFill="1" applyBorder="1" applyAlignment="1"/>
    <xf numFmtId="0" fontId="0" fillId="8" borderId="0" xfId="0" applyNumberFormat="1" applyFont="1" applyFill="1" applyBorder="1" applyAlignment="1"/>
    <xf numFmtId="0" fontId="1" fillId="8" borderId="31" xfId="0" applyNumberFormat="1" applyFont="1" applyFill="1" applyBorder="1" applyAlignment="1"/>
    <xf numFmtId="0" fontId="2" fillId="8" borderId="32" xfId="0" applyNumberFormat="1" applyFont="1" applyFill="1" applyBorder="1" applyAlignment="1"/>
    <xf numFmtId="0" fontId="0" fillId="8" borderId="0" xfId="0" applyFill="1"/>
    <xf numFmtId="0" fontId="5" fillId="8" borderId="4" xfId="0" applyNumberFormat="1" applyFont="1" applyFill="1" applyBorder="1" applyAlignment="1">
      <alignment horizontal="center"/>
    </xf>
    <xf numFmtId="0" fontId="3" fillId="9" borderId="4" xfId="0" applyFont="1" applyFill="1" applyBorder="1" applyAlignment="1">
      <alignment horizontal="center" vertical="center"/>
    </xf>
    <xf numFmtId="0" fontId="0" fillId="8" borderId="0" xfId="0" applyFill="1" applyBorder="1"/>
    <xf numFmtId="0" fontId="4" fillId="8" borderId="13" xfId="0" applyFont="1" applyFill="1" applyBorder="1" applyAlignment="1">
      <alignment horizontal="center" vertical="center" wrapText="1"/>
    </xf>
    <xf numFmtId="0" fontId="1" fillId="8" borderId="33" xfId="0" applyNumberFormat="1" applyFont="1" applyFill="1" applyBorder="1" applyAlignment="1">
      <alignment horizontal="center"/>
    </xf>
    <xf numFmtId="0" fontId="1" fillId="8" borderId="4" xfId="0" applyNumberFormat="1" applyFont="1" applyFill="1" applyBorder="1" applyAlignment="1">
      <alignment horizontal="center"/>
    </xf>
    <xf numFmtId="0" fontId="1" fillId="8" borderId="1" xfId="0" applyNumberFormat="1" applyFont="1" applyFill="1" applyBorder="1" applyAlignment="1">
      <alignment horizontal="center"/>
    </xf>
    <xf numFmtId="0" fontId="3" fillId="8" borderId="5" xfId="0" applyFont="1" applyFill="1" applyBorder="1" applyAlignment="1">
      <alignment horizontal="center" vertical="center"/>
    </xf>
    <xf numFmtId="49" fontId="2" fillId="8" borderId="33" xfId="0" applyNumberFormat="1" applyFont="1" applyFill="1" applyBorder="1" applyAlignment="1">
      <alignment horizontal="center"/>
    </xf>
    <xf numFmtId="0" fontId="2" fillId="8" borderId="4" xfId="0" applyNumberFormat="1" applyFont="1" applyFill="1" applyBorder="1" applyAlignment="1"/>
    <xf numFmtId="0" fontId="2" fillId="8" borderId="4" xfId="0" applyNumberFormat="1" applyFont="1" applyFill="1" applyBorder="1" applyAlignment="1">
      <alignment horizontal="center"/>
    </xf>
    <xf numFmtId="0" fontId="2" fillId="8" borderId="1" xfId="0" applyNumberFormat="1" applyFont="1" applyFill="1" applyBorder="1" applyAlignment="1">
      <alignment horizontal="center"/>
    </xf>
    <xf numFmtId="3" fontId="0" fillId="8" borderId="5" xfId="0" applyNumberFormat="1" applyFill="1" applyBorder="1"/>
    <xf numFmtId="0" fontId="4" fillId="8" borderId="13" xfId="0" applyFont="1" applyFill="1" applyBorder="1" applyAlignment="1">
      <alignment horizontal="justify" vertical="center" wrapText="1"/>
    </xf>
    <xf numFmtId="49" fontId="2" fillId="8" borderId="34" xfId="0" applyNumberFormat="1" applyFont="1" applyFill="1" applyBorder="1" applyAlignment="1">
      <alignment horizontal="center"/>
    </xf>
    <xf numFmtId="0" fontId="2" fillId="8" borderId="35" xfId="0" applyNumberFormat="1" applyFont="1" applyFill="1" applyBorder="1" applyAlignment="1"/>
    <xf numFmtId="0" fontId="2" fillId="8" borderId="35" xfId="0" applyNumberFormat="1" applyFont="1" applyFill="1" applyBorder="1" applyAlignment="1">
      <alignment horizontal="center"/>
    </xf>
    <xf numFmtId="0" fontId="2" fillId="8" borderId="36" xfId="0" applyNumberFormat="1" applyFont="1" applyFill="1" applyBorder="1" applyAlignment="1">
      <alignment horizontal="center"/>
    </xf>
    <xf numFmtId="0" fontId="0" fillId="8" borderId="2" xfId="0" applyNumberFormat="1" applyFont="1" applyFill="1" applyBorder="1" applyAlignment="1"/>
    <xf numFmtId="0" fontId="2" fillId="8" borderId="30" xfId="0" applyNumberFormat="1" applyFont="1" applyFill="1" applyBorder="1" applyAlignment="1"/>
    <xf numFmtId="0" fontId="5" fillId="8" borderId="5" xfId="0" applyNumberFormat="1" applyFont="1" applyFill="1" applyBorder="1" applyAlignment="1">
      <alignment horizontal="center"/>
    </xf>
    <xf numFmtId="0" fontId="3" fillId="9" borderId="0" xfId="0" applyFont="1" applyFill="1" applyBorder="1" applyAlignment="1">
      <alignment horizontal="center" vertical="center"/>
    </xf>
    <xf numFmtId="0" fontId="1" fillId="8" borderId="37" xfId="0" applyNumberFormat="1" applyFont="1" applyFill="1" applyBorder="1" applyAlignment="1">
      <alignment horizontal="center"/>
    </xf>
    <xf numFmtId="3" fontId="2" fillId="8" borderId="37" xfId="0" applyNumberFormat="1" applyFont="1" applyFill="1" applyBorder="1" applyAlignment="1">
      <alignment horizontal="center"/>
    </xf>
    <xf numFmtId="3" fontId="2" fillId="8" borderId="38" xfId="0" applyNumberFormat="1" applyFont="1" applyFill="1" applyBorder="1" applyAlignment="1">
      <alignment horizontal="center"/>
    </xf>
    <xf numFmtId="0" fontId="0" fillId="8" borderId="10" xfId="0" applyNumberFormat="1" applyFont="1" applyFill="1" applyBorder="1" applyAlignment="1"/>
    <xf numFmtId="0" fontId="2" fillId="8" borderId="14" xfId="0" applyNumberFormat="1" applyFont="1" applyFill="1" applyBorder="1" applyAlignment="1"/>
    <xf numFmtId="0" fontId="2" fillId="8" borderId="15" xfId="0" applyNumberFormat="1" applyFont="1" applyFill="1" applyBorder="1" applyAlignment="1"/>
    <xf numFmtId="0" fontId="0" fillId="8" borderId="16" xfId="0" applyFill="1" applyBorder="1"/>
    <xf numFmtId="0" fontId="3" fillId="6" borderId="0" xfId="0" applyFont="1" applyFill="1" applyAlignment="1">
      <alignment vertical="center"/>
    </xf>
    <xf numFmtId="0" fontId="0" fillId="6" borderId="0" xfId="0" applyFont="1" applyFill="1" applyAlignment="1">
      <alignment vertical="center"/>
    </xf>
    <xf numFmtId="0" fontId="3" fillId="6" borderId="1" xfId="0" applyFont="1" applyFill="1" applyBorder="1" applyAlignment="1">
      <alignment vertical="center"/>
    </xf>
    <xf numFmtId="0" fontId="0" fillId="6" borderId="3" xfId="0" applyFill="1" applyBorder="1" applyAlignment="1">
      <alignment vertical="center"/>
    </xf>
    <xf numFmtId="0" fontId="0" fillId="6" borderId="2" xfId="0" applyFill="1" applyBorder="1" applyAlignment="1">
      <alignment vertical="center"/>
    </xf>
    <xf numFmtId="0" fontId="3" fillId="6" borderId="17" xfId="0" applyFont="1" applyFill="1" applyBorder="1" applyAlignment="1">
      <alignment vertical="center"/>
    </xf>
    <xf numFmtId="0" fontId="0" fillId="6" borderId="18" xfId="0" applyFill="1" applyBorder="1" applyAlignment="1">
      <alignment vertical="center"/>
    </xf>
    <xf numFmtId="0" fontId="0" fillId="6" borderId="18" xfId="0" applyFill="1" applyBorder="1"/>
    <xf numFmtId="0" fontId="0" fillId="6" borderId="19" xfId="0" applyFill="1" applyBorder="1" applyAlignment="1">
      <alignment vertical="center"/>
    </xf>
    <xf numFmtId="0" fontId="0" fillId="6" borderId="1" xfId="0" applyFont="1" applyFill="1" applyBorder="1" applyAlignment="1">
      <alignment vertical="center"/>
    </xf>
    <xf numFmtId="0" fontId="0" fillId="6" borderId="20" xfId="0" applyFont="1" applyFill="1" applyBorder="1" applyAlignment="1">
      <alignment vertical="center"/>
    </xf>
    <xf numFmtId="0" fontId="0" fillId="6" borderId="21" xfId="0" applyFill="1" applyBorder="1" applyAlignment="1">
      <alignment vertical="center"/>
    </xf>
    <xf numFmtId="0" fontId="0" fillId="6" borderId="22" xfId="0" applyFont="1" applyFill="1" applyBorder="1" applyAlignment="1">
      <alignment vertical="center"/>
    </xf>
    <xf numFmtId="0" fontId="0" fillId="6" borderId="23" xfId="0" applyFill="1" applyBorder="1" applyAlignment="1">
      <alignment vertical="center"/>
    </xf>
    <xf numFmtId="0" fontId="0" fillId="6" borderId="23" xfId="0" applyFill="1" applyBorder="1"/>
    <xf numFmtId="0" fontId="0" fillId="6" borderId="24" xfId="0" applyFill="1" applyBorder="1" applyAlignment="1">
      <alignment vertical="center"/>
    </xf>
    <xf numFmtId="0" fontId="0" fillId="6" borderId="2" xfId="0" applyFill="1" applyBorder="1"/>
    <xf numFmtId="0" fontId="0" fillId="6" borderId="20" xfId="0" applyFont="1" applyFill="1" applyBorder="1"/>
    <xf numFmtId="0" fontId="0" fillId="6" borderId="0" xfId="0" applyFill="1" applyBorder="1" applyAlignment="1">
      <alignment vertical="center"/>
    </xf>
    <xf numFmtId="0" fontId="0" fillId="6" borderId="0" xfId="0" applyNumberFormat="1" applyFill="1" applyBorder="1"/>
    <xf numFmtId="0" fontId="0" fillId="6" borderId="22" xfId="0" applyFont="1" applyFill="1" applyBorder="1"/>
    <xf numFmtId="0" fontId="0" fillId="6" borderId="23" xfId="0" applyNumberFormat="1" applyFill="1" applyBorder="1"/>
    <xf numFmtId="0" fontId="13" fillId="6" borderId="0" xfId="0" applyFont="1" applyFill="1"/>
    <xf numFmtId="0" fontId="6" fillId="6" borderId="0" xfId="0" applyFont="1" applyFill="1" applyBorder="1"/>
    <xf numFmtId="0" fontId="6" fillId="6" borderId="0" xfId="0" applyFont="1" applyFill="1" applyBorder="1" applyAlignment="1">
      <alignment horizontal="left"/>
    </xf>
    <xf numFmtId="0" fontId="13" fillId="6" borderId="0" xfId="0" applyFont="1" applyFill="1" applyBorder="1"/>
    <xf numFmtId="0" fontId="0" fillId="6" borderId="18" xfId="0" applyFont="1" applyFill="1" applyBorder="1" applyAlignment="1">
      <alignment vertical="center"/>
    </xf>
    <xf numFmtId="0" fontId="3" fillId="6" borderId="19" xfId="0" applyFont="1" applyFill="1" applyBorder="1" applyAlignment="1">
      <alignment vertical="center"/>
    </xf>
    <xf numFmtId="0" fontId="13" fillId="6" borderId="0" xfId="0" applyFont="1" applyFill="1" applyBorder="1" applyAlignment="1">
      <alignment horizontal="center"/>
    </xf>
    <xf numFmtId="178" fontId="13" fillId="6" borderId="0" xfId="0" applyNumberFormat="1" applyFont="1" applyFill="1" applyBorder="1"/>
    <xf numFmtId="0" fontId="0" fillId="6" borderId="0" xfId="0" applyFont="1" applyFill="1" applyBorder="1" applyAlignment="1">
      <alignment vertical="center"/>
    </xf>
    <xf numFmtId="0" fontId="0" fillId="6" borderId="21" xfId="0" applyFont="1" applyFill="1" applyBorder="1" applyAlignment="1">
      <alignment horizontal="right" vertical="center"/>
    </xf>
    <xf numFmtId="3" fontId="0" fillId="6" borderId="23" xfId="0" applyNumberFormat="1" applyFill="1" applyBorder="1" applyAlignment="1">
      <alignment vertical="center"/>
    </xf>
    <xf numFmtId="0" fontId="0" fillId="6" borderId="24" xfId="0" applyFont="1" applyFill="1" applyBorder="1" applyAlignment="1">
      <alignment horizontal="right" vertical="center"/>
    </xf>
    <xf numFmtId="0" fontId="0" fillId="6" borderId="0" xfId="0" applyFont="1" applyFill="1" applyBorder="1"/>
    <xf numFmtId="0" fontId="3" fillId="6" borderId="1" xfId="0" applyFont="1" applyFill="1" applyBorder="1"/>
    <xf numFmtId="0" fontId="0" fillId="6" borderId="4" xfId="0" applyFont="1" applyFill="1" applyBorder="1" applyAlignment="1">
      <alignment horizontal="center" vertical="center"/>
    </xf>
    <xf numFmtId="0" fontId="0" fillId="5" borderId="17" xfId="0" applyFont="1" applyFill="1" applyBorder="1"/>
    <xf numFmtId="0" fontId="0" fillId="5" borderId="18" xfId="0" applyFill="1" applyBorder="1"/>
    <xf numFmtId="0" fontId="0" fillId="5" borderId="19" xfId="0" applyFill="1" applyBorder="1"/>
    <xf numFmtId="0" fontId="0" fillId="5" borderId="22" xfId="0" applyFont="1" applyFill="1" applyBorder="1"/>
    <xf numFmtId="0" fontId="3" fillId="5" borderId="4" xfId="0" applyFont="1" applyFill="1" applyBorder="1" applyAlignment="1">
      <alignment horizontal="center" vertical="center"/>
    </xf>
    <xf numFmtId="0" fontId="0" fillId="5" borderId="4" xfId="0" applyFont="1" applyFill="1" applyBorder="1" applyAlignment="1">
      <alignment horizontal="center" vertical="center"/>
    </xf>
    <xf numFmtId="49" fontId="0" fillId="5" borderId="4" xfId="0" applyNumberFormat="1" applyFont="1" applyFill="1" applyBorder="1" applyAlignment="1">
      <alignment horizontal="center" vertical="center"/>
    </xf>
    <xf numFmtId="0" fontId="3" fillId="8" borderId="1" xfId="0" applyFont="1" applyFill="1" applyBorder="1"/>
    <xf numFmtId="0" fontId="0" fillId="8" borderId="2" xfId="0" applyFill="1" applyBorder="1"/>
    <xf numFmtId="0" fontId="0" fillId="8" borderId="3" xfId="0" applyFill="1" applyBorder="1"/>
    <xf numFmtId="0" fontId="3" fillId="8" borderId="4" xfId="0" applyFont="1" applyFill="1" applyBorder="1" applyAlignment="1">
      <alignment horizontal="center" vertical="center"/>
    </xf>
    <xf numFmtId="0" fontId="0" fillId="8" borderId="1" xfId="0" applyFont="1" applyFill="1" applyBorder="1"/>
    <xf numFmtId="49" fontId="0" fillId="8" borderId="4" xfId="0" applyNumberFormat="1" applyFont="1" applyFill="1" applyBorder="1" applyAlignment="1">
      <alignment horizontal="center" vertical="center"/>
    </xf>
    <xf numFmtId="0" fontId="0" fillId="8" borderId="4" xfId="0" applyFont="1" applyFill="1" applyBorder="1" applyAlignment="1">
      <alignment horizontal="center" vertical="center"/>
    </xf>
    <xf numFmtId="0" fontId="3" fillId="6" borderId="9" xfId="0" applyFont="1" applyFill="1" applyBorder="1"/>
    <xf numFmtId="0" fontId="0" fillId="6" borderId="12" xfId="0" applyFill="1" applyBorder="1"/>
    <xf numFmtId="49" fontId="13" fillId="6" borderId="0" xfId="0" applyNumberFormat="1" applyFont="1" applyFill="1" applyBorder="1" applyAlignment="1">
      <alignment horizontal="center"/>
    </xf>
    <xf numFmtId="9" fontId="13" fillId="6" borderId="0" xfId="0" applyNumberFormat="1" applyFont="1" applyFill="1" applyBorder="1"/>
    <xf numFmtId="0" fontId="0" fillId="6" borderId="4" xfId="0" applyFill="1" applyBorder="1" applyAlignment="1">
      <alignment vertical="center"/>
    </xf>
    <xf numFmtId="0" fontId="4" fillId="6" borderId="0" xfId="0" applyFont="1" applyFill="1" applyBorder="1" applyAlignment="1">
      <alignment horizontal="left" vertical="top" wrapText="1"/>
    </xf>
    <xf numFmtId="49" fontId="0" fillId="6" borderId="4" xfId="0" applyNumberFormat="1" applyFont="1" applyFill="1" applyBorder="1" applyAlignment="1">
      <alignment horizontal="center" vertical="center"/>
    </xf>
    <xf numFmtId="0" fontId="4" fillId="6" borderId="0" xfId="0" applyFont="1" applyFill="1" applyBorder="1" applyAlignment="1">
      <alignment horizontal="left" vertical="center" wrapText="1"/>
    </xf>
    <xf numFmtId="49" fontId="0" fillId="6" borderId="0" xfId="0" applyNumberFormat="1" applyFont="1" applyFill="1" applyBorder="1" applyAlignment="1">
      <alignment horizontal="center" vertical="center"/>
    </xf>
    <xf numFmtId="0" fontId="4" fillId="6" borderId="0" xfId="0" applyFont="1" applyFill="1" applyBorder="1"/>
    <xf numFmtId="0" fontId="5" fillId="6" borderId="2" xfId="0" applyNumberFormat="1" applyFont="1" applyFill="1" applyBorder="1" applyAlignment="1">
      <alignment horizontal="center"/>
    </xf>
    <xf numFmtId="0" fontId="1" fillId="7" borderId="5" xfId="0" applyNumberFormat="1" applyFont="1" applyFill="1" applyBorder="1" applyAlignment="1">
      <alignment horizontal="center"/>
    </xf>
    <xf numFmtId="0" fontId="4" fillId="6" borderId="1" xfId="0" applyFont="1" applyFill="1" applyBorder="1"/>
    <xf numFmtId="3" fontId="0" fillId="6" borderId="28" xfId="0" applyNumberFormat="1" applyFill="1" applyBorder="1"/>
    <xf numFmtId="3" fontId="0" fillId="6" borderId="28" xfId="1" applyNumberFormat="1" applyFont="1" applyFill="1" applyBorder="1" applyAlignment="1" applyProtection="1">
      <alignment vertical="center"/>
    </xf>
    <xf numFmtId="3" fontId="0" fillId="6" borderId="30" xfId="0" applyNumberFormat="1" applyFill="1" applyBorder="1"/>
    <xf numFmtId="3" fontId="0" fillId="6" borderId="30" xfId="1" applyNumberFormat="1" applyFont="1" applyFill="1" applyBorder="1" applyAlignment="1" applyProtection="1">
      <alignment vertical="center"/>
    </xf>
    <xf numFmtId="3" fontId="0" fillId="6" borderId="29" xfId="0" applyNumberFormat="1" applyFill="1" applyBorder="1"/>
    <xf numFmtId="3" fontId="0" fillId="6" borderId="29" xfId="1" applyNumberFormat="1" applyFont="1" applyFill="1" applyBorder="1" applyAlignment="1" applyProtection="1">
      <alignment vertical="center"/>
    </xf>
    <xf numFmtId="0" fontId="14" fillId="6" borderId="6" xfId="0" applyFont="1" applyFill="1" applyBorder="1"/>
    <xf numFmtId="0" fontId="4" fillId="6" borderId="17" xfId="0" applyFont="1" applyFill="1" applyBorder="1"/>
    <xf numFmtId="0" fontId="4" fillId="6" borderId="5" xfId="0" applyNumberFormat="1" applyFont="1" applyFill="1" applyBorder="1" applyAlignment="1">
      <alignment horizontal="justify" vertical="center"/>
    </xf>
    <xf numFmtId="0" fontId="0" fillId="6" borderId="0" xfId="0" applyNumberFormat="1" applyFont="1" applyFill="1" applyAlignment="1">
      <alignment vertical="center"/>
    </xf>
    <xf numFmtId="0" fontId="0" fillId="6" borderId="22" xfId="0" applyNumberFormat="1" applyFill="1" applyBorder="1"/>
    <xf numFmtId="3" fontId="0" fillId="6" borderId="24" xfId="0" applyNumberFormat="1" applyFill="1" applyBorder="1"/>
    <xf numFmtId="0" fontId="0" fillId="6" borderId="0" xfId="0" applyNumberFormat="1" applyFill="1"/>
    <xf numFmtId="0" fontId="0" fillId="6" borderId="0" xfId="0" applyFont="1" applyFill="1"/>
    <xf numFmtId="0" fontId="1" fillId="6" borderId="9" xfId="0" applyFont="1" applyFill="1" applyBorder="1" applyAlignment="1">
      <alignment horizontal="left"/>
    </xf>
    <xf numFmtId="0" fontId="2" fillId="6" borderId="10" xfId="0" applyFont="1" applyFill="1" applyBorder="1"/>
    <xf numFmtId="0" fontId="2" fillId="6" borderId="11" xfId="0" applyFont="1" applyFill="1" applyBorder="1"/>
    <xf numFmtId="0" fontId="2" fillId="6" borderId="12" xfId="0" applyFont="1" applyFill="1" applyBorder="1" applyAlignment="1">
      <alignment horizontal="left"/>
    </xf>
    <xf numFmtId="0" fontId="2" fillId="6" borderId="0" xfId="0" applyFont="1" applyFill="1" applyBorder="1"/>
    <xf numFmtId="0" fontId="2" fillId="6" borderId="0" xfId="0" applyFont="1" applyFill="1" applyBorder="1" applyAlignment="1">
      <alignment horizontal="right"/>
    </xf>
    <xf numFmtId="0" fontId="2" fillId="6" borderId="13" xfId="0" applyFont="1" applyFill="1" applyBorder="1"/>
    <xf numFmtId="0" fontId="2" fillId="6" borderId="12" xfId="0" applyFont="1" applyFill="1" applyBorder="1" applyAlignment="1">
      <alignment horizontal="center"/>
    </xf>
    <xf numFmtId="0" fontId="2" fillId="6" borderId="14" xfId="0" applyFont="1" applyFill="1" applyBorder="1" applyAlignment="1">
      <alignment horizontal="left"/>
    </xf>
    <xf numFmtId="0" fontId="2" fillId="6" borderId="15" xfId="0" applyFont="1" applyFill="1" applyBorder="1"/>
    <xf numFmtId="0" fontId="2" fillId="6" borderId="16" xfId="0" applyFont="1" applyFill="1" applyBorder="1"/>
    <xf numFmtId="0" fontId="1" fillId="5" borderId="1" xfId="0" applyNumberFormat="1" applyFont="1" applyFill="1" applyBorder="1" applyAlignment="1"/>
    <xf numFmtId="0" fontId="1" fillId="5" borderId="2" xfId="0" applyNumberFormat="1" applyFont="1" applyFill="1" applyBorder="1" applyAlignment="1"/>
    <xf numFmtId="0" fontId="2" fillId="5" borderId="2" xfId="0" applyNumberFormat="1" applyFont="1" applyFill="1" applyBorder="1" applyAlignment="1"/>
    <xf numFmtId="0" fontId="2" fillId="5" borderId="3" xfId="0" applyNumberFormat="1" applyFont="1" applyFill="1" applyBorder="1" applyAlignment="1"/>
    <xf numFmtId="0" fontId="1" fillId="5" borderId="4" xfId="0" applyNumberFormat="1" applyFont="1" applyFill="1" applyBorder="1" applyAlignment="1">
      <alignment horizontal="center"/>
    </xf>
    <xf numFmtId="0" fontId="1" fillId="5" borderId="1" xfId="0" applyNumberFormat="1" applyFont="1" applyFill="1" applyBorder="1" applyAlignment="1">
      <alignment horizontal="left"/>
    </xf>
    <xf numFmtId="0" fontId="1" fillId="5" borderId="2" xfId="0" applyNumberFormat="1" applyFont="1" applyFill="1" applyBorder="1" applyAlignment="1">
      <alignment horizontal="center"/>
    </xf>
    <xf numFmtId="0" fontId="1" fillId="5" borderId="3" xfId="0" applyNumberFormat="1" applyFont="1" applyFill="1" applyBorder="1" applyAlignment="1">
      <alignment horizontal="center"/>
    </xf>
    <xf numFmtId="49" fontId="2" fillId="5" borderId="4" xfId="0" applyNumberFormat="1" applyFont="1" applyFill="1" applyBorder="1" applyAlignment="1">
      <alignment horizontal="center"/>
    </xf>
    <xf numFmtId="0" fontId="2" fillId="5" borderId="6" xfId="0" applyNumberFormat="1" applyFont="1" applyFill="1" applyBorder="1" applyAlignment="1"/>
    <xf numFmtId="0" fontId="2" fillId="5" borderId="8" xfId="0" applyNumberFormat="1" applyFont="1" applyFill="1" applyBorder="1" applyAlignment="1"/>
    <xf numFmtId="0" fontId="2" fillId="5" borderId="4" xfId="0" applyNumberFormat="1" applyFont="1" applyFill="1" applyBorder="1" applyAlignment="1">
      <alignment horizontal="center"/>
    </xf>
    <xf numFmtId="0" fontId="2" fillId="5" borderId="4" xfId="0" applyNumberFormat="1" applyFont="1" applyFill="1" applyBorder="1" applyAlignment="1"/>
    <xf numFmtId="0" fontId="0" fillId="5" borderId="0" xfId="0" applyFont="1" applyFill="1" applyAlignment="1">
      <alignment horizontal="center"/>
    </xf>
    <xf numFmtId="0" fontId="2" fillId="5" borderId="1" xfId="0" applyNumberFormat="1" applyFont="1" applyFill="1" applyBorder="1" applyAlignment="1"/>
    <xf numFmtId="0" fontId="3" fillId="8" borderId="0" xfId="0" applyFont="1" applyFill="1"/>
    <xf numFmtId="0" fontId="3" fillId="6" borderId="12" xfId="0" applyFont="1" applyFill="1" applyBorder="1"/>
    <xf numFmtId="0" fontId="0" fillId="6" borderId="13" xfId="0" applyFill="1" applyBorder="1" applyAlignment="1">
      <alignment vertical="center"/>
    </xf>
    <xf numFmtId="0" fontId="3" fillId="8" borderId="12" xfId="0" applyFont="1" applyFill="1" applyBorder="1"/>
    <xf numFmtId="0" fontId="0" fillId="8" borderId="13" xfId="0" applyFill="1" applyBorder="1" applyAlignment="1">
      <alignment vertical="center"/>
    </xf>
    <xf numFmtId="0" fontId="0" fillId="8" borderId="12" xfId="0" applyFont="1" applyFill="1" applyBorder="1"/>
    <xf numFmtId="0" fontId="1" fillId="5" borderId="0" xfId="0" applyNumberFormat="1" applyFont="1" applyFill="1" applyBorder="1" applyAlignment="1"/>
    <xf numFmtId="0" fontId="0" fillId="5" borderId="0" xfId="0" applyFill="1" applyAlignment="1">
      <alignment vertical="center"/>
    </xf>
    <xf numFmtId="0" fontId="1" fillId="5" borderId="0" xfId="0" applyNumberFormat="1" applyFont="1" applyFill="1" applyBorder="1" applyAlignment="1"/>
    <xf numFmtId="0" fontId="0" fillId="5" borderId="0" xfId="0" applyNumberFormat="1" applyFont="1" applyFill="1" applyBorder="1" applyAlignment="1"/>
    <xf numFmtId="0" fontId="1" fillId="5" borderId="9" xfId="0" applyNumberFormat="1" applyFont="1" applyFill="1" applyBorder="1" applyAlignment="1"/>
    <xf numFmtId="0" fontId="5" fillId="5" borderId="2" xfId="0" applyNumberFormat="1" applyFont="1" applyFill="1" applyBorder="1" applyAlignment="1">
      <alignment horizontal="center"/>
    </xf>
    <xf numFmtId="0" fontId="1" fillId="10" borderId="3" xfId="0" applyNumberFormat="1" applyFont="1" applyFill="1" applyBorder="1" applyAlignment="1">
      <alignment horizontal="center"/>
    </xf>
    <xf numFmtId="0" fontId="0" fillId="5" borderId="12" xfId="0" applyNumberFormat="1" applyFont="1" applyFill="1" applyBorder="1" applyAlignment="1"/>
    <xf numFmtId="0" fontId="0" fillId="5" borderId="3" xfId="0" applyNumberFormat="1" applyFont="1" applyFill="1" applyBorder="1" applyAlignment="1"/>
    <xf numFmtId="0" fontId="1" fillId="5" borderId="4" xfId="0" applyNumberFormat="1" applyFont="1" applyFill="1" applyBorder="1" applyAlignment="1"/>
    <xf numFmtId="0" fontId="2" fillId="5" borderId="4" xfId="0" applyNumberFormat="1" applyFont="1" applyFill="1" applyBorder="1" applyAlignment="1"/>
    <xf numFmtId="0" fontId="3" fillId="5" borderId="4" xfId="0" applyNumberFormat="1" applyFont="1" applyFill="1" applyBorder="1" applyAlignment="1">
      <alignment horizontal="center"/>
    </xf>
    <xf numFmtId="0" fontId="3" fillId="5" borderId="4" xfId="0" applyNumberFormat="1" applyFont="1" applyFill="1" applyBorder="1" applyAlignment="1"/>
    <xf numFmtId="0" fontId="3" fillId="10" borderId="4" xfId="0" applyNumberFormat="1" applyFont="1" applyFill="1" applyBorder="1" applyAlignment="1">
      <alignment horizontal="center"/>
    </xf>
    <xf numFmtId="0" fontId="0" fillId="5" borderId="4" xfId="0" applyNumberFormat="1" applyFont="1" applyFill="1" applyBorder="1" applyAlignment="1">
      <alignment horizontal="center"/>
    </xf>
    <xf numFmtId="0" fontId="0" fillId="5" borderId="6" xfId="0" applyNumberFormat="1" applyFont="1" applyFill="1" applyBorder="1" applyAlignment="1"/>
    <xf numFmtId="0" fontId="0" fillId="5" borderId="8" xfId="0" applyNumberFormat="1" applyFont="1" applyFill="1" applyBorder="1" applyAlignment="1"/>
    <xf numFmtId="0" fontId="4" fillId="5" borderId="17" xfId="0" applyFont="1" applyFill="1" applyBorder="1"/>
    <xf numFmtId="0" fontId="4" fillId="5" borderId="18" xfId="0" applyFont="1" applyFill="1" applyBorder="1"/>
    <xf numFmtId="0" fontId="4" fillId="5" borderId="19" xfId="0" applyFont="1" applyFill="1" applyBorder="1"/>
    <xf numFmtId="0" fontId="4" fillId="5" borderId="20" xfId="0" applyFont="1" applyFill="1" applyBorder="1"/>
    <xf numFmtId="0" fontId="4" fillId="5" borderId="0" xfId="0" applyFont="1" applyFill="1" applyBorder="1"/>
    <xf numFmtId="0" fontId="4" fillId="5" borderId="21" xfId="0" applyFont="1" applyFill="1" applyBorder="1"/>
    <xf numFmtId="0" fontId="4" fillId="5" borderId="0" xfId="0" applyFont="1" applyFill="1"/>
    <xf numFmtId="0" fontId="0" fillId="5" borderId="4" xfId="0" applyNumberFormat="1" applyFont="1" applyFill="1" applyBorder="1" applyAlignment="1"/>
    <xf numFmtId="0" fontId="2" fillId="5" borderId="1" xfId="0" applyNumberFormat="1" applyFont="1" applyFill="1" applyBorder="1" applyAlignment="1">
      <alignment horizontal="center"/>
    </xf>
    <xf numFmtId="0" fontId="1" fillId="5" borderId="6" xfId="0" applyNumberFormat="1" applyFont="1" applyFill="1" applyBorder="1" applyAlignment="1"/>
    <xf numFmtId="0" fontId="1" fillId="5" borderId="7" xfId="0" applyNumberFormat="1" applyFont="1" applyFill="1" applyBorder="1" applyAlignment="1"/>
    <xf numFmtId="0" fontId="2" fillId="5" borderId="7" xfId="0" applyNumberFormat="1" applyFont="1" applyFill="1" applyBorder="1" applyAlignment="1"/>
    <xf numFmtId="0" fontId="3" fillId="5" borderId="5" xfId="0" applyFont="1" applyFill="1" applyBorder="1" applyAlignment="1">
      <alignment horizontal="center"/>
    </xf>
    <xf numFmtId="0" fontId="0" fillId="5" borderId="5" xfId="0" applyFill="1" applyBorder="1" applyAlignment="1">
      <alignment horizontal="center"/>
    </xf>
    <xf numFmtId="0" fontId="3" fillId="5" borderId="0" xfId="0" applyFont="1" applyFill="1"/>
    <xf numFmtId="0" fontId="3" fillId="5" borderId="17" xfId="0" applyFont="1" applyFill="1" applyBorder="1"/>
    <xf numFmtId="0" fontId="3" fillId="5" borderId="0" xfId="0" applyFont="1" applyFill="1" applyAlignment="1">
      <alignment vertical="center"/>
    </xf>
    <xf numFmtId="0" fontId="4" fillId="5" borderId="4" xfId="0" applyFont="1" applyFill="1" applyBorder="1" applyAlignment="1">
      <alignment horizontal="center" vertical="center"/>
    </xf>
    <xf numFmtId="0" fontId="3" fillId="11" borderId="4" xfId="0" applyFont="1" applyFill="1" applyBorder="1" applyAlignment="1">
      <alignment horizontal="center" vertical="center"/>
    </xf>
    <xf numFmtId="0" fontId="0" fillId="5" borderId="0" xfId="0" applyNumberFormat="1" applyFill="1"/>
    <xf numFmtId="0" fontId="1" fillId="5" borderId="4" xfId="0" applyFont="1" applyFill="1" applyBorder="1"/>
    <xf numFmtId="0" fontId="2" fillId="5" borderId="4" xfId="0" applyFont="1" applyFill="1" applyBorder="1"/>
    <xf numFmtId="0" fontId="2" fillId="5" borderId="0" xfId="0" applyFont="1" applyFill="1"/>
    <xf numFmtId="0" fontId="1" fillId="5" borderId="1" xfId="0" applyFont="1" applyFill="1" applyBorder="1"/>
    <xf numFmtId="0" fontId="2" fillId="5" borderId="3" xfId="0" applyFont="1" applyFill="1" applyBorder="1"/>
    <xf numFmtId="0" fontId="1" fillId="5" borderId="4" xfId="0" applyFont="1" applyFill="1" applyBorder="1" applyAlignment="1">
      <alignment horizontal="center"/>
    </xf>
    <xf numFmtId="0" fontId="2" fillId="5" borderId="4" xfId="0" applyFont="1" applyFill="1" applyBorder="1" applyAlignment="1">
      <alignment horizontal="center"/>
    </xf>
    <xf numFmtId="2" fontId="2" fillId="5" borderId="4" xfId="0" applyNumberFormat="1" applyFont="1" applyFill="1" applyBorder="1"/>
    <xf numFmtId="49" fontId="2" fillId="5" borderId="4" xfId="0" applyNumberFormat="1" applyFont="1" applyFill="1" applyBorder="1" applyAlignment="1">
      <alignment horizontal="right"/>
    </xf>
    <xf numFmtId="0" fontId="5" fillId="6" borderId="0" xfId="0" applyFont="1" applyFill="1" applyBorder="1" applyAlignment="1">
      <alignment horizontal="left" vertical="center" wrapText="1"/>
    </xf>
    <xf numFmtId="0" fontId="0" fillId="6" borderId="4" xfId="0" applyFill="1" applyBorder="1"/>
    <xf numFmtId="0" fontId="0" fillId="6" borderId="4" xfId="0" applyFont="1" applyFill="1" applyBorder="1" applyAlignment="1">
      <alignment horizontal="center"/>
    </xf>
    <xf numFmtId="49" fontId="0" fillId="6" borderId="8" xfId="0" applyNumberFormat="1" applyFill="1" applyBorder="1" applyAlignment="1">
      <alignment horizontal="center" vertical="center"/>
    </xf>
    <xf numFmtId="0" fontId="14" fillId="6" borderId="1" xfId="0" applyFont="1" applyFill="1" applyBorder="1"/>
    <xf numFmtId="0" fontId="0" fillId="6" borderId="8" xfId="0" applyFont="1" applyFill="1" applyBorder="1" applyAlignment="1">
      <alignment horizontal="center"/>
    </xf>
    <xf numFmtId="0" fontId="3" fillId="8" borderId="9" xfId="0" applyFont="1" applyFill="1" applyBorder="1" applyAlignment="1">
      <alignment vertical="center"/>
    </xf>
    <xf numFmtId="0" fontId="0" fillId="8" borderId="10" xfId="0" applyFill="1" applyBorder="1" applyAlignment="1">
      <alignment vertical="center"/>
    </xf>
    <xf numFmtId="0" fontId="0" fillId="8" borderId="11" xfId="0" applyFill="1" applyBorder="1" applyAlignment="1">
      <alignment vertical="center"/>
    </xf>
    <xf numFmtId="0" fontId="0" fillId="8" borderId="12" xfId="0" applyFont="1" applyFill="1" applyBorder="1" applyAlignment="1">
      <alignment vertical="center"/>
    </xf>
    <xf numFmtId="0" fontId="0" fillId="9" borderId="15" xfId="0" applyFont="1" applyFill="1" applyBorder="1" applyAlignment="1">
      <alignment horizontal="center" vertical="center"/>
    </xf>
    <xf numFmtId="0" fontId="4" fillId="8" borderId="0" xfId="0" applyFont="1" applyFill="1" applyAlignment="1">
      <alignment horizontal="center" vertical="center"/>
    </xf>
    <xf numFmtId="0" fontId="0" fillId="8" borderId="0" xfId="0" applyFill="1" applyAlignment="1">
      <alignment vertical="center"/>
    </xf>
    <xf numFmtId="0" fontId="0" fillId="8" borderId="12" xfId="0" applyFont="1" applyFill="1" applyBorder="1" applyAlignment="1">
      <alignment horizontal="center" vertical="center"/>
    </xf>
    <xf numFmtId="0" fontId="0" fillId="8" borderId="0" xfId="0" applyFont="1" applyFill="1" applyBorder="1" applyAlignment="1">
      <alignment horizontal="center" vertical="center"/>
    </xf>
    <xf numFmtId="0" fontId="0" fillId="8" borderId="14" xfId="0" applyFill="1" applyBorder="1" applyAlignment="1">
      <alignment horizontal="center" vertical="center"/>
    </xf>
    <xf numFmtId="0" fontId="0" fillId="8" borderId="15" xfId="0" applyFont="1" applyFill="1" applyBorder="1" applyAlignment="1">
      <alignment vertical="center"/>
    </xf>
    <xf numFmtId="0" fontId="0" fillId="8" borderId="15" xfId="0" applyFill="1" applyBorder="1" applyAlignment="1">
      <alignment vertical="center"/>
    </xf>
    <xf numFmtId="0" fontId="0" fillId="8" borderId="16" xfId="0" applyFill="1" applyBorder="1" applyAlignment="1">
      <alignment vertical="center"/>
    </xf>
    <xf numFmtId="0" fontId="3" fillId="5" borderId="9" xfId="0" applyFont="1" applyFill="1" applyBorder="1"/>
    <xf numFmtId="0" fontId="0" fillId="5" borderId="10" xfId="0" applyFill="1" applyBorder="1"/>
    <xf numFmtId="0" fontId="0" fillId="5" borderId="11" xfId="0" applyFill="1" applyBorder="1"/>
    <xf numFmtId="0" fontId="0" fillId="5" borderId="9" xfId="0" applyFont="1" applyFill="1" applyBorder="1"/>
    <xf numFmtId="0" fontId="0" fillId="5" borderId="15" xfId="0" applyFont="1" applyFill="1" applyBorder="1"/>
    <xf numFmtId="9" fontId="0" fillId="5" borderId="0" xfId="0" applyNumberFormat="1" applyFill="1" applyBorder="1"/>
    <xf numFmtId="9" fontId="0" fillId="5" borderId="2" xfId="0" applyNumberFormat="1" applyFill="1" applyBorder="1"/>
    <xf numFmtId="49" fontId="0" fillId="5" borderId="2" xfId="0" applyNumberFormat="1" applyFont="1" applyFill="1" applyBorder="1" applyAlignment="1">
      <alignment horizontal="right"/>
    </xf>
    <xf numFmtId="0" fontId="3" fillId="10" borderId="4" xfId="0" applyFont="1" applyFill="1" applyBorder="1" applyAlignment="1">
      <alignment horizontal="center" vertical="center"/>
    </xf>
    <xf numFmtId="0" fontId="4" fillId="5" borderId="2" xfId="0" applyFont="1" applyFill="1" applyBorder="1" applyAlignment="1">
      <alignment horizontal="center" vertical="center"/>
    </xf>
    <xf numFmtId="0" fontId="0" fillId="5" borderId="2" xfId="0" applyFill="1" applyBorder="1" applyAlignment="1">
      <alignment vertical="center"/>
    </xf>
    <xf numFmtId="0" fontId="0" fillId="5" borderId="0" xfId="0" applyFill="1" applyBorder="1" applyAlignment="1">
      <alignment vertical="center"/>
    </xf>
    <xf numFmtId="3" fontId="0" fillId="5" borderId="2" xfId="0" applyNumberFormat="1" applyFont="1" applyFill="1" applyBorder="1"/>
    <xf numFmtId="0" fontId="3" fillId="8" borderId="9" xfId="0" applyFont="1" applyFill="1" applyBorder="1"/>
    <xf numFmtId="0" fontId="0" fillId="8" borderId="10" xfId="0" applyFill="1" applyBorder="1"/>
    <xf numFmtId="0" fontId="3" fillId="8" borderId="0" xfId="0" applyFont="1" applyFill="1" applyBorder="1"/>
    <xf numFmtId="3" fontId="0" fillId="8" borderId="0" xfId="0" applyNumberFormat="1" applyFill="1" applyBorder="1"/>
    <xf numFmtId="0" fontId="0" fillId="8" borderId="0" xfId="0" applyFont="1" applyFill="1" applyBorder="1"/>
    <xf numFmtId="49" fontId="0" fillId="8" borderId="0" xfId="0" applyNumberFormat="1" applyFont="1" applyFill="1" applyBorder="1"/>
    <xf numFmtId="0" fontId="0" fillId="8" borderId="14" xfId="0" applyFont="1" applyFill="1" applyBorder="1"/>
    <xf numFmtId="0" fontId="0" fillId="8" borderId="15" xfId="0" applyFill="1" applyBorder="1"/>
    <xf numFmtId="0" fontId="0" fillId="8" borderId="12" xfId="0" applyFill="1" applyBorder="1"/>
    <xf numFmtId="0" fontId="3" fillId="8" borderId="28" xfId="0" applyFont="1" applyFill="1" applyBorder="1" applyAlignment="1">
      <alignment horizontal="center"/>
    </xf>
    <xf numFmtId="0" fontId="0" fillId="8" borderId="30" xfId="0" applyFont="1" applyFill="1" applyBorder="1" applyAlignment="1">
      <alignment horizontal="center"/>
    </xf>
    <xf numFmtId="0" fontId="0" fillId="8" borderId="29" xfId="0" applyFont="1" applyFill="1" applyBorder="1" applyAlignment="1">
      <alignment horizontal="center"/>
    </xf>
    <xf numFmtId="0" fontId="3" fillId="8" borderId="4" xfId="0" applyFont="1" applyFill="1" applyBorder="1" applyAlignment="1">
      <alignment horizontal="center"/>
    </xf>
    <xf numFmtId="0" fontId="0" fillId="8" borderId="4" xfId="0" applyFont="1" applyFill="1" applyBorder="1" applyAlignment="1">
      <alignment horizontal="center"/>
    </xf>
    <xf numFmtId="0" fontId="3" fillId="8" borderId="4" xfId="0" applyFont="1" applyFill="1" applyBorder="1"/>
    <xf numFmtId="0" fontId="0" fillId="8" borderId="4" xfId="0" applyFill="1" applyBorder="1"/>
    <xf numFmtId="0" fontId="0" fillId="8" borderId="9" xfId="0" applyFont="1" applyFill="1" applyBorder="1"/>
    <xf numFmtId="0" fontId="0" fillId="8" borderId="14" xfId="0" applyFill="1" applyBorder="1"/>
    <xf numFmtId="0" fontId="3" fillId="6" borderId="4" xfId="0" applyFont="1" applyFill="1" applyBorder="1" applyAlignment="1">
      <alignment horizontal="center"/>
    </xf>
    <xf numFmtId="0" fontId="14" fillId="5" borderId="1" xfId="0" applyFont="1" applyFill="1" applyBorder="1"/>
    <xf numFmtId="3" fontId="0" fillId="5" borderId="28" xfId="0" applyNumberFormat="1" applyFill="1" applyBorder="1"/>
    <xf numFmtId="3" fontId="0" fillId="5" borderId="30" xfId="0" applyNumberFormat="1" applyFill="1" applyBorder="1"/>
    <xf numFmtId="3" fontId="0" fillId="5" borderId="29" xfId="0" applyNumberFormat="1" applyFill="1" applyBorder="1"/>
    <xf numFmtId="3" fontId="0" fillId="5" borderId="28" xfId="1" applyNumberFormat="1" applyFont="1" applyFill="1" applyBorder="1" applyAlignment="1" applyProtection="1">
      <alignment vertical="center"/>
    </xf>
    <xf numFmtId="3" fontId="0" fillId="5" borderId="30" xfId="1" applyNumberFormat="1" applyFont="1" applyFill="1" applyBorder="1" applyAlignment="1" applyProtection="1">
      <alignment vertical="center"/>
    </xf>
    <xf numFmtId="3" fontId="0" fillId="5" borderId="29" xfId="1" applyNumberFormat="1" applyFont="1" applyFill="1" applyBorder="1" applyAlignment="1" applyProtection="1">
      <alignment vertical="center"/>
    </xf>
    <xf numFmtId="0" fontId="0" fillId="5" borderId="12" xfId="0" applyFill="1" applyBorder="1"/>
    <xf numFmtId="0" fontId="3" fillId="5" borderId="39" xfId="0" applyFont="1" applyFill="1" applyBorder="1"/>
    <xf numFmtId="0" fontId="0" fillId="5" borderId="18" xfId="0" applyFont="1" applyFill="1" applyBorder="1"/>
    <xf numFmtId="0" fontId="0" fillId="5" borderId="18" xfId="0" applyNumberFormat="1" applyFont="1" applyFill="1" applyBorder="1"/>
    <xf numFmtId="0" fontId="0" fillId="5" borderId="19" xfId="0" applyNumberFormat="1" applyFont="1" applyFill="1" applyBorder="1"/>
    <xf numFmtId="0" fontId="0" fillId="5" borderId="0" xfId="0" applyFont="1" applyFill="1"/>
    <xf numFmtId="0" fontId="0" fillId="5" borderId="0" xfId="0" applyNumberFormat="1" applyFont="1" applyFill="1"/>
    <xf numFmtId="0" fontId="2" fillId="5" borderId="21" xfId="0" applyNumberFormat="1" applyFont="1" applyFill="1" applyBorder="1"/>
    <xf numFmtId="0" fontId="0" fillId="5" borderId="21" xfId="0" applyNumberFormat="1" applyFont="1" applyFill="1" applyBorder="1"/>
    <xf numFmtId="49" fontId="0" fillId="5" borderId="0" xfId="0" applyNumberFormat="1" applyFont="1" applyFill="1" applyAlignment="1">
      <alignment horizontal="center"/>
    </xf>
    <xf numFmtId="49" fontId="0" fillId="5" borderId="15" xfId="0" applyNumberFormat="1" applyFont="1" applyFill="1" applyBorder="1" applyAlignment="1">
      <alignment horizontal="center"/>
    </xf>
    <xf numFmtId="0" fontId="0" fillId="5" borderId="40" xfId="0" applyFont="1" applyFill="1" applyBorder="1"/>
    <xf numFmtId="0" fontId="3" fillId="8" borderId="17" xfId="0" applyFont="1"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8" borderId="22" xfId="0" applyFont="1" applyFill="1" applyBorder="1"/>
    <xf numFmtId="0" fontId="0" fillId="8" borderId="23" xfId="0" applyFill="1" applyBorder="1"/>
    <xf numFmtId="0" fontId="0" fillId="8" borderId="24" xfId="0" applyFill="1" applyBorder="1"/>
    <xf numFmtId="0" fontId="20" fillId="4" borderId="46" xfId="2" applyFont="1" applyAlignment="1">
      <alignment horizontal="center" vertical="center" wrapText="1"/>
    </xf>
    <xf numFmtId="0" fontId="21" fillId="4" borderId="46" xfId="2" applyFont="1" applyAlignment="1">
      <alignment horizontal="center" vertical="center"/>
    </xf>
  </cellXfs>
  <cellStyles count="3">
    <cellStyle name="Currency" xfId="1" builtinId="4"/>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4C755-D970-4942-821F-FAC45E510078}">
  <dimension ref="A1:R193"/>
  <sheetViews>
    <sheetView workbookViewId="0">
      <selection activeCell="P36" sqref="P36"/>
    </sheetView>
  </sheetViews>
  <sheetFormatPr defaultColWidth="11.5703125" defaultRowHeight="12.75" x14ac:dyDescent="0.2"/>
  <sheetData>
    <row r="1" spans="1:18" x14ac:dyDescent="0.2">
      <c r="A1" s="368" t="s">
        <v>0</v>
      </c>
      <c r="B1" s="368"/>
      <c r="C1" s="369"/>
      <c r="D1" s="369"/>
      <c r="E1" s="369"/>
      <c r="F1" s="369"/>
      <c r="G1" s="369"/>
      <c r="H1" s="369"/>
      <c r="I1" s="369"/>
      <c r="J1" s="369"/>
      <c r="L1" s="724" t="s">
        <v>2452</v>
      </c>
      <c r="M1" s="724"/>
      <c r="N1" s="724"/>
      <c r="O1" s="724"/>
      <c r="P1" s="724"/>
      <c r="Q1" s="724"/>
      <c r="R1" s="724"/>
    </row>
    <row r="2" spans="1:18" x14ac:dyDescent="0.2">
      <c r="A2" s="369"/>
      <c r="B2" s="369"/>
      <c r="C2" s="369"/>
      <c r="D2" s="369"/>
      <c r="E2" s="369"/>
      <c r="F2" s="369"/>
      <c r="G2" s="369"/>
      <c r="H2" s="369"/>
      <c r="I2" s="369"/>
      <c r="J2" s="369"/>
      <c r="L2" s="724"/>
      <c r="M2" s="724"/>
      <c r="N2" s="724"/>
      <c r="O2" s="724"/>
      <c r="P2" s="724"/>
      <c r="Q2" s="724"/>
      <c r="R2" s="724"/>
    </row>
    <row r="3" spans="1:18" x14ac:dyDescent="0.2">
      <c r="A3" s="410" t="s">
        <v>1</v>
      </c>
      <c r="B3" s="410"/>
      <c r="C3" s="410"/>
      <c r="D3" s="410"/>
      <c r="E3" s="410"/>
      <c r="F3" s="410"/>
      <c r="G3" s="410"/>
      <c r="H3" s="410"/>
      <c r="I3" s="410"/>
      <c r="J3" s="410"/>
      <c r="L3" s="724"/>
      <c r="M3" s="724"/>
      <c r="N3" s="724"/>
      <c r="O3" s="724"/>
      <c r="P3" s="724"/>
      <c r="Q3" s="724"/>
      <c r="R3" s="724"/>
    </row>
    <row r="4" spans="1:18" x14ac:dyDescent="0.2">
      <c r="A4" s="410" t="s">
        <v>2</v>
      </c>
      <c r="B4" s="410"/>
      <c r="C4" s="410"/>
      <c r="D4" s="410"/>
      <c r="E4" s="410"/>
      <c r="F4" s="410"/>
      <c r="G4" s="410"/>
      <c r="H4" s="410"/>
      <c r="I4" s="410"/>
      <c r="J4" s="410"/>
      <c r="L4" s="724"/>
      <c r="M4" s="724"/>
      <c r="N4" s="724"/>
      <c r="O4" s="724"/>
      <c r="P4" s="724"/>
      <c r="Q4" s="724"/>
      <c r="R4" s="724"/>
    </row>
    <row r="5" spans="1:18" x14ac:dyDescent="0.2">
      <c r="A5" s="410" t="s">
        <v>3</v>
      </c>
      <c r="B5" s="410"/>
      <c r="C5" s="410"/>
      <c r="D5" s="410"/>
      <c r="E5" s="410"/>
      <c r="F5" s="410"/>
      <c r="G5" s="410"/>
      <c r="H5" s="410"/>
      <c r="I5" s="410"/>
      <c r="J5" s="410"/>
      <c r="L5" s="724"/>
      <c r="M5" s="724"/>
      <c r="N5" s="724"/>
      <c r="O5" s="724"/>
      <c r="P5" s="724"/>
      <c r="Q5" s="724"/>
      <c r="R5" s="724"/>
    </row>
    <row r="6" spans="1:18" x14ac:dyDescent="0.2">
      <c r="A6" s="410" t="s">
        <v>4</v>
      </c>
      <c r="B6" s="410"/>
      <c r="C6" s="410"/>
      <c r="D6" s="410"/>
      <c r="E6" s="410"/>
      <c r="F6" s="410"/>
      <c r="G6" s="410"/>
      <c r="H6" s="410"/>
      <c r="I6" s="410"/>
      <c r="J6" s="410"/>
      <c r="L6" s="724"/>
      <c r="M6" s="724"/>
      <c r="N6" s="724"/>
      <c r="O6" s="724"/>
      <c r="P6" s="724"/>
      <c r="Q6" s="724"/>
      <c r="R6" s="724"/>
    </row>
    <row r="7" spans="1:18" x14ac:dyDescent="0.2">
      <c r="A7" s="369"/>
      <c r="B7" s="369"/>
      <c r="C7" s="369"/>
      <c r="D7" s="369"/>
      <c r="E7" s="369"/>
      <c r="F7" s="369"/>
      <c r="G7" s="369"/>
      <c r="H7" s="369"/>
      <c r="I7" s="369"/>
      <c r="J7" s="369"/>
      <c r="L7" s="724"/>
      <c r="M7" s="724"/>
      <c r="N7" s="724"/>
      <c r="O7" s="724"/>
      <c r="P7" s="724"/>
      <c r="Q7" s="724"/>
      <c r="R7" s="724"/>
    </row>
    <row r="8" spans="1:18" x14ac:dyDescent="0.2">
      <c r="A8" s="410" t="s">
        <v>5</v>
      </c>
      <c r="B8" s="410"/>
      <c r="C8" s="410"/>
      <c r="D8" s="410"/>
      <c r="E8" s="410"/>
      <c r="F8" s="410"/>
      <c r="G8" s="410"/>
      <c r="H8" s="410"/>
      <c r="I8" s="410"/>
      <c r="J8" s="410"/>
      <c r="L8" s="724"/>
      <c r="M8" s="724"/>
      <c r="N8" s="724"/>
      <c r="O8" s="724"/>
      <c r="P8" s="724"/>
      <c r="Q8" s="724"/>
      <c r="R8" s="724"/>
    </row>
    <row r="9" spans="1:18" x14ac:dyDescent="0.2">
      <c r="A9" s="410" t="s">
        <v>6</v>
      </c>
      <c r="B9" s="410"/>
      <c r="C9" s="410"/>
      <c r="D9" s="410"/>
      <c r="E9" s="410"/>
      <c r="F9" s="410"/>
      <c r="G9" s="410"/>
      <c r="H9" s="410"/>
      <c r="I9" s="410"/>
      <c r="J9" s="410"/>
      <c r="L9" s="724"/>
      <c r="M9" s="724"/>
      <c r="N9" s="724"/>
      <c r="O9" s="724"/>
      <c r="P9" s="724"/>
      <c r="Q9" s="724"/>
      <c r="R9" s="724"/>
    </row>
    <row r="10" spans="1:18" x14ac:dyDescent="0.2">
      <c r="A10" s="410" t="s">
        <v>7</v>
      </c>
      <c r="B10" s="410"/>
      <c r="C10" s="410"/>
      <c r="D10" s="410"/>
      <c r="E10" s="410"/>
      <c r="F10" s="410"/>
      <c r="G10" s="410"/>
      <c r="H10" s="410"/>
      <c r="I10" s="410"/>
      <c r="J10" s="410"/>
      <c r="L10" s="724"/>
      <c r="M10" s="724"/>
      <c r="N10" s="724"/>
      <c r="O10" s="724"/>
      <c r="P10" s="724"/>
      <c r="Q10" s="724"/>
      <c r="R10" s="724"/>
    </row>
    <row r="11" spans="1:18" x14ac:dyDescent="0.2">
      <c r="A11" s="410" t="s">
        <v>8</v>
      </c>
      <c r="B11" s="410"/>
      <c r="C11" s="410"/>
      <c r="D11" s="410"/>
      <c r="E11" s="410"/>
      <c r="F11" s="410"/>
      <c r="G11" s="410"/>
      <c r="H11" s="410"/>
      <c r="I11" s="410"/>
      <c r="J11" s="410"/>
    </row>
    <row r="12" spans="1:18" x14ac:dyDescent="0.2">
      <c r="A12" s="410" t="s">
        <v>9</v>
      </c>
      <c r="B12" s="410"/>
      <c r="C12" s="410"/>
      <c r="D12" s="410"/>
      <c r="E12" s="410"/>
      <c r="F12" s="410"/>
      <c r="G12" s="410"/>
      <c r="H12" s="410"/>
      <c r="I12" s="410"/>
      <c r="J12" s="410"/>
    </row>
    <row r="13" spans="1:18" x14ac:dyDescent="0.2">
      <c r="A13" s="410" t="s">
        <v>10</v>
      </c>
      <c r="B13" s="410"/>
      <c r="C13" s="410"/>
      <c r="D13" s="410"/>
      <c r="E13" s="410"/>
      <c r="F13" s="410"/>
      <c r="G13" s="410"/>
      <c r="H13" s="410"/>
      <c r="I13" s="410"/>
      <c r="J13" s="410"/>
      <c r="N13">
        <f t="shared" ref="N13:N24" ca="1" si="0">RANDBETWEEN(1,6)+RANDBETWEEN(1,6)</f>
        <v>9</v>
      </c>
      <c r="O13">
        <f t="shared" ref="O13:O24" ca="1" si="1">RANDBETWEEN(1,6)+RANDBETWEEN(1,6)</f>
        <v>7</v>
      </c>
      <c r="P13">
        <f t="shared" ref="P13:P24" ca="1" si="2">RANDBETWEEN(1,20)</f>
        <v>4</v>
      </c>
      <c r="Q13">
        <f t="shared" ref="Q13:Q24" ca="1" si="3">RANDBETWEEN(1,1000)</f>
        <v>349</v>
      </c>
    </row>
    <row r="14" spans="1:18" x14ac:dyDescent="0.2">
      <c r="A14" s="369"/>
      <c r="B14" s="369"/>
      <c r="C14" s="369"/>
      <c r="D14" s="369"/>
      <c r="E14" s="369"/>
      <c r="F14" s="369"/>
      <c r="G14" s="369"/>
      <c r="H14" s="369"/>
      <c r="I14" s="369"/>
      <c r="J14" s="369"/>
      <c r="N14">
        <f t="shared" ca="1" si="0"/>
        <v>5</v>
      </c>
      <c r="O14">
        <f t="shared" ca="1" si="1"/>
        <v>9</v>
      </c>
      <c r="P14">
        <f t="shared" ca="1" si="2"/>
        <v>13</v>
      </c>
      <c r="Q14">
        <f t="shared" ca="1" si="3"/>
        <v>622</v>
      </c>
    </row>
    <row r="15" spans="1:18" x14ac:dyDescent="0.2">
      <c r="A15" s="369" t="s">
        <v>11</v>
      </c>
      <c r="B15" s="369"/>
      <c r="C15" s="369"/>
      <c r="D15" s="369"/>
      <c r="E15" s="369"/>
      <c r="F15" s="369"/>
      <c r="G15" s="369"/>
      <c r="H15" s="369"/>
      <c r="I15" s="369"/>
      <c r="J15" s="369"/>
      <c r="N15">
        <f t="shared" ca="1" si="0"/>
        <v>3</v>
      </c>
      <c r="O15">
        <f t="shared" ca="1" si="1"/>
        <v>6</v>
      </c>
      <c r="P15">
        <f t="shared" ca="1" si="2"/>
        <v>12</v>
      </c>
      <c r="Q15">
        <f t="shared" ca="1" si="3"/>
        <v>991</v>
      </c>
    </row>
    <row r="16" spans="1:18" x14ac:dyDescent="0.2">
      <c r="A16" s="369"/>
      <c r="B16" s="369"/>
      <c r="C16" s="369"/>
      <c r="D16" s="369"/>
      <c r="E16" s="369"/>
      <c r="F16" s="369"/>
      <c r="G16" s="369"/>
      <c r="H16" s="369"/>
      <c r="I16" s="369"/>
      <c r="J16" s="369"/>
      <c r="N16">
        <f t="shared" ca="1" si="0"/>
        <v>8</v>
      </c>
      <c r="O16">
        <f t="shared" ca="1" si="1"/>
        <v>4</v>
      </c>
      <c r="P16">
        <f t="shared" ca="1" si="2"/>
        <v>11</v>
      </c>
      <c r="Q16">
        <f t="shared" ca="1" si="3"/>
        <v>947</v>
      </c>
    </row>
    <row r="17" spans="1:17" x14ac:dyDescent="0.2">
      <c r="A17" s="369" t="s">
        <v>12</v>
      </c>
      <c r="B17" s="369"/>
      <c r="C17" s="369"/>
      <c r="D17" s="369"/>
      <c r="E17" s="369"/>
      <c r="F17" s="369"/>
      <c r="G17" s="369"/>
      <c r="H17" s="369"/>
      <c r="I17" s="369"/>
      <c r="J17" s="369"/>
      <c r="N17">
        <f t="shared" ca="1" si="0"/>
        <v>9</v>
      </c>
      <c r="O17">
        <f t="shared" ca="1" si="1"/>
        <v>8</v>
      </c>
      <c r="P17">
        <f t="shared" ca="1" si="2"/>
        <v>10</v>
      </c>
      <c r="Q17">
        <f t="shared" ca="1" si="3"/>
        <v>317</v>
      </c>
    </row>
    <row r="18" spans="1:17" x14ac:dyDescent="0.2">
      <c r="A18" s="369" t="s">
        <v>13</v>
      </c>
      <c r="B18" s="369"/>
      <c r="C18" s="369"/>
      <c r="D18" s="369"/>
      <c r="E18" s="369"/>
      <c r="F18" s="369"/>
      <c r="G18" s="369"/>
      <c r="H18" s="369"/>
      <c r="I18" s="369"/>
      <c r="J18" s="369"/>
      <c r="N18">
        <f t="shared" ca="1" si="0"/>
        <v>7</v>
      </c>
      <c r="O18">
        <f t="shared" ca="1" si="1"/>
        <v>7</v>
      </c>
      <c r="P18">
        <f t="shared" ca="1" si="2"/>
        <v>19</v>
      </c>
      <c r="Q18">
        <f t="shared" ca="1" si="3"/>
        <v>871</v>
      </c>
    </row>
    <row r="19" spans="1:17" x14ac:dyDescent="0.2">
      <c r="A19" s="369"/>
      <c r="B19" s="369"/>
      <c r="C19" s="369"/>
      <c r="D19" s="369"/>
      <c r="E19" s="369"/>
      <c r="F19" s="369"/>
      <c r="G19" s="369"/>
      <c r="H19" s="369"/>
      <c r="I19" s="369"/>
      <c r="J19" s="369"/>
      <c r="N19">
        <f t="shared" ca="1" si="0"/>
        <v>8</v>
      </c>
      <c r="O19">
        <f t="shared" ca="1" si="1"/>
        <v>11</v>
      </c>
      <c r="P19">
        <f t="shared" ca="1" si="2"/>
        <v>1</v>
      </c>
      <c r="Q19">
        <f t="shared" ca="1" si="3"/>
        <v>487</v>
      </c>
    </row>
    <row r="20" spans="1:17" x14ac:dyDescent="0.2">
      <c r="A20" s="369" t="s">
        <v>14</v>
      </c>
      <c r="B20" s="369"/>
      <c r="C20" s="369"/>
      <c r="D20" s="369"/>
      <c r="E20" s="369"/>
      <c r="F20" s="369"/>
      <c r="G20" s="369"/>
      <c r="H20" s="369"/>
      <c r="I20" s="369"/>
      <c r="J20" s="369"/>
      <c r="N20">
        <f t="shared" ca="1" si="0"/>
        <v>6</v>
      </c>
      <c r="O20">
        <f t="shared" ca="1" si="1"/>
        <v>8</v>
      </c>
      <c r="P20">
        <f t="shared" ca="1" si="2"/>
        <v>7</v>
      </c>
      <c r="Q20">
        <f t="shared" ca="1" si="3"/>
        <v>64</v>
      </c>
    </row>
    <row r="21" spans="1:17" x14ac:dyDescent="0.2">
      <c r="A21" s="369" t="s">
        <v>15</v>
      </c>
      <c r="B21" s="369"/>
      <c r="C21" s="369"/>
      <c r="D21" s="369"/>
      <c r="E21" s="369"/>
      <c r="F21" s="369"/>
      <c r="G21" s="369"/>
      <c r="H21" s="369"/>
      <c r="I21" s="369"/>
      <c r="J21" s="369"/>
      <c r="N21">
        <f t="shared" ca="1" si="0"/>
        <v>7</v>
      </c>
      <c r="O21">
        <f t="shared" ca="1" si="1"/>
        <v>7</v>
      </c>
      <c r="P21">
        <f t="shared" ca="1" si="2"/>
        <v>4</v>
      </c>
      <c r="Q21">
        <f t="shared" ca="1" si="3"/>
        <v>506</v>
      </c>
    </row>
    <row r="22" spans="1:17" x14ac:dyDescent="0.2">
      <c r="A22" s="369" t="s">
        <v>16</v>
      </c>
      <c r="B22" s="369"/>
      <c r="C22" s="369"/>
      <c r="D22" s="369"/>
      <c r="E22" s="369"/>
      <c r="F22" s="369"/>
      <c r="G22" s="369"/>
      <c r="H22" s="369"/>
      <c r="I22" s="369"/>
      <c r="J22" s="369"/>
      <c r="N22">
        <f t="shared" ca="1" si="0"/>
        <v>9</v>
      </c>
      <c r="O22">
        <f t="shared" ca="1" si="1"/>
        <v>2</v>
      </c>
      <c r="P22">
        <f t="shared" ca="1" si="2"/>
        <v>7</v>
      </c>
      <c r="Q22">
        <f t="shared" ca="1" si="3"/>
        <v>702</v>
      </c>
    </row>
    <row r="23" spans="1:17" x14ac:dyDescent="0.2">
      <c r="A23" s="369"/>
      <c r="B23" s="369"/>
      <c r="C23" s="369"/>
      <c r="D23" s="369"/>
      <c r="E23" s="369"/>
      <c r="F23" s="369"/>
      <c r="G23" s="369"/>
      <c r="H23" s="369"/>
      <c r="I23" s="369"/>
      <c r="J23" s="369"/>
      <c r="N23">
        <f t="shared" ca="1" si="0"/>
        <v>10</v>
      </c>
      <c r="O23">
        <f t="shared" ca="1" si="1"/>
        <v>9</v>
      </c>
      <c r="P23">
        <f t="shared" ca="1" si="2"/>
        <v>11</v>
      </c>
      <c r="Q23">
        <f t="shared" ca="1" si="3"/>
        <v>382</v>
      </c>
    </row>
    <row r="24" spans="1:17" x14ac:dyDescent="0.2">
      <c r="A24" s="369" t="s">
        <v>17</v>
      </c>
      <c r="B24" s="369"/>
      <c r="C24" s="369"/>
      <c r="D24" s="369"/>
      <c r="E24" s="369"/>
      <c r="F24" s="369"/>
      <c r="G24" s="369"/>
      <c r="H24" s="369"/>
      <c r="I24" s="369"/>
      <c r="J24" s="369"/>
      <c r="N24">
        <f t="shared" ca="1" si="0"/>
        <v>8</v>
      </c>
      <c r="O24">
        <f t="shared" ca="1" si="1"/>
        <v>4</v>
      </c>
      <c r="P24">
        <f t="shared" ca="1" si="2"/>
        <v>17</v>
      </c>
      <c r="Q24">
        <f t="shared" ca="1" si="3"/>
        <v>791</v>
      </c>
    </row>
    <row r="25" spans="1:17" x14ac:dyDescent="0.2">
      <c r="A25" s="369" t="s">
        <v>18</v>
      </c>
      <c r="B25" s="369"/>
      <c r="C25" s="369"/>
      <c r="D25" s="369"/>
      <c r="E25" s="369"/>
      <c r="F25" s="369"/>
      <c r="G25" s="369"/>
      <c r="H25" s="369"/>
      <c r="I25" s="369"/>
      <c r="J25" s="369"/>
    </row>
    <row r="26" spans="1:17" x14ac:dyDescent="0.2">
      <c r="A26" t="s">
        <v>19</v>
      </c>
    </row>
    <row r="28" spans="1:17" x14ac:dyDescent="0.2">
      <c r="A28" s="3"/>
      <c r="B28" s="4" t="s">
        <v>20</v>
      </c>
      <c r="C28" s="5"/>
      <c r="D28" s="5"/>
      <c r="E28" s="6">
        <f ca="1">RANDBETWEEN(1,100)</f>
        <v>80</v>
      </c>
    </row>
    <row r="29" spans="1:17" x14ac:dyDescent="0.2">
      <c r="A29" s="7" t="s">
        <v>21</v>
      </c>
      <c r="B29" s="8" t="s">
        <v>22</v>
      </c>
      <c r="C29" s="9"/>
      <c r="D29" s="10" t="s">
        <v>23</v>
      </c>
      <c r="E29" s="7" t="s">
        <v>24</v>
      </c>
      <c r="F29" s="11" t="s">
        <v>25</v>
      </c>
      <c r="G29" s="12" t="s">
        <v>26</v>
      </c>
      <c r="H29" s="13"/>
      <c r="I29" s="14"/>
    </row>
    <row r="30" spans="1:17" x14ac:dyDescent="0.2">
      <c r="A30" s="15" t="s">
        <v>27</v>
      </c>
      <c r="B30" s="16" t="s">
        <v>28</v>
      </c>
      <c r="C30" s="17"/>
      <c r="D30" s="18" t="s">
        <v>29</v>
      </c>
      <c r="E30" s="19" t="s">
        <v>30</v>
      </c>
      <c r="F30" s="20">
        <v>20</v>
      </c>
      <c r="G30" s="21" t="s">
        <v>31</v>
      </c>
      <c r="H30" s="13"/>
      <c r="I30" s="14"/>
      <c r="K30">
        <f ca="1">RANDBETWEEN(1,6)</f>
        <v>2</v>
      </c>
    </row>
    <row r="31" spans="1:17" x14ac:dyDescent="0.2">
      <c r="A31" s="15" t="s">
        <v>32</v>
      </c>
      <c r="B31" s="16" t="s">
        <v>33</v>
      </c>
      <c r="C31" s="17"/>
      <c r="D31" s="18" t="s">
        <v>34</v>
      </c>
      <c r="E31" s="19" t="s">
        <v>30</v>
      </c>
      <c r="F31" s="20">
        <v>20</v>
      </c>
      <c r="G31" s="21" t="s">
        <v>31</v>
      </c>
      <c r="H31" s="13"/>
      <c r="I31" s="14"/>
    </row>
    <row r="32" spans="1:17" x14ac:dyDescent="0.2">
      <c r="A32" s="15" t="s">
        <v>35</v>
      </c>
      <c r="B32" s="16" t="s">
        <v>36</v>
      </c>
      <c r="C32" s="17"/>
      <c r="D32" s="18" t="s">
        <v>34</v>
      </c>
      <c r="E32" s="19" t="s">
        <v>30</v>
      </c>
      <c r="F32" s="20">
        <v>20</v>
      </c>
      <c r="G32" s="21" t="s">
        <v>37</v>
      </c>
      <c r="H32" s="13"/>
      <c r="I32" s="14"/>
    </row>
    <row r="33" spans="1:9" x14ac:dyDescent="0.2">
      <c r="A33" s="15" t="s">
        <v>38</v>
      </c>
      <c r="B33" s="16" t="s">
        <v>39</v>
      </c>
      <c r="C33" s="17"/>
      <c r="D33" s="18" t="s">
        <v>40</v>
      </c>
      <c r="E33" s="19" t="s">
        <v>30</v>
      </c>
      <c r="F33" s="20">
        <v>20</v>
      </c>
      <c r="G33" s="21" t="s">
        <v>41</v>
      </c>
      <c r="H33" s="13"/>
      <c r="I33" s="14"/>
    </row>
    <row r="34" spans="1:9" x14ac:dyDescent="0.2">
      <c r="A34" s="15" t="s">
        <v>42</v>
      </c>
      <c r="B34" s="16" t="s">
        <v>43</v>
      </c>
      <c r="C34" s="17"/>
      <c r="D34" s="18" t="s">
        <v>29</v>
      </c>
      <c r="E34" s="19" t="s">
        <v>30</v>
      </c>
      <c r="F34" s="20">
        <v>20</v>
      </c>
      <c r="G34" s="21" t="s">
        <v>31</v>
      </c>
      <c r="H34" s="13"/>
      <c r="I34" s="14"/>
    </row>
    <row r="35" spans="1:9" x14ac:dyDescent="0.2">
      <c r="A35" s="15" t="s">
        <v>44</v>
      </c>
      <c r="B35" s="16" t="s">
        <v>45</v>
      </c>
      <c r="C35" s="17"/>
      <c r="D35" s="18" t="s">
        <v>40</v>
      </c>
      <c r="E35" s="19" t="s">
        <v>30</v>
      </c>
      <c r="F35" s="20">
        <v>20</v>
      </c>
      <c r="G35" s="21" t="s">
        <v>46</v>
      </c>
      <c r="H35" s="13"/>
      <c r="I35" s="14"/>
    </row>
    <row r="36" spans="1:9" x14ac:dyDescent="0.2">
      <c r="A36" s="15" t="s">
        <v>47</v>
      </c>
      <c r="B36" s="16" t="s">
        <v>48</v>
      </c>
      <c r="C36" s="17"/>
      <c r="D36" s="18" t="s">
        <v>40</v>
      </c>
      <c r="E36" s="19" t="s">
        <v>49</v>
      </c>
      <c r="F36" s="20">
        <v>40</v>
      </c>
      <c r="G36" s="21" t="s">
        <v>31</v>
      </c>
      <c r="H36" s="13"/>
      <c r="I36" s="14"/>
    </row>
    <row r="37" spans="1:9" x14ac:dyDescent="0.2">
      <c r="A37" s="15" t="s">
        <v>50</v>
      </c>
      <c r="B37" s="16" t="s">
        <v>51</v>
      </c>
      <c r="C37" s="17"/>
      <c r="D37" s="18" t="s">
        <v>40</v>
      </c>
      <c r="E37" s="19" t="s">
        <v>49</v>
      </c>
      <c r="F37" s="20">
        <v>40</v>
      </c>
      <c r="G37" s="21" t="s">
        <v>52</v>
      </c>
      <c r="H37" s="13"/>
      <c r="I37" s="14"/>
    </row>
    <row r="38" spans="1:9" x14ac:dyDescent="0.2">
      <c r="A38" s="15" t="s">
        <v>53</v>
      </c>
      <c r="B38" s="16" t="s">
        <v>54</v>
      </c>
      <c r="C38" s="17"/>
      <c r="D38" s="18" t="s">
        <v>40</v>
      </c>
      <c r="E38" s="19" t="s">
        <v>49</v>
      </c>
      <c r="F38" s="20">
        <v>40</v>
      </c>
      <c r="G38" s="21" t="s">
        <v>55</v>
      </c>
      <c r="H38" s="13"/>
      <c r="I38" s="14"/>
    </row>
    <row r="39" spans="1:9" x14ac:dyDescent="0.2">
      <c r="A39" s="15" t="s">
        <v>56</v>
      </c>
      <c r="B39" s="16" t="s">
        <v>57</v>
      </c>
      <c r="C39" s="17"/>
      <c r="D39" s="18" t="s">
        <v>40</v>
      </c>
      <c r="E39" s="19" t="s">
        <v>49</v>
      </c>
      <c r="F39" s="20">
        <v>40</v>
      </c>
      <c r="G39" s="21" t="s">
        <v>58</v>
      </c>
      <c r="H39" s="13"/>
      <c r="I39" s="14"/>
    </row>
    <row r="40" spans="1:9" x14ac:dyDescent="0.2">
      <c r="A40" s="15" t="s">
        <v>59</v>
      </c>
      <c r="B40" s="16" t="s">
        <v>60</v>
      </c>
      <c r="C40" s="17"/>
      <c r="D40" s="18" t="s">
        <v>40</v>
      </c>
      <c r="E40" s="19" t="s">
        <v>49</v>
      </c>
      <c r="F40" s="20">
        <v>40</v>
      </c>
      <c r="G40" s="21" t="s">
        <v>61</v>
      </c>
      <c r="H40" s="13"/>
      <c r="I40" s="14"/>
    </row>
    <row r="41" spans="1:9" x14ac:dyDescent="0.2">
      <c r="A41" s="15" t="s">
        <v>62</v>
      </c>
      <c r="B41" s="16" t="s">
        <v>63</v>
      </c>
      <c r="C41" s="17"/>
      <c r="D41" s="18" t="s">
        <v>40</v>
      </c>
      <c r="E41" s="19" t="s">
        <v>49</v>
      </c>
      <c r="F41" s="20">
        <v>40</v>
      </c>
      <c r="G41" s="21" t="s">
        <v>31</v>
      </c>
      <c r="H41" s="13"/>
      <c r="I41" s="14"/>
    </row>
    <row r="42" spans="1:9" x14ac:dyDescent="0.2">
      <c r="A42" s="15" t="s">
        <v>64</v>
      </c>
      <c r="B42" s="16" t="s">
        <v>65</v>
      </c>
      <c r="C42" s="17"/>
      <c r="D42" s="18" t="s">
        <v>34</v>
      </c>
      <c r="E42" s="19" t="s">
        <v>66</v>
      </c>
      <c r="F42" s="20">
        <v>60</v>
      </c>
      <c r="G42" s="21" t="s">
        <v>31</v>
      </c>
      <c r="H42" s="13"/>
      <c r="I42" s="14"/>
    </row>
    <row r="43" spans="1:9" x14ac:dyDescent="0.2">
      <c r="A43" s="15" t="s">
        <v>67</v>
      </c>
      <c r="B43" s="16" t="s">
        <v>68</v>
      </c>
      <c r="C43" s="17"/>
      <c r="D43" s="18" t="s">
        <v>34</v>
      </c>
      <c r="E43" s="19" t="s">
        <v>66</v>
      </c>
      <c r="F43" s="20">
        <v>60</v>
      </c>
      <c r="G43" s="21" t="s">
        <v>31</v>
      </c>
      <c r="H43" s="13"/>
      <c r="I43" s="14"/>
    </row>
    <row r="44" spans="1:9" x14ac:dyDescent="0.2">
      <c r="A44" s="15" t="s">
        <v>69</v>
      </c>
      <c r="B44" s="16" t="s">
        <v>70</v>
      </c>
      <c r="C44" s="17"/>
      <c r="D44" s="18" t="s">
        <v>34</v>
      </c>
      <c r="E44" s="19" t="s">
        <v>66</v>
      </c>
      <c r="F44" s="20">
        <v>60</v>
      </c>
      <c r="G44" s="21" t="s">
        <v>31</v>
      </c>
      <c r="H44" s="13"/>
      <c r="I44" s="14"/>
    </row>
    <row r="45" spans="1:9" x14ac:dyDescent="0.2">
      <c r="A45" s="15" t="s">
        <v>71</v>
      </c>
      <c r="B45" s="16" t="s">
        <v>72</v>
      </c>
      <c r="C45" s="17"/>
      <c r="D45" s="18" t="s">
        <v>40</v>
      </c>
      <c r="E45" s="19" t="s">
        <v>66</v>
      </c>
      <c r="F45" s="20">
        <v>60</v>
      </c>
      <c r="G45" s="21" t="s">
        <v>37</v>
      </c>
      <c r="H45" s="13"/>
      <c r="I45" s="14"/>
    </row>
    <row r="46" spans="1:9" x14ac:dyDescent="0.2">
      <c r="A46" s="15" t="s">
        <v>73</v>
      </c>
      <c r="B46" s="16" t="s">
        <v>74</v>
      </c>
      <c r="C46" s="17"/>
      <c r="D46" s="18" t="s">
        <v>40</v>
      </c>
      <c r="E46" s="19" t="s">
        <v>66</v>
      </c>
      <c r="F46" s="20">
        <v>60</v>
      </c>
      <c r="G46" s="21" t="s">
        <v>75</v>
      </c>
      <c r="H46" s="13"/>
      <c r="I46" s="14"/>
    </row>
    <row r="47" spans="1:9" x14ac:dyDescent="0.2">
      <c r="A47" s="15" t="s">
        <v>76</v>
      </c>
      <c r="B47" s="16" t="s">
        <v>77</v>
      </c>
      <c r="C47" s="17"/>
      <c r="D47" s="18" t="s">
        <v>40</v>
      </c>
      <c r="E47" s="19" t="s">
        <v>66</v>
      </c>
      <c r="F47" s="20">
        <v>60</v>
      </c>
      <c r="G47" s="21" t="s">
        <v>78</v>
      </c>
      <c r="H47" s="13"/>
      <c r="I47" s="14"/>
    </row>
    <row r="48" spans="1:9" x14ac:dyDescent="0.2">
      <c r="A48" s="15" t="s">
        <v>79</v>
      </c>
      <c r="B48" s="16" t="s">
        <v>80</v>
      </c>
      <c r="C48" s="17"/>
      <c r="D48" s="18" t="s">
        <v>40</v>
      </c>
      <c r="E48" s="19" t="s">
        <v>81</v>
      </c>
      <c r="F48" s="20" t="s">
        <v>82</v>
      </c>
      <c r="G48" s="21" t="s">
        <v>83</v>
      </c>
      <c r="H48" s="13"/>
      <c r="I48" s="14"/>
    </row>
    <row r="49" spans="1:16" x14ac:dyDescent="0.2">
      <c r="A49" s="15" t="s">
        <v>84</v>
      </c>
      <c r="B49" s="16" t="s">
        <v>85</v>
      </c>
      <c r="C49" s="17"/>
      <c r="D49" s="18" t="s">
        <v>40</v>
      </c>
      <c r="E49" s="19" t="s">
        <v>81</v>
      </c>
      <c r="F49" s="20" t="s">
        <v>82</v>
      </c>
      <c r="G49" s="21" t="s">
        <v>83</v>
      </c>
      <c r="H49" s="13"/>
      <c r="I49" s="14"/>
    </row>
    <row r="50" spans="1:16" x14ac:dyDescent="0.2">
      <c r="A50" s="22" t="s">
        <v>82</v>
      </c>
      <c r="B50" s="23" t="s">
        <v>86</v>
      </c>
      <c r="C50" s="24"/>
      <c r="D50" s="18" t="s">
        <v>40</v>
      </c>
      <c r="E50" s="19" t="s">
        <v>81</v>
      </c>
      <c r="F50" s="22" t="s">
        <v>82</v>
      </c>
      <c r="G50" s="21" t="s">
        <v>39</v>
      </c>
      <c r="H50" s="13"/>
      <c r="I50" s="14"/>
    </row>
    <row r="51" spans="1:16" x14ac:dyDescent="0.2">
      <c r="A51" s="22" t="s">
        <v>82</v>
      </c>
      <c r="B51" s="25" t="s">
        <v>87</v>
      </c>
      <c r="C51" s="6"/>
      <c r="D51" s="18" t="s">
        <v>34</v>
      </c>
      <c r="E51" s="19" t="s">
        <v>81</v>
      </c>
      <c r="F51" s="22" t="s">
        <v>82</v>
      </c>
      <c r="G51" s="21" t="s">
        <v>54</v>
      </c>
      <c r="H51" s="13"/>
      <c r="I51" s="14"/>
    </row>
    <row r="52" spans="1:16" x14ac:dyDescent="0.2">
      <c r="A52" s="22" t="s">
        <v>82</v>
      </c>
      <c r="B52" s="25" t="s">
        <v>88</v>
      </c>
      <c r="C52" s="6"/>
      <c r="D52" s="18" t="s">
        <v>34</v>
      </c>
      <c r="E52" s="19" t="s">
        <v>81</v>
      </c>
      <c r="F52" s="22" t="s">
        <v>82</v>
      </c>
      <c r="G52" s="21" t="s">
        <v>89</v>
      </c>
      <c r="H52" s="13"/>
      <c r="I52" s="14"/>
    </row>
    <row r="53" spans="1:16" x14ac:dyDescent="0.2">
      <c r="A53" s="22" t="s">
        <v>82</v>
      </c>
      <c r="B53" s="25" t="s">
        <v>90</v>
      </c>
      <c r="C53" s="6"/>
      <c r="D53" s="18" t="s">
        <v>34</v>
      </c>
      <c r="E53" s="19" t="s">
        <v>81</v>
      </c>
      <c r="F53" s="22" t="s">
        <v>82</v>
      </c>
      <c r="G53" s="21" t="s">
        <v>60</v>
      </c>
      <c r="H53" s="13"/>
      <c r="I53" s="14"/>
    </row>
    <row r="54" spans="1:16" x14ac:dyDescent="0.2">
      <c r="A54" s="26" t="s">
        <v>91</v>
      </c>
      <c r="B54" s="27"/>
      <c r="C54" s="27"/>
      <c r="D54" s="27"/>
      <c r="E54" s="27"/>
      <c r="F54" s="28"/>
      <c r="G54" s="28"/>
      <c r="H54" s="28"/>
      <c r="I54" s="29"/>
      <c r="N54" s="2"/>
      <c r="O54" s="2"/>
      <c r="P54" s="2"/>
    </row>
    <row r="55" spans="1:16" x14ac:dyDescent="0.2">
      <c r="A55" s="30" t="s">
        <v>92</v>
      </c>
      <c r="B55" s="2"/>
      <c r="C55" s="2"/>
      <c r="D55" s="2"/>
      <c r="E55" s="2"/>
      <c r="F55" s="31"/>
      <c r="G55" s="31"/>
      <c r="H55" s="31"/>
      <c r="I55" s="32"/>
      <c r="N55" s="2"/>
      <c r="O55" s="2"/>
      <c r="P55" s="2"/>
    </row>
    <row r="56" spans="1:16" x14ac:dyDescent="0.2">
      <c r="A56" s="33" t="s">
        <v>93</v>
      </c>
      <c r="B56" s="31"/>
      <c r="C56" s="31"/>
      <c r="D56" s="31"/>
      <c r="E56" s="31"/>
      <c r="F56" s="31"/>
      <c r="G56" s="31"/>
      <c r="H56" s="31"/>
      <c r="I56" s="32"/>
      <c r="N56" s="2"/>
      <c r="O56" s="2"/>
      <c r="P56" s="2"/>
    </row>
    <row r="57" spans="1:16" x14ac:dyDescent="0.2">
      <c r="A57" s="34" t="s">
        <v>94</v>
      </c>
      <c r="B57" s="35"/>
      <c r="C57" s="35"/>
      <c r="D57" s="35"/>
      <c r="E57" s="35"/>
      <c r="F57" s="35"/>
      <c r="G57" s="35"/>
      <c r="H57" s="35"/>
      <c r="I57" s="36"/>
      <c r="N57" s="2"/>
      <c r="O57" s="2"/>
      <c r="P57" s="2"/>
    </row>
    <row r="58" spans="1:16" x14ac:dyDescent="0.2">
      <c r="N58" s="2"/>
      <c r="O58" s="2"/>
      <c r="P58" s="2"/>
    </row>
    <row r="59" spans="1:16" x14ac:dyDescent="0.2">
      <c r="N59" s="2"/>
      <c r="O59" s="2"/>
      <c r="P59" s="2"/>
    </row>
    <row r="60" spans="1:16" x14ac:dyDescent="0.2">
      <c r="N60" s="2"/>
      <c r="O60" s="2"/>
      <c r="P60" s="2"/>
    </row>
    <row r="61" spans="1:16" x14ac:dyDescent="0.2">
      <c r="N61" s="2"/>
      <c r="O61" s="2"/>
      <c r="P61" s="2"/>
    </row>
    <row r="62" spans="1:16" x14ac:dyDescent="0.2">
      <c r="N62" s="2"/>
      <c r="O62" s="2"/>
      <c r="P62" s="2"/>
    </row>
    <row r="63" spans="1:16" x14ac:dyDescent="0.2">
      <c r="N63" s="2"/>
      <c r="O63" s="2"/>
      <c r="P63" s="2"/>
    </row>
    <row r="64" spans="1:16" x14ac:dyDescent="0.2">
      <c r="N64" s="2"/>
      <c r="O64" s="2"/>
      <c r="P64" s="2"/>
    </row>
    <row r="65" spans="1:18" x14ac:dyDescent="0.2">
      <c r="N65" s="2"/>
      <c r="O65" s="2"/>
      <c r="P65" s="2"/>
    </row>
    <row r="66" spans="1:18" x14ac:dyDescent="0.2">
      <c r="A66" t="s">
        <v>95</v>
      </c>
    </row>
    <row r="67" spans="1:18" x14ac:dyDescent="0.2">
      <c r="A67" t="s">
        <v>96</v>
      </c>
    </row>
    <row r="69" spans="1:18" x14ac:dyDescent="0.2">
      <c r="A69" s="7" t="s">
        <v>97</v>
      </c>
      <c r="B69" s="3" t="s">
        <v>23</v>
      </c>
      <c r="C69" s="37"/>
      <c r="D69" s="3" t="s">
        <v>98</v>
      </c>
      <c r="E69" s="6">
        <f ca="1">RANDBETWEEN(1,20)</f>
        <v>4</v>
      </c>
      <c r="J69">
        <f ca="1">RANDBETWEEN(1,6)+RANDBETWEEN(1,6)</f>
        <v>2</v>
      </c>
      <c r="K69">
        <f ca="1">RANDBETWEEN(1,6)+RANDBETWEEN(1,6)+2</f>
        <v>12</v>
      </c>
      <c r="L69">
        <f ca="1">RANDBETWEEN(1,6)+RANDBETWEEN(1,6)+2</f>
        <v>9</v>
      </c>
      <c r="M69">
        <f t="shared" ref="M69:M80" ca="1" si="4">RANDBETWEEN(1,20)</f>
        <v>5</v>
      </c>
      <c r="N69">
        <f t="shared" ref="N69:N80" ca="1" si="5">RANDBETWEEN(1,1000)</f>
        <v>488</v>
      </c>
      <c r="P69">
        <f ca="1">RANDBETWEEN(1,6)</f>
        <v>3</v>
      </c>
      <c r="R69" t="s">
        <v>99</v>
      </c>
    </row>
    <row r="70" spans="1:18" x14ac:dyDescent="0.2">
      <c r="A70" s="18" t="s">
        <v>100</v>
      </c>
      <c r="B70" s="16" t="s">
        <v>101</v>
      </c>
      <c r="C70" s="17"/>
      <c r="D70" s="16" t="s">
        <v>102</v>
      </c>
      <c r="E70" s="17"/>
      <c r="K70">
        <f t="shared" ref="K70:L72" ca="1" si="6">RANDBETWEEN(1,6)+RANDBETWEEN(1,6)+1</f>
        <v>5</v>
      </c>
      <c r="L70">
        <f t="shared" ca="1" si="6"/>
        <v>11</v>
      </c>
      <c r="M70">
        <f t="shared" ca="1" si="4"/>
        <v>20</v>
      </c>
      <c r="N70">
        <f t="shared" ca="1" si="5"/>
        <v>819</v>
      </c>
      <c r="P70" t="s">
        <v>103</v>
      </c>
      <c r="Q70">
        <f ca="1">N70-50</f>
        <v>769</v>
      </c>
      <c r="R70" t="s">
        <v>99</v>
      </c>
    </row>
    <row r="71" spans="1:18" x14ac:dyDescent="0.2">
      <c r="A71" s="18">
        <v>7</v>
      </c>
      <c r="B71" s="16" t="s">
        <v>104</v>
      </c>
      <c r="C71" s="17"/>
      <c r="D71" s="16" t="s">
        <v>105</v>
      </c>
      <c r="E71" s="17"/>
      <c r="K71">
        <f t="shared" ca="1" si="6"/>
        <v>7</v>
      </c>
      <c r="L71">
        <f t="shared" ca="1" si="6"/>
        <v>6</v>
      </c>
      <c r="M71">
        <f t="shared" ca="1" si="4"/>
        <v>5</v>
      </c>
      <c r="N71">
        <f t="shared" ca="1" si="5"/>
        <v>347</v>
      </c>
      <c r="P71" t="s">
        <v>106</v>
      </c>
      <c r="Q71">
        <f ca="1">N71-50</f>
        <v>297</v>
      </c>
      <c r="R71" t="s">
        <v>99</v>
      </c>
    </row>
    <row r="72" spans="1:18" x14ac:dyDescent="0.2">
      <c r="A72" s="18">
        <v>8</v>
      </c>
      <c r="B72" s="16" t="s">
        <v>107</v>
      </c>
      <c r="C72" s="17"/>
      <c r="D72" s="16" t="s">
        <v>108</v>
      </c>
      <c r="E72" s="17"/>
      <c r="K72">
        <f t="shared" ca="1" si="6"/>
        <v>3</v>
      </c>
      <c r="L72">
        <f t="shared" ca="1" si="6"/>
        <v>8</v>
      </c>
      <c r="M72">
        <f t="shared" ca="1" si="4"/>
        <v>20</v>
      </c>
      <c r="N72">
        <f t="shared" ca="1" si="5"/>
        <v>188</v>
      </c>
      <c r="P72" t="s">
        <v>101</v>
      </c>
      <c r="Q72">
        <f ca="1">N72-50</f>
        <v>138</v>
      </c>
      <c r="R72" t="s">
        <v>99</v>
      </c>
    </row>
    <row r="73" spans="1:18" x14ac:dyDescent="0.2">
      <c r="A73" s="18" t="s">
        <v>109</v>
      </c>
      <c r="B73" s="16" t="s">
        <v>110</v>
      </c>
      <c r="C73" s="17"/>
      <c r="D73" s="16" t="s">
        <v>111</v>
      </c>
      <c r="E73" s="17"/>
      <c r="K73">
        <f t="shared" ref="K73:K80" ca="1" si="7">RANDBETWEEN(1,6)+RANDBETWEEN(1,6)</f>
        <v>10</v>
      </c>
      <c r="L73">
        <f t="shared" ref="L73:L80" ca="1" si="8">RANDBETWEEN(1,6)+RANDBETWEEN(1,6)</f>
        <v>4</v>
      </c>
      <c r="M73">
        <f t="shared" ca="1" si="4"/>
        <v>2</v>
      </c>
      <c r="N73">
        <f t="shared" ca="1" si="5"/>
        <v>547</v>
      </c>
      <c r="P73" t="s">
        <v>112</v>
      </c>
      <c r="Q73">
        <f ca="1">N73-50</f>
        <v>497</v>
      </c>
      <c r="R73" t="s">
        <v>99</v>
      </c>
    </row>
    <row r="74" spans="1:18" x14ac:dyDescent="0.2">
      <c r="A74" s="18" t="s">
        <v>113</v>
      </c>
      <c r="B74" s="16" t="s">
        <v>114</v>
      </c>
      <c r="C74" s="17"/>
      <c r="D74" s="16" t="s">
        <v>115</v>
      </c>
      <c r="E74" s="17"/>
      <c r="K74">
        <f t="shared" ca="1" si="7"/>
        <v>4</v>
      </c>
      <c r="L74">
        <f t="shared" ca="1" si="8"/>
        <v>3</v>
      </c>
      <c r="M74">
        <f t="shared" ca="1" si="4"/>
        <v>17</v>
      </c>
      <c r="N74">
        <f t="shared" ca="1" si="5"/>
        <v>407</v>
      </c>
      <c r="P74" t="s">
        <v>116</v>
      </c>
      <c r="Q74">
        <f ca="1">N74-50</f>
        <v>357</v>
      </c>
      <c r="R74" t="s">
        <v>99</v>
      </c>
    </row>
    <row r="75" spans="1:18" x14ac:dyDescent="0.2">
      <c r="A75" s="18" t="s">
        <v>117</v>
      </c>
      <c r="B75" s="16" t="s">
        <v>118</v>
      </c>
      <c r="C75" s="17"/>
      <c r="D75" s="16" t="s">
        <v>119</v>
      </c>
      <c r="E75" s="17"/>
      <c r="K75">
        <f t="shared" ca="1" si="7"/>
        <v>3</v>
      </c>
      <c r="L75">
        <f t="shared" ca="1" si="8"/>
        <v>11</v>
      </c>
      <c r="M75">
        <f t="shared" ca="1" si="4"/>
        <v>6</v>
      </c>
      <c r="N75">
        <f t="shared" ca="1" si="5"/>
        <v>388</v>
      </c>
      <c r="P75" t="s">
        <v>106</v>
      </c>
      <c r="Q75">
        <f ca="1">N75</f>
        <v>388</v>
      </c>
      <c r="R75" t="s">
        <v>99</v>
      </c>
    </row>
    <row r="76" spans="1:18" x14ac:dyDescent="0.2">
      <c r="A76" s="18" t="s">
        <v>120</v>
      </c>
      <c r="B76" s="16" t="s">
        <v>121</v>
      </c>
      <c r="C76" s="17"/>
      <c r="D76" s="16" t="s">
        <v>122</v>
      </c>
      <c r="E76" s="17"/>
      <c r="K76">
        <f t="shared" ca="1" si="7"/>
        <v>5</v>
      </c>
      <c r="L76">
        <f t="shared" ca="1" si="8"/>
        <v>9</v>
      </c>
      <c r="M76">
        <f t="shared" ca="1" si="4"/>
        <v>10</v>
      </c>
      <c r="N76">
        <f t="shared" ca="1" si="5"/>
        <v>553</v>
      </c>
      <c r="P76" t="s">
        <v>123</v>
      </c>
      <c r="Q76">
        <f ca="1">N76-100</f>
        <v>453</v>
      </c>
      <c r="R76" t="s">
        <v>99</v>
      </c>
    </row>
    <row r="77" spans="1:18" x14ac:dyDescent="0.2">
      <c r="A77" s="18" t="s">
        <v>124</v>
      </c>
      <c r="B77" s="16" t="s">
        <v>125</v>
      </c>
      <c r="C77" s="17"/>
      <c r="D77" s="16" t="s">
        <v>126</v>
      </c>
      <c r="E77" s="17"/>
      <c r="K77">
        <f t="shared" ca="1" si="7"/>
        <v>7</v>
      </c>
      <c r="L77">
        <f t="shared" ca="1" si="8"/>
        <v>8</v>
      </c>
      <c r="M77">
        <f t="shared" ca="1" si="4"/>
        <v>11</v>
      </c>
      <c r="N77">
        <f t="shared" ca="1" si="5"/>
        <v>97</v>
      </c>
      <c r="P77" t="s">
        <v>101</v>
      </c>
      <c r="Q77">
        <f ca="1">N77-50</f>
        <v>47</v>
      </c>
    </row>
    <row r="78" spans="1:18" x14ac:dyDescent="0.2">
      <c r="A78" s="18">
        <v>19</v>
      </c>
      <c r="B78" s="16" t="s">
        <v>127</v>
      </c>
      <c r="C78" s="17"/>
      <c r="D78" s="16" t="s">
        <v>128</v>
      </c>
      <c r="E78" s="17"/>
      <c r="K78">
        <f t="shared" ca="1" si="7"/>
        <v>4</v>
      </c>
      <c r="L78">
        <f t="shared" ca="1" si="8"/>
        <v>7</v>
      </c>
      <c r="M78">
        <f t="shared" ca="1" si="4"/>
        <v>19</v>
      </c>
      <c r="N78">
        <f t="shared" ca="1" si="5"/>
        <v>176</v>
      </c>
      <c r="P78" t="s">
        <v>123</v>
      </c>
      <c r="Q78">
        <f ca="1">N78-50</f>
        <v>126</v>
      </c>
      <c r="R78" t="s">
        <v>99</v>
      </c>
    </row>
    <row r="79" spans="1:18" x14ac:dyDescent="0.2">
      <c r="A79" s="18">
        <v>20</v>
      </c>
      <c r="B79" s="16" t="s">
        <v>129</v>
      </c>
      <c r="C79" s="17"/>
      <c r="D79" s="16" t="s">
        <v>130</v>
      </c>
      <c r="E79" s="17"/>
      <c r="K79">
        <f t="shared" ca="1" si="7"/>
        <v>4</v>
      </c>
      <c r="L79">
        <f t="shared" ca="1" si="8"/>
        <v>8</v>
      </c>
      <c r="M79">
        <f t="shared" ca="1" si="4"/>
        <v>8</v>
      </c>
      <c r="N79">
        <f t="shared" ca="1" si="5"/>
        <v>177</v>
      </c>
      <c r="P79" t="s">
        <v>123</v>
      </c>
      <c r="Q79">
        <f ca="1">N79-100</f>
        <v>77</v>
      </c>
      <c r="R79" t="s">
        <v>99</v>
      </c>
    </row>
    <row r="80" spans="1:18" x14ac:dyDescent="0.2">
      <c r="A80" s="38" t="s">
        <v>131</v>
      </c>
      <c r="B80" s="39"/>
      <c r="C80" s="39"/>
      <c r="D80" s="39"/>
      <c r="E80" s="40"/>
      <c r="K80">
        <f t="shared" ca="1" si="7"/>
        <v>9</v>
      </c>
      <c r="L80">
        <f t="shared" ca="1" si="8"/>
        <v>6</v>
      </c>
      <c r="M80">
        <f t="shared" ca="1" si="4"/>
        <v>4</v>
      </c>
      <c r="N80">
        <f t="shared" ca="1" si="5"/>
        <v>739</v>
      </c>
      <c r="P80" t="s">
        <v>116</v>
      </c>
      <c r="Q80">
        <f ca="1">N80-100</f>
        <v>639</v>
      </c>
      <c r="R80" t="s">
        <v>99</v>
      </c>
    </row>
    <row r="81" spans="1:11" x14ac:dyDescent="0.2">
      <c r="A81" s="41" t="s">
        <v>132</v>
      </c>
      <c r="B81" s="2"/>
      <c r="C81" s="2"/>
      <c r="D81" s="2"/>
      <c r="E81" s="42"/>
    </row>
    <row r="82" spans="1:11" x14ac:dyDescent="0.2">
      <c r="A82" s="41" t="s">
        <v>133</v>
      </c>
      <c r="B82" s="2"/>
      <c r="C82" s="2"/>
      <c r="D82" s="2"/>
      <c r="E82" s="42"/>
    </row>
    <row r="83" spans="1:11" x14ac:dyDescent="0.2">
      <c r="A83" s="41" t="s">
        <v>134</v>
      </c>
      <c r="B83" s="2"/>
      <c r="C83" s="2"/>
      <c r="D83" s="2"/>
      <c r="E83" s="42"/>
    </row>
    <row r="84" spans="1:11" x14ac:dyDescent="0.2">
      <c r="A84" s="43" t="s">
        <v>135</v>
      </c>
      <c r="B84" s="44"/>
      <c r="C84" s="44"/>
      <c r="D84" s="44"/>
      <c r="E84" s="45"/>
    </row>
    <row r="87" spans="1:11" x14ac:dyDescent="0.2">
      <c r="A87" t="s">
        <v>136</v>
      </c>
    </row>
    <row r="89" spans="1:11" x14ac:dyDescent="0.2">
      <c r="A89" s="46" t="s">
        <v>137</v>
      </c>
      <c r="B89" s="47"/>
      <c r="C89" s="17">
        <f ca="1">RANDBETWEEN(1,6)+RANDBETWEEN(1,6)</f>
        <v>9</v>
      </c>
      <c r="D89" s="2"/>
      <c r="E89" t="s">
        <v>138</v>
      </c>
      <c r="J89" s="3" t="s">
        <v>139</v>
      </c>
      <c r="K89" s="24"/>
    </row>
    <row r="90" spans="1:11" x14ac:dyDescent="0.2">
      <c r="A90" s="7" t="s">
        <v>140</v>
      </c>
      <c r="B90" s="7" t="s">
        <v>141</v>
      </c>
      <c r="C90" s="7" t="s">
        <v>142</v>
      </c>
      <c r="E90" t="s">
        <v>143</v>
      </c>
      <c r="J90" s="7" t="s">
        <v>140</v>
      </c>
      <c r="K90" s="48" t="s">
        <v>144</v>
      </c>
    </row>
    <row r="91" spans="1:11" x14ac:dyDescent="0.2">
      <c r="A91" s="7">
        <v>2</v>
      </c>
      <c r="B91" s="18" t="s">
        <v>31</v>
      </c>
      <c r="C91" s="18" t="s">
        <v>145</v>
      </c>
      <c r="J91" s="7">
        <v>2</v>
      </c>
      <c r="K91" s="24" t="s">
        <v>146</v>
      </c>
    </row>
    <row r="92" spans="1:11" x14ac:dyDescent="0.2">
      <c r="A92" s="7">
        <v>3</v>
      </c>
      <c r="B92" s="18" t="s">
        <v>31</v>
      </c>
      <c r="C92" s="18" t="s">
        <v>145</v>
      </c>
      <c r="E92" t="s">
        <v>147</v>
      </c>
      <c r="J92" s="7">
        <v>3</v>
      </c>
      <c r="K92" s="24" t="s">
        <v>148</v>
      </c>
    </row>
    <row r="93" spans="1:11" x14ac:dyDescent="0.2">
      <c r="A93" s="7">
        <v>4</v>
      </c>
      <c r="B93" s="18" t="s">
        <v>149</v>
      </c>
      <c r="C93" s="18" t="s">
        <v>145</v>
      </c>
      <c r="E93" t="s">
        <v>150</v>
      </c>
      <c r="J93" s="7">
        <v>4</v>
      </c>
      <c r="K93" s="24" t="s">
        <v>148</v>
      </c>
    </row>
    <row r="94" spans="1:11" x14ac:dyDescent="0.2">
      <c r="A94" s="7">
        <v>5</v>
      </c>
      <c r="B94" s="18" t="s">
        <v>149</v>
      </c>
      <c r="C94" s="18" t="s">
        <v>145</v>
      </c>
      <c r="E94" t="s">
        <v>151</v>
      </c>
      <c r="J94" s="7">
        <v>5</v>
      </c>
      <c r="K94" s="24" t="s">
        <v>148</v>
      </c>
    </row>
    <row r="95" spans="1:11" x14ac:dyDescent="0.2">
      <c r="A95" s="7">
        <v>6</v>
      </c>
      <c r="B95" s="18" t="s">
        <v>149</v>
      </c>
      <c r="C95" s="18" t="s">
        <v>152</v>
      </c>
      <c r="E95" t="s">
        <v>153</v>
      </c>
      <c r="J95" s="7">
        <v>6</v>
      </c>
      <c r="K95" s="24" t="s">
        <v>154</v>
      </c>
    </row>
    <row r="96" spans="1:11" x14ac:dyDescent="0.2">
      <c r="A96" s="7">
        <v>7</v>
      </c>
      <c r="B96" s="18" t="s">
        <v>155</v>
      </c>
      <c r="C96" s="18" t="s">
        <v>152</v>
      </c>
      <c r="J96" s="7">
        <v>7</v>
      </c>
      <c r="K96" s="24" t="s">
        <v>154</v>
      </c>
    </row>
    <row r="97" spans="1:11" x14ac:dyDescent="0.2">
      <c r="A97" s="7">
        <v>8</v>
      </c>
      <c r="B97" s="18" t="s">
        <v>155</v>
      </c>
      <c r="C97" s="18" t="s">
        <v>152</v>
      </c>
      <c r="J97" s="7">
        <v>8</v>
      </c>
      <c r="K97" s="24" t="s">
        <v>154</v>
      </c>
    </row>
    <row r="98" spans="1:11" x14ac:dyDescent="0.2">
      <c r="A98" s="7">
        <v>9</v>
      </c>
      <c r="B98" s="18" t="s">
        <v>155</v>
      </c>
      <c r="C98" s="18" t="s">
        <v>156</v>
      </c>
      <c r="J98" s="7">
        <v>9</v>
      </c>
      <c r="K98" s="24" t="s">
        <v>154</v>
      </c>
    </row>
    <row r="99" spans="1:11" x14ac:dyDescent="0.2">
      <c r="A99" s="7">
        <v>10</v>
      </c>
      <c r="B99" s="18" t="s">
        <v>157</v>
      </c>
      <c r="C99" s="18" t="s">
        <v>156</v>
      </c>
      <c r="J99" s="7">
        <v>10</v>
      </c>
      <c r="K99" s="24" t="s">
        <v>158</v>
      </c>
    </row>
    <row r="100" spans="1:11" x14ac:dyDescent="0.2">
      <c r="A100" s="7">
        <v>11</v>
      </c>
      <c r="B100" s="18" t="s">
        <v>157</v>
      </c>
      <c r="C100" s="18" t="s">
        <v>159</v>
      </c>
      <c r="J100" s="7">
        <v>11</v>
      </c>
      <c r="K100" s="24" t="s">
        <v>158</v>
      </c>
    </row>
    <row r="101" spans="1:11" x14ac:dyDescent="0.2">
      <c r="A101" s="7">
        <v>12</v>
      </c>
      <c r="B101" s="18" t="s">
        <v>160</v>
      </c>
      <c r="C101" s="18" t="s">
        <v>161</v>
      </c>
      <c r="J101" s="7">
        <v>12</v>
      </c>
      <c r="K101" s="24" t="s">
        <v>162</v>
      </c>
    </row>
    <row r="103" spans="1:11" x14ac:dyDescent="0.2">
      <c r="A103" t="s">
        <v>163</v>
      </c>
    </row>
    <row r="104" spans="1:11" x14ac:dyDescent="0.2">
      <c r="A104" t="s">
        <v>164</v>
      </c>
    </row>
    <row r="107" spans="1:11" x14ac:dyDescent="0.2">
      <c r="A107" s="49" t="s">
        <v>165</v>
      </c>
    </row>
    <row r="109" spans="1:11" x14ac:dyDescent="0.2">
      <c r="A109" t="s">
        <v>166</v>
      </c>
    </row>
    <row r="110" spans="1:11" x14ac:dyDescent="0.2">
      <c r="A110" t="s">
        <v>167</v>
      </c>
    </row>
    <row r="111" spans="1:11" x14ac:dyDescent="0.2">
      <c r="A111" t="s">
        <v>168</v>
      </c>
    </row>
    <row r="113" spans="1:1" x14ac:dyDescent="0.2">
      <c r="A113" t="s">
        <v>169</v>
      </c>
    </row>
    <row r="114" spans="1:1" x14ac:dyDescent="0.2">
      <c r="A114" t="s">
        <v>170</v>
      </c>
    </row>
    <row r="116" spans="1:1" x14ac:dyDescent="0.2">
      <c r="A116" t="s">
        <v>171</v>
      </c>
    </row>
    <row r="117" spans="1:1" x14ac:dyDescent="0.2">
      <c r="A117" t="s">
        <v>172</v>
      </c>
    </row>
    <row r="118" spans="1:1" x14ac:dyDescent="0.2">
      <c r="A118" t="s">
        <v>173</v>
      </c>
    </row>
    <row r="119" spans="1:1" x14ac:dyDescent="0.2">
      <c r="A119" t="s">
        <v>174</v>
      </c>
    </row>
    <row r="120" spans="1:1" x14ac:dyDescent="0.2">
      <c r="A120" t="s">
        <v>175</v>
      </c>
    </row>
    <row r="122" spans="1:1" x14ac:dyDescent="0.2">
      <c r="A122" t="s">
        <v>176</v>
      </c>
    </row>
    <row r="123" spans="1:1" x14ac:dyDescent="0.2">
      <c r="A123" t="s">
        <v>177</v>
      </c>
    </row>
    <row r="124" spans="1:1" x14ac:dyDescent="0.2">
      <c r="A124" t="s">
        <v>178</v>
      </c>
    </row>
    <row r="125" spans="1:1" x14ac:dyDescent="0.2">
      <c r="A125" t="s">
        <v>179</v>
      </c>
    </row>
    <row r="127" spans="1:1" x14ac:dyDescent="0.2">
      <c r="A127" t="s">
        <v>180</v>
      </c>
    </row>
    <row r="129" spans="1:6" x14ac:dyDescent="0.2">
      <c r="A129" s="50" t="s">
        <v>181</v>
      </c>
      <c r="B129" s="51" t="s">
        <v>182</v>
      </c>
      <c r="D129" s="12" t="s">
        <v>141</v>
      </c>
      <c r="E129" s="52"/>
      <c r="F129" s="51" t="s">
        <v>182</v>
      </c>
    </row>
    <row r="130" spans="1:6" x14ac:dyDescent="0.2">
      <c r="A130" s="53" t="s">
        <v>183</v>
      </c>
      <c r="B130" s="54" t="s">
        <v>184</v>
      </c>
      <c r="D130" s="21" t="s">
        <v>185</v>
      </c>
      <c r="E130" s="14"/>
      <c r="F130" s="54" t="s">
        <v>184</v>
      </c>
    </row>
    <row r="131" spans="1:6" x14ac:dyDescent="0.2">
      <c r="A131" s="53" t="s">
        <v>186</v>
      </c>
      <c r="B131" s="54" t="s">
        <v>184</v>
      </c>
      <c r="D131" s="21" t="s">
        <v>187</v>
      </c>
      <c r="E131" s="14"/>
      <c r="F131" s="54" t="s">
        <v>188</v>
      </c>
    </row>
    <row r="132" spans="1:6" x14ac:dyDescent="0.2">
      <c r="A132" s="53" t="s">
        <v>148</v>
      </c>
      <c r="B132" s="53">
        <v>-1</v>
      </c>
      <c r="D132" s="21" t="s">
        <v>189</v>
      </c>
      <c r="E132" s="14"/>
      <c r="F132" s="54" t="s">
        <v>184</v>
      </c>
    </row>
    <row r="133" spans="1:6" x14ac:dyDescent="0.2">
      <c r="A133" s="53" t="s">
        <v>158</v>
      </c>
      <c r="B133" s="54" t="s">
        <v>184</v>
      </c>
      <c r="D133" s="21" t="s">
        <v>190</v>
      </c>
      <c r="E133" s="14"/>
      <c r="F133" s="54" t="s">
        <v>188</v>
      </c>
    </row>
    <row r="134" spans="1:6" x14ac:dyDescent="0.2">
      <c r="A134" s="53" t="s">
        <v>162</v>
      </c>
      <c r="B134" s="54" t="s">
        <v>188</v>
      </c>
    </row>
    <row r="135" spans="1:6" x14ac:dyDescent="0.2">
      <c r="A135" s="53" t="s">
        <v>191</v>
      </c>
      <c r="B135" s="54" t="s">
        <v>184</v>
      </c>
    </row>
    <row r="137" spans="1:6" x14ac:dyDescent="0.2">
      <c r="A137" t="s">
        <v>192</v>
      </c>
    </row>
    <row r="138" spans="1:6" x14ac:dyDescent="0.2">
      <c r="A138" t="s">
        <v>193</v>
      </c>
    </row>
    <row r="140" spans="1:6" x14ac:dyDescent="0.2">
      <c r="A140" t="s">
        <v>194</v>
      </c>
    </row>
    <row r="141" spans="1:6" x14ac:dyDescent="0.2">
      <c r="A141" t="s">
        <v>195</v>
      </c>
    </row>
    <row r="143" spans="1:6" x14ac:dyDescent="0.2">
      <c r="A143" t="s">
        <v>196</v>
      </c>
    </row>
    <row r="144" spans="1:6" x14ac:dyDescent="0.2">
      <c r="A144" t="s">
        <v>197</v>
      </c>
    </row>
    <row r="148" spans="1:1" x14ac:dyDescent="0.2">
      <c r="A148" s="49" t="s">
        <v>198</v>
      </c>
    </row>
    <row r="150" spans="1:1" x14ac:dyDescent="0.2">
      <c r="A150" s="55" t="s">
        <v>199</v>
      </c>
    </row>
    <row r="151" spans="1:1" x14ac:dyDescent="0.2">
      <c r="A151" t="s">
        <v>200</v>
      </c>
    </row>
    <row r="152" spans="1:1" x14ac:dyDescent="0.2">
      <c r="A152" t="s">
        <v>201</v>
      </c>
    </row>
    <row r="153" spans="1:1" x14ac:dyDescent="0.2">
      <c r="A153" t="s">
        <v>202</v>
      </c>
    </row>
    <row r="156" spans="1:1" x14ac:dyDescent="0.2">
      <c r="A156" s="49" t="s">
        <v>203</v>
      </c>
    </row>
    <row r="158" spans="1:1" x14ac:dyDescent="0.2">
      <c r="A158" t="s">
        <v>204</v>
      </c>
    </row>
    <row r="159" spans="1:1" x14ac:dyDescent="0.2">
      <c r="A159" t="s">
        <v>205</v>
      </c>
    </row>
    <row r="160" spans="1:1" x14ac:dyDescent="0.2">
      <c r="A160" t="s">
        <v>206</v>
      </c>
    </row>
    <row r="162" spans="1:9" x14ac:dyDescent="0.2">
      <c r="A162" s="56" t="s">
        <v>207</v>
      </c>
      <c r="B162" s="57" t="s">
        <v>208</v>
      </c>
      <c r="C162" s="24"/>
    </row>
    <row r="163" spans="1:9" x14ac:dyDescent="0.2">
      <c r="A163" s="58">
        <v>4</v>
      </c>
      <c r="B163" s="59" t="s">
        <v>209</v>
      </c>
      <c r="C163" s="24"/>
    </row>
    <row r="164" spans="1:9" x14ac:dyDescent="0.2">
      <c r="A164" s="58">
        <v>12</v>
      </c>
      <c r="B164" s="59" t="s">
        <v>210</v>
      </c>
      <c r="C164" s="24"/>
    </row>
    <row r="165" spans="1:9" x14ac:dyDescent="0.2">
      <c r="A165" s="58">
        <v>36</v>
      </c>
      <c r="B165" s="23" t="s">
        <v>211</v>
      </c>
      <c r="C165" s="24"/>
    </row>
    <row r="167" spans="1:9" x14ac:dyDescent="0.2">
      <c r="A167" t="s">
        <v>212</v>
      </c>
    </row>
    <row r="169" spans="1:9" x14ac:dyDescent="0.2">
      <c r="A169" t="s">
        <v>213</v>
      </c>
    </row>
    <row r="170" spans="1:9" x14ac:dyDescent="0.2">
      <c r="A170" t="s">
        <v>214</v>
      </c>
    </row>
    <row r="171" spans="1:9" x14ac:dyDescent="0.2">
      <c r="A171" t="s">
        <v>215</v>
      </c>
    </row>
    <row r="172" spans="1:9" x14ac:dyDescent="0.2">
      <c r="A172" t="s">
        <v>216</v>
      </c>
    </row>
    <row r="174" spans="1:9" x14ac:dyDescent="0.2">
      <c r="A174" s="60" t="s">
        <v>217</v>
      </c>
      <c r="B174" s="28"/>
      <c r="C174" s="28"/>
      <c r="D174" s="28"/>
      <c r="E174" s="28"/>
      <c r="F174" s="28"/>
      <c r="G174" s="28"/>
      <c r="H174" s="28"/>
      <c r="I174" s="61">
        <f ca="1">RANDBETWEEN(1,6)</f>
        <v>1</v>
      </c>
    </row>
    <row r="175" spans="1:9" x14ac:dyDescent="0.2">
      <c r="A175" s="33" t="s">
        <v>218</v>
      </c>
      <c r="B175" s="31"/>
      <c r="C175" s="31"/>
      <c r="D175" s="31"/>
      <c r="E175" s="31"/>
      <c r="F175" s="31"/>
      <c r="G175" s="31"/>
      <c r="H175" s="31"/>
      <c r="I175" s="62"/>
    </row>
    <row r="176" spans="1:9" x14ac:dyDescent="0.2">
      <c r="A176" s="33"/>
      <c r="B176" s="31"/>
      <c r="C176" s="31"/>
      <c r="D176" s="31"/>
      <c r="E176" s="31"/>
      <c r="F176" s="31"/>
      <c r="G176" s="31"/>
      <c r="H176" s="31"/>
      <c r="I176" s="62"/>
    </row>
    <row r="177" spans="1:9" x14ac:dyDescent="0.2">
      <c r="A177" s="63" t="s">
        <v>219</v>
      </c>
      <c r="B177" s="31" t="s">
        <v>220</v>
      </c>
      <c r="C177" s="31"/>
      <c r="D177" s="31"/>
      <c r="E177" s="31"/>
      <c r="F177" s="31"/>
      <c r="G177" s="31"/>
      <c r="H177" s="31"/>
      <c r="I177" s="62"/>
    </row>
    <row r="178" spans="1:9" x14ac:dyDescent="0.2">
      <c r="A178" s="33"/>
      <c r="B178" s="31" t="s">
        <v>221</v>
      </c>
      <c r="C178" s="31"/>
      <c r="D178" s="31"/>
      <c r="E178" s="31"/>
      <c r="F178" s="31"/>
      <c r="G178" s="31"/>
      <c r="H178" s="31"/>
      <c r="I178" s="62"/>
    </row>
    <row r="179" spans="1:9" x14ac:dyDescent="0.2">
      <c r="A179" s="33"/>
      <c r="B179" s="31" t="s">
        <v>222</v>
      </c>
      <c r="C179" s="31"/>
      <c r="D179" s="31"/>
      <c r="E179" s="31"/>
      <c r="F179" s="31"/>
      <c r="G179" s="31"/>
      <c r="H179" s="31"/>
      <c r="I179" s="62"/>
    </row>
    <row r="180" spans="1:9" x14ac:dyDescent="0.2">
      <c r="A180" s="33"/>
      <c r="B180" s="31" t="s">
        <v>223</v>
      </c>
      <c r="C180" s="31"/>
      <c r="D180" s="31"/>
      <c r="E180" s="31"/>
      <c r="F180" s="31"/>
      <c r="G180" s="31"/>
      <c r="H180" s="31"/>
      <c r="I180" s="62"/>
    </row>
    <row r="181" spans="1:9" x14ac:dyDescent="0.2">
      <c r="A181" s="64"/>
      <c r="B181" s="31" t="s">
        <v>224</v>
      </c>
      <c r="C181" s="31"/>
      <c r="D181" s="31"/>
      <c r="E181" s="31"/>
      <c r="F181" s="31"/>
      <c r="G181" s="31"/>
      <c r="H181" s="31"/>
      <c r="I181" s="32"/>
    </row>
    <row r="182" spans="1:9" x14ac:dyDescent="0.2">
      <c r="A182" s="64"/>
      <c r="B182" s="31"/>
      <c r="C182" s="31"/>
      <c r="D182" s="31"/>
      <c r="E182" s="31"/>
      <c r="F182" s="31"/>
      <c r="G182" s="31"/>
      <c r="H182" s="31"/>
      <c r="I182" s="32"/>
    </row>
    <row r="183" spans="1:9" x14ac:dyDescent="0.2">
      <c r="A183" s="63" t="s">
        <v>225</v>
      </c>
      <c r="B183" s="31" t="s">
        <v>226</v>
      </c>
      <c r="C183" s="65"/>
      <c r="D183" s="65"/>
      <c r="E183" s="65"/>
      <c r="F183" s="65"/>
      <c r="G183" s="65"/>
      <c r="H183" s="65"/>
      <c r="I183" s="62"/>
    </row>
    <row r="184" spans="1:9" x14ac:dyDescent="0.2">
      <c r="A184" s="33"/>
      <c r="B184" s="31" t="s">
        <v>227</v>
      </c>
      <c r="C184" s="65"/>
      <c r="D184" s="65"/>
      <c r="E184" s="65"/>
      <c r="F184" s="65"/>
      <c r="G184" s="65"/>
      <c r="H184" s="65"/>
      <c r="I184" s="62"/>
    </row>
    <row r="185" spans="1:9" x14ac:dyDescent="0.2">
      <c r="A185" s="33"/>
      <c r="B185" s="31" t="s">
        <v>228</v>
      </c>
      <c r="C185" s="31"/>
      <c r="D185" s="31"/>
      <c r="E185" s="31"/>
      <c r="F185" s="31"/>
      <c r="G185" s="31"/>
      <c r="H185" s="31"/>
      <c r="I185" s="32"/>
    </row>
    <row r="186" spans="1:9" x14ac:dyDescent="0.2">
      <c r="A186" s="33"/>
      <c r="B186" s="31"/>
      <c r="C186" s="31"/>
      <c r="D186" s="31"/>
      <c r="E186" s="31"/>
      <c r="F186" s="31"/>
      <c r="G186" s="31"/>
      <c r="H186" s="31"/>
      <c r="I186" s="32"/>
    </row>
    <row r="187" spans="1:9" x14ac:dyDescent="0.2">
      <c r="A187" s="63" t="s">
        <v>229</v>
      </c>
      <c r="B187" s="31" t="s">
        <v>230</v>
      </c>
      <c r="C187" s="31"/>
      <c r="D187" s="31"/>
      <c r="E187" s="31"/>
      <c r="F187" s="31"/>
      <c r="G187" s="31"/>
      <c r="H187" s="31"/>
      <c r="I187" s="32"/>
    </row>
    <row r="188" spans="1:9" x14ac:dyDescent="0.2">
      <c r="A188" s="33"/>
      <c r="B188" s="31" t="s">
        <v>231</v>
      </c>
      <c r="C188" s="31"/>
      <c r="D188" s="31"/>
      <c r="E188" s="31"/>
      <c r="F188" s="31"/>
      <c r="G188" s="31"/>
      <c r="H188" s="31"/>
      <c r="I188" s="32"/>
    </row>
    <row r="189" spans="1:9" x14ac:dyDescent="0.2">
      <c r="A189" s="64"/>
      <c r="B189" s="31"/>
      <c r="C189" s="31"/>
      <c r="D189" s="31"/>
      <c r="E189" s="31"/>
      <c r="F189" s="31"/>
      <c r="G189" s="31"/>
      <c r="H189" s="31"/>
      <c r="I189" s="32"/>
    </row>
    <row r="190" spans="1:9" x14ac:dyDescent="0.2">
      <c r="A190" s="33" t="s">
        <v>232</v>
      </c>
      <c r="B190" s="31"/>
      <c r="C190" s="31"/>
      <c r="D190" s="31"/>
      <c r="E190" s="31"/>
      <c r="F190" s="31"/>
      <c r="G190" s="31"/>
      <c r="H190" s="31"/>
      <c r="I190" s="32"/>
    </row>
    <row r="191" spans="1:9" x14ac:dyDescent="0.2">
      <c r="A191" s="33" t="s">
        <v>233</v>
      </c>
      <c r="B191" s="31"/>
      <c r="C191" s="31"/>
      <c r="D191" s="31"/>
      <c r="E191" s="31"/>
      <c r="F191" s="31"/>
      <c r="G191" s="31"/>
      <c r="H191" s="31"/>
      <c r="I191" s="32"/>
    </row>
    <row r="192" spans="1:9" x14ac:dyDescent="0.2">
      <c r="A192" s="33"/>
      <c r="B192" s="31"/>
      <c r="C192" s="31"/>
      <c r="D192" s="31"/>
      <c r="E192" s="31"/>
      <c r="F192" s="31"/>
      <c r="G192" s="31"/>
      <c r="H192" s="31"/>
      <c r="I192" s="32"/>
    </row>
    <row r="193" spans="1:9" x14ac:dyDescent="0.2">
      <c r="A193" s="34"/>
      <c r="B193" s="35"/>
      <c r="C193" s="35"/>
      <c r="D193" s="35"/>
      <c r="E193" s="35"/>
      <c r="F193" s="35"/>
      <c r="G193" s="35"/>
      <c r="H193" s="35"/>
      <c r="I193" s="36"/>
    </row>
  </sheetData>
  <sheetProtection selectLockedCells="1" selectUnlockedCells="1"/>
  <mergeCells count="2">
    <mergeCell ref="A1:B1"/>
    <mergeCell ref="L1:R10"/>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75E30-7B90-4C9A-B478-B151D386273B}">
  <dimension ref="A1:Q533"/>
  <sheetViews>
    <sheetView workbookViewId="0">
      <selection activeCell="M16" sqref="M16"/>
    </sheetView>
  </sheetViews>
  <sheetFormatPr defaultColWidth="11.5703125" defaultRowHeight="12.75" x14ac:dyDescent="0.2"/>
  <sheetData>
    <row r="1" spans="1:17" x14ac:dyDescent="0.2">
      <c r="A1" s="442" t="s">
        <v>234</v>
      </c>
      <c r="B1" s="369"/>
      <c r="C1" s="369"/>
      <c r="D1" s="369"/>
      <c r="E1" s="369"/>
      <c r="F1" s="369"/>
      <c r="G1" s="369"/>
      <c r="H1" s="369"/>
      <c r="I1" s="369"/>
      <c r="K1" s="724" t="s">
        <v>2451</v>
      </c>
      <c r="L1" s="724"/>
      <c r="M1" s="724"/>
      <c r="N1" s="724"/>
      <c r="O1" s="724"/>
      <c r="P1" s="724"/>
      <c r="Q1" s="724"/>
    </row>
    <row r="2" spans="1:17" x14ac:dyDescent="0.2">
      <c r="A2" s="369"/>
      <c r="B2" s="369"/>
      <c r="C2" s="369"/>
      <c r="D2" s="369"/>
      <c r="E2" s="369"/>
      <c r="F2" s="369"/>
      <c r="G2" s="369"/>
      <c r="H2" s="369"/>
      <c r="I2" s="369"/>
      <c r="K2" s="724"/>
      <c r="L2" s="724"/>
      <c r="M2" s="724"/>
      <c r="N2" s="724"/>
      <c r="O2" s="724"/>
      <c r="P2" s="724"/>
      <c r="Q2" s="724"/>
    </row>
    <row r="3" spans="1:17" x14ac:dyDescent="0.2">
      <c r="A3" s="567" t="s">
        <v>235</v>
      </c>
      <c r="B3" s="369"/>
      <c r="C3" s="369"/>
      <c r="D3" s="369"/>
      <c r="E3" s="369"/>
      <c r="F3" s="369"/>
      <c r="G3" s="369"/>
      <c r="H3" s="369"/>
      <c r="I3" s="369"/>
      <c r="K3" s="724"/>
      <c r="L3" s="724"/>
      <c r="M3" s="724"/>
      <c r="N3" s="724"/>
      <c r="O3" s="724"/>
      <c r="P3" s="724"/>
      <c r="Q3" s="724"/>
    </row>
    <row r="4" spans="1:17" x14ac:dyDescent="0.2">
      <c r="A4" s="369" t="s">
        <v>236</v>
      </c>
      <c r="B4" s="369"/>
      <c r="C4" s="369"/>
      <c r="D4" s="369"/>
      <c r="E4" s="369"/>
      <c r="F4" s="369"/>
      <c r="G4" s="369"/>
      <c r="H4" s="369"/>
      <c r="I4" s="369"/>
      <c r="K4" s="724"/>
      <c r="L4" s="724"/>
      <c r="M4" s="724"/>
      <c r="N4" s="724"/>
      <c r="O4" s="724"/>
      <c r="P4" s="724"/>
      <c r="Q4" s="724"/>
    </row>
    <row r="5" spans="1:17" x14ac:dyDescent="0.2">
      <c r="A5" s="369" t="s">
        <v>237</v>
      </c>
      <c r="B5" s="369"/>
      <c r="C5" s="369"/>
      <c r="D5" s="369"/>
      <c r="E5" s="369"/>
      <c r="F5" s="369"/>
      <c r="G5" s="369"/>
      <c r="H5" s="369"/>
      <c r="I5" s="369"/>
      <c r="K5" s="724"/>
      <c r="L5" s="724"/>
      <c r="M5" s="724"/>
      <c r="N5" s="724"/>
      <c r="O5" s="724"/>
      <c r="P5" s="724"/>
      <c r="Q5" s="724"/>
    </row>
    <row r="6" spans="1:17" x14ac:dyDescent="0.2">
      <c r="A6" s="369" t="s">
        <v>238</v>
      </c>
      <c r="B6" s="369"/>
      <c r="C6" s="369"/>
      <c r="D6" s="369"/>
      <c r="E6" s="369"/>
      <c r="F6" s="369"/>
      <c r="G6" s="369"/>
      <c r="H6" s="369"/>
      <c r="I6" s="369"/>
      <c r="K6" s="724"/>
      <c r="L6" s="724"/>
      <c r="M6" s="724"/>
      <c r="N6" s="724"/>
      <c r="O6" s="724"/>
      <c r="P6" s="724"/>
      <c r="Q6" s="724"/>
    </row>
    <row r="7" spans="1:17" x14ac:dyDescent="0.2">
      <c r="A7" s="369"/>
      <c r="B7" s="369"/>
      <c r="C7" s="369"/>
      <c r="D7" s="369"/>
      <c r="E7" s="369"/>
      <c r="F7" s="369"/>
      <c r="G7" s="369"/>
      <c r="H7" s="369"/>
      <c r="I7" s="369"/>
      <c r="K7" s="724"/>
      <c r="L7" s="724"/>
      <c r="M7" s="724"/>
      <c r="N7" s="724"/>
      <c r="O7" s="724"/>
      <c r="P7" s="724"/>
      <c r="Q7" s="724"/>
    </row>
    <row r="8" spans="1:17" x14ac:dyDescent="0.2">
      <c r="A8" s="369"/>
      <c r="B8" s="369"/>
      <c r="C8" s="369"/>
      <c r="D8" s="369"/>
      <c r="E8" s="369"/>
      <c r="F8" s="369"/>
      <c r="G8" s="369"/>
      <c r="H8" s="369"/>
      <c r="I8" s="369"/>
      <c r="K8" s="724"/>
      <c r="L8" s="724"/>
      <c r="M8" s="724"/>
      <c r="N8" s="724"/>
      <c r="O8" s="724"/>
      <c r="P8" s="724"/>
      <c r="Q8" s="724"/>
    </row>
    <row r="9" spans="1:17" x14ac:dyDescent="0.2">
      <c r="A9" s="369" t="s">
        <v>239</v>
      </c>
      <c r="B9" s="369"/>
      <c r="C9" s="369"/>
      <c r="D9" s="369"/>
      <c r="E9" s="369"/>
      <c r="F9" s="369"/>
      <c r="G9" s="369"/>
      <c r="H9" s="369"/>
      <c r="I9" s="369"/>
      <c r="K9" s="724"/>
      <c r="L9" s="724"/>
      <c r="M9" s="724"/>
      <c r="N9" s="724"/>
      <c r="O9" s="724"/>
      <c r="P9" s="724"/>
      <c r="Q9" s="724"/>
    </row>
    <row r="10" spans="1:17" x14ac:dyDescent="0.2">
      <c r="A10" s="369" t="s">
        <v>240</v>
      </c>
      <c r="B10" s="369"/>
      <c r="C10" s="369"/>
      <c r="D10" s="369"/>
      <c r="E10" s="369"/>
      <c r="F10" s="369"/>
      <c r="G10" s="369"/>
      <c r="H10" s="369"/>
      <c r="I10" s="369"/>
      <c r="K10" s="724"/>
      <c r="L10" s="724"/>
      <c r="M10" s="724"/>
      <c r="N10" s="724"/>
      <c r="O10" s="724"/>
      <c r="P10" s="724"/>
      <c r="Q10" s="724"/>
    </row>
    <row r="12" spans="1:17" x14ac:dyDescent="0.2">
      <c r="A12" s="12" t="s">
        <v>241</v>
      </c>
      <c r="B12" s="52"/>
      <c r="C12" s="66" t="s">
        <v>242</v>
      </c>
      <c r="E12" t="s">
        <v>243</v>
      </c>
      <c r="J12" s="67"/>
      <c r="K12" s="67"/>
    </row>
    <row r="13" spans="1:17" x14ac:dyDescent="0.2">
      <c r="A13" s="68" t="s">
        <v>244</v>
      </c>
      <c r="B13" s="56" t="s">
        <v>245</v>
      </c>
      <c r="C13" s="69" t="s">
        <v>246</v>
      </c>
      <c r="J13" s="67"/>
      <c r="K13" s="67"/>
    </row>
    <row r="14" spans="1:17" x14ac:dyDescent="0.2">
      <c r="A14" s="70" t="s">
        <v>161</v>
      </c>
      <c r="B14" s="71" t="s">
        <v>247</v>
      </c>
      <c r="C14" s="72">
        <f ca="1">RANDBETWEEN(1,6)</f>
        <v>4</v>
      </c>
      <c r="J14" s="67"/>
      <c r="K14" s="67"/>
    </row>
    <row r="15" spans="1:17" x14ac:dyDescent="0.2">
      <c r="A15" s="70" t="s">
        <v>159</v>
      </c>
      <c r="B15" s="71" t="s">
        <v>248</v>
      </c>
      <c r="C15" s="72">
        <f ca="1">RANDBETWEEN(1,6)-1</f>
        <v>2</v>
      </c>
    </row>
    <row r="16" spans="1:17" x14ac:dyDescent="0.2">
      <c r="A16" s="70" t="s">
        <v>156</v>
      </c>
      <c r="B16" s="71" t="s">
        <v>249</v>
      </c>
      <c r="C16" s="72">
        <f ca="1">RANDBETWEEN(1,6)-2</f>
        <v>0</v>
      </c>
    </row>
    <row r="17" spans="1:10" x14ac:dyDescent="0.2">
      <c r="A17" s="70" t="s">
        <v>152</v>
      </c>
      <c r="B17" s="71" t="s">
        <v>250</v>
      </c>
      <c r="C17" s="72">
        <f ca="1">RANDBETWEEN(1,6)-3</f>
        <v>-2</v>
      </c>
    </row>
    <row r="18" spans="1:10" x14ac:dyDescent="0.2">
      <c r="A18" s="70" t="s">
        <v>145</v>
      </c>
      <c r="B18" s="71" t="s">
        <v>251</v>
      </c>
      <c r="C18" s="72">
        <f ca="1">RANDBETWEEN(1,6)-4</f>
        <v>-3</v>
      </c>
    </row>
    <row r="20" spans="1:10" x14ac:dyDescent="0.2">
      <c r="A20" s="12" t="s">
        <v>252</v>
      </c>
      <c r="B20" s="13"/>
      <c r="C20" s="13"/>
      <c r="D20" s="13"/>
      <c r="E20" s="13"/>
      <c r="F20" s="14"/>
    </row>
    <row r="21" spans="1:10" x14ac:dyDescent="0.2">
      <c r="A21" s="21" t="s">
        <v>253</v>
      </c>
      <c r="B21" s="13"/>
      <c r="C21" s="13"/>
      <c r="D21" s="13"/>
      <c r="E21" s="13"/>
      <c r="F21" s="73">
        <v>-1</v>
      </c>
    </row>
    <row r="22" spans="1:10" x14ac:dyDescent="0.2">
      <c r="A22" s="21" t="s">
        <v>254</v>
      </c>
      <c r="B22" s="13"/>
      <c r="C22" s="13"/>
      <c r="D22" s="13"/>
      <c r="E22" s="13"/>
      <c r="F22" s="73">
        <v>-1</v>
      </c>
    </row>
    <row r="23" spans="1:10" x14ac:dyDescent="0.2">
      <c r="A23" s="21" t="s">
        <v>255</v>
      </c>
      <c r="B23" s="13"/>
      <c r="C23" s="13"/>
      <c r="D23" s="13"/>
      <c r="E23" s="13"/>
      <c r="F23" s="74" t="s">
        <v>184</v>
      </c>
    </row>
    <row r="24" spans="1:10" x14ac:dyDescent="0.2">
      <c r="A24" s="21" t="s">
        <v>256</v>
      </c>
      <c r="B24" s="13"/>
      <c r="C24" s="13"/>
      <c r="D24" s="13" t="s">
        <v>257</v>
      </c>
      <c r="E24" s="13"/>
      <c r="F24" s="14"/>
    </row>
    <row r="26" spans="1:10" x14ac:dyDescent="0.2">
      <c r="A26" t="s">
        <v>258</v>
      </c>
    </row>
    <row r="28" spans="1:10" x14ac:dyDescent="0.2">
      <c r="A28" s="75" t="s">
        <v>259</v>
      </c>
      <c r="B28" s="28"/>
      <c r="D28" s="76"/>
      <c r="E28" s="76"/>
      <c r="F28" s="76"/>
      <c r="G28" s="76"/>
      <c r="H28" s="76"/>
      <c r="I28" s="77" t="s">
        <v>260</v>
      </c>
      <c r="J28" s="78"/>
    </row>
    <row r="29" spans="1:10" x14ac:dyDescent="0.2">
      <c r="A29" s="79" t="s">
        <v>261</v>
      </c>
      <c r="B29" s="24"/>
      <c r="C29" s="80" t="s">
        <v>262</v>
      </c>
      <c r="D29" s="80" t="s">
        <v>263</v>
      </c>
      <c r="E29" s="80" t="s">
        <v>264</v>
      </c>
      <c r="F29" s="80" t="s">
        <v>265</v>
      </c>
      <c r="G29" s="80" t="s">
        <v>266</v>
      </c>
      <c r="H29" s="80" t="s">
        <v>267</v>
      </c>
      <c r="I29" s="80" t="s">
        <v>268</v>
      </c>
      <c r="J29" s="81"/>
    </row>
    <row r="30" spans="1:10" x14ac:dyDescent="0.2">
      <c r="A30" s="23" t="s">
        <v>118</v>
      </c>
      <c r="B30" s="24"/>
      <c r="C30" s="82" t="s">
        <v>27</v>
      </c>
      <c r="D30" s="82" t="s">
        <v>269</v>
      </c>
      <c r="E30" s="82" t="s">
        <v>269</v>
      </c>
      <c r="F30" s="82" t="s">
        <v>269</v>
      </c>
      <c r="G30" s="82" t="s">
        <v>100</v>
      </c>
      <c r="H30" s="82" t="s">
        <v>270</v>
      </c>
      <c r="I30" s="82" t="s">
        <v>271</v>
      </c>
      <c r="J30" s="83"/>
    </row>
    <row r="31" spans="1:10" x14ac:dyDescent="0.2">
      <c r="A31" s="23" t="s">
        <v>125</v>
      </c>
      <c r="B31" s="24"/>
      <c r="C31" s="82" t="s">
        <v>272</v>
      </c>
      <c r="D31" s="82" t="s">
        <v>273</v>
      </c>
      <c r="E31" s="82" t="s">
        <v>274</v>
      </c>
      <c r="F31" s="82" t="s">
        <v>274</v>
      </c>
      <c r="G31" s="82" t="s">
        <v>275</v>
      </c>
      <c r="H31" s="82" t="s">
        <v>276</v>
      </c>
      <c r="I31" s="82" t="s">
        <v>277</v>
      </c>
      <c r="J31" s="31"/>
    </row>
    <row r="32" spans="1:10" x14ac:dyDescent="0.2">
      <c r="A32" s="23" t="s">
        <v>278</v>
      </c>
      <c r="B32" s="24"/>
      <c r="C32" s="82" t="s">
        <v>82</v>
      </c>
      <c r="D32" s="82" t="s">
        <v>82</v>
      </c>
      <c r="E32" s="82" t="s">
        <v>82</v>
      </c>
      <c r="F32" s="82" t="s">
        <v>279</v>
      </c>
      <c r="G32" s="82" t="s">
        <v>280</v>
      </c>
      <c r="H32" s="82" t="s">
        <v>281</v>
      </c>
      <c r="I32" s="82" t="s">
        <v>82</v>
      </c>
      <c r="J32" s="83"/>
    </row>
    <row r="33" spans="1:12" x14ac:dyDescent="0.2">
      <c r="A33" s="84" t="s">
        <v>121</v>
      </c>
      <c r="B33" s="24"/>
      <c r="C33" s="82" t="s">
        <v>282</v>
      </c>
      <c r="D33" s="82" t="s">
        <v>283</v>
      </c>
      <c r="E33" s="82" t="s">
        <v>284</v>
      </c>
      <c r="F33" s="82" t="s">
        <v>82</v>
      </c>
      <c r="G33" s="82" t="s">
        <v>82</v>
      </c>
      <c r="H33" s="82" t="s">
        <v>82</v>
      </c>
      <c r="I33" s="82" t="s">
        <v>285</v>
      </c>
      <c r="J33" s="83"/>
    </row>
    <row r="34" spans="1:12" x14ac:dyDescent="0.2">
      <c r="A34" s="23" t="s">
        <v>286</v>
      </c>
      <c r="B34" s="24"/>
      <c r="C34" s="82" t="s">
        <v>82</v>
      </c>
      <c r="D34" s="82" t="s">
        <v>82</v>
      </c>
      <c r="E34" s="82" t="s">
        <v>287</v>
      </c>
      <c r="F34" s="82" t="s">
        <v>53</v>
      </c>
      <c r="G34" s="82" t="s">
        <v>288</v>
      </c>
      <c r="H34" s="82" t="s">
        <v>82</v>
      </c>
      <c r="I34" s="82" t="s">
        <v>82</v>
      </c>
      <c r="J34" s="83"/>
    </row>
    <row r="35" spans="1:12" x14ac:dyDescent="0.2">
      <c r="A35" s="23" t="s">
        <v>114</v>
      </c>
      <c r="B35" s="24"/>
      <c r="C35" s="82" t="s">
        <v>289</v>
      </c>
      <c r="D35" s="82" t="s">
        <v>290</v>
      </c>
      <c r="E35" s="82" t="s">
        <v>291</v>
      </c>
      <c r="F35" s="82" t="s">
        <v>292</v>
      </c>
      <c r="G35" s="82" t="s">
        <v>293</v>
      </c>
      <c r="H35" s="82" t="s">
        <v>294</v>
      </c>
      <c r="I35" s="82" t="s">
        <v>295</v>
      </c>
      <c r="J35" s="83"/>
    </row>
    <row r="36" spans="1:12" x14ac:dyDescent="0.2">
      <c r="A36" s="84" t="s">
        <v>296</v>
      </c>
      <c r="B36" s="24"/>
      <c r="C36" s="82" t="s">
        <v>297</v>
      </c>
      <c r="D36" s="82" t="s">
        <v>298</v>
      </c>
      <c r="E36" s="82" t="s">
        <v>299</v>
      </c>
      <c r="F36" s="82" t="s">
        <v>82</v>
      </c>
      <c r="G36" s="82" t="s">
        <v>82</v>
      </c>
      <c r="H36" s="82" t="s">
        <v>82</v>
      </c>
      <c r="I36" s="82" t="s">
        <v>294</v>
      </c>
      <c r="J36" s="83"/>
    </row>
    <row r="37" spans="1:12" x14ac:dyDescent="0.2">
      <c r="A37" s="84" t="s">
        <v>300</v>
      </c>
      <c r="B37" s="24"/>
      <c r="C37" s="82" t="s">
        <v>69</v>
      </c>
      <c r="D37" s="82" t="s">
        <v>301</v>
      </c>
      <c r="E37" s="82" t="s">
        <v>301</v>
      </c>
      <c r="F37" s="82" t="s">
        <v>302</v>
      </c>
      <c r="G37" s="82" t="s">
        <v>302</v>
      </c>
      <c r="H37" s="82" t="s">
        <v>302</v>
      </c>
      <c r="I37" s="82" t="s">
        <v>302</v>
      </c>
      <c r="J37" s="83"/>
    </row>
    <row r="38" spans="1:12" x14ac:dyDescent="0.2">
      <c r="A38" s="84" t="s">
        <v>303</v>
      </c>
      <c r="B38" s="24"/>
      <c r="C38" s="82" t="s">
        <v>304</v>
      </c>
      <c r="D38" s="82" t="s">
        <v>305</v>
      </c>
      <c r="E38" s="82" t="s">
        <v>305</v>
      </c>
      <c r="F38" s="82" t="s">
        <v>305</v>
      </c>
      <c r="G38" s="82" t="s">
        <v>305</v>
      </c>
      <c r="H38" s="82" t="s">
        <v>305</v>
      </c>
      <c r="I38" s="82" t="s">
        <v>305</v>
      </c>
      <c r="J38" s="83"/>
    </row>
    <row r="39" spans="1:12" x14ac:dyDescent="0.2">
      <c r="A39" s="23" t="s">
        <v>306</v>
      </c>
      <c r="B39" s="24"/>
      <c r="C39" s="82" t="s">
        <v>307</v>
      </c>
      <c r="D39" s="82" t="s">
        <v>71</v>
      </c>
      <c r="E39" s="82" t="s">
        <v>71</v>
      </c>
      <c r="F39" s="82" t="s">
        <v>71</v>
      </c>
      <c r="G39" s="82" t="s">
        <v>71</v>
      </c>
      <c r="H39" s="82" t="s">
        <v>71</v>
      </c>
      <c r="I39" s="82" t="s">
        <v>71</v>
      </c>
      <c r="J39" s="83"/>
    </row>
    <row r="40" spans="1:12" x14ac:dyDescent="0.2">
      <c r="A40" s="23" t="s">
        <v>308</v>
      </c>
      <c r="B40" s="24"/>
      <c r="C40" s="82" t="s">
        <v>309</v>
      </c>
      <c r="D40" s="82" t="s">
        <v>310</v>
      </c>
      <c r="E40" s="82" t="s">
        <v>310</v>
      </c>
      <c r="F40" s="82" t="s">
        <v>310</v>
      </c>
      <c r="G40" s="82" t="s">
        <v>310</v>
      </c>
      <c r="H40" s="82" t="s">
        <v>310</v>
      </c>
      <c r="I40" s="82" t="s">
        <v>310</v>
      </c>
      <c r="J40" s="83"/>
    </row>
    <row r="41" spans="1:12" x14ac:dyDescent="0.2">
      <c r="A41" s="23" t="s">
        <v>311</v>
      </c>
      <c r="B41" s="24"/>
      <c r="C41" s="82" t="s">
        <v>312</v>
      </c>
      <c r="D41" s="82" t="s">
        <v>312</v>
      </c>
      <c r="E41" s="82" t="s">
        <v>312</v>
      </c>
      <c r="F41" s="82" t="s">
        <v>312</v>
      </c>
      <c r="G41" s="82" t="s">
        <v>312</v>
      </c>
      <c r="H41" s="82" t="s">
        <v>312</v>
      </c>
      <c r="I41" s="82" t="s">
        <v>312</v>
      </c>
      <c r="J41" s="83"/>
    </row>
    <row r="42" spans="1:12" x14ac:dyDescent="0.2">
      <c r="J42" s="83"/>
    </row>
    <row r="43" spans="1:12" x14ac:dyDescent="0.2">
      <c r="J43" s="83"/>
    </row>
    <row r="45" spans="1:12" x14ac:dyDescent="0.2">
      <c r="A45" s="85" t="s">
        <v>313</v>
      </c>
      <c r="B45" s="13"/>
      <c r="C45" s="86"/>
      <c r="E45" t="s">
        <v>314</v>
      </c>
      <c r="I45" s="87"/>
      <c r="J45" s="87"/>
      <c r="K45" s="87"/>
      <c r="L45" s="87"/>
    </row>
    <row r="46" spans="1:12" x14ac:dyDescent="0.2">
      <c r="A46" s="88" t="s">
        <v>247</v>
      </c>
      <c r="B46" s="12" t="s">
        <v>315</v>
      </c>
      <c r="C46" s="86"/>
      <c r="E46" t="s">
        <v>316</v>
      </c>
      <c r="I46" s="89"/>
      <c r="J46" s="89"/>
      <c r="K46" s="89"/>
      <c r="L46" s="89"/>
    </row>
    <row r="47" spans="1:12" x14ac:dyDescent="0.2">
      <c r="A47" s="90">
        <v>1</v>
      </c>
      <c r="B47" s="21" t="s">
        <v>317</v>
      </c>
      <c r="C47" s="86"/>
      <c r="D47" s="91"/>
      <c r="E47" t="s">
        <v>318</v>
      </c>
      <c r="J47" s="31"/>
    </row>
    <row r="48" spans="1:12" x14ac:dyDescent="0.2">
      <c r="A48" s="92">
        <v>2</v>
      </c>
      <c r="B48" s="21" t="s">
        <v>319</v>
      </c>
      <c r="C48" s="14"/>
      <c r="D48" s="93"/>
      <c r="J48" s="31"/>
    </row>
    <row r="49" spans="1:10" x14ac:dyDescent="0.2">
      <c r="A49" s="92">
        <v>3</v>
      </c>
      <c r="B49" s="85" t="s">
        <v>320</v>
      </c>
      <c r="C49" s="14"/>
      <c r="D49" s="94"/>
      <c r="E49" t="s">
        <v>321</v>
      </c>
      <c r="I49" s="31"/>
      <c r="J49" s="31"/>
    </row>
    <row r="50" spans="1:10" x14ac:dyDescent="0.2">
      <c r="A50" s="92">
        <v>4</v>
      </c>
      <c r="B50" s="85" t="s">
        <v>322</v>
      </c>
      <c r="C50" s="14"/>
      <c r="E50" t="s">
        <v>323</v>
      </c>
    </row>
    <row r="51" spans="1:10" x14ac:dyDescent="0.2">
      <c r="A51" s="92">
        <v>5</v>
      </c>
      <c r="B51" s="21" t="s">
        <v>107</v>
      </c>
      <c r="C51" s="14"/>
      <c r="E51" t="s">
        <v>324</v>
      </c>
    </row>
    <row r="52" spans="1:10" x14ac:dyDescent="0.2">
      <c r="A52" s="92">
        <v>6</v>
      </c>
      <c r="B52" s="95" t="s">
        <v>325</v>
      </c>
      <c r="C52" s="14"/>
      <c r="D52" s="96"/>
    </row>
    <row r="53" spans="1:10" x14ac:dyDescent="0.2">
      <c r="A53" s="97" t="s">
        <v>326</v>
      </c>
      <c r="B53" s="98"/>
      <c r="C53" s="99"/>
      <c r="D53" s="100"/>
      <c r="E53" t="s">
        <v>327</v>
      </c>
    </row>
    <row r="54" spans="1:10" x14ac:dyDescent="0.2">
      <c r="A54" s="101" t="s">
        <v>328</v>
      </c>
      <c r="B54" s="102"/>
      <c r="C54" s="103"/>
      <c r="D54" s="100"/>
      <c r="E54" t="s">
        <v>329</v>
      </c>
    </row>
    <row r="55" spans="1:10" x14ac:dyDescent="0.2">
      <c r="E55" t="s">
        <v>330</v>
      </c>
      <c r="F55" s="104"/>
      <c r="G55" s="104"/>
      <c r="H55" s="104"/>
    </row>
    <row r="56" spans="1:10" x14ac:dyDescent="0.2">
      <c r="A56" s="12" t="s">
        <v>331</v>
      </c>
      <c r="B56" s="13"/>
      <c r="C56" s="14"/>
      <c r="E56" s="105" t="s">
        <v>332</v>
      </c>
      <c r="F56" s="106"/>
      <c r="G56" s="106"/>
    </row>
    <row r="57" spans="1:10" x14ac:dyDescent="0.2">
      <c r="A57" s="92">
        <v>1</v>
      </c>
      <c r="B57" s="21" t="s">
        <v>333</v>
      </c>
      <c r="C57" s="14"/>
      <c r="E57" t="s">
        <v>334</v>
      </c>
    </row>
    <row r="58" spans="1:10" x14ac:dyDescent="0.2">
      <c r="A58" s="92">
        <v>2</v>
      </c>
      <c r="B58" s="21" t="s">
        <v>333</v>
      </c>
      <c r="C58" s="14"/>
      <c r="E58" s="107" t="s">
        <v>335</v>
      </c>
      <c r="F58" s="106"/>
      <c r="G58" s="106"/>
    </row>
    <row r="59" spans="1:10" x14ac:dyDescent="0.2">
      <c r="A59" s="92">
        <v>3</v>
      </c>
      <c r="B59" s="21" t="s">
        <v>333</v>
      </c>
      <c r="C59" s="14"/>
      <c r="E59" t="s">
        <v>336</v>
      </c>
    </row>
    <row r="60" spans="1:10" x14ac:dyDescent="0.2">
      <c r="A60" s="92">
        <v>4</v>
      </c>
      <c r="B60" s="21" t="s">
        <v>337</v>
      </c>
      <c r="C60" s="14"/>
    </row>
    <row r="61" spans="1:10" x14ac:dyDescent="0.2">
      <c r="A61" s="92">
        <v>5</v>
      </c>
      <c r="B61" s="21" t="s">
        <v>338</v>
      </c>
      <c r="C61" s="14"/>
      <c r="E61" t="s">
        <v>339</v>
      </c>
    </row>
    <row r="62" spans="1:10" x14ac:dyDescent="0.2">
      <c r="A62" s="92">
        <v>6</v>
      </c>
      <c r="B62" s="21" t="s">
        <v>322</v>
      </c>
      <c r="C62" s="14"/>
      <c r="E62" t="s">
        <v>340</v>
      </c>
    </row>
    <row r="63" spans="1:10" x14ac:dyDescent="0.2">
      <c r="E63" t="s">
        <v>341</v>
      </c>
    </row>
    <row r="65" spans="1:8" x14ac:dyDescent="0.2">
      <c r="E65" s="108" t="s">
        <v>342</v>
      </c>
    </row>
    <row r="66" spans="1:8" x14ac:dyDescent="0.2">
      <c r="E66" t="s">
        <v>343</v>
      </c>
    </row>
    <row r="67" spans="1:8" x14ac:dyDescent="0.2">
      <c r="E67" t="s">
        <v>344</v>
      </c>
    </row>
    <row r="68" spans="1:8" x14ac:dyDescent="0.2">
      <c r="E68" t="s">
        <v>345</v>
      </c>
    </row>
    <row r="69" spans="1:8" x14ac:dyDescent="0.2">
      <c r="E69" t="s">
        <v>346</v>
      </c>
    </row>
    <row r="71" spans="1:8" x14ac:dyDescent="0.2">
      <c r="E71" t="s">
        <v>347</v>
      </c>
    </row>
    <row r="72" spans="1:8" x14ac:dyDescent="0.2">
      <c r="E72" t="s">
        <v>348</v>
      </c>
    </row>
    <row r="73" spans="1:8" x14ac:dyDescent="0.2">
      <c r="E73" t="s">
        <v>349</v>
      </c>
    </row>
    <row r="74" spans="1:8" x14ac:dyDescent="0.2">
      <c r="E74" t="s">
        <v>350</v>
      </c>
    </row>
    <row r="76" spans="1:8" x14ac:dyDescent="0.2">
      <c r="A76" t="s">
        <v>351</v>
      </c>
    </row>
    <row r="78" spans="1:8" x14ac:dyDescent="0.2">
      <c r="A78" s="109" t="s">
        <v>352</v>
      </c>
      <c r="B78" s="110"/>
      <c r="C78" s="111"/>
      <c r="D78" s="112" t="s">
        <v>353</v>
      </c>
      <c r="E78" s="113">
        <f ca="1">RANDBETWEEN(1,6)+RANDBETWEEN(1,6)</f>
        <v>7</v>
      </c>
      <c r="G78" s="114" t="s">
        <v>354</v>
      </c>
      <c r="H78" s="14"/>
    </row>
    <row r="79" spans="1:8" x14ac:dyDescent="0.2">
      <c r="A79" s="56" t="s">
        <v>355</v>
      </c>
      <c r="B79" s="115" t="s">
        <v>356</v>
      </c>
      <c r="C79" s="24"/>
      <c r="D79" s="109" t="s">
        <v>357</v>
      </c>
      <c r="E79" s="24"/>
      <c r="G79" s="92" t="s">
        <v>244</v>
      </c>
      <c r="H79" s="116"/>
    </row>
    <row r="80" spans="1:8" x14ac:dyDescent="0.2">
      <c r="A80" s="117" t="s">
        <v>358</v>
      </c>
      <c r="B80" s="84" t="s">
        <v>359</v>
      </c>
      <c r="C80" s="24"/>
      <c r="D80" s="84" t="s">
        <v>359</v>
      </c>
      <c r="E80" s="24"/>
      <c r="G80" s="92" t="s">
        <v>161</v>
      </c>
      <c r="H80" s="118" t="s">
        <v>188</v>
      </c>
    </row>
    <row r="81" spans="1:11" x14ac:dyDescent="0.2">
      <c r="A81" s="117">
        <v>3</v>
      </c>
      <c r="B81" s="84" t="s">
        <v>360</v>
      </c>
      <c r="C81" s="24"/>
      <c r="D81" s="84" t="s">
        <v>360</v>
      </c>
      <c r="E81" s="24"/>
      <c r="G81" s="92" t="s">
        <v>159</v>
      </c>
      <c r="H81" s="118" t="s">
        <v>184</v>
      </c>
    </row>
    <row r="82" spans="1:11" x14ac:dyDescent="0.2">
      <c r="A82" s="117">
        <v>4</v>
      </c>
      <c r="B82" s="84" t="s">
        <v>361</v>
      </c>
      <c r="C82" s="24"/>
      <c r="D82" s="84" t="s">
        <v>362</v>
      </c>
      <c r="E82" s="24"/>
      <c r="G82" s="92" t="s">
        <v>156</v>
      </c>
      <c r="H82" s="118">
        <v>0</v>
      </c>
    </row>
    <row r="83" spans="1:11" x14ac:dyDescent="0.2">
      <c r="A83" s="117">
        <v>5</v>
      </c>
      <c r="B83" s="84" t="s">
        <v>362</v>
      </c>
      <c r="C83" s="24"/>
      <c r="D83" s="84" t="s">
        <v>363</v>
      </c>
      <c r="E83" s="24"/>
      <c r="G83" s="92" t="s">
        <v>152</v>
      </c>
      <c r="H83" s="118">
        <v>-1</v>
      </c>
      <c r="K83">
        <f>1.2</f>
        <v>1.2</v>
      </c>
    </row>
    <row r="84" spans="1:11" x14ac:dyDescent="0.2">
      <c r="A84" s="117">
        <v>6</v>
      </c>
      <c r="B84" s="84" t="s">
        <v>363</v>
      </c>
      <c r="C84" s="24"/>
      <c r="D84" s="84" t="s">
        <v>364</v>
      </c>
      <c r="E84" s="24"/>
      <c r="G84" s="92" t="s">
        <v>145</v>
      </c>
      <c r="H84" s="118">
        <v>-2</v>
      </c>
    </row>
    <row r="85" spans="1:11" x14ac:dyDescent="0.2">
      <c r="A85" s="117">
        <v>7</v>
      </c>
      <c r="B85" s="84" t="s">
        <v>363</v>
      </c>
      <c r="C85" s="24"/>
      <c r="D85" s="84" t="s">
        <v>361</v>
      </c>
      <c r="E85" s="24"/>
    </row>
    <row r="86" spans="1:11" x14ac:dyDescent="0.2">
      <c r="A86" s="119">
        <v>8</v>
      </c>
      <c r="B86" s="84" t="s">
        <v>364</v>
      </c>
      <c r="C86" s="24"/>
      <c r="D86" s="84" t="s">
        <v>365</v>
      </c>
      <c r="E86" s="24"/>
    </row>
    <row r="87" spans="1:11" x14ac:dyDescent="0.2">
      <c r="A87" s="119">
        <v>9</v>
      </c>
      <c r="B87" s="84" t="s">
        <v>360</v>
      </c>
      <c r="C87" s="24"/>
      <c r="D87" s="84" t="s">
        <v>363</v>
      </c>
      <c r="E87" s="24"/>
    </row>
    <row r="88" spans="1:11" x14ac:dyDescent="0.2">
      <c r="A88" s="119">
        <v>10</v>
      </c>
      <c r="B88" s="84" t="s">
        <v>366</v>
      </c>
      <c r="C88" s="24"/>
      <c r="D88" s="84" t="s">
        <v>366</v>
      </c>
      <c r="E88" s="24"/>
    </row>
    <row r="89" spans="1:11" x14ac:dyDescent="0.2">
      <c r="A89" s="119">
        <v>11</v>
      </c>
      <c r="B89" s="84" t="s">
        <v>367</v>
      </c>
      <c r="C89" s="24"/>
      <c r="D89" s="84" t="s">
        <v>367</v>
      </c>
      <c r="E89" s="24"/>
    </row>
    <row r="90" spans="1:11" x14ac:dyDescent="0.2">
      <c r="A90" s="119" t="s">
        <v>368</v>
      </c>
      <c r="B90" s="84" t="s">
        <v>369</v>
      </c>
      <c r="C90" s="24"/>
      <c r="D90" s="84" t="s">
        <v>370</v>
      </c>
      <c r="E90" s="24"/>
    </row>
    <row r="93" spans="1:11" x14ac:dyDescent="0.2">
      <c r="A93" t="s">
        <v>371</v>
      </c>
    </row>
    <row r="95" spans="1:11" x14ac:dyDescent="0.2">
      <c r="A95" s="23" t="s">
        <v>372</v>
      </c>
      <c r="B95" s="111"/>
      <c r="C95" s="111"/>
      <c r="D95" s="111"/>
      <c r="E95" s="111"/>
      <c r="F95" s="111"/>
      <c r="G95" s="111"/>
      <c r="H95" s="111"/>
      <c r="I95" s="24"/>
    </row>
    <row r="96" spans="1:11" x14ac:dyDescent="0.2">
      <c r="A96" s="23" t="s">
        <v>373</v>
      </c>
      <c r="B96" s="111"/>
      <c r="C96" s="111"/>
      <c r="D96" s="111"/>
      <c r="E96" s="111"/>
      <c r="F96" s="111"/>
      <c r="G96" s="111"/>
      <c r="H96" s="111"/>
      <c r="I96" s="24"/>
    </row>
    <row r="97" spans="1:11" x14ac:dyDescent="0.2">
      <c r="A97" s="23" t="s">
        <v>374</v>
      </c>
      <c r="B97" s="111"/>
      <c r="C97" s="111"/>
      <c r="D97" s="111"/>
      <c r="E97" s="111"/>
      <c r="F97" s="111"/>
      <c r="G97" s="111"/>
      <c r="H97" s="111"/>
      <c r="I97" s="24"/>
    </row>
    <row r="99" spans="1:11" x14ac:dyDescent="0.2">
      <c r="A99" s="120" t="s">
        <v>375</v>
      </c>
      <c r="B99" s="13"/>
      <c r="C99" s="13"/>
      <c r="D99" s="121"/>
      <c r="E99" s="121"/>
      <c r="F99" s="122"/>
      <c r="G99" s="13"/>
      <c r="H99" s="123"/>
      <c r="I99" s="124">
        <f ca="1">RANDBETWEEN(1,20)</f>
        <v>14</v>
      </c>
    </row>
    <row r="100" spans="1:11" ht="14.25" x14ac:dyDescent="0.2">
      <c r="A100" s="125" t="s">
        <v>376</v>
      </c>
      <c r="B100" s="13"/>
      <c r="C100" s="14"/>
      <c r="D100" s="80" t="s">
        <v>262</v>
      </c>
      <c r="E100" s="80" t="s">
        <v>263</v>
      </c>
      <c r="F100" s="80" t="s">
        <v>264</v>
      </c>
      <c r="G100" s="80" t="s">
        <v>377</v>
      </c>
      <c r="H100" s="80" t="s">
        <v>267</v>
      </c>
      <c r="I100" s="80" t="s">
        <v>268</v>
      </c>
      <c r="K100" s="81"/>
    </row>
    <row r="101" spans="1:11" x14ac:dyDescent="0.2">
      <c r="A101" s="84" t="s">
        <v>378</v>
      </c>
      <c r="B101" s="111"/>
      <c r="C101" s="24"/>
      <c r="D101" s="82" t="s">
        <v>379</v>
      </c>
      <c r="E101" s="82" t="s">
        <v>379</v>
      </c>
      <c r="F101" s="82" t="s">
        <v>379</v>
      </c>
      <c r="G101" s="82" t="s">
        <v>379</v>
      </c>
      <c r="H101" s="82" t="s">
        <v>379</v>
      </c>
      <c r="I101" s="126" t="s">
        <v>380</v>
      </c>
      <c r="K101" s="87"/>
    </row>
    <row r="102" spans="1:11" x14ac:dyDescent="0.2">
      <c r="A102" s="84" t="s">
        <v>381</v>
      </c>
      <c r="B102" s="111"/>
      <c r="C102" s="24"/>
      <c r="D102" s="82" t="s">
        <v>82</v>
      </c>
      <c r="E102" s="82" t="s">
        <v>82</v>
      </c>
      <c r="F102" s="82" t="s">
        <v>82</v>
      </c>
      <c r="G102" s="82" t="s">
        <v>82</v>
      </c>
      <c r="H102" s="82" t="s">
        <v>382</v>
      </c>
      <c r="I102" s="82" t="s">
        <v>383</v>
      </c>
      <c r="K102" s="83"/>
    </row>
    <row r="103" spans="1:11" x14ac:dyDescent="0.2">
      <c r="A103" s="84" t="s">
        <v>125</v>
      </c>
      <c r="B103" s="111"/>
      <c r="C103" s="24"/>
      <c r="D103" s="82" t="s">
        <v>382</v>
      </c>
      <c r="E103" s="82" t="s">
        <v>82</v>
      </c>
      <c r="F103" s="82" t="s">
        <v>82</v>
      </c>
      <c r="G103" s="82" t="s">
        <v>82</v>
      </c>
      <c r="H103" s="82" t="s">
        <v>82</v>
      </c>
      <c r="I103" s="82" t="s">
        <v>82</v>
      </c>
      <c r="K103" s="83"/>
    </row>
    <row r="104" spans="1:11" x14ac:dyDescent="0.2">
      <c r="A104" s="84" t="s">
        <v>384</v>
      </c>
      <c r="B104" s="111"/>
      <c r="C104" s="24"/>
      <c r="D104" s="82" t="s">
        <v>82</v>
      </c>
      <c r="E104" s="82" t="s">
        <v>385</v>
      </c>
      <c r="F104" s="82" t="s">
        <v>386</v>
      </c>
      <c r="G104" s="82" t="s">
        <v>82</v>
      </c>
      <c r="H104" s="82" t="s">
        <v>82</v>
      </c>
      <c r="I104" s="82" t="s">
        <v>82</v>
      </c>
      <c r="K104" s="83"/>
    </row>
    <row r="105" spans="1:11" x14ac:dyDescent="0.2">
      <c r="A105" s="84" t="s">
        <v>278</v>
      </c>
      <c r="B105" s="111"/>
      <c r="C105" s="24"/>
      <c r="D105" s="82" t="s">
        <v>82</v>
      </c>
      <c r="E105" s="82" t="s">
        <v>82</v>
      </c>
      <c r="F105" s="82" t="s">
        <v>82</v>
      </c>
      <c r="G105" s="82" t="s">
        <v>387</v>
      </c>
      <c r="H105" s="82" t="s">
        <v>388</v>
      </c>
      <c r="I105" s="82" t="s">
        <v>389</v>
      </c>
      <c r="K105" s="83"/>
    </row>
    <row r="106" spans="1:11" x14ac:dyDescent="0.2">
      <c r="A106" s="84" t="s">
        <v>121</v>
      </c>
      <c r="B106" s="111"/>
      <c r="C106" s="24"/>
      <c r="D106" s="82" t="s">
        <v>390</v>
      </c>
      <c r="E106" s="82" t="s">
        <v>391</v>
      </c>
      <c r="F106" s="82" t="s">
        <v>392</v>
      </c>
      <c r="G106" s="82" t="s">
        <v>82</v>
      </c>
      <c r="H106" s="82" t="s">
        <v>82</v>
      </c>
      <c r="I106" s="82" t="s">
        <v>82</v>
      </c>
      <c r="K106" s="83"/>
    </row>
    <row r="107" spans="1:11" x14ac:dyDescent="0.2">
      <c r="A107" s="84" t="s">
        <v>114</v>
      </c>
      <c r="B107" s="111"/>
      <c r="C107" s="24"/>
      <c r="D107" s="82" t="s">
        <v>393</v>
      </c>
      <c r="E107" s="82" t="s">
        <v>394</v>
      </c>
      <c r="F107" s="82" t="s">
        <v>395</v>
      </c>
      <c r="G107" s="82" t="s">
        <v>396</v>
      </c>
      <c r="H107" s="82" t="s">
        <v>396</v>
      </c>
      <c r="I107" s="82" t="s">
        <v>397</v>
      </c>
      <c r="K107" s="83"/>
    </row>
    <row r="108" spans="1:11" x14ac:dyDescent="0.2">
      <c r="A108" s="84" t="s">
        <v>296</v>
      </c>
      <c r="B108" s="111"/>
      <c r="C108" s="24"/>
      <c r="D108" s="82" t="s">
        <v>398</v>
      </c>
      <c r="E108" s="82" t="s">
        <v>82</v>
      </c>
      <c r="F108" s="82" t="s">
        <v>82</v>
      </c>
      <c r="G108" s="82" t="s">
        <v>82</v>
      </c>
      <c r="H108" s="82" t="s">
        <v>82</v>
      </c>
      <c r="I108" s="82" t="s">
        <v>82</v>
      </c>
      <c r="K108" s="83"/>
    </row>
    <row r="109" spans="1:11" x14ac:dyDescent="0.2">
      <c r="A109" s="84" t="s">
        <v>300</v>
      </c>
      <c r="B109" s="111"/>
      <c r="C109" s="24"/>
      <c r="D109" s="82" t="s">
        <v>82</v>
      </c>
      <c r="E109" s="82" t="s">
        <v>399</v>
      </c>
      <c r="F109" s="82" t="s">
        <v>82</v>
      </c>
      <c r="G109" s="82" t="s">
        <v>82</v>
      </c>
      <c r="H109" s="82" t="s">
        <v>82</v>
      </c>
      <c r="I109" s="82" t="s">
        <v>82</v>
      </c>
      <c r="K109" s="83"/>
    </row>
    <row r="110" spans="1:11" x14ac:dyDescent="0.2">
      <c r="A110" s="84" t="s">
        <v>400</v>
      </c>
      <c r="B110" s="111"/>
      <c r="C110" s="24"/>
      <c r="D110" s="82" t="s">
        <v>82</v>
      </c>
      <c r="E110" s="82" t="s">
        <v>401</v>
      </c>
      <c r="F110" s="82" t="s">
        <v>401</v>
      </c>
      <c r="G110" s="82" t="s">
        <v>402</v>
      </c>
      <c r="H110" s="82" t="s">
        <v>402</v>
      </c>
      <c r="I110" s="82" t="s">
        <v>398</v>
      </c>
      <c r="K110" s="83"/>
    </row>
    <row r="111" spans="1:11" x14ac:dyDescent="0.2">
      <c r="A111" s="23" t="s">
        <v>311</v>
      </c>
      <c r="B111" s="111"/>
      <c r="C111" s="24"/>
      <c r="D111" s="82" t="s">
        <v>403</v>
      </c>
      <c r="E111" s="82" t="s">
        <v>403</v>
      </c>
      <c r="F111" s="82" t="s">
        <v>403</v>
      </c>
      <c r="G111" s="82" t="s">
        <v>403</v>
      </c>
      <c r="H111" s="82" t="s">
        <v>403</v>
      </c>
      <c r="I111" s="82" t="s">
        <v>403</v>
      </c>
      <c r="K111" s="127"/>
    </row>
    <row r="112" spans="1:11" x14ac:dyDescent="0.2">
      <c r="K112" s="83"/>
    </row>
    <row r="114" spans="1:10" x14ac:dyDescent="0.2">
      <c r="A114" s="120" t="s">
        <v>404</v>
      </c>
      <c r="B114" s="13"/>
      <c r="C114" s="13"/>
      <c r="D114" s="128"/>
      <c r="E114" s="128"/>
      <c r="F114" s="128"/>
      <c r="G114" s="123"/>
      <c r="H114" s="124">
        <f ca="1">RANDBETWEEN(1,20)</f>
        <v>2</v>
      </c>
    </row>
    <row r="115" spans="1:10" ht="14.25" x14ac:dyDescent="0.2">
      <c r="A115" s="125" t="s">
        <v>376</v>
      </c>
      <c r="B115" s="13"/>
      <c r="C115" s="14"/>
      <c r="D115" s="80" t="s">
        <v>262</v>
      </c>
      <c r="E115" s="80" t="s">
        <v>263</v>
      </c>
      <c r="F115" s="80" t="s">
        <v>264</v>
      </c>
      <c r="G115" s="80" t="s">
        <v>265</v>
      </c>
      <c r="H115" s="80" t="s">
        <v>266</v>
      </c>
      <c r="I115" s="80" t="s">
        <v>267</v>
      </c>
      <c r="J115" s="80" t="s">
        <v>268</v>
      </c>
    </row>
    <row r="116" spans="1:10" x14ac:dyDescent="0.2">
      <c r="A116" s="84" t="s">
        <v>378</v>
      </c>
      <c r="B116" s="111"/>
      <c r="C116" s="24"/>
      <c r="D116" s="82" t="s">
        <v>379</v>
      </c>
      <c r="E116" s="82" t="s">
        <v>379</v>
      </c>
      <c r="F116" s="82" t="s">
        <v>379</v>
      </c>
      <c r="G116" s="82" t="s">
        <v>379</v>
      </c>
      <c r="H116" s="82" t="s">
        <v>379</v>
      </c>
      <c r="I116" s="82" t="s">
        <v>379</v>
      </c>
      <c r="J116" s="82" t="s">
        <v>379</v>
      </c>
    </row>
    <row r="117" spans="1:10" x14ac:dyDescent="0.2">
      <c r="A117" s="23" t="s">
        <v>118</v>
      </c>
      <c r="B117" s="111"/>
      <c r="C117" s="24"/>
      <c r="D117" s="82" t="s">
        <v>382</v>
      </c>
      <c r="E117" s="82" t="s">
        <v>82</v>
      </c>
      <c r="F117" s="82" t="s">
        <v>82</v>
      </c>
      <c r="G117" s="82" t="s">
        <v>82</v>
      </c>
      <c r="H117" s="82" t="s">
        <v>82</v>
      </c>
      <c r="I117" s="82" t="s">
        <v>82</v>
      </c>
      <c r="J117" s="82" t="s">
        <v>82</v>
      </c>
    </row>
    <row r="118" spans="1:10" x14ac:dyDescent="0.2">
      <c r="A118" s="23" t="s">
        <v>381</v>
      </c>
      <c r="B118" s="111"/>
      <c r="C118" s="24"/>
      <c r="D118" s="82" t="s">
        <v>82</v>
      </c>
      <c r="E118" s="82" t="s">
        <v>82</v>
      </c>
      <c r="F118" s="82" t="s">
        <v>82</v>
      </c>
      <c r="G118" s="82" t="s">
        <v>82</v>
      </c>
      <c r="H118" s="82" t="s">
        <v>82</v>
      </c>
      <c r="I118" s="82" t="s">
        <v>82</v>
      </c>
      <c r="J118" s="82" t="s">
        <v>382</v>
      </c>
    </row>
    <row r="119" spans="1:10" x14ac:dyDescent="0.2">
      <c r="A119" s="23" t="s">
        <v>405</v>
      </c>
      <c r="B119" s="111"/>
      <c r="C119" s="24"/>
      <c r="D119" s="82" t="s">
        <v>82</v>
      </c>
      <c r="E119" s="82" t="s">
        <v>82</v>
      </c>
      <c r="F119" s="82" t="s">
        <v>82</v>
      </c>
      <c r="G119" s="82" t="s">
        <v>82</v>
      </c>
      <c r="H119" s="82" t="s">
        <v>386</v>
      </c>
      <c r="I119" s="82" t="s">
        <v>386</v>
      </c>
      <c r="J119" s="82" t="s">
        <v>82</v>
      </c>
    </row>
    <row r="120" spans="1:10" x14ac:dyDescent="0.2">
      <c r="A120" s="23" t="s">
        <v>406</v>
      </c>
      <c r="B120" s="111"/>
      <c r="C120" s="24"/>
      <c r="D120" s="82" t="s">
        <v>82</v>
      </c>
      <c r="E120" s="82" t="s">
        <v>82</v>
      </c>
      <c r="F120" s="82" t="s">
        <v>82</v>
      </c>
      <c r="G120" s="82" t="s">
        <v>82</v>
      </c>
      <c r="H120" s="82" t="s">
        <v>407</v>
      </c>
      <c r="I120" s="82" t="s">
        <v>407</v>
      </c>
      <c r="J120" s="82" t="s">
        <v>82</v>
      </c>
    </row>
    <row r="121" spans="1:10" x14ac:dyDescent="0.2">
      <c r="A121" s="23" t="s">
        <v>278</v>
      </c>
      <c r="B121" s="111"/>
      <c r="C121" s="24"/>
      <c r="D121" s="82" t="s">
        <v>82</v>
      </c>
      <c r="E121" s="82" t="s">
        <v>82</v>
      </c>
      <c r="F121" s="82" t="s">
        <v>82</v>
      </c>
      <c r="G121" s="82" t="s">
        <v>408</v>
      </c>
      <c r="H121" s="82" t="s">
        <v>409</v>
      </c>
      <c r="I121" s="82" t="s">
        <v>410</v>
      </c>
      <c r="J121" s="82" t="s">
        <v>82</v>
      </c>
    </row>
    <row r="122" spans="1:10" x14ac:dyDescent="0.2">
      <c r="A122" s="23" t="s">
        <v>121</v>
      </c>
      <c r="B122" s="111"/>
      <c r="C122" s="24"/>
      <c r="D122" s="82" t="s">
        <v>411</v>
      </c>
      <c r="E122" s="82" t="s">
        <v>412</v>
      </c>
      <c r="F122" s="82" t="s">
        <v>412</v>
      </c>
      <c r="G122" s="82" t="s">
        <v>82</v>
      </c>
      <c r="H122" s="82" t="s">
        <v>82</v>
      </c>
      <c r="I122" s="82" t="s">
        <v>82</v>
      </c>
      <c r="J122" s="82" t="s">
        <v>411</v>
      </c>
    </row>
    <row r="123" spans="1:10" x14ac:dyDescent="0.2">
      <c r="A123" s="23" t="s">
        <v>286</v>
      </c>
      <c r="B123" s="111"/>
      <c r="C123" s="24"/>
      <c r="D123" s="82" t="s">
        <v>82</v>
      </c>
      <c r="E123" s="82" t="s">
        <v>82</v>
      </c>
      <c r="F123" s="82" t="s">
        <v>413</v>
      </c>
      <c r="G123" s="82" t="s">
        <v>414</v>
      </c>
      <c r="H123" s="82" t="s">
        <v>124</v>
      </c>
      <c r="I123" s="82" t="s">
        <v>82</v>
      </c>
      <c r="J123" s="82" t="s">
        <v>82</v>
      </c>
    </row>
    <row r="124" spans="1:10" x14ac:dyDescent="0.2">
      <c r="A124" s="23" t="s">
        <v>415</v>
      </c>
      <c r="B124" s="111"/>
      <c r="C124" s="24"/>
      <c r="D124" s="82" t="s">
        <v>82</v>
      </c>
      <c r="E124" s="82" t="s">
        <v>82</v>
      </c>
      <c r="F124" s="82" t="s">
        <v>82</v>
      </c>
      <c r="G124" s="82" t="s">
        <v>82</v>
      </c>
      <c r="H124" s="82" t="s">
        <v>398</v>
      </c>
      <c r="I124" s="82" t="s">
        <v>401</v>
      </c>
      <c r="J124" s="82" t="s">
        <v>413</v>
      </c>
    </row>
    <row r="125" spans="1:10" x14ac:dyDescent="0.2">
      <c r="A125" s="23" t="s">
        <v>296</v>
      </c>
      <c r="B125" s="111"/>
      <c r="C125" s="24"/>
      <c r="D125" s="82" t="s">
        <v>416</v>
      </c>
      <c r="E125" s="82" t="s">
        <v>416</v>
      </c>
      <c r="F125" s="82" t="s">
        <v>417</v>
      </c>
      <c r="G125" s="82" t="s">
        <v>82</v>
      </c>
      <c r="H125" s="82" t="s">
        <v>82</v>
      </c>
      <c r="I125" s="82" t="s">
        <v>82</v>
      </c>
      <c r="J125" s="82" t="s">
        <v>417</v>
      </c>
    </row>
    <row r="126" spans="1:10" x14ac:dyDescent="0.2">
      <c r="A126" s="23" t="s">
        <v>311</v>
      </c>
      <c r="B126" s="111"/>
      <c r="C126" s="24"/>
      <c r="D126" s="58">
        <v>20</v>
      </c>
      <c r="E126" s="58">
        <v>20</v>
      </c>
      <c r="F126" s="58">
        <v>20</v>
      </c>
      <c r="G126" s="58">
        <v>20</v>
      </c>
      <c r="H126" s="58">
        <v>20</v>
      </c>
      <c r="I126" s="58">
        <v>20</v>
      </c>
      <c r="J126" s="58">
        <v>20</v>
      </c>
    </row>
    <row r="129" spans="1:11" x14ac:dyDescent="0.2">
      <c r="A129" s="129" t="s">
        <v>418</v>
      </c>
      <c r="B129" s="111"/>
      <c r="C129" s="111"/>
      <c r="D129" s="111"/>
      <c r="E129" s="111"/>
      <c r="F129" s="111"/>
      <c r="G129" s="31"/>
      <c r="H129" s="31"/>
      <c r="I129" s="31"/>
      <c r="J129" s="31"/>
    </row>
    <row r="130" spans="1:11" ht="14.25" x14ac:dyDescent="0.2">
      <c r="A130" s="125" t="s">
        <v>376</v>
      </c>
      <c r="B130" s="13"/>
      <c r="C130" s="14"/>
      <c r="D130" s="80" t="s">
        <v>265</v>
      </c>
      <c r="E130" s="80" t="s">
        <v>266</v>
      </c>
      <c r="F130" s="80" t="s">
        <v>267</v>
      </c>
      <c r="J130" s="81"/>
    </row>
    <row r="131" spans="1:11" x14ac:dyDescent="0.2">
      <c r="A131" s="84" t="s">
        <v>378</v>
      </c>
      <c r="B131" s="111"/>
      <c r="C131" s="24"/>
      <c r="D131" s="82" t="s">
        <v>379</v>
      </c>
      <c r="E131" s="82" t="s">
        <v>379</v>
      </c>
      <c r="F131" s="82" t="s">
        <v>379</v>
      </c>
      <c r="J131" s="83"/>
    </row>
    <row r="132" spans="1:11" x14ac:dyDescent="0.2">
      <c r="A132" s="84" t="s">
        <v>118</v>
      </c>
      <c r="B132" s="111"/>
      <c r="C132" s="24"/>
      <c r="D132" s="82" t="s">
        <v>385</v>
      </c>
      <c r="E132" s="82" t="s">
        <v>385</v>
      </c>
      <c r="F132" s="82" t="s">
        <v>419</v>
      </c>
      <c r="J132" s="83"/>
    </row>
    <row r="133" spans="1:11" x14ac:dyDescent="0.2">
      <c r="A133" t="s">
        <v>381</v>
      </c>
      <c r="D133" s="82" t="s">
        <v>82</v>
      </c>
      <c r="E133" s="82" t="s">
        <v>82</v>
      </c>
      <c r="F133" s="82" t="s">
        <v>420</v>
      </c>
      <c r="J133" s="83"/>
    </row>
    <row r="134" spans="1:11" x14ac:dyDescent="0.2">
      <c r="A134" s="23" t="s">
        <v>421</v>
      </c>
      <c r="B134" s="111"/>
      <c r="C134" s="24"/>
      <c r="D134" s="82" t="s">
        <v>82</v>
      </c>
      <c r="E134" s="82" t="s">
        <v>422</v>
      </c>
      <c r="F134" s="82" t="s">
        <v>82</v>
      </c>
      <c r="J134" s="83"/>
    </row>
    <row r="135" spans="1:11" x14ac:dyDescent="0.2">
      <c r="A135" s="23" t="s">
        <v>405</v>
      </c>
      <c r="B135" s="111"/>
      <c r="C135" s="24"/>
      <c r="D135" s="82" t="s">
        <v>82</v>
      </c>
      <c r="E135" s="82" t="s">
        <v>82</v>
      </c>
      <c r="F135" s="82" t="s">
        <v>423</v>
      </c>
      <c r="J135" s="83"/>
    </row>
    <row r="136" spans="1:11" x14ac:dyDescent="0.2">
      <c r="A136" t="s">
        <v>424</v>
      </c>
      <c r="D136" s="82" t="s">
        <v>82</v>
      </c>
      <c r="E136" s="82" t="s">
        <v>420</v>
      </c>
      <c r="F136" s="82" t="s">
        <v>82</v>
      </c>
      <c r="J136" s="83"/>
    </row>
    <row r="137" spans="1:11" x14ac:dyDescent="0.2">
      <c r="A137" s="84" t="s">
        <v>125</v>
      </c>
      <c r="B137" s="111"/>
      <c r="C137" s="24"/>
      <c r="D137" s="82" t="s">
        <v>425</v>
      </c>
      <c r="E137" s="82" t="s">
        <v>426</v>
      </c>
      <c r="F137" s="82" t="s">
        <v>427</v>
      </c>
      <c r="J137" s="83"/>
    </row>
    <row r="138" spans="1:11" x14ac:dyDescent="0.2">
      <c r="A138" s="84" t="s">
        <v>286</v>
      </c>
      <c r="B138" s="111"/>
      <c r="C138" s="24"/>
      <c r="D138" s="82" t="s">
        <v>428</v>
      </c>
      <c r="E138" s="82" t="s">
        <v>429</v>
      </c>
      <c r="F138" s="82" t="s">
        <v>430</v>
      </c>
      <c r="J138" s="83"/>
    </row>
    <row r="139" spans="1:11" x14ac:dyDescent="0.2">
      <c r="A139" s="84" t="s">
        <v>114</v>
      </c>
      <c r="B139" s="111"/>
      <c r="C139" s="24"/>
      <c r="D139" s="82" t="s">
        <v>431</v>
      </c>
      <c r="E139" s="82" t="s">
        <v>431</v>
      </c>
      <c r="F139" s="82" t="s">
        <v>124</v>
      </c>
      <c r="J139" s="83"/>
    </row>
    <row r="140" spans="1:11" x14ac:dyDescent="0.2">
      <c r="A140" s="84" t="s">
        <v>308</v>
      </c>
      <c r="B140" s="111"/>
      <c r="C140" s="24"/>
      <c r="D140" s="82" t="s">
        <v>398</v>
      </c>
      <c r="E140" s="82" t="s">
        <v>398</v>
      </c>
      <c r="F140" s="82" t="s">
        <v>398</v>
      </c>
      <c r="J140" s="83"/>
    </row>
    <row r="141" spans="1:11" x14ac:dyDescent="0.2">
      <c r="A141" s="23" t="s">
        <v>311</v>
      </c>
      <c r="B141" s="111"/>
      <c r="C141" s="24"/>
      <c r="D141" s="82" t="s">
        <v>403</v>
      </c>
      <c r="E141" s="82" t="s">
        <v>403</v>
      </c>
      <c r="F141" s="82" t="s">
        <v>403</v>
      </c>
      <c r="J141" s="83"/>
    </row>
    <row r="142" spans="1:11" x14ac:dyDescent="0.2">
      <c r="A142" s="130"/>
      <c r="B142" s="31"/>
      <c r="C142" s="31"/>
      <c r="D142" s="131"/>
      <c r="E142" s="131"/>
      <c r="F142" s="131"/>
      <c r="G142" s="131"/>
      <c r="H142" s="131"/>
      <c r="I142" s="131"/>
      <c r="J142" s="131"/>
      <c r="K142" s="131"/>
    </row>
    <row r="144" spans="1:11" x14ac:dyDescent="0.2">
      <c r="A144" s="132" t="s">
        <v>432</v>
      </c>
    </row>
    <row r="145" spans="1:9" ht="14.25" x14ac:dyDescent="0.2">
      <c r="A145" s="125" t="s">
        <v>376</v>
      </c>
      <c r="B145" s="13"/>
      <c r="C145" s="14"/>
      <c r="D145" s="80" t="s">
        <v>262</v>
      </c>
      <c r="E145" s="80" t="s">
        <v>433</v>
      </c>
      <c r="F145" s="80" t="s">
        <v>268</v>
      </c>
      <c r="H145" s="81"/>
      <c r="I145" s="81"/>
    </row>
    <row r="146" spans="1:9" x14ac:dyDescent="0.2">
      <c r="A146" s="84" t="s">
        <v>378</v>
      </c>
      <c r="B146" s="111"/>
      <c r="C146" s="24"/>
      <c r="D146" s="82" t="s">
        <v>379</v>
      </c>
      <c r="E146" s="82" t="s">
        <v>379</v>
      </c>
      <c r="F146" s="82" t="s">
        <v>379</v>
      </c>
      <c r="H146" s="83"/>
      <c r="I146" s="83"/>
    </row>
    <row r="147" spans="1:9" x14ac:dyDescent="0.2">
      <c r="A147" s="23" t="s">
        <v>118</v>
      </c>
      <c r="B147" s="111"/>
      <c r="C147" s="24"/>
      <c r="D147" s="71" t="s">
        <v>434</v>
      </c>
      <c r="E147" s="71" t="s">
        <v>412</v>
      </c>
      <c r="F147" s="58" t="s">
        <v>434</v>
      </c>
      <c r="H147" s="83"/>
      <c r="I147" s="83"/>
    </row>
    <row r="148" spans="1:9" x14ac:dyDescent="0.2">
      <c r="A148" s="23" t="s">
        <v>381</v>
      </c>
      <c r="B148" s="111"/>
      <c r="C148" s="24"/>
      <c r="D148" s="82" t="s">
        <v>82</v>
      </c>
      <c r="E148" s="82" t="s">
        <v>82</v>
      </c>
      <c r="F148" s="58">
        <v>14</v>
      </c>
      <c r="H148" s="83"/>
      <c r="I148" s="83"/>
    </row>
    <row r="149" spans="1:9" x14ac:dyDescent="0.2">
      <c r="A149" s="23" t="s">
        <v>405</v>
      </c>
      <c r="B149" s="111"/>
      <c r="C149" s="24"/>
      <c r="D149" s="82" t="s">
        <v>82</v>
      </c>
      <c r="E149" s="82" t="s">
        <v>82</v>
      </c>
      <c r="F149" s="58">
        <v>15</v>
      </c>
      <c r="H149" s="83"/>
      <c r="I149" s="83"/>
    </row>
    <row r="150" spans="1:9" x14ac:dyDescent="0.2">
      <c r="A150" s="23" t="s">
        <v>125</v>
      </c>
      <c r="B150" s="111"/>
      <c r="C150" s="24"/>
      <c r="D150" s="71" t="s">
        <v>435</v>
      </c>
      <c r="E150" s="71" t="s">
        <v>436</v>
      </c>
      <c r="F150" s="58" t="s">
        <v>399</v>
      </c>
      <c r="H150" s="83"/>
      <c r="I150" s="83"/>
    </row>
    <row r="151" spans="1:9" x14ac:dyDescent="0.2">
      <c r="A151" s="23" t="s">
        <v>114</v>
      </c>
      <c r="B151" s="111"/>
      <c r="C151" s="24"/>
      <c r="D151" s="71" t="s">
        <v>82</v>
      </c>
      <c r="E151" s="71" t="s">
        <v>124</v>
      </c>
      <c r="F151" s="82" t="s">
        <v>82</v>
      </c>
      <c r="H151" s="83"/>
      <c r="I151" s="83"/>
    </row>
    <row r="152" spans="1:9" x14ac:dyDescent="0.2">
      <c r="A152" s="23" t="s">
        <v>308</v>
      </c>
      <c r="B152" s="111"/>
      <c r="C152" s="24"/>
      <c r="D152" s="71">
        <v>19</v>
      </c>
      <c r="E152" s="71">
        <v>19</v>
      </c>
      <c r="F152" s="58" t="s">
        <v>401</v>
      </c>
      <c r="H152" s="83"/>
      <c r="I152" s="83"/>
    </row>
    <row r="153" spans="1:9" x14ac:dyDescent="0.2">
      <c r="A153" s="23" t="s">
        <v>311</v>
      </c>
      <c r="B153" s="111"/>
      <c r="C153" s="24"/>
      <c r="D153" s="82" t="s">
        <v>403</v>
      </c>
      <c r="E153" s="82" t="s">
        <v>403</v>
      </c>
      <c r="F153" s="82" t="s">
        <v>403</v>
      </c>
      <c r="H153" s="83"/>
      <c r="I153" s="83"/>
    </row>
    <row r="156" spans="1:9" x14ac:dyDescent="0.2">
      <c r="A156" s="120" t="s">
        <v>437</v>
      </c>
    </row>
    <row r="157" spans="1:9" ht="14.25" x14ac:dyDescent="0.2">
      <c r="A157" s="133" t="s">
        <v>376</v>
      </c>
      <c r="B157" s="111"/>
      <c r="C157" s="24"/>
      <c r="D157" s="80" t="s">
        <v>264</v>
      </c>
      <c r="E157" s="80" t="s">
        <v>265</v>
      </c>
      <c r="F157" s="80" t="s">
        <v>266</v>
      </c>
      <c r="G157" s="80" t="s">
        <v>267</v>
      </c>
      <c r="H157" s="80" t="s">
        <v>268</v>
      </c>
    </row>
    <row r="158" spans="1:9" x14ac:dyDescent="0.2">
      <c r="A158" s="23" t="s">
        <v>378</v>
      </c>
      <c r="B158" s="111"/>
      <c r="C158" s="24"/>
      <c r="D158" s="82" t="s">
        <v>379</v>
      </c>
      <c r="E158" s="82" t="s">
        <v>379</v>
      </c>
      <c r="F158" s="82" t="s">
        <v>379</v>
      </c>
      <c r="G158" s="82" t="s">
        <v>379</v>
      </c>
      <c r="H158" s="82" t="s">
        <v>379</v>
      </c>
    </row>
    <row r="159" spans="1:9" x14ac:dyDescent="0.2">
      <c r="A159" s="23" t="s">
        <v>421</v>
      </c>
      <c r="B159" s="111"/>
      <c r="C159" s="24"/>
      <c r="D159" s="82" t="s">
        <v>82</v>
      </c>
      <c r="E159" s="82" t="s">
        <v>82</v>
      </c>
      <c r="F159" s="71">
        <v>5</v>
      </c>
      <c r="G159" s="71">
        <v>5</v>
      </c>
      <c r="H159" s="71" t="s">
        <v>386</v>
      </c>
    </row>
    <row r="160" spans="1:9" x14ac:dyDescent="0.2">
      <c r="A160" s="23" t="s">
        <v>405</v>
      </c>
      <c r="B160" s="111"/>
      <c r="C160" s="24"/>
      <c r="D160" s="82" t="s">
        <v>82</v>
      </c>
      <c r="E160" s="82" t="s">
        <v>82</v>
      </c>
      <c r="F160" s="82" t="s">
        <v>82</v>
      </c>
      <c r="G160" s="82" t="s">
        <v>82</v>
      </c>
      <c r="H160" s="71">
        <v>7</v>
      </c>
    </row>
    <row r="161" spans="1:9" x14ac:dyDescent="0.2">
      <c r="A161" s="23" t="s">
        <v>424</v>
      </c>
      <c r="B161" s="111"/>
      <c r="C161" s="24"/>
      <c r="D161" s="82" t="s">
        <v>82</v>
      </c>
      <c r="E161" s="82" t="s">
        <v>82</v>
      </c>
      <c r="F161" s="71">
        <v>6</v>
      </c>
      <c r="G161" s="71" t="s">
        <v>438</v>
      </c>
      <c r="H161" s="71">
        <v>8</v>
      </c>
    </row>
    <row r="162" spans="1:9" x14ac:dyDescent="0.2">
      <c r="A162" s="84" t="s">
        <v>439</v>
      </c>
      <c r="B162" s="111"/>
      <c r="C162" s="24"/>
      <c r="D162" s="82" t="s">
        <v>82</v>
      </c>
      <c r="E162" s="82" t="s">
        <v>82</v>
      </c>
      <c r="F162" s="71" t="s">
        <v>407</v>
      </c>
      <c r="G162" s="71" t="s">
        <v>440</v>
      </c>
      <c r="H162" s="71" t="s">
        <v>440</v>
      </c>
    </row>
    <row r="163" spans="1:9" x14ac:dyDescent="0.2">
      <c r="A163" s="84" t="s">
        <v>125</v>
      </c>
      <c r="B163" s="111"/>
      <c r="C163" s="24"/>
      <c r="D163" s="119" t="s">
        <v>385</v>
      </c>
      <c r="E163" s="119" t="s">
        <v>385</v>
      </c>
      <c r="F163" s="71" t="s">
        <v>391</v>
      </c>
      <c r="G163" s="71" t="s">
        <v>413</v>
      </c>
      <c r="H163" s="71" t="s">
        <v>441</v>
      </c>
    </row>
    <row r="164" spans="1:9" x14ac:dyDescent="0.2">
      <c r="A164" s="84" t="s">
        <v>278</v>
      </c>
      <c r="B164" s="134"/>
      <c r="C164" s="135"/>
      <c r="D164" s="82" t="s">
        <v>82</v>
      </c>
      <c r="E164" s="119" t="s">
        <v>442</v>
      </c>
      <c r="F164" s="71" t="s">
        <v>397</v>
      </c>
      <c r="G164" s="71" t="s">
        <v>417</v>
      </c>
      <c r="H164" s="82" t="s">
        <v>82</v>
      </c>
    </row>
    <row r="165" spans="1:9" x14ac:dyDescent="0.2">
      <c r="A165" s="84" t="s">
        <v>443</v>
      </c>
      <c r="B165" s="134"/>
      <c r="C165" s="135"/>
      <c r="D165" s="82" t="s">
        <v>82</v>
      </c>
      <c r="E165" s="82" t="s">
        <v>82</v>
      </c>
      <c r="F165" s="71">
        <v>19</v>
      </c>
      <c r="G165" s="82" t="s">
        <v>82</v>
      </c>
      <c r="H165" s="71">
        <v>14</v>
      </c>
    </row>
    <row r="166" spans="1:9" x14ac:dyDescent="0.2">
      <c r="A166" s="23" t="s">
        <v>296</v>
      </c>
      <c r="B166" s="111"/>
      <c r="C166" s="24"/>
      <c r="D166" s="119" t="s">
        <v>442</v>
      </c>
      <c r="E166" s="82" t="s">
        <v>82</v>
      </c>
      <c r="F166" s="82" t="s">
        <v>82</v>
      </c>
      <c r="G166" s="82" t="s">
        <v>82</v>
      </c>
      <c r="H166" s="71" t="s">
        <v>417</v>
      </c>
    </row>
    <row r="167" spans="1:9" x14ac:dyDescent="0.2">
      <c r="A167" s="84" t="s">
        <v>311</v>
      </c>
      <c r="B167" s="134"/>
      <c r="C167" s="135"/>
      <c r="D167" s="82" t="s">
        <v>403</v>
      </c>
      <c r="E167" s="82" t="s">
        <v>403</v>
      </c>
      <c r="F167" s="82" t="s">
        <v>403</v>
      </c>
      <c r="G167" s="82" t="s">
        <v>403</v>
      </c>
      <c r="H167" s="82" t="s">
        <v>403</v>
      </c>
    </row>
    <row r="168" spans="1:9" x14ac:dyDescent="0.2">
      <c r="A168" s="130"/>
      <c r="B168" s="136"/>
      <c r="C168" s="136"/>
      <c r="D168" s="87"/>
      <c r="E168" s="87"/>
      <c r="F168" s="87"/>
      <c r="G168" s="87"/>
    </row>
    <row r="169" spans="1:9" x14ac:dyDescent="0.2">
      <c r="A169" s="130"/>
      <c r="B169" s="136"/>
      <c r="C169" s="136"/>
      <c r="D169" s="87"/>
      <c r="E169" s="89"/>
      <c r="G169" s="87"/>
    </row>
    <row r="170" spans="1:9" x14ac:dyDescent="0.2">
      <c r="A170" s="137" t="s">
        <v>114</v>
      </c>
      <c r="B170" s="111"/>
      <c r="C170" s="111"/>
      <c r="D170" s="111"/>
      <c r="E170" s="111"/>
      <c r="F170" s="111"/>
      <c r="G170" s="111"/>
      <c r="H170" s="24"/>
    </row>
    <row r="171" spans="1:9" ht="14.25" x14ac:dyDescent="0.2">
      <c r="A171" s="125" t="s">
        <v>376</v>
      </c>
      <c r="B171" s="13"/>
      <c r="C171" s="14"/>
      <c r="D171" s="80" t="s">
        <v>262</v>
      </c>
      <c r="E171" s="80" t="s">
        <v>263</v>
      </c>
      <c r="F171" s="80" t="s">
        <v>264</v>
      </c>
      <c r="G171" s="80" t="s">
        <v>444</v>
      </c>
      <c r="H171" s="80" t="s">
        <v>268</v>
      </c>
      <c r="I171" s="81"/>
    </row>
    <row r="172" spans="1:9" x14ac:dyDescent="0.2">
      <c r="A172" s="84" t="s">
        <v>378</v>
      </c>
      <c r="B172" s="134"/>
      <c r="C172" s="135"/>
      <c r="D172" s="82" t="s">
        <v>379</v>
      </c>
      <c r="E172" s="82" t="s">
        <v>379</v>
      </c>
      <c r="F172" s="82" t="s">
        <v>379</v>
      </c>
      <c r="G172" s="82" t="s">
        <v>379</v>
      </c>
      <c r="H172" s="82" t="s">
        <v>379</v>
      </c>
      <c r="I172" s="83"/>
    </row>
    <row r="173" spans="1:9" x14ac:dyDescent="0.2">
      <c r="A173" s="23" t="s">
        <v>118</v>
      </c>
      <c r="B173" s="111"/>
      <c r="C173" s="24"/>
      <c r="D173" s="58" t="s">
        <v>412</v>
      </c>
      <c r="E173" s="138" t="s">
        <v>383</v>
      </c>
      <c r="F173" s="138" t="s">
        <v>383</v>
      </c>
      <c r="G173" s="138" t="s">
        <v>385</v>
      </c>
      <c r="H173" s="138" t="s">
        <v>419</v>
      </c>
      <c r="I173" s="89"/>
    </row>
    <row r="174" spans="1:9" x14ac:dyDescent="0.2">
      <c r="A174" s="23" t="s">
        <v>381</v>
      </c>
      <c r="B174" s="111"/>
      <c r="C174" s="24"/>
      <c r="D174" s="82" t="s">
        <v>82</v>
      </c>
      <c r="E174" s="82" t="s">
        <v>82</v>
      </c>
      <c r="F174" s="82" t="s">
        <v>82</v>
      </c>
      <c r="G174" s="82" t="s">
        <v>82</v>
      </c>
      <c r="H174" s="138">
        <v>10</v>
      </c>
      <c r="I174" s="83"/>
    </row>
    <row r="175" spans="1:9" x14ac:dyDescent="0.2">
      <c r="A175" t="s">
        <v>445</v>
      </c>
      <c r="D175" s="82" t="s">
        <v>82</v>
      </c>
      <c r="E175" s="82" t="s">
        <v>82</v>
      </c>
      <c r="F175" s="82" t="s">
        <v>82</v>
      </c>
      <c r="G175" s="82" t="s">
        <v>82</v>
      </c>
      <c r="H175" s="71">
        <v>11</v>
      </c>
    </row>
    <row r="176" spans="1:9" x14ac:dyDescent="0.2">
      <c r="A176" s="23" t="s">
        <v>384</v>
      </c>
      <c r="B176" s="111"/>
      <c r="C176" s="24"/>
      <c r="D176" s="82" t="s">
        <v>82</v>
      </c>
      <c r="E176" s="138" t="s">
        <v>446</v>
      </c>
      <c r="F176" s="138" t="s">
        <v>447</v>
      </c>
      <c r="G176" s="82" t="s">
        <v>82</v>
      </c>
      <c r="H176" s="82" t="s">
        <v>82</v>
      </c>
      <c r="I176" s="83"/>
    </row>
    <row r="177" spans="1:12" x14ac:dyDescent="0.2">
      <c r="A177" s="84" t="s">
        <v>278</v>
      </c>
      <c r="B177" s="111"/>
      <c r="C177" s="24"/>
      <c r="D177" s="82" t="s">
        <v>82</v>
      </c>
      <c r="E177" s="82" t="s">
        <v>82</v>
      </c>
      <c r="F177" s="82" t="s">
        <v>82</v>
      </c>
      <c r="G177" s="138" t="s">
        <v>448</v>
      </c>
      <c r="H177" s="82" t="s">
        <v>82</v>
      </c>
      <c r="I177" s="89"/>
    </row>
    <row r="178" spans="1:12" x14ac:dyDescent="0.2">
      <c r="A178" s="84" t="s">
        <v>121</v>
      </c>
      <c r="B178" s="111"/>
      <c r="C178" s="24"/>
      <c r="D178" s="82" t="s">
        <v>82</v>
      </c>
      <c r="E178" s="138" t="s">
        <v>449</v>
      </c>
      <c r="F178" s="138" t="s">
        <v>113</v>
      </c>
      <c r="G178" s="82" t="s">
        <v>82</v>
      </c>
      <c r="H178" s="82" t="s">
        <v>82</v>
      </c>
      <c r="I178" s="83"/>
    </row>
    <row r="179" spans="1:12" x14ac:dyDescent="0.2">
      <c r="A179" s="84" t="s">
        <v>296</v>
      </c>
      <c r="B179" s="111"/>
      <c r="C179" s="24"/>
      <c r="D179" s="58" t="s">
        <v>450</v>
      </c>
      <c r="E179" s="138" t="s">
        <v>450</v>
      </c>
      <c r="F179" s="138" t="s">
        <v>397</v>
      </c>
      <c r="G179" s="82" t="s">
        <v>82</v>
      </c>
      <c r="H179" s="138" t="s">
        <v>450</v>
      </c>
      <c r="I179" s="83"/>
    </row>
    <row r="180" spans="1:12" x14ac:dyDescent="0.2">
      <c r="A180" s="84" t="s">
        <v>300</v>
      </c>
      <c r="B180" s="111"/>
      <c r="C180" s="24"/>
      <c r="D180" s="58">
        <v>19</v>
      </c>
      <c r="E180" s="138">
        <v>19</v>
      </c>
      <c r="F180" s="138">
        <v>19</v>
      </c>
      <c r="G180" s="138">
        <v>19</v>
      </c>
      <c r="H180" s="138">
        <v>19</v>
      </c>
      <c r="I180" s="89"/>
    </row>
    <row r="181" spans="1:12" x14ac:dyDescent="0.2">
      <c r="A181" s="84" t="s">
        <v>311</v>
      </c>
      <c r="B181" s="111"/>
      <c r="C181" s="24"/>
      <c r="D181" s="82" t="s">
        <v>403</v>
      </c>
      <c r="E181" s="82" t="s">
        <v>403</v>
      </c>
      <c r="F181" s="82" t="s">
        <v>403</v>
      </c>
      <c r="G181" s="82" t="s">
        <v>403</v>
      </c>
      <c r="H181" s="138">
        <v>20</v>
      </c>
      <c r="I181" s="83"/>
    </row>
    <row r="182" spans="1:12" x14ac:dyDescent="0.2">
      <c r="A182" s="130"/>
      <c r="B182" s="31"/>
      <c r="C182" s="31"/>
      <c r="D182" s="89"/>
      <c r="E182" s="89"/>
      <c r="F182" s="89"/>
      <c r="G182" s="89"/>
      <c r="H182" s="89"/>
      <c r="I182" s="89"/>
      <c r="J182" s="89"/>
      <c r="K182" s="89"/>
      <c r="L182" s="89"/>
    </row>
    <row r="183" spans="1:12" x14ac:dyDescent="0.2">
      <c r="A183" s="130"/>
      <c r="B183" s="31"/>
      <c r="C183" s="31"/>
      <c r="D183" s="87"/>
      <c r="E183" s="87"/>
      <c r="F183" s="87"/>
      <c r="G183" s="87"/>
    </row>
    <row r="184" spans="1:12" x14ac:dyDescent="0.2">
      <c r="A184" s="79" t="s">
        <v>296</v>
      </c>
      <c r="B184" s="111"/>
      <c r="C184" s="111"/>
      <c r="D184" s="139"/>
      <c r="E184" s="139"/>
      <c r="F184" s="139"/>
      <c r="G184" s="140"/>
    </row>
    <row r="185" spans="1:12" x14ac:dyDescent="0.2">
      <c r="A185" s="79" t="s">
        <v>376</v>
      </c>
      <c r="B185" s="111"/>
      <c r="C185" s="24"/>
      <c r="D185" s="80" t="s">
        <v>262</v>
      </c>
      <c r="E185" s="80" t="s">
        <v>263</v>
      </c>
      <c r="F185" s="80" t="s">
        <v>264</v>
      </c>
      <c r="G185" s="80" t="s">
        <v>268</v>
      </c>
      <c r="H185" s="81"/>
      <c r="I185" s="81"/>
    </row>
    <row r="186" spans="1:12" x14ac:dyDescent="0.2">
      <c r="A186" s="23" t="s">
        <v>378</v>
      </c>
      <c r="B186" s="111"/>
      <c r="C186" s="24"/>
      <c r="D186" s="71" t="s">
        <v>379</v>
      </c>
      <c r="E186" s="71" t="s">
        <v>379</v>
      </c>
      <c r="F186" s="71" t="s">
        <v>379</v>
      </c>
      <c r="G186" s="71" t="s">
        <v>379</v>
      </c>
      <c r="H186" s="89"/>
      <c r="I186" s="89"/>
      <c r="J186" s="89"/>
    </row>
    <row r="187" spans="1:12" x14ac:dyDescent="0.2">
      <c r="A187" s="23" t="s">
        <v>451</v>
      </c>
      <c r="B187" s="111"/>
      <c r="C187" s="24"/>
      <c r="D187" s="138" t="s">
        <v>82</v>
      </c>
      <c r="E187" s="138" t="s">
        <v>82</v>
      </c>
      <c r="F187" s="138" t="s">
        <v>82</v>
      </c>
      <c r="G187" s="71">
        <v>5</v>
      </c>
      <c r="I187" s="89"/>
      <c r="J187" s="89"/>
    </row>
    <row r="188" spans="1:12" x14ac:dyDescent="0.2">
      <c r="A188" s="84" t="s">
        <v>118</v>
      </c>
      <c r="B188" s="111"/>
      <c r="C188" s="24"/>
      <c r="D188" s="138">
        <v>5</v>
      </c>
      <c r="E188" s="138" t="s">
        <v>82</v>
      </c>
      <c r="F188" s="138" t="s">
        <v>82</v>
      </c>
      <c r="G188" s="138" t="s">
        <v>82</v>
      </c>
      <c r="I188" s="89"/>
      <c r="J188" s="89"/>
    </row>
    <row r="189" spans="1:12" x14ac:dyDescent="0.2">
      <c r="A189" s="84" t="s">
        <v>445</v>
      </c>
      <c r="B189" s="111"/>
      <c r="C189" s="24"/>
      <c r="D189" s="138">
        <v>6</v>
      </c>
      <c r="E189" s="138">
        <v>5</v>
      </c>
      <c r="F189" s="138">
        <v>5</v>
      </c>
      <c r="G189" s="138">
        <v>6</v>
      </c>
      <c r="I189" s="89"/>
      <c r="J189" s="89"/>
    </row>
    <row r="190" spans="1:12" x14ac:dyDescent="0.2">
      <c r="A190" s="23" t="s">
        <v>421</v>
      </c>
      <c r="B190" s="111"/>
      <c r="C190" s="24"/>
      <c r="D190" s="138" t="s">
        <v>82</v>
      </c>
      <c r="E190" s="138" t="s">
        <v>82</v>
      </c>
      <c r="F190" s="138" t="s">
        <v>82</v>
      </c>
      <c r="G190" s="138" t="s">
        <v>407</v>
      </c>
      <c r="I190" s="89"/>
      <c r="J190" s="89"/>
    </row>
    <row r="191" spans="1:12" x14ac:dyDescent="0.2">
      <c r="A191" s="23" t="s">
        <v>405</v>
      </c>
      <c r="B191" s="111"/>
      <c r="C191" s="24"/>
      <c r="D191" s="138" t="s">
        <v>82</v>
      </c>
      <c r="E191" s="138" t="s">
        <v>82</v>
      </c>
      <c r="F191" s="138" t="s">
        <v>82</v>
      </c>
      <c r="G191" s="138">
        <v>9</v>
      </c>
      <c r="I191" s="89"/>
      <c r="J191" s="89"/>
    </row>
    <row r="192" spans="1:12" x14ac:dyDescent="0.2">
      <c r="A192" s="23" t="s">
        <v>452</v>
      </c>
      <c r="B192" s="111"/>
      <c r="C192" s="24"/>
      <c r="D192" s="138" t="s">
        <v>82</v>
      </c>
      <c r="E192" s="138" t="s">
        <v>82</v>
      </c>
      <c r="F192" s="138" t="s">
        <v>82</v>
      </c>
      <c r="G192" s="138">
        <v>10</v>
      </c>
      <c r="I192" s="89"/>
      <c r="J192" s="89"/>
    </row>
    <row r="193" spans="1:10" x14ac:dyDescent="0.2">
      <c r="A193" s="84" t="s">
        <v>125</v>
      </c>
      <c r="B193" s="111"/>
      <c r="C193" s="24"/>
      <c r="D193" s="138" t="s">
        <v>453</v>
      </c>
      <c r="E193" s="138" t="s">
        <v>454</v>
      </c>
      <c r="F193" s="138" t="s">
        <v>388</v>
      </c>
      <c r="G193" s="138" t="s">
        <v>113</v>
      </c>
      <c r="I193" s="89"/>
      <c r="J193" s="89"/>
    </row>
    <row r="194" spans="1:10" x14ac:dyDescent="0.2">
      <c r="A194" s="84" t="s">
        <v>286</v>
      </c>
      <c r="B194" s="111"/>
      <c r="C194" s="24"/>
      <c r="D194" s="138" t="s">
        <v>82</v>
      </c>
      <c r="E194" s="138" t="s">
        <v>82</v>
      </c>
      <c r="F194" s="138" t="s">
        <v>455</v>
      </c>
      <c r="G194" s="138">
        <v>13</v>
      </c>
      <c r="I194" s="89"/>
      <c r="J194" s="89"/>
    </row>
    <row r="195" spans="1:10" x14ac:dyDescent="0.2">
      <c r="A195" s="23" t="s">
        <v>114</v>
      </c>
      <c r="B195" s="141"/>
      <c r="C195" s="142"/>
      <c r="D195" s="138" t="s">
        <v>414</v>
      </c>
      <c r="E195" s="138" t="s">
        <v>402</v>
      </c>
      <c r="F195" s="138" t="s">
        <v>414</v>
      </c>
      <c r="G195" s="138" t="s">
        <v>435</v>
      </c>
    </row>
    <row r="196" spans="1:10" x14ac:dyDescent="0.2">
      <c r="A196" s="84" t="s">
        <v>456</v>
      </c>
      <c r="B196" s="111"/>
      <c r="C196" s="24"/>
      <c r="D196" s="138" t="s">
        <v>82</v>
      </c>
      <c r="E196" s="138" t="s">
        <v>82</v>
      </c>
      <c r="F196" s="138" t="s">
        <v>82</v>
      </c>
      <c r="G196" s="138">
        <v>19</v>
      </c>
    </row>
    <row r="197" spans="1:10" x14ac:dyDescent="0.2">
      <c r="A197" s="84" t="s">
        <v>311</v>
      </c>
      <c r="B197" s="111"/>
      <c r="C197" s="24"/>
      <c r="D197" s="71">
        <v>20</v>
      </c>
      <c r="E197" s="71">
        <v>20</v>
      </c>
      <c r="F197" s="71">
        <v>20</v>
      </c>
      <c r="G197" s="71">
        <v>20</v>
      </c>
    </row>
    <row r="198" spans="1:10" x14ac:dyDescent="0.2">
      <c r="A198" s="130"/>
      <c r="B198" s="31"/>
      <c r="C198" s="31"/>
      <c r="D198" s="89"/>
      <c r="E198" s="89"/>
      <c r="F198" s="89"/>
      <c r="G198" s="89"/>
      <c r="H198" s="89"/>
      <c r="I198" s="89"/>
    </row>
    <row r="199" spans="1:10" x14ac:dyDescent="0.2">
      <c r="A199" s="130"/>
      <c r="B199" s="31"/>
      <c r="C199" s="31"/>
      <c r="D199" s="87"/>
      <c r="E199" s="87"/>
      <c r="F199" s="87"/>
      <c r="G199" s="87"/>
    </row>
    <row r="200" spans="1:10" x14ac:dyDescent="0.2">
      <c r="A200" s="130"/>
      <c r="B200" s="31"/>
      <c r="C200" s="31"/>
      <c r="D200" s="87"/>
      <c r="E200" s="87"/>
      <c r="F200" s="87"/>
      <c r="G200" s="87"/>
    </row>
    <row r="201" spans="1:10" x14ac:dyDescent="0.2">
      <c r="A201" s="79" t="s">
        <v>300</v>
      </c>
      <c r="B201" s="111"/>
      <c r="C201" s="111"/>
      <c r="D201" s="139"/>
      <c r="E201" s="139"/>
      <c r="F201" s="140"/>
      <c r="G201" s="87"/>
    </row>
    <row r="202" spans="1:10" x14ac:dyDescent="0.2">
      <c r="A202" s="79" t="s">
        <v>376</v>
      </c>
      <c r="B202" s="111"/>
      <c r="C202" s="24"/>
      <c r="D202" s="80" t="s">
        <v>262</v>
      </c>
      <c r="E202" s="80" t="s">
        <v>263</v>
      </c>
      <c r="F202" s="80" t="s">
        <v>457</v>
      </c>
      <c r="G202" s="81"/>
      <c r="H202" s="81"/>
      <c r="I202" s="81"/>
      <c r="J202" s="81"/>
    </row>
    <row r="203" spans="1:10" x14ac:dyDescent="0.2">
      <c r="A203" s="23" t="s">
        <v>378</v>
      </c>
      <c r="B203" s="111"/>
      <c r="C203" s="24"/>
      <c r="D203" s="71" t="s">
        <v>379</v>
      </c>
      <c r="E203" s="71" t="s">
        <v>379</v>
      </c>
      <c r="F203" s="71" t="s">
        <v>379</v>
      </c>
      <c r="G203" s="87"/>
    </row>
    <row r="204" spans="1:10" x14ac:dyDescent="0.2">
      <c r="A204" s="84" t="s">
        <v>118</v>
      </c>
      <c r="B204" s="111"/>
      <c r="C204" s="24"/>
      <c r="D204" s="138" t="s">
        <v>82</v>
      </c>
      <c r="E204" s="119" t="s">
        <v>385</v>
      </c>
      <c r="F204" s="138" t="s">
        <v>82</v>
      </c>
      <c r="G204" s="130"/>
    </row>
    <row r="205" spans="1:10" x14ac:dyDescent="0.2">
      <c r="A205" s="23" t="s">
        <v>384</v>
      </c>
      <c r="B205" s="111"/>
      <c r="C205" s="24"/>
      <c r="D205" s="138" t="s">
        <v>82</v>
      </c>
      <c r="E205" s="71" t="s">
        <v>109</v>
      </c>
      <c r="F205" s="138" t="s">
        <v>82</v>
      </c>
    </row>
    <row r="206" spans="1:10" x14ac:dyDescent="0.2">
      <c r="A206" s="23" t="s">
        <v>114</v>
      </c>
      <c r="B206" s="111"/>
      <c r="C206" s="24"/>
      <c r="D206" s="138" t="s">
        <v>458</v>
      </c>
      <c r="E206" s="71" t="s">
        <v>459</v>
      </c>
      <c r="F206" s="138" t="s">
        <v>458</v>
      </c>
    </row>
    <row r="207" spans="1:10" x14ac:dyDescent="0.2">
      <c r="A207" s="23" t="s">
        <v>311</v>
      </c>
      <c r="B207" s="111"/>
      <c r="C207" s="24"/>
      <c r="D207" s="138">
        <v>20</v>
      </c>
      <c r="E207" s="138">
        <v>20</v>
      </c>
      <c r="F207" s="138">
        <v>20</v>
      </c>
    </row>
    <row r="209" spans="1:9" x14ac:dyDescent="0.2">
      <c r="A209" s="143"/>
      <c r="B209" s="31"/>
      <c r="C209" s="31"/>
      <c r="D209" s="89"/>
      <c r="E209" s="89"/>
      <c r="F209" s="89"/>
      <c r="G209" s="89"/>
    </row>
    <row r="210" spans="1:9" x14ac:dyDescent="0.2">
      <c r="A210" s="130"/>
      <c r="B210" s="31"/>
      <c r="C210" s="31"/>
      <c r="D210" s="89"/>
      <c r="E210" s="87"/>
      <c r="F210" s="87"/>
      <c r="G210" s="87"/>
    </row>
    <row r="211" spans="1:9" x14ac:dyDescent="0.2">
      <c r="A211" s="79" t="s">
        <v>303</v>
      </c>
      <c r="B211" s="111"/>
      <c r="C211" s="111"/>
      <c r="D211" s="144"/>
      <c r="E211" s="139"/>
      <c r="F211" s="140"/>
      <c r="G211" s="87"/>
    </row>
    <row r="212" spans="1:9" x14ac:dyDescent="0.2">
      <c r="A212" s="79" t="s">
        <v>376</v>
      </c>
      <c r="B212" s="111"/>
      <c r="C212" s="24"/>
      <c r="D212" s="80" t="s">
        <v>460</v>
      </c>
      <c r="E212" s="80" t="s">
        <v>267</v>
      </c>
      <c r="F212" s="80" t="s">
        <v>268</v>
      </c>
      <c r="G212" s="81"/>
      <c r="H212" s="81"/>
      <c r="I212" s="81"/>
    </row>
    <row r="213" spans="1:9" x14ac:dyDescent="0.2">
      <c r="A213" s="23" t="s">
        <v>378</v>
      </c>
      <c r="B213" s="111"/>
      <c r="C213" s="24"/>
      <c r="D213" s="82" t="s">
        <v>379</v>
      </c>
      <c r="E213" s="82" t="s">
        <v>379</v>
      </c>
      <c r="F213" s="82" t="s">
        <v>379</v>
      </c>
      <c r="G213" s="83"/>
      <c r="H213" s="83"/>
      <c r="I213" s="83"/>
    </row>
    <row r="214" spans="1:9" x14ac:dyDescent="0.2">
      <c r="A214" s="84" t="s">
        <v>445</v>
      </c>
      <c r="B214" s="111"/>
      <c r="C214" s="24"/>
      <c r="D214" s="138" t="s">
        <v>82</v>
      </c>
      <c r="E214" s="138" t="s">
        <v>386</v>
      </c>
      <c r="F214" s="138" t="s">
        <v>419</v>
      </c>
      <c r="G214" s="89"/>
      <c r="H214" s="89"/>
      <c r="I214" s="89"/>
    </row>
    <row r="215" spans="1:9" x14ac:dyDescent="0.2">
      <c r="A215" s="84" t="s">
        <v>114</v>
      </c>
      <c r="B215" s="111"/>
      <c r="C215" s="24"/>
      <c r="D215" s="138" t="s">
        <v>82</v>
      </c>
      <c r="E215" s="138" t="s">
        <v>82</v>
      </c>
      <c r="F215" s="138" t="s">
        <v>461</v>
      </c>
      <c r="G215" s="89"/>
      <c r="H215" s="89"/>
      <c r="I215" s="89"/>
    </row>
    <row r="216" spans="1:9" x14ac:dyDescent="0.2">
      <c r="A216" s="84" t="s">
        <v>462</v>
      </c>
      <c r="B216" s="111"/>
      <c r="C216" s="24"/>
      <c r="D216" s="138" t="s">
        <v>82</v>
      </c>
      <c r="E216" s="138" t="s">
        <v>463</v>
      </c>
      <c r="F216" s="138" t="s">
        <v>431</v>
      </c>
      <c r="G216" s="89"/>
      <c r="H216" s="89"/>
      <c r="I216" s="89"/>
    </row>
    <row r="217" spans="1:9" x14ac:dyDescent="0.2">
      <c r="A217" s="23" t="s">
        <v>464</v>
      </c>
      <c r="B217" s="111"/>
      <c r="C217" s="24"/>
      <c r="D217" s="71" t="s">
        <v>465</v>
      </c>
      <c r="E217" s="138" t="s">
        <v>82</v>
      </c>
      <c r="F217" s="145"/>
      <c r="G217" s="89"/>
    </row>
    <row r="218" spans="1:9" x14ac:dyDescent="0.2">
      <c r="A218" s="84" t="s">
        <v>466</v>
      </c>
      <c r="B218" s="111"/>
      <c r="C218" s="24"/>
      <c r="D218" s="126" t="s">
        <v>467</v>
      </c>
      <c r="E218" s="126" t="s">
        <v>401</v>
      </c>
      <c r="F218" s="71">
        <v>19</v>
      </c>
      <c r="G218" s="89"/>
    </row>
    <row r="219" spans="1:9" x14ac:dyDescent="0.2">
      <c r="A219" s="84" t="s">
        <v>311</v>
      </c>
      <c r="B219" s="111"/>
      <c r="C219" s="24"/>
      <c r="D219" s="138">
        <v>20</v>
      </c>
      <c r="E219" s="138">
        <v>20</v>
      </c>
      <c r="F219" s="138">
        <v>20</v>
      </c>
      <c r="G219" s="89"/>
      <c r="H219" s="89"/>
      <c r="I219" s="89"/>
    </row>
    <row r="222" spans="1:9" x14ac:dyDescent="0.2">
      <c r="A222" s="146"/>
      <c r="B222" s="147"/>
      <c r="C222" s="147"/>
      <c r="D222" s="148"/>
      <c r="E222" s="149"/>
    </row>
    <row r="223" spans="1:9" x14ac:dyDescent="0.2">
      <c r="A223" s="120" t="s">
        <v>306</v>
      </c>
      <c r="B223" s="13"/>
      <c r="C223" s="13"/>
      <c r="D223" s="128"/>
      <c r="E223" s="128"/>
      <c r="F223" s="128"/>
      <c r="G223" s="150"/>
      <c r="H223" s="149"/>
    </row>
    <row r="224" spans="1:9" ht="14.25" x14ac:dyDescent="0.2">
      <c r="A224" s="125" t="s">
        <v>376</v>
      </c>
      <c r="B224" s="13"/>
      <c r="C224" s="14"/>
      <c r="D224" s="80" t="s">
        <v>468</v>
      </c>
      <c r="E224" s="80" t="s">
        <v>444</v>
      </c>
      <c r="F224" s="80" t="s">
        <v>268</v>
      </c>
      <c r="H224" s="81"/>
      <c r="I224" s="81"/>
    </row>
    <row r="225" spans="1:9" x14ac:dyDescent="0.2">
      <c r="A225" s="84" t="s">
        <v>378</v>
      </c>
      <c r="B225" s="111"/>
      <c r="C225" s="24"/>
      <c r="D225" s="82" t="s">
        <v>379</v>
      </c>
      <c r="E225" s="82" t="s">
        <v>379</v>
      </c>
      <c r="F225" s="82" t="s">
        <v>379</v>
      </c>
      <c r="H225" s="83"/>
      <c r="I225" s="83"/>
    </row>
    <row r="226" spans="1:9" x14ac:dyDescent="0.2">
      <c r="A226" s="23" t="s">
        <v>405</v>
      </c>
      <c r="B226" s="111"/>
      <c r="C226" s="24"/>
      <c r="D226" s="117" t="s">
        <v>82</v>
      </c>
      <c r="E226" s="117" t="s">
        <v>82</v>
      </c>
      <c r="F226" s="117" t="s">
        <v>385</v>
      </c>
      <c r="H226" s="151"/>
      <c r="I226" s="151"/>
    </row>
    <row r="227" spans="1:9" x14ac:dyDescent="0.2">
      <c r="A227" s="23" t="s">
        <v>125</v>
      </c>
      <c r="B227" s="111"/>
      <c r="C227" s="24"/>
      <c r="D227" s="117" t="s">
        <v>465</v>
      </c>
      <c r="E227" s="117" t="s">
        <v>465</v>
      </c>
      <c r="F227" s="117" t="s">
        <v>469</v>
      </c>
      <c r="H227" s="151"/>
      <c r="I227" s="151"/>
    </row>
    <row r="228" spans="1:9" x14ac:dyDescent="0.2">
      <c r="A228" s="23" t="s">
        <v>278</v>
      </c>
      <c r="B228" s="111"/>
      <c r="C228" s="24"/>
      <c r="D228" s="117" t="s">
        <v>82</v>
      </c>
      <c r="E228" s="117" t="s">
        <v>467</v>
      </c>
      <c r="F228" s="117" t="s">
        <v>82</v>
      </c>
      <c r="H228" s="151"/>
      <c r="I228" s="151"/>
    </row>
    <row r="229" spans="1:9" x14ac:dyDescent="0.2">
      <c r="A229" s="23" t="s">
        <v>121</v>
      </c>
      <c r="B229" s="111"/>
      <c r="C229" s="24"/>
      <c r="D229" s="117" t="s">
        <v>467</v>
      </c>
      <c r="E229" s="117" t="s">
        <v>82</v>
      </c>
      <c r="F229" s="117" t="s">
        <v>417</v>
      </c>
      <c r="H229" s="151"/>
      <c r="I229" s="151"/>
    </row>
    <row r="230" spans="1:9" x14ac:dyDescent="0.2">
      <c r="A230" s="23" t="s">
        <v>311</v>
      </c>
      <c r="B230" s="111"/>
      <c r="C230" s="24"/>
      <c r="D230" s="58">
        <v>20</v>
      </c>
      <c r="E230" s="58">
        <v>20</v>
      </c>
      <c r="F230" s="58">
        <v>20</v>
      </c>
      <c r="H230" s="127"/>
      <c r="I230" s="127"/>
    </row>
    <row r="231" spans="1:9" x14ac:dyDescent="0.2">
      <c r="A231" s="130"/>
      <c r="B231" s="31"/>
      <c r="C231" s="31"/>
      <c r="D231" s="87"/>
      <c r="E231" s="87"/>
    </row>
    <row r="232" spans="1:9" x14ac:dyDescent="0.2">
      <c r="A232" s="130"/>
      <c r="B232" s="31"/>
      <c r="C232" s="31"/>
      <c r="D232" s="151"/>
      <c r="E232" s="87"/>
    </row>
    <row r="233" spans="1:9" x14ac:dyDescent="0.2">
      <c r="A233" s="130"/>
      <c r="B233" s="31"/>
      <c r="C233" s="31"/>
      <c r="D233" s="87"/>
      <c r="E233" s="87"/>
    </row>
    <row r="234" spans="1:9" x14ac:dyDescent="0.2">
      <c r="A234" s="120" t="s">
        <v>308</v>
      </c>
      <c r="B234" s="13"/>
      <c r="C234" s="13"/>
      <c r="D234" s="128"/>
      <c r="E234" s="128"/>
      <c r="F234" s="128"/>
    </row>
    <row r="235" spans="1:9" ht="14.25" x14ac:dyDescent="0.2">
      <c r="A235" s="125" t="s">
        <v>376</v>
      </c>
      <c r="B235" s="13"/>
      <c r="C235" s="14"/>
      <c r="D235" s="80" t="s">
        <v>468</v>
      </c>
      <c r="E235" s="80" t="s">
        <v>444</v>
      </c>
      <c r="F235" s="80" t="s">
        <v>268</v>
      </c>
    </row>
    <row r="236" spans="1:9" x14ac:dyDescent="0.2">
      <c r="A236" s="84" t="s">
        <v>378</v>
      </c>
      <c r="B236" s="111"/>
      <c r="C236" s="24"/>
      <c r="D236" s="82" t="s">
        <v>379</v>
      </c>
      <c r="E236" s="82" t="s">
        <v>379</v>
      </c>
      <c r="F236" s="82" t="s">
        <v>379</v>
      </c>
    </row>
    <row r="237" spans="1:9" x14ac:dyDescent="0.2">
      <c r="A237" s="23" t="s">
        <v>118</v>
      </c>
      <c r="B237" s="111"/>
      <c r="C237" s="24"/>
      <c r="D237" s="117" t="s">
        <v>419</v>
      </c>
      <c r="E237" s="117" t="s">
        <v>419</v>
      </c>
      <c r="F237" s="117" t="s">
        <v>386</v>
      </c>
    </row>
    <row r="238" spans="1:9" x14ac:dyDescent="0.2">
      <c r="A238" s="23" t="s">
        <v>278</v>
      </c>
      <c r="B238" s="111"/>
      <c r="C238" s="24"/>
      <c r="D238" s="117" t="s">
        <v>82</v>
      </c>
      <c r="E238" s="117" t="s">
        <v>470</v>
      </c>
      <c r="F238" s="117" t="s">
        <v>82</v>
      </c>
    </row>
    <row r="239" spans="1:9" x14ac:dyDescent="0.2">
      <c r="A239" s="23" t="s">
        <v>121</v>
      </c>
      <c r="B239" s="111"/>
      <c r="C239" s="24"/>
      <c r="D239" s="117" t="s">
        <v>470</v>
      </c>
      <c r="E239" s="117" t="s">
        <v>82</v>
      </c>
      <c r="F239" s="117" t="s">
        <v>471</v>
      </c>
    </row>
    <row r="240" spans="1:9" x14ac:dyDescent="0.2">
      <c r="A240" s="23" t="s">
        <v>311</v>
      </c>
      <c r="B240" s="111"/>
      <c r="C240" s="24"/>
      <c r="D240" s="58">
        <v>20</v>
      </c>
      <c r="E240" s="58">
        <v>20</v>
      </c>
      <c r="F240" s="58">
        <v>20</v>
      </c>
    </row>
    <row r="241" spans="1:5" x14ac:dyDescent="0.2">
      <c r="A241" s="152"/>
      <c r="B241" s="152"/>
      <c r="C241" s="152"/>
      <c r="D241" s="149"/>
      <c r="E241" s="153"/>
    </row>
    <row r="243" spans="1:5" x14ac:dyDescent="0.2">
      <c r="A243" s="143"/>
      <c r="B243" s="31"/>
      <c r="C243" s="31"/>
      <c r="D243" s="81"/>
      <c r="E243" s="147"/>
    </row>
    <row r="244" spans="1:5" x14ac:dyDescent="0.2">
      <c r="A244" t="s">
        <v>472</v>
      </c>
    </row>
    <row r="246" spans="1:5" x14ac:dyDescent="0.2">
      <c r="A246" s="60" t="s">
        <v>473</v>
      </c>
      <c r="B246" s="76"/>
      <c r="C246" s="154"/>
      <c r="D246" s="80" t="s">
        <v>376</v>
      </c>
      <c r="E246" s="80" t="s">
        <v>474</v>
      </c>
    </row>
    <row r="247" spans="1:5" x14ac:dyDescent="0.2">
      <c r="A247" s="84" t="s">
        <v>475</v>
      </c>
      <c r="B247" s="110"/>
      <c r="C247" s="155"/>
      <c r="D247" s="140" t="s">
        <v>476</v>
      </c>
      <c r="E247" s="126" t="s">
        <v>477</v>
      </c>
    </row>
    <row r="248" spans="1:5" x14ac:dyDescent="0.2">
      <c r="A248" s="84" t="s">
        <v>478</v>
      </c>
      <c r="B248" s="110"/>
      <c r="C248" s="155"/>
      <c r="D248" s="140" t="s">
        <v>188</v>
      </c>
      <c r="E248" s="126" t="s">
        <v>479</v>
      </c>
    </row>
    <row r="249" spans="1:5" x14ac:dyDescent="0.2">
      <c r="A249" s="156" t="s">
        <v>480</v>
      </c>
      <c r="B249" s="110"/>
      <c r="C249" s="155"/>
      <c r="D249" s="140"/>
      <c r="E249" s="126" t="s">
        <v>476</v>
      </c>
    </row>
    <row r="250" spans="1:5" x14ac:dyDescent="0.2">
      <c r="A250" s="23" t="s">
        <v>481</v>
      </c>
      <c r="B250" s="111"/>
      <c r="C250" s="24"/>
      <c r="D250" s="21"/>
      <c r="E250" s="157">
        <v>-3</v>
      </c>
    </row>
    <row r="251" spans="1:5" x14ac:dyDescent="0.2">
      <c r="A251" s="156" t="s">
        <v>482</v>
      </c>
      <c r="B251" s="110"/>
      <c r="C251" s="155"/>
      <c r="D251" s="140"/>
      <c r="E251" s="126" t="s">
        <v>477</v>
      </c>
    </row>
    <row r="252" spans="1:5" x14ac:dyDescent="0.2">
      <c r="A252" s="156" t="s">
        <v>483</v>
      </c>
      <c r="B252" s="110"/>
      <c r="C252" s="155"/>
      <c r="D252" s="140"/>
      <c r="E252" s="126" t="s">
        <v>476</v>
      </c>
    </row>
    <row r="253" spans="1:5" x14ac:dyDescent="0.2">
      <c r="A253" s="156" t="s">
        <v>484</v>
      </c>
      <c r="B253" s="110"/>
      <c r="C253" s="155"/>
      <c r="D253" s="140" t="s">
        <v>184</v>
      </c>
      <c r="E253" s="126" t="s">
        <v>184</v>
      </c>
    </row>
    <row r="254" spans="1:5" x14ac:dyDescent="0.2">
      <c r="A254" s="158" t="s">
        <v>485</v>
      </c>
      <c r="B254" s="110"/>
      <c r="C254" s="159"/>
      <c r="D254" s="160">
        <v>-1</v>
      </c>
      <c r="E254" s="161"/>
    </row>
    <row r="255" spans="1:5" x14ac:dyDescent="0.2">
      <c r="A255" s="84" t="s">
        <v>486</v>
      </c>
      <c r="B255" s="110"/>
      <c r="C255" s="155"/>
      <c r="D255" s="140" t="s">
        <v>487</v>
      </c>
      <c r="E255" s="126" t="s">
        <v>184</v>
      </c>
    </row>
    <row r="256" spans="1:5" ht="14.25" x14ac:dyDescent="0.2">
      <c r="A256" s="84" t="s">
        <v>488</v>
      </c>
      <c r="B256" s="111"/>
      <c r="C256" s="155"/>
      <c r="D256" s="140" t="s">
        <v>188</v>
      </c>
      <c r="E256" s="126"/>
    </row>
    <row r="257" spans="1:10" x14ac:dyDescent="0.2">
      <c r="A257" s="21" t="s">
        <v>489</v>
      </c>
      <c r="B257" s="13"/>
      <c r="C257" s="14"/>
      <c r="D257" s="21" t="s">
        <v>490</v>
      </c>
      <c r="E257" s="14"/>
    </row>
    <row r="260" spans="1:10" x14ac:dyDescent="0.2">
      <c r="A260" s="162" t="s">
        <v>491</v>
      </c>
      <c r="B260" s="163"/>
      <c r="C260" s="113">
        <f ca="1">RANDBETWEEN(1,6)+RANDBETWEEN(1,6)</f>
        <v>7</v>
      </c>
      <c r="E260" s="97" t="s">
        <v>492</v>
      </c>
      <c r="F260" s="164"/>
      <c r="G260" s="164"/>
      <c r="H260" s="164"/>
      <c r="I260" s="164"/>
      <c r="J260" s="99"/>
    </row>
    <row r="261" spans="1:10" x14ac:dyDescent="0.2">
      <c r="A261" s="165"/>
      <c r="B261" s="80" t="s">
        <v>144</v>
      </c>
      <c r="C261" s="56" t="s">
        <v>493</v>
      </c>
      <c r="E261" s="166" t="s">
        <v>494</v>
      </c>
      <c r="J261" s="167"/>
    </row>
    <row r="262" spans="1:10" x14ac:dyDescent="0.2">
      <c r="A262" s="56" t="s">
        <v>355</v>
      </c>
      <c r="B262" s="56" t="s">
        <v>244</v>
      </c>
      <c r="C262" s="56" t="s">
        <v>244</v>
      </c>
      <c r="E262" s="101" t="s">
        <v>495</v>
      </c>
      <c r="F262" s="168"/>
      <c r="G262" s="168"/>
      <c r="H262" s="168"/>
      <c r="I262" s="168"/>
      <c r="J262" s="103"/>
    </row>
    <row r="263" spans="1:10" x14ac:dyDescent="0.2">
      <c r="A263" s="138">
        <v>2</v>
      </c>
      <c r="B263" s="161" t="s">
        <v>148</v>
      </c>
      <c r="C263" s="119" t="s">
        <v>145</v>
      </c>
    </row>
    <row r="264" spans="1:10" x14ac:dyDescent="0.2">
      <c r="A264" s="119">
        <v>3</v>
      </c>
      <c r="B264" s="161" t="s">
        <v>148</v>
      </c>
      <c r="C264" s="119" t="s">
        <v>145</v>
      </c>
      <c r="E264" s="97" t="s">
        <v>496</v>
      </c>
      <c r="F264" s="164"/>
      <c r="G264" s="164"/>
      <c r="H264" s="164"/>
      <c r="I264" s="164"/>
      <c r="J264" s="99"/>
    </row>
    <row r="265" spans="1:10" x14ac:dyDescent="0.2">
      <c r="A265" s="119">
        <v>4</v>
      </c>
      <c r="B265" s="161" t="s">
        <v>148</v>
      </c>
      <c r="C265" s="119" t="s">
        <v>145</v>
      </c>
      <c r="E265" s="101" t="s">
        <v>497</v>
      </c>
      <c r="F265" s="168"/>
      <c r="G265" s="168"/>
      <c r="H265" s="168"/>
      <c r="I265" s="168"/>
      <c r="J265" s="103"/>
    </row>
    <row r="266" spans="1:10" x14ac:dyDescent="0.2">
      <c r="A266" s="138">
        <v>5</v>
      </c>
      <c r="B266" s="161" t="s">
        <v>148</v>
      </c>
      <c r="C266" s="119" t="s">
        <v>145</v>
      </c>
    </row>
    <row r="267" spans="1:10" x14ac:dyDescent="0.2">
      <c r="A267" s="119">
        <v>6</v>
      </c>
      <c r="B267" s="161" t="s">
        <v>154</v>
      </c>
      <c r="C267" s="119" t="s">
        <v>152</v>
      </c>
    </row>
    <row r="268" spans="1:10" x14ac:dyDescent="0.2">
      <c r="A268" s="138">
        <v>7</v>
      </c>
      <c r="B268" s="161" t="s">
        <v>154</v>
      </c>
      <c r="C268" s="119" t="s">
        <v>152</v>
      </c>
    </row>
    <row r="269" spans="1:10" x14ac:dyDescent="0.2">
      <c r="A269" s="119">
        <v>8</v>
      </c>
      <c r="B269" s="161" t="s">
        <v>154</v>
      </c>
      <c r="C269" s="119" t="s">
        <v>152</v>
      </c>
    </row>
    <row r="270" spans="1:10" x14ac:dyDescent="0.2">
      <c r="A270" s="119">
        <v>9</v>
      </c>
      <c r="B270" s="161" t="s">
        <v>154</v>
      </c>
      <c r="C270" s="119" t="s">
        <v>156</v>
      </c>
    </row>
    <row r="271" spans="1:10" x14ac:dyDescent="0.2">
      <c r="A271" s="119">
        <v>10</v>
      </c>
      <c r="B271" s="161" t="s">
        <v>158</v>
      </c>
      <c r="C271" s="119" t="s">
        <v>156</v>
      </c>
    </row>
    <row r="272" spans="1:10" x14ac:dyDescent="0.2">
      <c r="A272" s="119">
        <v>11</v>
      </c>
      <c r="B272" s="161" t="s">
        <v>158</v>
      </c>
      <c r="C272" s="119" t="s">
        <v>159</v>
      </c>
    </row>
    <row r="273" spans="1:5" x14ac:dyDescent="0.2">
      <c r="A273" s="119">
        <v>12</v>
      </c>
      <c r="B273" s="161" t="s">
        <v>162</v>
      </c>
      <c r="C273" s="119" t="s">
        <v>161</v>
      </c>
    </row>
    <row r="277" spans="1:5" x14ac:dyDescent="0.2">
      <c r="A277" s="49" t="s">
        <v>498</v>
      </c>
    </row>
    <row r="279" spans="1:5" x14ac:dyDescent="0.2">
      <c r="A279" s="109" t="s">
        <v>499</v>
      </c>
      <c r="B279" s="111"/>
      <c r="C279" s="111"/>
      <c r="D279" s="109" t="s">
        <v>500</v>
      </c>
      <c r="E279" s="112"/>
    </row>
    <row r="280" spans="1:5" x14ac:dyDescent="0.2">
      <c r="A280" s="23" t="s">
        <v>367</v>
      </c>
      <c r="B280" s="111"/>
      <c r="C280" s="111"/>
      <c r="D280" s="169" t="s">
        <v>501</v>
      </c>
      <c r="E280" s="111"/>
    </row>
    <row r="281" spans="1:5" x14ac:dyDescent="0.2">
      <c r="A281" s="23" t="s">
        <v>366</v>
      </c>
      <c r="B281" s="111"/>
      <c r="C281" s="111"/>
      <c r="D281" s="169" t="s">
        <v>502</v>
      </c>
      <c r="E281" s="111"/>
    </row>
    <row r="282" spans="1:5" x14ac:dyDescent="0.2">
      <c r="A282" s="23" t="s">
        <v>365</v>
      </c>
      <c r="B282" s="111"/>
      <c r="C282" s="111"/>
      <c r="D282" s="169" t="s">
        <v>503</v>
      </c>
      <c r="E282" s="111"/>
    </row>
    <row r="283" spans="1:5" x14ac:dyDescent="0.2">
      <c r="A283" s="23" t="s">
        <v>370</v>
      </c>
      <c r="B283" s="111"/>
      <c r="C283" s="111"/>
      <c r="D283" s="169" t="s">
        <v>504</v>
      </c>
      <c r="E283" s="111"/>
    </row>
    <row r="284" spans="1:5" x14ac:dyDescent="0.2">
      <c r="A284" s="23" t="s">
        <v>364</v>
      </c>
      <c r="B284" s="111"/>
      <c r="C284" s="111"/>
      <c r="D284" s="169" t="s">
        <v>504</v>
      </c>
      <c r="E284" s="111"/>
    </row>
    <row r="285" spans="1:5" x14ac:dyDescent="0.2">
      <c r="A285" s="23" t="s">
        <v>359</v>
      </c>
      <c r="B285" s="111"/>
      <c r="C285" s="111"/>
      <c r="D285" s="169" t="s">
        <v>505</v>
      </c>
      <c r="E285" s="111"/>
    </row>
    <row r="286" spans="1:5" x14ac:dyDescent="0.2">
      <c r="A286" s="23" t="s">
        <v>363</v>
      </c>
      <c r="B286" s="111"/>
      <c r="C286" s="111"/>
      <c r="D286" s="169" t="s">
        <v>504</v>
      </c>
      <c r="E286" s="111"/>
    </row>
    <row r="287" spans="1:5" x14ac:dyDescent="0.2">
      <c r="A287" s="23" t="s">
        <v>361</v>
      </c>
      <c r="B287" s="111"/>
      <c r="C287" s="111"/>
      <c r="D287" s="169" t="s">
        <v>503</v>
      </c>
      <c r="E287" s="111"/>
    </row>
    <row r="288" spans="1:5" x14ac:dyDescent="0.2">
      <c r="A288" s="23" t="s">
        <v>362</v>
      </c>
      <c r="B288" s="111"/>
      <c r="C288" s="111"/>
      <c r="D288" s="169" t="s">
        <v>506</v>
      </c>
      <c r="E288" s="111"/>
    </row>
    <row r="289" spans="1:6" x14ac:dyDescent="0.2">
      <c r="A289" s="23" t="s">
        <v>360</v>
      </c>
      <c r="B289" s="111"/>
      <c r="C289" s="111"/>
      <c r="D289" s="169" t="s">
        <v>504</v>
      </c>
      <c r="E289" s="111"/>
    </row>
    <row r="290" spans="1:6" x14ac:dyDescent="0.2">
      <c r="A290" s="23" t="s">
        <v>369</v>
      </c>
      <c r="B290" s="111"/>
      <c r="C290" s="111"/>
      <c r="D290" s="169" t="s">
        <v>506</v>
      </c>
      <c r="E290" s="111"/>
    </row>
    <row r="291" spans="1:6" x14ac:dyDescent="0.2">
      <c r="A291" s="23" t="s">
        <v>507</v>
      </c>
      <c r="B291" s="111"/>
      <c r="C291" s="111"/>
      <c r="D291" s="169" t="s">
        <v>508</v>
      </c>
      <c r="E291" s="111"/>
    </row>
    <row r="294" spans="1:6" x14ac:dyDescent="0.2">
      <c r="A294" s="49" t="s">
        <v>509</v>
      </c>
    </row>
    <row r="296" spans="1:6" x14ac:dyDescent="0.2">
      <c r="A296" t="s">
        <v>510</v>
      </c>
    </row>
    <row r="297" spans="1:6" x14ac:dyDescent="0.2">
      <c r="A297" t="s">
        <v>511</v>
      </c>
    </row>
    <row r="299" spans="1:6" x14ac:dyDescent="0.2">
      <c r="A299" s="170" t="s">
        <v>512</v>
      </c>
      <c r="B299" s="171"/>
      <c r="D299" s="109" t="s">
        <v>513</v>
      </c>
      <c r="E299" s="111"/>
      <c r="F299" s="50" t="s">
        <v>514</v>
      </c>
    </row>
    <row r="300" spans="1:6" x14ac:dyDescent="0.2">
      <c r="A300" s="70" t="s">
        <v>161</v>
      </c>
      <c r="B300" s="70" t="s">
        <v>515</v>
      </c>
      <c r="D300" s="23" t="s">
        <v>367</v>
      </c>
      <c r="E300" s="111"/>
      <c r="F300" s="172" t="s">
        <v>516</v>
      </c>
    </row>
    <row r="301" spans="1:6" x14ac:dyDescent="0.2">
      <c r="A301" s="70" t="s">
        <v>159</v>
      </c>
      <c r="B301" s="70" t="s">
        <v>517</v>
      </c>
      <c r="D301" s="23" t="s">
        <v>366</v>
      </c>
      <c r="E301" s="111"/>
      <c r="F301" s="172" t="s">
        <v>518</v>
      </c>
    </row>
    <row r="302" spans="1:6" x14ac:dyDescent="0.2">
      <c r="A302" s="70" t="s">
        <v>156</v>
      </c>
      <c r="B302" s="70" t="s">
        <v>519</v>
      </c>
      <c r="D302" s="23" t="s">
        <v>365</v>
      </c>
      <c r="E302" s="111"/>
      <c r="F302" s="172" t="s">
        <v>520</v>
      </c>
    </row>
    <row r="303" spans="1:6" x14ac:dyDescent="0.2">
      <c r="A303" s="70" t="s">
        <v>152</v>
      </c>
      <c r="B303" s="70" t="s">
        <v>521</v>
      </c>
      <c r="D303" s="23" t="s">
        <v>370</v>
      </c>
      <c r="E303" s="111"/>
      <c r="F303" s="172" t="s">
        <v>522</v>
      </c>
    </row>
    <row r="304" spans="1:6" x14ac:dyDescent="0.2">
      <c r="A304" s="70" t="s">
        <v>145</v>
      </c>
      <c r="B304" s="70" t="s">
        <v>523</v>
      </c>
      <c r="D304" s="23" t="s">
        <v>364</v>
      </c>
      <c r="E304" s="111"/>
      <c r="F304" s="172" t="s">
        <v>524</v>
      </c>
    </row>
    <row r="305" spans="1:9" x14ac:dyDescent="0.2">
      <c r="D305" s="23" t="s">
        <v>359</v>
      </c>
      <c r="E305" s="111"/>
      <c r="F305" s="172" t="s">
        <v>525</v>
      </c>
    </row>
    <row r="306" spans="1:9" x14ac:dyDescent="0.2">
      <c r="D306" s="23" t="s">
        <v>363</v>
      </c>
      <c r="E306" s="111"/>
      <c r="F306" s="172" t="s">
        <v>524</v>
      </c>
    </row>
    <row r="307" spans="1:9" x14ac:dyDescent="0.2">
      <c r="D307" s="23" t="s">
        <v>361</v>
      </c>
      <c r="E307" s="111"/>
      <c r="F307" s="172" t="s">
        <v>518</v>
      </c>
    </row>
    <row r="308" spans="1:9" x14ac:dyDescent="0.2">
      <c r="D308" s="23" t="s">
        <v>362</v>
      </c>
      <c r="E308" s="111"/>
      <c r="F308" s="172" t="s">
        <v>526</v>
      </c>
    </row>
    <row r="309" spans="1:9" x14ac:dyDescent="0.2">
      <c r="D309" s="23" t="s">
        <v>360</v>
      </c>
      <c r="E309" s="111"/>
      <c r="F309" s="172" t="s">
        <v>524</v>
      </c>
      <c r="I309">
        <f>1.6*1.2</f>
        <v>1.92</v>
      </c>
    </row>
    <row r="310" spans="1:9" x14ac:dyDescent="0.2">
      <c r="D310" s="23" t="s">
        <v>369</v>
      </c>
      <c r="E310" s="111"/>
      <c r="F310" s="172" t="s">
        <v>527</v>
      </c>
    </row>
    <row r="311" spans="1:9" x14ac:dyDescent="0.2">
      <c r="D311" s="23" t="s">
        <v>507</v>
      </c>
      <c r="E311" s="111"/>
      <c r="F311" s="172" t="s">
        <v>518</v>
      </c>
    </row>
    <row r="313" spans="1:9" x14ac:dyDescent="0.2">
      <c r="A313" s="170" t="s">
        <v>528</v>
      </c>
      <c r="B313" s="173"/>
      <c r="C313" s="173"/>
      <c r="D313" s="171"/>
      <c r="F313" s="49" t="s">
        <v>529</v>
      </c>
    </row>
    <row r="314" spans="1:9" x14ac:dyDescent="0.2">
      <c r="A314" s="21" t="s">
        <v>530</v>
      </c>
      <c r="B314" s="13"/>
      <c r="C314" s="14"/>
      <c r="D314" s="174" t="s">
        <v>520</v>
      </c>
    </row>
    <row r="315" spans="1:9" x14ac:dyDescent="0.2">
      <c r="A315" s="21" t="s">
        <v>531</v>
      </c>
      <c r="B315" s="13"/>
      <c r="C315" s="14"/>
      <c r="D315" s="174" t="s">
        <v>532</v>
      </c>
    </row>
    <row r="316" spans="1:9" x14ac:dyDescent="0.2">
      <c r="A316" s="21" t="s">
        <v>320</v>
      </c>
      <c r="B316" s="13"/>
      <c r="C316" s="14"/>
      <c r="D316" s="175" t="s">
        <v>533</v>
      </c>
    </row>
    <row r="317" spans="1:9" x14ac:dyDescent="0.2">
      <c r="A317" s="21" t="s">
        <v>319</v>
      </c>
      <c r="B317" s="13"/>
      <c r="C317" s="14"/>
      <c r="D317" s="172" t="s">
        <v>534</v>
      </c>
    </row>
    <row r="318" spans="1:9" x14ac:dyDescent="0.2">
      <c r="A318" s="21" t="s">
        <v>317</v>
      </c>
      <c r="B318" s="13"/>
      <c r="C318" s="14"/>
      <c r="D318" s="176" t="s">
        <v>535</v>
      </c>
    </row>
    <row r="322" spans="1:6" x14ac:dyDescent="0.2">
      <c r="A322" s="49" t="s">
        <v>536</v>
      </c>
    </row>
    <row r="324" spans="1:6" x14ac:dyDescent="0.2">
      <c r="A324" t="s">
        <v>537</v>
      </c>
    </row>
    <row r="325" spans="1:6" x14ac:dyDescent="0.2">
      <c r="A325" t="s">
        <v>538</v>
      </c>
    </row>
    <row r="326" spans="1:6" x14ac:dyDescent="0.2">
      <c r="A326" t="s">
        <v>539</v>
      </c>
    </row>
    <row r="327" spans="1:6" x14ac:dyDescent="0.2">
      <c r="A327" t="s">
        <v>540</v>
      </c>
    </row>
    <row r="331" spans="1:6" x14ac:dyDescent="0.2">
      <c r="A331" s="49" t="s">
        <v>541</v>
      </c>
    </row>
    <row r="333" spans="1:6" x14ac:dyDescent="0.2">
      <c r="A333" t="s">
        <v>542</v>
      </c>
    </row>
    <row r="336" spans="1:6" x14ac:dyDescent="0.2">
      <c r="A336" s="170" t="s">
        <v>543</v>
      </c>
      <c r="B336" s="177"/>
      <c r="C336" s="177"/>
      <c r="D336" s="177"/>
      <c r="E336" s="177"/>
      <c r="F336" s="178"/>
    </row>
    <row r="337" spans="1:8" x14ac:dyDescent="0.2">
      <c r="A337" s="179" t="s">
        <v>31</v>
      </c>
      <c r="B337" s="84" t="s">
        <v>544</v>
      </c>
      <c r="C337" s="134" t="s">
        <v>545</v>
      </c>
      <c r="D337" s="111"/>
      <c r="E337" s="110" t="s">
        <v>546</v>
      </c>
      <c r="F337" s="24"/>
    </row>
    <row r="338" spans="1:8" x14ac:dyDescent="0.2">
      <c r="A338" s="179" t="s">
        <v>148</v>
      </c>
      <c r="B338" s="84" t="s">
        <v>547</v>
      </c>
      <c r="C338" s="134" t="s">
        <v>548</v>
      </c>
      <c r="D338" s="111"/>
      <c r="E338" s="110" t="s">
        <v>549</v>
      </c>
      <c r="F338" s="24"/>
    </row>
    <row r="339" spans="1:8" x14ac:dyDescent="0.2">
      <c r="A339" s="179" t="s">
        <v>154</v>
      </c>
      <c r="B339" s="84" t="s">
        <v>550</v>
      </c>
      <c r="C339" s="134" t="s">
        <v>551</v>
      </c>
      <c r="D339" s="111"/>
      <c r="E339" s="110" t="s">
        <v>552</v>
      </c>
      <c r="F339" s="24"/>
    </row>
    <row r="340" spans="1:8" x14ac:dyDescent="0.2">
      <c r="A340" s="179" t="s">
        <v>158</v>
      </c>
      <c r="B340" s="84" t="s">
        <v>553</v>
      </c>
      <c r="C340" s="111"/>
      <c r="D340" s="111"/>
      <c r="E340" s="111"/>
      <c r="F340" s="24"/>
    </row>
    <row r="341" spans="1:8" x14ac:dyDescent="0.2">
      <c r="A341" s="179" t="s">
        <v>162</v>
      </c>
      <c r="B341" s="84" t="s">
        <v>554</v>
      </c>
      <c r="C341" s="111"/>
      <c r="D341" s="111"/>
      <c r="E341" s="111"/>
      <c r="F341" s="24"/>
    </row>
    <row r="344" spans="1:8" x14ac:dyDescent="0.2">
      <c r="A344" s="170" t="s">
        <v>244</v>
      </c>
      <c r="B344" s="173"/>
      <c r="C344" s="171"/>
      <c r="E344" s="23" t="s">
        <v>555</v>
      </c>
      <c r="F344" s="111"/>
      <c r="G344" s="134" t="s">
        <v>556</v>
      </c>
      <c r="H344" s="24"/>
    </row>
    <row r="345" spans="1:8" x14ac:dyDescent="0.2">
      <c r="A345" s="179" t="s">
        <v>161</v>
      </c>
      <c r="B345" s="180" t="s">
        <v>557</v>
      </c>
      <c r="C345" s="14"/>
      <c r="E345" s="23" t="s">
        <v>558</v>
      </c>
      <c r="F345" s="111"/>
      <c r="G345" s="134" t="s">
        <v>559</v>
      </c>
      <c r="H345" s="24"/>
    </row>
    <row r="346" spans="1:8" x14ac:dyDescent="0.2">
      <c r="A346" s="179" t="s">
        <v>159</v>
      </c>
      <c r="B346" s="180" t="s">
        <v>560</v>
      </c>
      <c r="C346" s="14"/>
      <c r="E346" s="181" t="s">
        <v>561</v>
      </c>
      <c r="F346" s="28"/>
      <c r="G346" s="28"/>
      <c r="H346" s="29"/>
    </row>
    <row r="347" spans="1:8" x14ac:dyDescent="0.2">
      <c r="A347" s="179" t="s">
        <v>156</v>
      </c>
      <c r="B347" s="180" t="s">
        <v>562</v>
      </c>
      <c r="C347" s="14"/>
      <c r="E347" s="34" t="s">
        <v>563</v>
      </c>
      <c r="F347" s="35"/>
      <c r="G347" s="35"/>
      <c r="H347" s="36"/>
    </row>
    <row r="348" spans="1:8" x14ac:dyDescent="0.2">
      <c r="A348" s="179" t="s">
        <v>152</v>
      </c>
      <c r="B348" s="180" t="s">
        <v>564</v>
      </c>
      <c r="C348" s="14"/>
    </row>
    <row r="349" spans="1:8" x14ac:dyDescent="0.2">
      <c r="A349" s="179" t="s">
        <v>145</v>
      </c>
      <c r="B349" s="180" t="s">
        <v>565</v>
      </c>
      <c r="C349" s="14"/>
    </row>
    <row r="352" spans="1:8" x14ac:dyDescent="0.2">
      <c r="A352" s="182" t="s">
        <v>513</v>
      </c>
      <c r="B352" s="13"/>
      <c r="C352" s="56" t="s">
        <v>545</v>
      </c>
      <c r="D352" s="56" t="s">
        <v>566</v>
      </c>
      <c r="E352" s="56" t="s">
        <v>567</v>
      </c>
      <c r="F352" s="56" t="s">
        <v>568</v>
      </c>
    </row>
    <row r="353" spans="1:6" x14ac:dyDescent="0.2">
      <c r="A353" s="183" t="s">
        <v>367</v>
      </c>
      <c r="B353" s="13"/>
      <c r="C353" s="184"/>
      <c r="D353" s="184" t="s">
        <v>184</v>
      </c>
      <c r="E353" s="184" t="s">
        <v>477</v>
      </c>
      <c r="F353" s="184" t="s">
        <v>479</v>
      </c>
    </row>
    <row r="354" spans="1:6" x14ac:dyDescent="0.2">
      <c r="A354" s="183" t="s">
        <v>366</v>
      </c>
      <c r="B354" s="13"/>
      <c r="C354" s="184" t="s">
        <v>184</v>
      </c>
      <c r="D354" s="184"/>
      <c r="E354" s="184" t="s">
        <v>184</v>
      </c>
      <c r="F354" s="184"/>
    </row>
    <row r="355" spans="1:6" x14ac:dyDescent="0.2">
      <c r="A355" s="183" t="s">
        <v>365</v>
      </c>
      <c r="B355" s="13"/>
      <c r="C355" s="184" t="s">
        <v>479</v>
      </c>
      <c r="D355" s="184"/>
      <c r="E355" s="184" t="s">
        <v>188</v>
      </c>
      <c r="F355" s="184" t="s">
        <v>184</v>
      </c>
    </row>
    <row r="356" spans="1:6" x14ac:dyDescent="0.2">
      <c r="A356" s="183" t="s">
        <v>370</v>
      </c>
      <c r="B356" s="13"/>
      <c r="C356" s="184"/>
      <c r="D356" s="184" t="s">
        <v>188</v>
      </c>
      <c r="E356" s="184" t="s">
        <v>188</v>
      </c>
      <c r="F356" s="184" t="s">
        <v>184</v>
      </c>
    </row>
    <row r="357" spans="1:6" x14ac:dyDescent="0.2">
      <c r="A357" s="183" t="s">
        <v>364</v>
      </c>
      <c r="B357" s="13"/>
      <c r="C357" s="184" t="s">
        <v>477</v>
      </c>
      <c r="D357" s="184" t="s">
        <v>477</v>
      </c>
      <c r="E357" s="184" t="s">
        <v>188</v>
      </c>
      <c r="F357" s="184" t="s">
        <v>184</v>
      </c>
    </row>
    <row r="358" spans="1:6" x14ac:dyDescent="0.2">
      <c r="A358" s="183" t="s">
        <v>359</v>
      </c>
      <c r="B358" s="13"/>
      <c r="C358" s="184" t="s">
        <v>476</v>
      </c>
      <c r="D358" s="184" t="s">
        <v>569</v>
      </c>
      <c r="E358" s="184" t="s">
        <v>476</v>
      </c>
      <c r="F358" s="184" t="s">
        <v>477</v>
      </c>
    </row>
    <row r="359" spans="1:6" x14ac:dyDescent="0.2">
      <c r="A359" s="183" t="s">
        <v>363</v>
      </c>
      <c r="B359" s="13"/>
      <c r="C359" s="184" t="s">
        <v>477</v>
      </c>
      <c r="D359" s="184"/>
      <c r="E359" s="184" t="s">
        <v>184</v>
      </c>
      <c r="F359" s="184" t="s">
        <v>188</v>
      </c>
    </row>
    <row r="360" spans="1:6" x14ac:dyDescent="0.2">
      <c r="A360" s="183" t="s">
        <v>361</v>
      </c>
      <c r="B360" s="13"/>
      <c r="C360" s="184" t="s">
        <v>188</v>
      </c>
      <c r="D360" s="184" t="s">
        <v>188</v>
      </c>
      <c r="E360" s="184" t="s">
        <v>477</v>
      </c>
      <c r="F360" s="184" t="s">
        <v>477</v>
      </c>
    </row>
    <row r="361" spans="1:6" x14ac:dyDescent="0.2">
      <c r="A361" s="183" t="s">
        <v>362</v>
      </c>
      <c r="B361" s="13"/>
      <c r="C361" s="184" t="s">
        <v>476</v>
      </c>
      <c r="D361" s="184"/>
      <c r="E361" s="184" t="s">
        <v>188</v>
      </c>
      <c r="F361" s="184" t="s">
        <v>569</v>
      </c>
    </row>
    <row r="362" spans="1:6" x14ac:dyDescent="0.2">
      <c r="A362" s="183" t="s">
        <v>360</v>
      </c>
      <c r="B362" s="13"/>
      <c r="C362" s="184" t="s">
        <v>477</v>
      </c>
      <c r="D362" s="184" t="s">
        <v>476</v>
      </c>
      <c r="E362" s="184" t="s">
        <v>184</v>
      </c>
      <c r="F362" s="184" t="s">
        <v>477</v>
      </c>
    </row>
    <row r="363" spans="1:6" x14ac:dyDescent="0.2">
      <c r="A363" s="183" t="s">
        <v>369</v>
      </c>
      <c r="B363" s="13"/>
      <c r="C363" s="184" t="s">
        <v>477</v>
      </c>
      <c r="D363" s="184" t="s">
        <v>184</v>
      </c>
      <c r="E363" s="184" t="s">
        <v>184</v>
      </c>
      <c r="F363" s="184" t="s">
        <v>184</v>
      </c>
    </row>
    <row r="364" spans="1:6" x14ac:dyDescent="0.2">
      <c r="A364" s="183" t="s">
        <v>507</v>
      </c>
      <c r="B364" s="13"/>
      <c r="C364" s="184" t="s">
        <v>476</v>
      </c>
      <c r="D364" s="184" t="s">
        <v>184</v>
      </c>
      <c r="E364" s="184" t="s">
        <v>477</v>
      </c>
      <c r="F364" s="184" t="s">
        <v>477</v>
      </c>
    </row>
    <row r="367" spans="1:6" x14ac:dyDescent="0.2">
      <c r="A367" s="12" t="s">
        <v>261</v>
      </c>
      <c r="B367" s="14"/>
      <c r="C367" s="56" t="s">
        <v>545</v>
      </c>
      <c r="D367" s="56" t="s">
        <v>566</v>
      </c>
      <c r="E367" s="56" t="s">
        <v>570</v>
      </c>
      <c r="F367" s="56" t="s">
        <v>568</v>
      </c>
    </row>
    <row r="368" spans="1:6" x14ac:dyDescent="0.2">
      <c r="A368" s="21" t="s">
        <v>530</v>
      </c>
      <c r="B368" s="14"/>
      <c r="C368" s="126"/>
      <c r="D368" s="126" t="s">
        <v>477</v>
      </c>
      <c r="E368" s="126"/>
      <c r="F368" s="126" t="s">
        <v>184</v>
      </c>
    </row>
    <row r="369" spans="1:7" x14ac:dyDescent="0.2">
      <c r="A369" s="21" t="s">
        <v>322</v>
      </c>
      <c r="B369" s="14"/>
      <c r="C369" s="126"/>
      <c r="D369" s="126" t="s">
        <v>476</v>
      </c>
      <c r="E369" s="126"/>
      <c r="F369" s="126"/>
    </row>
    <row r="370" spans="1:7" x14ac:dyDescent="0.2">
      <c r="A370" s="21" t="s">
        <v>571</v>
      </c>
      <c r="B370" s="14"/>
      <c r="C370" s="126" t="s">
        <v>477</v>
      </c>
      <c r="D370" s="126" t="s">
        <v>188</v>
      </c>
      <c r="E370" s="126" t="s">
        <v>184</v>
      </c>
      <c r="F370" s="126" t="s">
        <v>184</v>
      </c>
    </row>
    <row r="371" spans="1:7" x14ac:dyDescent="0.2">
      <c r="A371" s="21" t="s">
        <v>320</v>
      </c>
      <c r="B371" s="14"/>
      <c r="C371" s="126"/>
      <c r="D371" s="126" t="s">
        <v>477</v>
      </c>
      <c r="E371" s="126" t="s">
        <v>477</v>
      </c>
      <c r="F371" s="126"/>
    </row>
    <row r="372" spans="1:7" x14ac:dyDescent="0.2">
      <c r="A372" s="21" t="s">
        <v>319</v>
      </c>
      <c r="B372" s="14"/>
      <c r="C372" s="126"/>
      <c r="D372" s="126" t="s">
        <v>477</v>
      </c>
      <c r="E372" s="126" t="s">
        <v>477</v>
      </c>
      <c r="F372" s="126" t="s">
        <v>477</v>
      </c>
    </row>
    <row r="373" spans="1:7" x14ac:dyDescent="0.2">
      <c r="A373" s="21" t="s">
        <v>317</v>
      </c>
      <c r="B373" s="14"/>
      <c r="C373" s="126" t="s">
        <v>184</v>
      </c>
      <c r="D373" s="126" t="s">
        <v>188</v>
      </c>
      <c r="E373" s="126" t="s">
        <v>479</v>
      </c>
      <c r="F373" s="126" t="s">
        <v>476</v>
      </c>
    </row>
    <row r="376" spans="1:7" x14ac:dyDescent="0.2">
      <c r="A376" s="185" t="s">
        <v>572</v>
      </c>
      <c r="B376" s="186"/>
      <c r="C376" s="186"/>
      <c r="D376" s="186"/>
      <c r="E376" s="187"/>
      <c r="G376" t="s">
        <v>573</v>
      </c>
    </row>
    <row r="377" spans="1:7" x14ac:dyDescent="0.2">
      <c r="A377" s="179" t="s">
        <v>574</v>
      </c>
      <c r="B377" s="188">
        <f ca="1">RANDBETWEEN(1,6)+RANDBETWEEN(1,6)</f>
        <v>2</v>
      </c>
      <c r="C377" s="188">
        <f ca="1">RANDBETWEEN(1,6)+RANDBETWEEN(1,6)</f>
        <v>4</v>
      </c>
      <c r="D377" s="188">
        <f ca="1">RANDBETWEEN(1,6)+RANDBETWEEN(1,6)</f>
        <v>12</v>
      </c>
      <c r="E377" s="188">
        <f ca="1">RANDBETWEEN(1,6)+RANDBETWEEN(1,6)</f>
        <v>6</v>
      </c>
      <c r="G377" t="s">
        <v>575</v>
      </c>
    </row>
    <row r="378" spans="1:7" x14ac:dyDescent="0.2">
      <c r="A378" s="56" t="s">
        <v>576</v>
      </c>
      <c r="B378" s="56" t="s">
        <v>545</v>
      </c>
      <c r="C378" s="56" t="s">
        <v>566</v>
      </c>
      <c r="D378" s="56" t="s">
        <v>567</v>
      </c>
      <c r="E378" s="56" t="s">
        <v>568</v>
      </c>
      <c r="G378" t="s">
        <v>577</v>
      </c>
    </row>
    <row r="379" spans="1:7" x14ac:dyDescent="0.2">
      <c r="A379" s="71" t="s">
        <v>578</v>
      </c>
      <c r="B379" s="71" t="s">
        <v>579</v>
      </c>
      <c r="C379" s="126" t="s">
        <v>31</v>
      </c>
      <c r="D379" s="126" t="s">
        <v>31</v>
      </c>
      <c r="E379" s="126" t="s">
        <v>31</v>
      </c>
      <c r="G379" t="s">
        <v>580</v>
      </c>
    </row>
    <row r="380" spans="1:7" x14ac:dyDescent="0.2">
      <c r="A380" s="71">
        <v>2</v>
      </c>
      <c r="B380" s="71" t="s">
        <v>579</v>
      </c>
      <c r="C380" s="126" t="s">
        <v>581</v>
      </c>
      <c r="D380" s="126" t="s">
        <v>31</v>
      </c>
      <c r="E380" s="126" t="s">
        <v>582</v>
      </c>
      <c r="G380" t="s">
        <v>583</v>
      </c>
    </row>
    <row r="381" spans="1:7" x14ac:dyDescent="0.2">
      <c r="A381" s="71">
        <v>3</v>
      </c>
      <c r="B381" s="71" t="s">
        <v>584</v>
      </c>
      <c r="C381" s="126" t="s">
        <v>581</v>
      </c>
      <c r="D381" s="126" t="s">
        <v>585</v>
      </c>
      <c r="E381" s="126" t="s">
        <v>586</v>
      </c>
    </row>
    <row r="382" spans="1:7" x14ac:dyDescent="0.2">
      <c r="A382" s="71">
        <v>4</v>
      </c>
      <c r="B382" s="71" t="s">
        <v>584</v>
      </c>
      <c r="C382" s="126" t="s">
        <v>587</v>
      </c>
      <c r="D382" s="126" t="s">
        <v>588</v>
      </c>
      <c r="E382" s="126" t="s">
        <v>589</v>
      </c>
    </row>
    <row r="383" spans="1:7" x14ac:dyDescent="0.2">
      <c r="A383" s="71">
        <v>5</v>
      </c>
      <c r="B383" s="71" t="s">
        <v>584</v>
      </c>
      <c r="C383" s="126" t="s">
        <v>582</v>
      </c>
      <c r="D383" s="126" t="s">
        <v>590</v>
      </c>
      <c r="E383" s="126" t="s">
        <v>591</v>
      </c>
    </row>
    <row r="384" spans="1:7" x14ac:dyDescent="0.2">
      <c r="A384" s="71">
        <v>6</v>
      </c>
      <c r="B384" s="71" t="s">
        <v>584</v>
      </c>
      <c r="C384" s="126" t="s">
        <v>589</v>
      </c>
      <c r="D384" s="126" t="s">
        <v>592</v>
      </c>
      <c r="E384" s="126" t="s">
        <v>593</v>
      </c>
    </row>
    <row r="385" spans="1:12" x14ac:dyDescent="0.2">
      <c r="A385" s="71">
        <v>7</v>
      </c>
      <c r="B385" s="71" t="s">
        <v>584</v>
      </c>
      <c r="C385" s="126" t="s">
        <v>594</v>
      </c>
      <c r="D385" s="126" t="s">
        <v>595</v>
      </c>
      <c r="E385" s="126" t="s">
        <v>596</v>
      </c>
    </row>
    <row r="386" spans="1:12" x14ac:dyDescent="0.2">
      <c r="A386" s="71">
        <v>8</v>
      </c>
      <c r="B386" s="71" t="s">
        <v>597</v>
      </c>
      <c r="C386" s="126" t="s">
        <v>596</v>
      </c>
      <c r="D386" s="126" t="s">
        <v>598</v>
      </c>
      <c r="E386" s="126" t="s">
        <v>599</v>
      </c>
    </row>
    <row r="387" spans="1:12" x14ac:dyDescent="0.2">
      <c r="A387" s="71">
        <v>9</v>
      </c>
      <c r="B387" s="71" t="s">
        <v>597</v>
      </c>
      <c r="C387" s="126" t="s">
        <v>600</v>
      </c>
      <c r="D387" s="126" t="s">
        <v>601</v>
      </c>
      <c r="E387" s="126" t="s">
        <v>600</v>
      </c>
    </row>
    <row r="388" spans="1:12" x14ac:dyDescent="0.2">
      <c r="A388" s="71">
        <v>10</v>
      </c>
      <c r="B388" s="71" t="s">
        <v>597</v>
      </c>
      <c r="C388" s="126" t="s">
        <v>602</v>
      </c>
      <c r="D388" s="126" t="s">
        <v>603</v>
      </c>
      <c r="E388" s="126" t="s">
        <v>604</v>
      </c>
    </row>
    <row r="389" spans="1:12" x14ac:dyDescent="0.2">
      <c r="A389" s="71">
        <v>11</v>
      </c>
      <c r="B389" s="71" t="s">
        <v>597</v>
      </c>
      <c r="C389" s="126" t="s">
        <v>605</v>
      </c>
      <c r="D389" s="126" t="s">
        <v>606</v>
      </c>
      <c r="E389" s="126" t="s">
        <v>604</v>
      </c>
    </row>
    <row r="390" spans="1:12" x14ac:dyDescent="0.2">
      <c r="A390" s="71">
        <v>12</v>
      </c>
      <c r="B390" s="71" t="s">
        <v>607</v>
      </c>
      <c r="C390" s="126" t="s">
        <v>608</v>
      </c>
      <c r="D390" s="126" t="s">
        <v>609</v>
      </c>
      <c r="E390" s="126" t="s">
        <v>604</v>
      </c>
    </row>
    <row r="391" spans="1:12" x14ac:dyDescent="0.2">
      <c r="A391" s="71" t="s">
        <v>610</v>
      </c>
      <c r="B391" s="71" t="s">
        <v>607</v>
      </c>
      <c r="C391" s="126" t="s">
        <v>604</v>
      </c>
      <c r="D391" s="126" t="s">
        <v>611</v>
      </c>
      <c r="E391" s="126" t="s">
        <v>604</v>
      </c>
    </row>
    <row r="392" spans="1:12" x14ac:dyDescent="0.2">
      <c r="A392" s="21" t="s">
        <v>612</v>
      </c>
      <c r="B392" s="13"/>
      <c r="C392" s="13"/>
      <c r="D392" s="13"/>
      <c r="E392" s="14"/>
    </row>
    <row r="395" spans="1:12" x14ac:dyDescent="0.2">
      <c r="L395" s="189"/>
    </row>
    <row r="396" spans="1:12" x14ac:dyDescent="0.2">
      <c r="L396" s="31"/>
    </row>
    <row r="397" spans="1:12" x14ac:dyDescent="0.2">
      <c r="A397" s="49" t="s">
        <v>613</v>
      </c>
      <c r="L397" s="31"/>
    </row>
    <row r="398" spans="1:12" x14ac:dyDescent="0.2">
      <c r="L398" s="31"/>
    </row>
    <row r="399" spans="1:12" x14ac:dyDescent="0.2">
      <c r="A399" t="s">
        <v>614</v>
      </c>
      <c r="L399" s="190"/>
    </row>
    <row r="400" spans="1:12" x14ac:dyDescent="0.2">
      <c r="A400" t="s">
        <v>615</v>
      </c>
      <c r="L400" s="190"/>
    </row>
    <row r="401" spans="1:12" x14ac:dyDescent="0.2">
      <c r="L401" s="190"/>
    </row>
    <row r="402" spans="1:12" x14ac:dyDescent="0.2">
      <c r="A402" s="11" t="s">
        <v>247</v>
      </c>
      <c r="B402" s="12" t="s">
        <v>616</v>
      </c>
      <c r="C402" s="14"/>
      <c r="E402">
        <f ca="1">RANDBETWEEN(1,6)</f>
        <v>5</v>
      </c>
      <c r="L402" s="31"/>
    </row>
    <row r="403" spans="1:12" x14ac:dyDescent="0.2">
      <c r="A403" s="20">
        <v>1</v>
      </c>
      <c r="B403" s="21" t="s">
        <v>617</v>
      </c>
      <c r="C403" s="14"/>
      <c r="E403">
        <f ca="1">RANDBETWEEN(1,6)</f>
        <v>2</v>
      </c>
      <c r="L403" s="31"/>
    </row>
    <row r="404" spans="1:12" x14ac:dyDescent="0.2">
      <c r="A404" s="20">
        <v>2</v>
      </c>
      <c r="B404" s="21" t="s">
        <v>618</v>
      </c>
      <c r="C404" s="14"/>
      <c r="E404">
        <f ca="1">RANDBETWEEN(1,6)</f>
        <v>2</v>
      </c>
      <c r="L404" s="31"/>
    </row>
    <row r="405" spans="1:12" x14ac:dyDescent="0.2">
      <c r="A405" s="20">
        <v>3</v>
      </c>
      <c r="B405" s="21" t="s">
        <v>619</v>
      </c>
      <c r="C405" s="14"/>
      <c r="E405">
        <f ca="1">RANDBETWEEN(1,6)</f>
        <v>4</v>
      </c>
      <c r="L405" s="31"/>
    </row>
    <row r="406" spans="1:12" x14ac:dyDescent="0.2">
      <c r="A406" s="20">
        <v>4</v>
      </c>
      <c r="B406" s="21" t="s">
        <v>620</v>
      </c>
      <c r="C406" s="14"/>
      <c r="L406" s="31"/>
    </row>
    <row r="407" spans="1:12" x14ac:dyDescent="0.2">
      <c r="A407" s="20">
        <v>5</v>
      </c>
      <c r="B407" s="21" t="s">
        <v>621</v>
      </c>
      <c r="C407" s="14"/>
      <c r="L407" s="31"/>
    </row>
    <row r="408" spans="1:12" x14ac:dyDescent="0.2">
      <c r="A408" s="20">
        <v>6</v>
      </c>
      <c r="B408" s="21" t="s">
        <v>622</v>
      </c>
      <c r="C408" s="14"/>
      <c r="L408" s="31"/>
    </row>
    <row r="409" spans="1:12" x14ac:dyDescent="0.2">
      <c r="L409" s="31"/>
    </row>
    <row r="410" spans="1:12" x14ac:dyDescent="0.2">
      <c r="L410" s="31"/>
    </row>
    <row r="411" spans="1:12" x14ac:dyDescent="0.2">
      <c r="L411" s="31"/>
    </row>
    <row r="412" spans="1:12" x14ac:dyDescent="0.2">
      <c r="A412" s="191" t="s">
        <v>623</v>
      </c>
      <c r="B412" s="192"/>
      <c r="C412" s="192"/>
      <c r="D412" s="192"/>
      <c r="E412" s="192"/>
      <c r="F412" s="192"/>
      <c r="G412" s="192"/>
      <c r="H412" s="192"/>
      <c r="I412" s="193"/>
      <c r="J412" s="189"/>
      <c r="K412" s="189"/>
      <c r="L412" s="31"/>
    </row>
    <row r="413" spans="1:12" x14ac:dyDescent="0.2">
      <c r="A413" s="166" t="s">
        <v>624</v>
      </c>
      <c r="B413" s="31"/>
      <c r="C413" s="31"/>
      <c r="D413" s="31"/>
      <c r="E413" s="31"/>
      <c r="F413" s="31"/>
      <c r="G413" s="31"/>
      <c r="H413" s="31"/>
      <c r="I413" s="167"/>
      <c r="J413" s="31"/>
      <c r="K413" s="31"/>
      <c r="L413" s="31"/>
    </row>
    <row r="414" spans="1:12" x14ac:dyDescent="0.2">
      <c r="A414" s="166" t="s">
        <v>625</v>
      </c>
      <c r="B414" s="31"/>
      <c r="C414" s="31"/>
      <c r="D414" s="31"/>
      <c r="E414" s="31"/>
      <c r="F414" s="31"/>
      <c r="G414" s="31"/>
      <c r="H414" s="31"/>
      <c r="I414" s="167"/>
      <c r="J414" s="31"/>
      <c r="K414" s="31"/>
      <c r="L414" s="31"/>
    </row>
    <row r="415" spans="1:12" x14ac:dyDescent="0.2">
      <c r="A415" s="166"/>
      <c r="B415" s="31"/>
      <c r="C415" s="31"/>
      <c r="D415" s="31"/>
      <c r="E415" s="31"/>
      <c r="F415" s="31"/>
      <c r="G415" s="31"/>
      <c r="H415" s="31"/>
      <c r="I415" s="167"/>
      <c r="J415" s="31"/>
      <c r="K415" s="31"/>
      <c r="L415" s="31"/>
    </row>
    <row r="416" spans="1:12" x14ac:dyDescent="0.2">
      <c r="A416" s="194" t="s">
        <v>244</v>
      </c>
      <c r="B416" s="195" t="s">
        <v>626</v>
      </c>
      <c r="C416" s="31"/>
      <c r="D416" s="31"/>
      <c r="E416" t="s">
        <v>627</v>
      </c>
      <c r="I416" s="167"/>
      <c r="J416" s="190"/>
      <c r="K416" s="190"/>
      <c r="L416" s="31"/>
    </row>
    <row r="417" spans="1:12" x14ac:dyDescent="0.2">
      <c r="A417" s="196" t="s">
        <v>161</v>
      </c>
      <c r="B417" s="136" t="s">
        <v>628</v>
      </c>
      <c r="C417" s="31"/>
      <c r="D417" s="31"/>
      <c r="E417" t="s">
        <v>629</v>
      </c>
      <c r="I417" s="167"/>
      <c r="J417" s="190"/>
      <c r="K417" s="190"/>
      <c r="L417" s="31"/>
    </row>
    <row r="418" spans="1:12" x14ac:dyDescent="0.2">
      <c r="A418" s="196" t="s">
        <v>159</v>
      </c>
      <c r="B418" s="136" t="s">
        <v>630</v>
      </c>
      <c r="C418" s="31"/>
      <c r="D418" s="31"/>
      <c r="E418" t="s">
        <v>631</v>
      </c>
      <c r="I418" s="167"/>
      <c r="J418" s="190"/>
      <c r="K418" s="190"/>
    </row>
    <row r="419" spans="1:12" x14ac:dyDescent="0.2">
      <c r="A419" s="196" t="s">
        <v>156</v>
      </c>
      <c r="B419" s="136" t="s">
        <v>632</v>
      </c>
      <c r="C419" s="31"/>
      <c r="D419" s="31"/>
      <c r="I419" s="167"/>
      <c r="J419" s="31"/>
      <c r="K419" s="31"/>
    </row>
    <row r="420" spans="1:12" x14ac:dyDescent="0.2">
      <c r="A420" s="166"/>
      <c r="B420" s="31"/>
      <c r="C420" s="31"/>
      <c r="D420" s="31"/>
      <c r="I420" s="167"/>
      <c r="J420" s="31"/>
      <c r="K420" s="31"/>
    </row>
    <row r="421" spans="1:12" x14ac:dyDescent="0.2">
      <c r="A421" s="166" t="s">
        <v>633</v>
      </c>
      <c r="B421" s="31"/>
      <c r="C421" s="31"/>
      <c r="D421" s="31"/>
      <c r="E421" s="31"/>
      <c r="F421" s="31"/>
      <c r="G421" s="31"/>
      <c r="H421" s="31"/>
      <c r="I421" s="167"/>
      <c r="J421" s="31"/>
      <c r="K421" s="31"/>
    </row>
    <row r="422" spans="1:12" x14ac:dyDescent="0.2">
      <c r="A422" s="166" t="s">
        <v>634</v>
      </c>
      <c r="B422" s="31"/>
      <c r="C422" s="31"/>
      <c r="D422" s="31"/>
      <c r="E422" s="31"/>
      <c r="F422" s="31"/>
      <c r="G422" s="31"/>
      <c r="H422" s="31"/>
      <c r="I422" s="167"/>
      <c r="J422" s="31"/>
      <c r="K422" s="31"/>
    </row>
    <row r="423" spans="1:12" x14ac:dyDescent="0.2">
      <c r="A423" s="166"/>
      <c r="B423" s="31"/>
      <c r="C423" s="31"/>
      <c r="D423" s="31"/>
      <c r="E423" s="31"/>
      <c r="F423" s="31"/>
      <c r="G423" s="31"/>
      <c r="H423" s="31"/>
      <c r="I423" s="167"/>
      <c r="J423" s="31"/>
      <c r="K423" s="31"/>
    </row>
    <row r="424" spans="1:12" x14ac:dyDescent="0.2">
      <c r="A424" s="197" t="s">
        <v>635</v>
      </c>
      <c r="B424" s="31"/>
      <c r="C424" s="31"/>
      <c r="D424" s="31"/>
      <c r="E424" s="31"/>
      <c r="F424" s="31"/>
      <c r="G424" s="31"/>
      <c r="H424" s="31"/>
      <c r="I424" s="167"/>
      <c r="J424" s="31"/>
      <c r="K424" s="31"/>
    </row>
    <row r="425" spans="1:12" x14ac:dyDescent="0.2">
      <c r="A425" s="166"/>
      <c r="B425" s="31"/>
      <c r="C425" s="31"/>
      <c r="D425" s="31"/>
      <c r="E425" s="31"/>
      <c r="F425" s="31"/>
      <c r="G425" s="31"/>
      <c r="H425" s="31"/>
      <c r="I425" s="167"/>
      <c r="J425" s="31"/>
      <c r="K425" s="31"/>
    </row>
    <row r="426" spans="1:12" x14ac:dyDescent="0.2">
      <c r="A426" s="197" t="s">
        <v>636</v>
      </c>
      <c r="B426" s="31"/>
      <c r="C426" s="31"/>
      <c r="D426" s="31"/>
      <c r="E426" s="31"/>
      <c r="F426" s="31"/>
      <c r="G426" s="31"/>
      <c r="H426" s="31"/>
      <c r="I426" s="167"/>
      <c r="J426" s="31"/>
      <c r="K426" s="31"/>
    </row>
    <row r="427" spans="1:12" x14ac:dyDescent="0.2">
      <c r="A427" s="198" t="s">
        <v>637</v>
      </c>
      <c r="B427" s="31"/>
      <c r="C427" s="31"/>
      <c r="D427" s="31"/>
      <c r="E427" s="31"/>
      <c r="F427" s="31"/>
      <c r="G427" s="31"/>
      <c r="H427" s="31"/>
      <c r="I427" s="167"/>
      <c r="J427" s="31"/>
      <c r="K427" s="31"/>
    </row>
    <row r="428" spans="1:12" x14ac:dyDescent="0.2">
      <c r="A428" s="166"/>
      <c r="B428" s="31"/>
      <c r="C428" s="31"/>
      <c r="D428" s="31"/>
      <c r="E428" s="31"/>
      <c r="F428" s="31"/>
      <c r="G428" s="31"/>
      <c r="H428" s="31"/>
      <c r="I428" s="167"/>
      <c r="J428" s="31"/>
      <c r="K428" s="31"/>
    </row>
    <row r="429" spans="1:12" x14ac:dyDescent="0.2">
      <c r="A429" s="166" t="s">
        <v>638</v>
      </c>
      <c r="B429" s="31"/>
      <c r="C429" s="31"/>
      <c r="D429" s="31"/>
      <c r="E429" s="31"/>
      <c r="F429" s="31"/>
      <c r="G429" s="31"/>
      <c r="H429" s="31"/>
      <c r="I429" s="167"/>
      <c r="J429" s="31"/>
      <c r="K429" s="31"/>
    </row>
    <row r="430" spans="1:12" x14ac:dyDescent="0.2">
      <c r="A430" s="166" t="s">
        <v>639</v>
      </c>
      <c r="B430" s="31"/>
      <c r="C430" s="31"/>
      <c r="D430" s="31"/>
      <c r="E430" s="31"/>
      <c r="F430" s="31"/>
      <c r="G430" s="31"/>
      <c r="H430" s="31"/>
      <c r="I430" s="167"/>
      <c r="J430" s="31"/>
      <c r="K430" s="31"/>
    </row>
    <row r="431" spans="1:12" x14ac:dyDescent="0.2">
      <c r="B431" s="31"/>
      <c r="C431" s="31"/>
      <c r="D431" s="31"/>
      <c r="E431" s="31"/>
      <c r="F431" s="31"/>
      <c r="G431" s="31"/>
      <c r="H431" s="31"/>
      <c r="I431" s="167"/>
      <c r="J431" s="31"/>
      <c r="K431" s="31"/>
      <c r="L431" s="99"/>
    </row>
    <row r="432" spans="1:12" x14ac:dyDescent="0.2">
      <c r="A432" t="s">
        <v>640</v>
      </c>
      <c r="B432" s="31"/>
      <c r="C432" s="31"/>
      <c r="D432" s="31"/>
      <c r="E432" s="31"/>
      <c r="F432" s="31"/>
      <c r="G432" s="31"/>
      <c r="H432" s="31"/>
      <c r="I432" s="167"/>
      <c r="J432" s="31"/>
      <c r="K432" s="31"/>
      <c r="L432" s="167"/>
    </row>
    <row r="433" spans="1:12" x14ac:dyDescent="0.2">
      <c r="A433" s="199"/>
      <c r="B433" s="31"/>
      <c r="C433" s="31"/>
      <c r="D433" s="31"/>
      <c r="E433" s="31"/>
      <c r="F433" s="31"/>
      <c r="G433" s="31"/>
      <c r="H433" s="31"/>
      <c r="I433" s="167"/>
      <c r="J433" s="31"/>
      <c r="K433" s="31"/>
      <c r="L433" s="167"/>
    </row>
    <row r="434" spans="1:12" x14ac:dyDescent="0.2">
      <c r="A434" s="166" t="s">
        <v>641</v>
      </c>
      <c r="B434" s="31"/>
      <c r="C434" s="31"/>
      <c r="D434" s="31"/>
      <c r="E434" s="31"/>
      <c r="F434" s="31"/>
      <c r="G434" s="31"/>
      <c r="H434" s="31"/>
      <c r="I434" s="167"/>
      <c r="J434" s="31"/>
      <c r="K434" s="31"/>
      <c r="L434" s="167"/>
    </row>
    <row r="435" spans="1:12" x14ac:dyDescent="0.2">
      <c r="A435" s="101" t="s">
        <v>642</v>
      </c>
      <c r="B435" s="168"/>
      <c r="C435" s="168"/>
      <c r="D435" s="168"/>
      <c r="E435" s="168"/>
      <c r="F435" s="168"/>
      <c r="G435" s="168"/>
      <c r="H435" s="168"/>
      <c r="I435" s="103"/>
      <c r="L435" s="167"/>
    </row>
    <row r="436" spans="1:12" x14ac:dyDescent="0.2">
      <c r="L436" s="167"/>
    </row>
    <row r="437" spans="1:12" x14ac:dyDescent="0.2">
      <c r="L437" s="103"/>
    </row>
    <row r="439" spans="1:12" x14ac:dyDescent="0.2">
      <c r="A439" s="170" t="s">
        <v>643</v>
      </c>
      <c r="B439" s="173"/>
      <c r="C439" s="173"/>
      <c r="D439" s="173"/>
      <c r="E439" s="173"/>
      <c r="F439" s="173"/>
      <c r="G439" s="173"/>
      <c r="H439" s="173"/>
      <c r="I439" s="171"/>
      <c r="L439" s="24"/>
    </row>
    <row r="440" spans="1:12" x14ac:dyDescent="0.2">
      <c r="A440" s="33" t="s">
        <v>644</v>
      </c>
      <c r="B440" s="31"/>
      <c r="C440" s="31"/>
      <c r="D440" s="31"/>
      <c r="E440" s="31"/>
      <c r="F440" s="31"/>
      <c r="G440" s="31"/>
      <c r="H440" s="31"/>
      <c r="I440" s="32"/>
      <c r="L440" s="24"/>
    </row>
    <row r="441" spans="1:12" x14ac:dyDescent="0.2">
      <c r="A441" s="33" t="s">
        <v>645</v>
      </c>
      <c r="B441" s="31"/>
      <c r="C441" s="31"/>
      <c r="D441" s="31"/>
      <c r="E441" s="31"/>
      <c r="F441" s="31"/>
      <c r="G441" s="31"/>
      <c r="H441" s="31"/>
      <c r="I441" s="32"/>
      <c r="L441" s="24"/>
    </row>
    <row r="442" spans="1:12" x14ac:dyDescent="0.2">
      <c r="A442" s="33" t="s">
        <v>646</v>
      </c>
      <c r="B442" s="31"/>
      <c r="C442" s="31"/>
      <c r="D442" s="31"/>
      <c r="E442" s="31"/>
      <c r="F442" s="31"/>
      <c r="G442" s="31"/>
      <c r="H442" s="31"/>
      <c r="I442" s="32"/>
      <c r="L442" s="24"/>
    </row>
    <row r="443" spans="1:12" x14ac:dyDescent="0.2">
      <c r="A443" s="34"/>
      <c r="B443" s="35"/>
      <c r="C443" s="35"/>
      <c r="D443" s="35"/>
      <c r="E443" s="35"/>
      <c r="F443" s="35"/>
      <c r="G443" s="35"/>
      <c r="H443" s="35"/>
      <c r="I443" s="36"/>
      <c r="L443" s="24"/>
    </row>
    <row r="444" spans="1:12" x14ac:dyDescent="0.2">
      <c r="L444" s="24"/>
    </row>
    <row r="445" spans="1:12" x14ac:dyDescent="0.2">
      <c r="L445" s="24"/>
    </row>
    <row r="446" spans="1:12" x14ac:dyDescent="0.2">
      <c r="L446" s="24"/>
    </row>
    <row r="447" spans="1:12" x14ac:dyDescent="0.2">
      <c r="L447" s="24"/>
    </row>
    <row r="448" spans="1:12" x14ac:dyDescent="0.2">
      <c r="A448" s="170" t="s">
        <v>647</v>
      </c>
      <c r="B448" s="164"/>
      <c r="C448" s="164"/>
      <c r="D448" s="164"/>
      <c r="E448" s="164"/>
      <c r="F448" s="164"/>
      <c r="G448" s="164"/>
      <c r="H448" s="164"/>
      <c r="I448" s="164"/>
      <c r="J448" s="164"/>
      <c r="K448" s="164"/>
      <c r="L448" s="24"/>
    </row>
    <row r="449" spans="1:11" x14ac:dyDescent="0.2">
      <c r="A449" s="166" t="s">
        <v>648</v>
      </c>
    </row>
    <row r="450" spans="1:11" x14ac:dyDescent="0.2">
      <c r="A450" s="166" t="s">
        <v>649</v>
      </c>
    </row>
    <row r="451" spans="1:11" x14ac:dyDescent="0.2">
      <c r="A451" s="166" t="s">
        <v>650</v>
      </c>
    </row>
    <row r="452" spans="1:11" x14ac:dyDescent="0.2">
      <c r="A452" s="166"/>
    </row>
    <row r="453" spans="1:11" x14ac:dyDescent="0.2">
      <c r="A453" s="166" t="s">
        <v>651</v>
      </c>
    </row>
    <row r="454" spans="1:11" x14ac:dyDescent="0.2">
      <c r="A454" s="101" t="s">
        <v>652</v>
      </c>
      <c r="B454" s="168"/>
      <c r="C454" s="168"/>
      <c r="D454" s="168"/>
      <c r="E454" s="168"/>
      <c r="F454" s="168"/>
      <c r="G454" s="168"/>
      <c r="H454" s="168"/>
      <c r="I454" s="168"/>
      <c r="J454" s="168"/>
      <c r="K454" s="168"/>
    </row>
    <row r="456" spans="1:11" x14ac:dyDescent="0.2">
      <c r="A456" s="79" t="s">
        <v>653</v>
      </c>
      <c r="B456" s="110"/>
      <c r="C456" s="80" t="s">
        <v>654</v>
      </c>
      <c r="D456" s="80" t="s">
        <v>655</v>
      </c>
      <c r="E456" s="200" t="s">
        <v>656</v>
      </c>
      <c r="F456" s="111"/>
      <c r="G456" s="111"/>
      <c r="H456" s="111"/>
      <c r="I456" s="111"/>
      <c r="J456" s="111"/>
      <c r="K456" s="111"/>
    </row>
    <row r="457" spans="1:11" ht="17.25" x14ac:dyDescent="0.25">
      <c r="A457" s="201" t="s">
        <v>657</v>
      </c>
      <c r="B457" s="110"/>
      <c r="C457" s="119">
        <v>3026</v>
      </c>
      <c r="D457" s="119">
        <v>3030</v>
      </c>
      <c r="E457" s="110" t="s">
        <v>658</v>
      </c>
      <c r="F457" s="111"/>
      <c r="G457" s="111"/>
      <c r="H457" s="111"/>
      <c r="I457" s="111"/>
      <c r="J457" s="111"/>
      <c r="K457" s="111"/>
    </row>
    <row r="458" spans="1:11" x14ac:dyDescent="0.2">
      <c r="A458" s="201" t="s">
        <v>659</v>
      </c>
      <c r="B458" s="110"/>
      <c r="C458" s="119">
        <v>3039</v>
      </c>
      <c r="D458" s="119">
        <v>3040</v>
      </c>
      <c r="E458" s="110" t="s">
        <v>660</v>
      </c>
      <c r="F458" s="111"/>
      <c r="G458" s="111"/>
      <c r="H458" s="111"/>
      <c r="I458" s="111"/>
      <c r="J458" s="111"/>
      <c r="K458" s="111"/>
    </row>
    <row r="459" spans="1:11" x14ac:dyDescent="0.2">
      <c r="A459" s="201" t="s">
        <v>661</v>
      </c>
      <c r="B459" s="110"/>
      <c r="C459" s="119">
        <v>3030</v>
      </c>
      <c r="D459" s="119">
        <v>3040</v>
      </c>
      <c r="E459" s="110" t="s">
        <v>662</v>
      </c>
      <c r="F459" s="111"/>
      <c r="G459" s="111"/>
      <c r="H459" s="111"/>
      <c r="I459" s="111"/>
      <c r="J459" s="111"/>
      <c r="K459" s="111"/>
    </row>
    <row r="460" spans="1:11" x14ac:dyDescent="0.2">
      <c r="A460" s="201" t="s">
        <v>663</v>
      </c>
      <c r="B460" s="110"/>
      <c r="C460" s="119">
        <v>3034</v>
      </c>
      <c r="D460" s="119">
        <v>3034</v>
      </c>
      <c r="E460" s="110" t="s">
        <v>664</v>
      </c>
      <c r="F460" s="111"/>
      <c r="G460" s="111"/>
      <c r="H460" s="111"/>
      <c r="I460" s="111"/>
      <c r="J460" s="111"/>
      <c r="K460" s="111"/>
    </row>
    <row r="461" spans="1:11" x14ac:dyDescent="0.2">
      <c r="A461" s="201" t="s">
        <v>665</v>
      </c>
      <c r="B461" s="110"/>
      <c r="C461" s="119">
        <v>3049</v>
      </c>
      <c r="D461" s="119">
        <v>3052</v>
      </c>
      <c r="E461" s="110" t="s">
        <v>666</v>
      </c>
      <c r="F461" s="111"/>
      <c r="G461" s="111"/>
      <c r="H461" s="111"/>
      <c r="I461" s="111"/>
      <c r="J461" s="111"/>
      <c r="K461" s="111"/>
    </row>
    <row r="462" spans="1:11" x14ac:dyDescent="0.2">
      <c r="A462" s="201" t="s">
        <v>667</v>
      </c>
      <c r="B462" s="110"/>
      <c r="C462" s="119">
        <v>3057</v>
      </c>
      <c r="D462" s="119">
        <v>3057</v>
      </c>
      <c r="E462" s="110" t="s">
        <v>668</v>
      </c>
      <c r="F462" s="111"/>
      <c r="G462" s="111"/>
      <c r="H462" s="111"/>
      <c r="I462" s="111"/>
      <c r="J462" s="111"/>
      <c r="K462" s="111"/>
    </row>
    <row r="463" spans="1:11" x14ac:dyDescent="0.2">
      <c r="A463" s="84" t="s">
        <v>669</v>
      </c>
      <c r="B463" s="110"/>
      <c r="C463" s="119">
        <v>3062</v>
      </c>
      <c r="D463" s="119">
        <v>3067</v>
      </c>
      <c r="E463" s="110" t="s">
        <v>670</v>
      </c>
      <c r="F463" s="111"/>
      <c r="G463" s="111"/>
      <c r="H463" s="111"/>
      <c r="I463" s="111"/>
      <c r="J463" s="111"/>
      <c r="K463" s="111"/>
    </row>
    <row r="464" spans="1:11" x14ac:dyDescent="0.2">
      <c r="A464" s="84" t="s">
        <v>671</v>
      </c>
      <c r="B464" s="110"/>
      <c r="C464" s="119">
        <v>3067</v>
      </c>
      <c r="D464" s="119" t="s">
        <v>82</v>
      </c>
      <c r="E464" s="110" t="s">
        <v>672</v>
      </c>
      <c r="F464" s="111"/>
      <c r="G464" s="111"/>
      <c r="H464" s="111"/>
      <c r="I464" s="111"/>
      <c r="J464" s="111"/>
      <c r="K464" s="111"/>
    </row>
    <row r="465" spans="1:11" x14ac:dyDescent="0.2">
      <c r="A465" s="84" t="s">
        <v>673</v>
      </c>
      <c r="B465" s="110"/>
      <c r="C465" s="119">
        <v>3060</v>
      </c>
      <c r="D465" s="119">
        <v>3063</v>
      </c>
      <c r="E465" s="110" t="s">
        <v>674</v>
      </c>
      <c r="F465" s="111"/>
      <c r="G465" s="111"/>
      <c r="H465" s="111"/>
      <c r="I465" s="111"/>
      <c r="J465" s="111"/>
      <c r="K465" s="111"/>
    </row>
    <row r="469" spans="1:11" x14ac:dyDescent="0.2">
      <c r="A469" s="170" t="s">
        <v>675</v>
      </c>
      <c r="B469" s="173"/>
      <c r="C469" s="173"/>
      <c r="D469" s="173"/>
      <c r="E469" s="173"/>
      <c r="F469" s="173"/>
      <c r="G469" s="173"/>
      <c r="H469" s="173"/>
      <c r="I469" s="171"/>
    </row>
    <row r="470" spans="1:11" x14ac:dyDescent="0.2">
      <c r="A470" s="33" t="s">
        <v>676</v>
      </c>
      <c r="B470" s="31"/>
      <c r="C470" s="31"/>
      <c r="D470" s="31"/>
      <c r="E470" s="31"/>
      <c r="F470" s="31"/>
      <c r="G470" s="31"/>
      <c r="H470" s="31"/>
      <c r="I470" s="32"/>
    </row>
    <row r="471" spans="1:11" x14ac:dyDescent="0.2">
      <c r="A471" s="33" t="s">
        <v>677</v>
      </c>
      <c r="B471" s="31"/>
      <c r="C471" s="31"/>
      <c r="D471" s="31"/>
      <c r="E471" s="31"/>
      <c r="F471" s="31"/>
      <c r="G471" s="31"/>
      <c r="H471" s="31"/>
      <c r="I471" s="32"/>
    </row>
    <row r="472" spans="1:11" x14ac:dyDescent="0.2">
      <c r="A472" s="33" t="s">
        <v>678</v>
      </c>
      <c r="B472" s="31"/>
      <c r="C472" s="31"/>
      <c r="D472" s="31"/>
      <c r="E472" s="31"/>
      <c r="F472" s="31"/>
      <c r="G472" s="31"/>
      <c r="H472" s="31"/>
      <c r="I472" s="32"/>
    </row>
    <row r="473" spans="1:11" x14ac:dyDescent="0.2">
      <c r="A473" s="33" t="s">
        <v>679</v>
      </c>
      <c r="B473" s="31"/>
      <c r="C473" s="31"/>
      <c r="D473" s="31"/>
      <c r="E473" s="31"/>
      <c r="F473" s="31"/>
      <c r="G473" s="31"/>
      <c r="H473" s="31"/>
      <c r="I473" s="32"/>
    </row>
    <row r="474" spans="1:11" ht="14.25" x14ac:dyDescent="0.2">
      <c r="A474" s="33" t="s">
        <v>680</v>
      </c>
      <c r="B474" s="31"/>
      <c r="C474" s="31"/>
      <c r="D474" s="31"/>
      <c r="E474" s="31"/>
      <c r="F474" s="31"/>
      <c r="G474" s="31"/>
      <c r="H474" s="31"/>
      <c r="I474" s="32"/>
    </row>
    <row r="475" spans="1:11" ht="14.25" x14ac:dyDescent="0.2">
      <c r="A475" s="33" t="s">
        <v>681</v>
      </c>
      <c r="B475" s="31"/>
      <c r="C475" s="31"/>
      <c r="D475" s="31"/>
      <c r="E475" s="31"/>
      <c r="F475" s="31"/>
      <c r="G475" s="31"/>
      <c r="H475" s="31"/>
      <c r="I475" s="32"/>
    </row>
    <row r="476" spans="1:11" x14ac:dyDescent="0.2">
      <c r="A476" s="33" t="s">
        <v>682</v>
      </c>
      <c r="B476" s="31"/>
      <c r="C476" s="31"/>
      <c r="D476" s="31"/>
      <c r="E476" s="31"/>
      <c r="F476" s="31"/>
      <c r="G476" s="31"/>
      <c r="H476" s="31"/>
      <c r="I476" s="32"/>
    </row>
    <row r="477" spans="1:11" x14ac:dyDescent="0.2">
      <c r="A477" s="33" t="s">
        <v>683</v>
      </c>
      <c r="B477" s="31"/>
      <c r="C477" s="31"/>
      <c r="D477" s="31"/>
      <c r="E477" s="31"/>
      <c r="F477" s="31"/>
      <c r="G477" s="31"/>
      <c r="H477" s="31"/>
      <c r="I477" s="32"/>
    </row>
    <row r="478" spans="1:11" x14ac:dyDescent="0.2">
      <c r="A478" s="33" t="s">
        <v>684</v>
      </c>
      <c r="B478" s="31"/>
      <c r="C478" s="31"/>
      <c r="D478" s="31"/>
      <c r="E478" s="31"/>
      <c r="F478" s="31"/>
      <c r="G478" s="31"/>
      <c r="H478" s="31"/>
      <c r="I478" s="32"/>
    </row>
    <row r="479" spans="1:11" x14ac:dyDescent="0.2">
      <c r="A479" s="33" t="s">
        <v>685</v>
      </c>
      <c r="B479" s="31"/>
      <c r="C479" s="31"/>
      <c r="D479" s="31"/>
      <c r="E479" s="31"/>
      <c r="F479" s="31"/>
      <c r="G479" s="31"/>
      <c r="H479" s="31"/>
      <c r="I479" s="32"/>
    </row>
    <row r="480" spans="1:11" x14ac:dyDescent="0.2">
      <c r="A480" s="33" t="s">
        <v>686</v>
      </c>
      <c r="B480" s="31"/>
      <c r="C480" s="31"/>
      <c r="D480" s="31"/>
      <c r="E480" s="31"/>
      <c r="F480" s="31"/>
      <c r="G480" s="31"/>
      <c r="H480" s="31"/>
      <c r="I480" s="32"/>
    </row>
    <row r="481" spans="1:10" x14ac:dyDescent="0.2">
      <c r="A481" s="33" t="s">
        <v>687</v>
      </c>
      <c r="B481" s="31"/>
      <c r="C481" s="31"/>
      <c r="D481" s="31"/>
      <c r="E481" s="31"/>
      <c r="F481" s="31"/>
      <c r="G481" s="31"/>
      <c r="H481" s="31"/>
      <c r="I481" s="32"/>
    </row>
    <row r="482" spans="1:10" x14ac:dyDescent="0.2">
      <c r="A482" s="33" t="s">
        <v>688</v>
      </c>
      <c r="B482" s="31"/>
      <c r="C482" s="31"/>
      <c r="D482" s="31"/>
      <c r="E482" s="31"/>
      <c r="F482" s="31"/>
      <c r="G482" s="31"/>
      <c r="H482" s="31"/>
      <c r="I482" s="32"/>
    </row>
    <row r="483" spans="1:10" x14ac:dyDescent="0.2">
      <c r="A483" s="33" t="s">
        <v>689</v>
      </c>
      <c r="B483" s="31"/>
      <c r="C483" s="31"/>
      <c r="D483" s="31"/>
      <c r="E483" s="31"/>
      <c r="F483" s="31"/>
      <c r="G483" s="31"/>
      <c r="H483" s="31"/>
      <c r="I483" s="32"/>
    </row>
    <row r="484" spans="1:10" x14ac:dyDescent="0.2">
      <c r="A484" s="33" t="s">
        <v>690</v>
      </c>
      <c r="B484" s="31"/>
      <c r="C484" s="31"/>
      <c r="D484" s="31"/>
      <c r="E484" s="31"/>
      <c r="F484" s="31"/>
      <c r="G484" s="31"/>
      <c r="H484" s="31"/>
      <c r="I484" s="32"/>
    </row>
    <row r="485" spans="1:10" x14ac:dyDescent="0.2">
      <c r="A485" s="33" t="s">
        <v>691</v>
      </c>
      <c r="B485" s="31"/>
      <c r="C485" s="31"/>
      <c r="D485" s="31"/>
      <c r="E485" s="31"/>
      <c r="F485" s="31"/>
      <c r="G485" s="31"/>
      <c r="H485" s="31"/>
      <c r="I485" s="32"/>
    </row>
    <row r="486" spans="1:10" x14ac:dyDescent="0.2">
      <c r="A486" s="33" t="s">
        <v>692</v>
      </c>
      <c r="B486" s="31"/>
      <c r="C486" s="31"/>
      <c r="D486" s="31"/>
      <c r="E486" s="31"/>
      <c r="F486" s="31"/>
      <c r="G486" s="31"/>
      <c r="H486" s="31"/>
      <c r="I486" s="32"/>
    </row>
    <row r="487" spans="1:10" x14ac:dyDescent="0.2">
      <c r="A487" s="33" t="s">
        <v>693</v>
      </c>
      <c r="B487" s="31"/>
      <c r="C487" s="31"/>
      <c r="D487" s="31"/>
      <c r="E487" s="31"/>
      <c r="F487" s="31"/>
      <c r="G487" s="31"/>
      <c r="H487" s="31"/>
      <c r="I487" s="32"/>
    </row>
    <row r="488" spans="1:10" x14ac:dyDescent="0.2">
      <c r="A488" s="34" t="s">
        <v>694</v>
      </c>
      <c r="B488" s="35"/>
      <c r="C488" s="35"/>
      <c r="D488" s="35"/>
      <c r="E488" s="35"/>
      <c r="F488" s="35"/>
      <c r="G488" s="35"/>
      <c r="H488" s="35"/>
      <c r="I488" s="36"/>
    </row>
    <row r="492" spans="1:10" x14ac:dyDescent="0.2">
      <c r="A492" s="202" t="s">
        <v>695</v>
      </c>
      <c r="B492" s="203"/>
      <c r="C492" s="203"/>
      <c r="D492" s="203"/>
      <c r="E492" s="203"/>
      <c r="F492" s="203"/>
      <c r="G492" s="203"/>
      <c r="H492" s="203"/>
      <c r="I492" s="203"/>
      <c r="J492" s="204"/>
    </row>
    <row r="493" spans="1:10" x14ac:dyDescent="0.2">
      <c r="A493" s="30" t="s">
        <v>696</v>
      </c>
      <c r="B493" s="31"/>
      <c r="C493" s="31"/>
      <c r="D493" s="31"/>
      <c r="E493" s="31"/>
      <c r="F493" s="31"/>
      <c r="G493" s="31"/>
      <c r="H493" s="31"/>
      <c r="I493" s="31"/>
      <c r="J493" s="205"/>
    </row>
    <row r="494" spans="1:10" x14ac:dyDescent="0.2">
      <c r="A494" s="30" t="s">
        <v>697</v>
      </c>
      <c r="B494" s="2"/>
      <c r="C494" s="2"/>
      <c r="D494" s="2"/>
      <c r="E494" s="2"/>
      <c r="F494" s="2"/>
      <c r="G494" s="2"/>
      <c r="H494" s="2"/>
      <c r="I494" s="2"/>
      <c r="J494" s="205"/>
    </row>
    <row r="495" spans="1:10" x14ac:dyDescent="0.2">
      <c r="A495" s="30" t="s">
        <v>698</v>
      </c>
      <c r="B495" s="2"/>
      <c r="C495" s="2"/>
      <c r="D495" s="2"/>
      <c r="E495" s="2"/>
      <c r="F495" s="2"/>
      <c r="G495" s="2"/>
      <c r="H495" s="2"/>
      <c r="I495" s="2"/>
      <c r="J495" s="205"/>
    </row>
    <row r="496" spans="1:10" x14ac:dyDescent="0.2">
      <c r="A496" s="30" t="s">
        <v>699</v>
      </c>
      <c r="B496" s="2"/>
      <c r="C496" s="2"/>
      <c r="D496" s="2"/>
      <c r="E496" s="2"/>
      <c r="F496" s="2"/>
      <c r="G496" s="2"/>
      <c r="H496" s="2"/>
      <c r="I496" s="2"/>
      <c r="J496" s="205"/>
    </row>
    <row r="497" spans="1:10" x14ac:dyDescent="0.2">
      <c r="A497" s="30" t="s">
        <v>700</v>
      </c>
      <c r="B497" s="206"/>
      <c r="C497" s="206"/>
      <c r="D497" s="31"/>
      <c r="E497" s="1"/>
      <c r="F497" s="1"/>
      <c r="G497" s="2"/>
      <c r="H497" s="2"/>
      <c r="I497" s="2"/>
      <c r="J497" s="205"/>
    </row>
    <row r="498" spans="1:10" x14ac:dyDescent="0.2">
      <c r="A498" s="30" t="s">
        <v>701</v>
      </c>
      <c r="B498" s="1"/>
      <c r="C498" s="31"/>
      <c r="D498" s="206"/>
      <c r="E498" s="207"/>
      <c r="F498" s="1"/>
      <c r="G498" s="1"/>
      <c r="H498" s="1"/>
      <c r="I498" s="2"/>
      <c r="J498" s="205"/>
    </row>
    <row r="499" spans="1:10" x14ac:dyDescent="0.2">
      <c r="A499" s="208"/>
      <c r="B499" s="207"/>
      <c r="C499" s="31"/>
      <c r="D499" s="206"/>
      <c r="E499" s="209"/>
      <c r="F499" s="2"/>
      <c r="G499" s="2"/>
      <c r="H499" s="2"/>
      <c r="I499" s="2"/>
      <c r="J499" s="205"/>
    </row>
    <row r="500" spans="1:10" ht="15" x14ac:dyDescent="0.25">
      <c r="A500" s="210" t="s">
        <v>244</v>
      </c>
      <c r="B500" s="211" t="s">
        <v>702</v>
      </c>
      <c r="C500" s="31"/>
      <c r="D500" s="206"/>
      <c r="E500" s="209"/>
      <c r="F500" s="2"/>
      <c r="G500" s="2"/>
      <c r="H500" s="2"/>
      <c r="I500" s="2"/>
      <c r="J500" s="205"/>
    </row>
    <row r="501" spans="1:10" ht="14.25" x14ac:dyDescent="0.2">
      <c r="A501" s="212" t="s">
        <v>145</v>
      </c>
      <c r="B501" s="213">
        <v>12</v>
      </c>
      <c r="C501" s="31"/>
      <c r="D501" s="206"/>
      <c r="E501" s="209"/>
      <c r="F501" s="2"/>
      <c r="G501" s="2"/>
      <c r="H501" s="2"/>
      <c r="I501" s="2"/>
      <c r="J501" s="205"/>
    </row>
    <row r="502" spans="1:10" ht="14.25" x14ac:dyDescent="0.2">
      <c r="A502" s="212" t="s">
        <v>152</v>
      </c>
      <c r="B502" s="213">
        <v>24</v>
      </c>
      <c r="C502" s="31"/>
      <c r="D502" s="206"/>
      <c r="E502" s="209"/>
      <c r="F502" s="2"/>
      <c r="G502" s="2"/>
      <c r="H502" s="2"/>
      <c r="I502" s="2"/>
      <c r="J502" s="205"/>
    </row>
    <row r="503" spans="1:10" ht="14.25" x14ac:dyDescent="0.2">
      <c r="A503" s="212" t="s">
        <v>156</v>
      </c>
      <c r="B503" s="213">
        <v>36</v>
      </c>
      <c r="C503" s="31"/>
      <c r="D503" s="206"/>
      <c r="E503" s="31"/>
      <c r="F503" s="31"/>
      <c r="G503" s="31"/>
      <c r="H503" s="31"/>
      <c r="I503" s="31"/>
      <c r="J503" s="32"/>
    </row>
    <row r="504" spans="1:10" ht="14.25" x14ac:dyDescent="0.2">
      <c r="A504" s="212" t="s">
        <v>159</v>
      </c>
      <c r="B504" s="212">
        <v>48</v>
      </c>
      <c r="C504" s="214"/>
      <c r="D504" s="206"/>
      <c r="E504" s="136"/>
      <c r="F504" s="31"/>
      <c r="G504" s="31"/>
      <c r="H504" s="31"/>
      <c r="I504" s="31"/>
      <c r="J504" s="205"/>
    </row>
    <row r="505" spans="1:10" ht="14.25" x14ac:dyDescent="0.2">
      <c r="A505" s="212" t="s">
        <v>161</v>
      </c>
      <c r="B505" s="212" t="s">
        <v>703</v>
      </c>
      <c r="C505" s="215"/>
      <c r="D505" s="216"/>
      <c r="E505" s="217"/>
      <c r="F505" s="35"/>
      <c r="G505" s="35"/>
      <c r="H505" s="35"/>
      <c r="I505" s="35"/>
      <c r="J505" s="218"/>
    </row>
    <row r="509" spans="1:10" x14ac:dyDescent="0.2">
      <c r="A509" s="49" t="s">
        <v>704</v>
      </c>
    </row>
    <row r="510" spans="1:10" x14ac:dyDescent="0.2">
      <c r="A510" t="s">
        <v>705</v>
      </c>
    </row>
    <row r="511" spans="1:10" x14ac:dyDescent="0.2">
      <c r="A511" t="s">
        <v>706</v>
      </c>
    </row>
    <row r="512" spans="1:10" x14ac:dyDescent="0.2">
      <c r="A512" t="s">
        <v>707</v>
      </c>
    </row>
    <row r="514" spans="1:9" x14ac:dyDescent="0.2">
      <c r="A514" s="109" t="s">
        <v>708</v>
      </c>
      <c r="B514" s="111"/>
      <c r="C514" s="111"/>
      <c r="D514" s="111"/>
      <c r="E514" s="111"/>
      <c r="F514" s="24"/>
    </row>
    <row r="515" spans="1:9" x14ac:dyDescent="0.2">
      <c r="A515" s="23" t="s">
        <v>709</v>
      </c>
      <c r="B515" s="111"/>
      <c r="C515" s="111"/>
      <c r="D515" s="111"/>
      <c r="E515" s="111"/>
      <c r="F515" s="24"/>
      <c r="G515" s="219"/>
      <c r="H515" s="219"/>
      <c r="I515" s="219"/>
    </row>
    <row r="516" spans="1:9" x14ac:dyDescent="0.2">
      <c r="A516" s="23" t="s">
        <v>710</v>
      </c>
      <c r="B516" s="111"/>
      <c r="C516" s="111"/>
      <c r="D516" s="111"/>
      <c r="E516" s="111"/>
      <c r="F516" s="24"/>
      <c r="G516" s="219"/>
      <c r="H516" s="219"/>
      <c r="I516" s="219"/>
    </row>
    <row r="517" spans="1:9" x14ac:dyDescent="0.2">
      <c r="A517" s="23" t="s">
        <v>711</v>
      </c>
      <c r="B517" s="111"/>
      <c r="C517" s="111"/>
      <c r="D517" s="111"/>
      <c r="E517" s="111"/>
      <c r="F517" s="24"/>
      <c r="G517" s="219"/>
      <c r="H517" s="219"/>
      <c r="I517" s="219"/>
    </row>
    <row r="518" spans="1:9" x14ac:dyDescent="0.2">
      <c r="A518" s="23" t="s">
        <v>712</v>
      </c>
      <c r="B518" s="111"/>
      <c r="C518" s="111"/>
      <c r="D518" s="111"/>
      <c r="E518" s="111"/>
      <c r="F518" s="24"/>
      <c r="G518" s="219"/>
      <c r="H518" s="219"/>
      <c r="I518" s="219"/>
    </row>
    <row r="519" spans="1:9" x14ac:dyDescent="0.2">
      <c r="A519" s="23" t="s">
        <v>713</v>
      </c>
      <c r="B519" s="111"/>
      <c r="C519" s="111"/>
      <c r="D519" s="111"/>
      <c r="E519" s="111"/>
      <c r="F519" s="24"/>
      <c r="G519" s="219"/>
      <c r="H519" s="219"/>
      <c r="I519" s="219"/>
    </row>
    <row r="520" spans="1:9" x14ac:dyDescent="0.2">
      <c r="A520" s="23" t="s">
        <v>714</v>
      </c>
      <c r="B520" s="111"/>
      <c r="C520" s="111"/>
      <c r="D520" s="111"/>
      <c r="E520" s="111"/>
      <c r="F520" s="24"/>
      <c r="G520" s="219"/>
      <c r="H520" s="219"/>
      <c r="I520" s="219"/>
    </row>
    <row r="521" spans="1:9" x14ac:dyDescent="0.2">
      <c r="A521" s="23" t="s">
        <v>715</v>
      </c>
      <c r="B521" s="111"/>
      <c r="C521" s="111"/>
      <c r="D521" s="111"/>
      <c r="E521" s="111"/>
      <c r="F521" s="24"/>
      <c r="G521" s="31"/>
    </row>
    <row r="522" spans="1:9" x14ac:dyDescent="0.2">
      <c r="G522" s="31"/>
    </row>
    <row r="523" spans="1:9" x14ac:dyDescent="0.2">
      <c r="A523" t="s">
        <v>716</v>
      </c>
      <c r="G523" s="31"/>
    </row>
    <row r="524" spans="1:9" x14ac:dyDescent="0.2">
      <c r="A524" t="s">
        <v>717</v>
      </c>
      <c r="G524" s="31"/>
    </row>
    <row r="525" spans="1:9" x14ac:dyDescent="0.2">
      <c r="G525" s="31"/>
    </row>
    <row r="526" spans="1:9" x14ac:dyDescent="0.2">
      <c r="A526" s="219" t="s">
        <v>718</v>
      </c>
      <c r="B526" s="219"/>
      <c r="C526" s="219"/>
      <c r="D526" s="219"/>
      <c r="E526" s="219"/>
      <c r="F526" s="219"/>
      <c r="G526" s="219"/>
      <c r="H526" s="219"/>
      <c r="I526" s="219"/>
    </row>
    <row r="527" spans="1:9" x14ac:dyDescent="0.2">
      <c r="A527" s="219" t="s">
        <v>719</v>
      </c>
      <c r="B527" s="219"/>
      <c r="C527" s="219"/>
      <c r="D527" s="219"/>
      <c r="E527" s="219"/>
      <c r="F527" s="219"/>
      <c r="G527" s="219"/>
      <c r="H527" s="219"/>
      <c r="I527" s="219"/>
    </row>
    <row r="528" spans="1:9" x14ac:dyDescent="0.2">
      <c r="A528" s="219" t="s">
        <v>720</v>
      </c>
      <c r="B528" s="219"/>
      <c r="C528" s="219"/>
      <c r="D528" s="219"/>
      <c r="E528" s="219"/>
      <c r="F528" s="219"/>
      <c r="G528" s="219"/>
      <c r="H528" s="219"/>
      <c r="I528" s="219"/>
    </row>
    <row r="529" spans="1:9" x14ac:dyDescent="0.2">
      <c r="B529" s="219"/>
      <c r="C529" s="219"/>
      <c r="D529" s="219"/>
      <c r="E529" s="219"/>
      <c r="F529" s="219"/>
      <c r="G529" s="219"/>
      <c r="H529" s="219"/>
      <c r="I529" s="219"/>
    </row>
    <row r="530" spans="1:9" x14ac:dyDescent="0.2">
      <c r="A530" s="220" t="s">
        <v>721</v>
      </c>
      <c r="B530" s="221"/>
      <c r="C530" s="221"/>
      <c r="D530" s="221"/>
      <c r="E530" s="222">
        <f ca="1">RANDBETWEEN(1,6)</f>
        <v>5</v>
      </c>
      <c r="F530" s="219"/>
      <c r="G530" s="219"/>
      <c r="H530" s="219"/>
      <c r="I530" s="219"/>
    </row>
    <row r="531" spans="1:9" x14ac:dyDescent="0.2">
      <c r="A531" s="223" t="s">
        <v>370</v>
      </c>
      <c r="B531" s="221"/>
      <c r="C531" s="221" t="s">
        <v>722</v>
      </c>
      <c r="D531" s="221" t="s">
        <v>363</v>
      </c>
      <c r="E531" s="224"/>
      <c r="F531" s="219"/>
      <c r="G531" s="219"/>
      <c r="H531" s="219"/>
      <c r="I531" s="219"/>
    </row>
    <row r="532" spans="1:9" x14ac:dyDescent="0.2">
      <c r="A532" s="223" t="s">
        <v>360</v>
      </c>
      <c r="B532" s="221"/>
      <c r="C532" s="221" t="s">
        <v>722</v>
      </c>
      <c r="D532" s="221" t="s">
        <v>362</v>
      </c>
      <c r="E532" s="224"/>
      <c r="F532" s="219"/>
      <c r="G532" s="219"/>
      <c r="H532" s="219"/>
      <c r="I532" s="219"/>
    </row>
    <row r="533" spans="1:9" x14ac:dyDescent="0.2">
      <c r="A533" s="223" t="s">
        <v>507</v>
      </c>
      <c r="B533" s="221"/>
      <c r="C533" s="221" t="s">
        <v>722</v>
      </c>
      <c r="D533" s="221" t="s">
        <v>366</v>
      </c>
      <c r="E533" s="224"/>
      <c r="F533" s="219"/>
      <c r="G533" s="219"/>
      <c r="H533" s="219"/>
      <c r="I533" s="219"/>
    </row>
  </sheetData>
  <sheetProtection selectLockedCells="1" selectUnlockedCells="1"/>
  <mergeCells count="1">
    <mergeCell ref="K1:Q10"/>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65841-2F4D-4164-8B82-17365D232F5B}">
  <dimension ref="A1:U881"/>
  <sheetViews>
    <sheetView topLeftCell="A33" workbookViewId="0">
      <selection activeCell="K875" sqref="K875"/>
    </sheetView>
  </sheetViews>
  <sheetFormatPr defaultColWidth="11.5703125" defaultRowHeight="12.75" x14ac:dyDescent="0.2"/>
  <cols>
    <col min="4" max="4" width="13.5703125" customWidth="1"/>
  </cols>
  <sheetData>
    <row r="1" spans="1:8" x14ac:dyDescent="0.2">
      <c r="A1" t="s">
        <v>723</v>
      </c>
    </row>
    <row r="2" spans="1:8" x14ac:dyDescent="0.2">
      <c r="A2" s="338" t="s">
        <v>2442</v>
      </c>
      <c r="B2" s="338"/>
      <c r="C2" s="338"/>
      <c r="D2" s="338"/>
      <c r="E2" s="338"/>
      <c r="F2" s="338"/>
      <c r="G2" s="338"/>
      <c r="H2" s="338"/>
    </row>
    <row r="3" spans="1:8" x14ac:dyDescent="0.2">
      <c r="A3" s="338"/>
      <c r="B3" s="338"/>
      <c r="C3" s="338"/>
      <c r="D3" s="338"/>
      <c r="E3" s="338"/>
      <c r="F3" s="338"/>
      <c r="G3" s="338"/>
      <c r="H3" s="338"/>
    </row>
    <row r="4" spans="1:8" ht="204.75" customHeight="1" x14ac:dyDescent="0.2">
      <c r="A4" s="338"/>
      <c r="B4" s="338"/>
      <c r="C4" s="338"/>
      <c r="D4" s="338"/>
      <c r="E4" s="338"/>
      <c r="F4" s="338"/>
      <c r="G4" s="338"/>
      <c r="H4" s="338"/>
    </row>
    <row r="5" spans="1:8" x14ac:dyDescent="0.2">
      <c r="A5" s="49" t="s">
        <v>724</v>
      </c>
    </row>
    <row r="6" spans="1:8" x14ac:dyDescent="0.2">
      <c r="A6" t="s">
        <v>725</v>
      </c>
    </row>
    <row r="7" spans="1:8" x14ac:dyDescent="0.2">
      <c r="A7" t="s">
        <v>726</v>
      </c>
    </row>
    <row r="8" spans="1:8" x14ac:dyDescent="0.2">
      <c r="A8" t="s">
        <v>727</v>
      </c>
    </row>
    <row r="9" spans="1:8" x14ac:dyDescent="0.2">
      <c r="A9" t="s">
        <v>728</v>
      </c>
    </row>
    <row r="11" spans="1:8" x14ac:dyDescent="0.2">
      <c r="A11" s="49" t="s">
        <v>729</v>
      </c>
    </row>
    <row r="12" spans="1:8" x14ac:dyDescent="0.2">
      <c r="A12" t="s">
        <v>730</v>
      </c>
    </row>
    <row r="13" spans="1:8" x14ac:dyDescent="0.2">
      <c r="A13" t="s">
        <v>731</v>
      </c>
    </row>
    <row r="14" spans="1:8" x14ac:dyDescent="0.2">
      <c r="A14" t="s">
        <v>732</v>
      </c>
    </row>
    <row r="15" spans="1:8" x14ac:dyDescent="0.2">
      <c r="A15" t="s">
        <v>733</v>
      </c>
    </row>
    <row r="17" spans="1:10" x14ac:dyDescent="0.2">
      <c r="A17" s="49" t="s">
        <v>734</v>
      </c>
    </row>
    <row r="18" spans="1:10" x14ac:dyDescent="0.2">
      <c r="A18" t="s">
        <v>735</v>
      </c>
    </row>
    <row r="19" spans="1:10" x14ac:dyDescent="0.2">
      <c r="A19" t="s">
        <v>736</v>
      </c>
    </row>
    <row r="20" spans="1:10" x14ac:dyDescent="0.2">
      <c r="A20" t="s">
        <v>737</v>
      </c>
    </row>
    <row r="21" spans="1:10" x14ac:dyDescent="0.2">
      <c r="A21" t="s">
        <v>738</v>
      </c>
    </row>
    <row r="23" spans="1:10" x14ac:dyDescent="0.2">
      <c r="A23" s="49" t="s">
        <v>739</v>
      </c>
    </row>
    <row r="24" spans="1:10" x14ac:dyDescent="0.2">
      <c r="A24" t="s">
        <v>740</v>
      </c>
    </row>
    <row r="25" spans="1:10" x14ac:dyDescent="0.2">
      <c r="A25" t="s">
        <v>741</v>
      </c>
    </row>
    <row r="28" spans="1:10" x14ac:dyDescent="0.2">
      <c r="A28" s="49" t="s">
        <v>742</v>
      </c>
    </row>
    <row r="29" spans="1:10" x14ac:dyDescent="0.2">
      <c r="A29" t="s">
        <v>743</v>
      </c>
    </row>
    <row r="30" spans="1:10" x14ac:dyDescent="0.2">
      <c r="A30" t="s">
        <v>744</v>
      </c>
    </row>
    <row r="32" spans="1:10" x14ac:dyDescent="0.2">
      <c r="A32" s="50" t="s">
        <v>745</v>
      </c>
      <c r="B32" s="12" t="s">
        <v>746</v>
      </c>
      <c r="C32" s="13"/>
      <c r="D32" s="225"/>
      <c r="E32" s="13"/>
      <c r="F32" s="13"/>
      <c r="G32" s="13"/>
      <c r="H32" s="13"/>
      <c r="I32" s="13"/>
      <c r="J32" s="14"/>
    </row>
    <row r="33" spans="1:10" x14ac:dyDescent="0.2">
      <c r="A33" s="53" t="s">
        <v>747</v>
      </c>
      <c r="B33" s="21" t="s">
        <v>748</v>
      </c>
      <c r="C33" s="13"/>
      <c r="D33" s="13"/>
      <c r="E33" s="13"/>
      <c r="F33" s="13"/>
      <c r="G33" s="13"/>
      <c r="H33" s="13"/>
      <c r="I33" s="13"/>
      <c r="J33" s="14"/>
    </row>
    <row r="34" spans="1:10" x14ac:dyDescent="0.2">
      <c r="A34" s="53" t="s">
        <v>749</v>
      </c>
      <c r="B34" s="21" t="s">
        <v>750</v>
      </c>
      <c r="C34" s="13"/>
      <c r="D34" s="13"/>
      <c r="E34" s="13"/>
      <c r="F34" s="13"/>
      <c r="G34" s="13"/>
      <c r="H34" s="13"/>
      <c r="I34" s="13"/>
      <c r="J34" s="14"/>
    </row>
    <row r="35" spans="1:10" x14ac:dyDescent="0.2">
      <c r="A35" s="53" t="s">
        <v>751</v>
      </c>
      <c r="B35" s="21" t="s">
        <v>752</v>
      </c>
      <c r="C35" s="13"/>
      <c r="D35" s="13"/>
      <c r="E35" s="13"/>
      <c r="F35" s="13"/>
      <c r="G35" s="13"/>
      <c r="H35" s="13"/>
      <c r="I35" s="13"/>
      <c r="J35" s="14"/>
    </row>
    <row r="36" spans="1:10" x14ac:dyDescent="0.2">
      <c r="A36" s="53" t="s">
        <v>753</v>
      </c>
      <c r="B36" s="21" t="s">
        <v>754</v>
      </c>
      <c r="C36" s="13"/>
      <c r="D36" s="13"/>
      <c r="E36" s="13"/>
      <c r="F36" s="13"/>
      <c r="G36" s="13"/>
      <c r="H36" s="13"/>
      <c r="I36" s="13"/>
      <c r="J36" s="14"/>
    </row>
    <row r="40" spans="1:10" x14ac:dyDescent="0.2">
      <c r="A40" t="s">
        <v>755</v>
      </c>
    </row>
    <row r="42" spans="1:10" x14ac:dyDescent="0.2">
      <c r="A42" s="226" t="s">
        <v>756</v>
      </c>
      <c r="B42" s="226" t="s">
        <v>757</v>
      </c>
      <c r="D42" t="s">
        <v>758</v>
      </c>
    </row>
    <row r="43" spans="1:10" x14ac:dyDescent="0.2">
      <c r="A43" s="227" t="s">
        <v>759</v>
      </c>
      <c r="B43" s="227" t="s">
        <v>149</v>
      </c>
      <c r="D43" t="s">
        <v>760</v>
      </c>
    </row>
    <row r="44" spans="1:10" x14ac:dyDescent="0.2">
      <c r="A44" s="227" t="s">
        <v>761</v>
      </c>
      <c r="B44" s="227" t="s">
        <v>155</v>
      </c>
    </row>
    <row r="45" spans="1:10" x14ac:dyDescent="0.2">
      <c r="A45" s="227" t="s">
        <v>762</v>
      </c>
      <c r="B45" s="227" t="s">
        <v>157</v>
      </c>
      <c r="D45" t="s">
        <v>763</v>
      </c>
    </row>
    <row r="46" spans="1:10" x14ac:dyDescent="0.2">
      <c r="A46" s="227" t="s">
        <v>764</v>
      </c>
      <c r="B46" s="227" t="s">
        <v>160</v>
      </c>
    </row>
    <row r="49" spans="1:9" x14ac:dyDescent="0.2">
      <c r="A49" s="339" t="s">
        <v>765</v>
      </c>
      <c r="B49" s="340"/>
      <c r="C49" s="340"/>
      <c r="D49" s="340"/>
      <c r="E49" s="340"/>
      <c r="F49" s="340"/>
      <c r="G49" s="340"/>
      <c r="H49" s="340"/>
      <c r="I49" s="341"/>
    </row>
    <row r="50" spans="1:9" x14ac:dyDescent="0.2">
      <c r="A50" s="342" t="s">
        <v>766</v>
      </c>
      <c r="B50" s="343"/>
      <c r="C50" s="343"/>
      <c r="D50" s="343"/>
      <c r="E50" s="343"/>
      <c r="F50" s="343"/>
      <c r="G50" s="343"/>
      <c r="H50" s="343"/>
      <c r="I50" s="344"/>
    </row>
    <row r="51" spans="1:9" x14ac:dyDescent="0.2">
      <c r="A51" s="342" t="s">
        <v>767</v>
      </c>
      <c r="B51" s="343"/>
      <c r="C51" s="343"/>
      <c r="D51" s="343"/>
      <c r="E51" s="343"/>
      <c r="F51" s="343"/>
      <c r="G51" s="343"/>
      <c r="H51" s="343"/>
      <c r="I51" s="344"/>
    </row>
    <row r="52" spans="1:9" x14ac:dyDescent="0.2">
      <c r="A52" s="342"/>
      <c r="B52" s="343"/>
      <c r="C52" s="343"/>
      <c r="D52" s="343"/>
      <c r="E52" s="343"/>
      <c r="F52" s="343"/>
      <c r="G52" s="343"/>
      <c r="H52" s="343"/>
      <c r="I52" s="344"/>
    </row>
    <row r="53" spans="1:9" x14ac:dyDescent="0.2">
      <c r="A53" s="345" t="s">
        <v>768</v>
      </c>
      <c r="B53" s="346"/>
      <c r="C53" s="347" t="s">
        <v>769</v>
      </c>
      <c r="D53" s="346"/>
      <c r="E53" s="346"/>
      <c r="F53" s="346"/>
      <c r="G53" s="346"/>
      <c r="H53" s="348"/>
      <c r="I53" s="344"/>
    </row>
    <row r="54" spans="1:9" x14ac:dyDescent="0.2">
      <c r="A54" s="349" t="s">
        <v>579</v>
      </c>
      <c r="B54" s="346"/>
      <c r="C54" s="350" t="s">
        <v>770</v>
      </c>
      <c r="D54" s="346"/>
      <c r="E54" s="346"/>
      <c r="F54" s="346"/>
      <c r="G54" s="346"/>
      <c r="H54" s="348"/>
      <c r="I54" s="344"/>
    </row>
    <row r="55" spans="1:9" x14ac:dyDescent="0.2">
      <c r="A55" s="349" t="s">
        <v>584</v>
      </c>
      <c r="B55" s="346"/>
      <c r="C55" s="350" t="s">
        <v>771</v>
      </c>
      <c r="D55" s="346"/>
      <c r="E55" s="346"/>
      <c r="F55" s="346"/>
      <c r="G55" s="346"/>
      <c r="H55" s="348"/>
      <c r="I55" s="344"/>
    </row>
    <row r="56" spans="1:9" x14ac:dyDescent="0.2">
      <c r="A56" s="349" t="s">
        <v>597</v>
      </c>
      <c r="B56" s="346"/>
      <c r="C56" s="350" t="s">
        <v>772</v>
      </c>
      <c r="D56" s="346"/>
      <c r="E56" s="346"/>
      <c r="F56" s="346"/>
      <c r="G56" s="346"/>
      <c r="H56" s="348"/>
      <c r="I56" s="344"/>
    </row>
    <row r="57" spans="1:9" x14ac:dyDescent="0.2">
      <c r="A57" s="349" t="s">
        <v>607</v>
      </c>
      <c r="B57" s="346"/>
      <c r="C57" s="350" t="s">
        <v>773</v>
      </c>
      <c r="D57" s="346"/>
      <c r="E57" s="346"/>
      <c r="F57" s="346"/>
      <c r="G57" s="346"/>
      <c r="H57" s="348"/>
      <c r="I57" s="344"/>
    </row>
    <row r="58" spans="1:9" x14ac:dyDescent="0.2">
      <c r="A58" s="342"/>
      <c r="B58" s="343"/>
      <c r="C58" s="343"/>
      <c r="D58" s="343"/>
      <c r="E58" s="343"/>
      <c r="F58" s="343"/>
      <c r="G58" s="343"/>
      <c r="H58" s="343"/>
      <c r="I58" s="344"/>
    </row>
    <row r="59" spans="1:9" x14ac:dyDescent="0.2">
      <c r="A59" s="342" t="s">
        <v>774</v>
      </c>
      <c r="B59" s="343"/>
      <c r="C59" s="343"/>
      <c r="D59" s="343"/>
      <c r="E59" s="343"/>
      <c r="F59" s="343"/>
      <c r="G59" s="343"/>
      <c r="H59" s="343"/>
      <c r="I59" s="344"/>
    </row>
    <row r="60" spans="1:9" x14ac:dyDescent="0.2">
      <c r="A60" s="342" t="s">
        <v>775</v>
      </c>
      <c r="B60" s="343"/>
      <c r="C60" s="343"/>
      <c r="D60" s="343"/>
      <c r="E60" s="343"/>
      <c r="F60" s="343"/>
      <c r="G60" s="343"/>
      <c r="H60" s="343"/>
      <c r="I60" s="344"/>
    </row>
    <row r="61" spans="1:9" x14ac:dyDescent="0.2">
      <c r="A61" s="351" t="s">
        <v>776</v>
      </c>
      <c r="B61" s="343"/>
      <c r="C61" s="343"/>
      <c r="D61" s="343"/>
      <c r="E61" s="343"/>
      <c r="F61" s="343"/>
      <c r="G61" s="343"/>
      <c r="H61" s="343"/>
      <c r="I61" s="344"/>
    </row>
    <row r="62" spans="1:9" x14ac:dyDescent="0.2">
      <c r="A62" s="342"/>
      <c r="B62" s="343"/>
      <c r="C62" s="343"/>
      <c r="D62" s="343"/>
      <c r="E62" s="343"/>
      <c r="F62" s="343"/>
      <c r="G62" s="343"/>
      <c r="H62" s="343"/>
      <c r="I62" s="344"/>
    </row>
    <row r="63" spans="1:9" x14ac:dyDescent="0.2">
      <c r="A63" s="342" t="s">
        <v>777</v>
      </c>
      <c r="B63" s="343"/>
      <c r="C63" s="343"/>
      <c r="D63" s="343"/>
      <c r="E63" s="343"/>
      <c r="F63" s="343"/>
      <c r="G63" s="343"/>
      <c r="H63" s="343"/>
      <c r="I63" s="344"/>
    </row>
    <row r="64" spans="1:9" x14ac:dyDescent="0.2">
      <c r="A64" s="342"/>
      <c r="B64" s="343"/>
      <c r="C64" s="343"/>
      <c r="D64" s="343"/>
      <c r="E64" s="343"/>
      <c r="F64" s="343"/>
      <c r="G64" s="343"/>
      <c r="H64" s="343"/>
      <c r="I64" s="344"/>
    </row>
    <row r="65" spans="1:9" x14ac:dyDescent="0.2">
      <c r="A65" s="352" t="s">
        <v>778</v>
      </c>
      <c r="B65" s="343"/>
      <c r="C65" s="343"/>
      <c r="D65" s="343"/>
      <c r="E65" s="343"/>
      <c r="F65" s="343"/>
      <c r="G65" s="343"/>
      <c r="H65" s="343"/>
      <c r="I65" s="344"/>
    </row>
    <row r="66" spans="1:9" x14ac:dyDescent="0.2">
      <c r="A66" s="342" t="s">
        <v>779</v>
      </c>
      <c r="B66" s="343"/>
      <c r="C66" s="343"/>
      <c r="D66" s="343"/>
      <c r="E66" s="343"/>
      <c r="F66" s="343"/>
      <c r="G66" s="343"/>
      <c r="H66" s="343"/>
      <c r="I66" s="344"/>
    </row>
    <row r="67" spans="1:9" x14ac:dyDescent="0.2">
      <c r="A67" s="342"/>
      <c r="B67" s="343"/>
      <c r="C67" s="343"/>
      <c r="D67" s="343"/>
      <c r="E67" s="343"/>
      <c r="F67" s="343"/>
      <c r="G67" s="343"/>
      <c r="H67" s="343"/>
      <c r="I67" s="344"/>
    </row>
    <row r="68" spans="1:9" x14ac:dyDescent="0.2">
      <c r="A68" s="353" t="s">
        <v>780</v>
      </c>
      <c r="B68" s="354"/>
      <c r="C68" s="354"/>
      <c r="D68" s="354"/>
      <c r="E68" s="354"/>
      <c r="F68" s="354"/>
      <c r="G68" s="354"/>
      <c r="H68" s="354"/>
      <c r="I68" s="355"/>
    </row>
    <row r="71" spans="1:9" x14ac:dyDescent="0.2">
      <c r="A71" s="356" t="s">
        <v>781</v>
      </c>
      <c r="B71" s="357"/>
      <c r="C71" s="357"/>
      <c r="D71" s="357"/>
      <c r="E71" s="357"/>
      <c r="F71" s="357"/>
      <c r="G71" s="357"/>
      <c r="H71" s="357"/>
      <c r="I71" s="358"/>
    </row>
    <row r="72" spans="1:9" x14ac:dyDescent="0.2">
      <c r="A72" s="359" t="s">
        <v>782</v>
      </c>
      <c r="B72" s="351"/>
      <c r="C72" s="351"/>
      <c r="D72" s="351"/>
      <c r="E72" s="351"/>
      <c r="F72" s="351"/>
      <c r="G72" s="351"/>
      <c r="H72" s="351"/>
      <c r="I72" s="360"/>
    </row>
    <row r="73" spans="1:9" x14ac:dyDescent="0.2">
      <c r="A73" s="359" t="s">
        <v>783</v>
      </c>
      <c r="B73" s="351"/>
      <c r="C73" s="351"/>
      <c r="D73" s="351"/>
      <c r="E73" s="351"/>
      <c r="F73" s="351"/>
      <c r="G73" s="351"/>
      <c r="H73" s="351"/>
      <c r="I73" s="360"/>
    </row>
    <row r="74" spans="1:9" x14ac:dyDescent="0.2">
      <c r="A74" s="359" t="s">
        <v>784</v>
      </c>
      <c r="B74" s="351"/>
      <c r="C74" s="351"/>
      <c r="D74" s="351"/>
      <c r="E74" s="351"/>
      <c r="F74" s="351"/>
      <c r="G74" s="351"/>
      <c r="H74" s="351"/>
      <c r="I74" s="360"/>
    </row>
    <row r="75" spans="1:9" x14ac:dyDescent="0.2">
      <c r="A75" s="361"/>
      <c r="B75" s="351"/>
      <c r="C75" s="351"/>
      <c r="D75" s="351"/>
      <c r="E75" s="351"/>
      <c r="F75" s="351"/>
      <c r="G75" s="351"/>
      <c r="H75" s="351"/>
      <c r="I75" s="360"/>
    </row>
    <row r="76" spans="1:9" x14ac:dyDescent="0.2">
      <c r="A76" s="361" t="s">
        <v>785</v>
      </c>
      <c r="B76" s="351"/>
      <c r="C76" s="351"/>
      <c r="D76" s="351"/>
      <c r="E76" s="351"/>
      <c r="F76" s="351"/>
      <c r="G76" s="351"/>
      <c r="H76" s="351"/>
      <c r="I76" s="360"/>
    </row>
    <row r="77" spans="1:9" x14ac:dyDescent="0.2">
      <c r="A77" s="361" t="s">
        <v>786</v>
      </c>
      <c r="B77" s="351"/>
      <c r="C77" s="351"/>
      <c r="D77" s="351"/>
      <c r="E77" s="351"/>
      <c r="F77" s="351"/>
      <c r="G77" s="351"/>
      <c r="H77" s="351"/>
      <c r="I77" s="360"/>
    </row>
    <row r="78" spans="1:9" x14ac:dyDescent="0.2">
      <c r="A78" s="361" t="s">
        <v>787</v>
      </c>
      <c r="B78" s="351"/>
      <c r="C78" s="351"/>
      <c r="D78" s="351"/>
      <c r="E78" s="351"/>
      <c r="F78" s="351"/>
      <c r="G78" s="351"/>
      <c r="H78" s="351"/>
      <c r="I78" s="360"/>
    </row>
    <row r="79" spans="1:9" x14ac:dyDescent="0.2">
      <c r="A79" s="361"/>
      <c r="B79" s="351"/>
      <c r="C79" s="351"/>
      <c r="D79" s="351"/>
      <c r="E79" s="351"/>
      <c r="F79" s="351"/>
      <c r="G79" s="351"/>
      <c r="H79" s="351"/>
      <c r="I79" s="360"/>
    </row>
    <row r="80" spans="1:9" x14ac:dyDescent="0.2">
      <c r="A80" s="361" t="s">
        <v>788</v>
      </c>
      <c r="B80" s="351"/>
      <c r="C80" s="351"/>
      <c r="D80" s="351"/>
      <c r="E80" s="351"/>
      <c r="F80" s="351"/>
      <c r="G80" s="351"/>
      <c r="H80" s="351"/>
      <c r="I80" s="360"/>
    </row>
    <row r="81" spans="1:9" x14ac:dyDescent="0.2">
      <c r="A81" s="361" t="s">
        <v>789</v>
      </c>
      <c r="B81" s="351"/>
      <c r="C81" s="351"/>
      <c r="D81" s="351"/>
      <c r="E81" s="351"/>
      <c r="F81" s="351"/>
      <c r="G81" s="351"/>
      <c r="H81" s="351"/>
      <c r="I81" s="360"/>
    </row>
    <row r="82" spans="1:9" x14ac:dyDescent="0.2">
      <c r="A82" s="361"/>
      <c r="B82" s="351"/>
      <c r="C82" s="351"/>
      <c r="D82" s="351"/>
      <c r="E82" s="351"/>
      <c r="F82" s="351"/>
      <c r="G82" s="351"/>
      <c r="H82" s="351"/>
      <c r="I82" s="360"/>
    </row>
    <row r="83" spans="1:9" x14ac:dyDescent="0.2">
      <c r="A83" s="361"/>
      <c r="B83" s="356" t="s">
        <v>499</v>
      </c>
      <c r="C83" s="358"/>
      <c r="D83" s="362" t="s">
        <v>790</v>
      </c>
      <c r="E83" s="351"/>
      <c r="F83" s="351"/>
      <c r="G83" s="351"/>
      <c r="H83" s="351"/>
      <c r="I83" s="360"/>
    </row>
    <row r="84" spans="1:9" x14ac:dyDescent="0.2">
      <c r="A84" s="361"/>
      <c r="B84" s="363" t="s">
        <v>367</v>
      </c>
      <c r="C84" s="358"/>
      <c r="D84" s="364" t="s">
        <v>753</v>
      </c>
      <c r="E84" s="351"/>
      <c r="F84" s="351"/>
      <c r="G84" s="351"/>
      <c r="H84" s="351"/>
      <c r="I84" s="360"/>
    </row>
    <row r="85" spans="1:9" x14ac:dyDescent="0.2">
      <c r="A85" s="361"/>
      <c r="B85" s="363" t="s">
        <v>366</v>
      </c>
      <c r="C85" s="358"/>
      <c r="D85" s="364" t="s">
        <v>749</v>
      </c>
      <c r="E85" s="351"/>
      <c r="F85" s="351"/>
      <c r="G85" s="351"/>
      <c r="H85" s="351"/>
      <c r="I85" s="360"/>
    </row>
    <row r="86" spans="1:9" x14ac:dyDescent="0.2">
      <c r="A86" s="361"/>
      <c r="B86" s="363" t="s">
        <v>365</v>
      </c>
      <c r="C86" s="358"/>
      <c r="D86" s="364" t="s">
        <v>749</v>
      </c>
      <c r="E86" s="351"/>
      <c r="F86" s="351"/>
      <c r="G86" s="351"/>
      <c r="H86" s="351"/>
      <c r="I86" s="360"/>
    </row>
    <row r="87" spans="1:9" x14ac:dyDescent="0.2">
      <c r="A87" s="361"/>
      <c r="B87" s="363" t="s">
        <v>370</v>
      </c>
      <c r="C87" s="358"/>
      <c r="D87" s="364" t="s">
        <v>751</v>
      </c>
      <c r="E87" s="351"/>
      <c r="F87" s="351"/>
      <c r="G87" s="351"/>
      <c r="H87" s="351"/>
      <c r="I87" s="360"/>
    </row>
    <row r="88" spans="1:9" x14ac:dyDescent="0.2">
      <c r="A88" s="361"/>
      <c r="B88" s="363" t="s">
        <v>364</v>
      </c>
      <c r="C88" s="358"/>
      <c r="D88" s="364" t="s">
        <v>751</v>
      </c>
      <c r="E88" s="351"/>
      <c r="F88" s="351"/>
      <c r="G88" s="351"/>
      <c r="H88" s="351"/>
      <c r="I88" s="360"/>
    </row>
    <row r="89" spans="1:9" x14ac:dyDescent="0.2">
      <c r="A89" s="361"/>
      <c r="B89" s="363" t="s">
        <v>359</v>
      </c>
      <c r="C89" s="358"/>
      <c r="D89" s="364" t="s">
        <v>747</v>
      </c>
      <c r="E89" s="351"/>
      <c r="F89" s="351"/>
      <c r="G89" s="351"/>
      <c r="H89" s="351"/>
      <c r="I89" s="360"/>
    </row>
    <row r="90" spans="1:9" x14ac:dyDescent="0.2">
      <c r="A90" s="361"/>
      <c r="B90" s="363" t="s">
        <v>363</v>
      </c>
      <c r="C90" s="358"/>
      <c r="D90" s="364" t="s">
        <v>751</v>
      </c>
      <c r="E90" s="351"/>
      <c r="F90" s="351"/>
      <c r="G90" s="351"/>
      <c r="H90" s="351"/>
      <c r="I90" s="360"/>
    </row>
    <row r="91" spans="1:9" x14ac:dyDescent="0.2">
      <c r="A91" s="361"/>
      <c r="B91" s="363" t="s">
        <v>361</v>
      </c>
      <c r="C91" s="358"/>
      <c r="D91" s="364" t="s">
        <v>747</v>
      </c>
      <c r="E91" s="351"/>
      <c r="F91" s="351"/>
      <c r="G91" s="351"/>
      <c r="H91" s="351"/>
      <c r="I91" s="360"/>
    </row>
    <row r="92" spans="1:9" x14ac:dyDescent="0.2">
      <c r="A92" s="361"/>
      <c r="B92" s="363" t="s">
        <v>362</v>
      </c>
      <c r="C92" s="358"/>
      <c r="D92" s="364" t="s">
        <v>747</v>
      </c>
      <c r="E92" s="351"/>
      <c r="F92" s="351"/>
      <c r="G92" s="351"/>
      <c r="H92" s="351"/>
      <c r="I92" s="360"/>
    </row>
    <row r="93" spans="1:9" x14ac:dyDescent="0.2">
      <c r="A93" s="361"/>
      <c r="B93" s="363" t="s">
        <v>360</v>
      </c>
      <c r="C93" s="358"/>
      <c r="D93" s="364" t="s">
        <v>751</v>
      </c>
      <c r="E93" s="351"/>
      <c r="F93" s="351"/>
      <c r="G93" s="351"/>
      <c r="H93" s="351"/>
      <c r="I93" s="360"/>
    </row>
    <row r="94" spans="1:9" x14ac:dyDescent="0.2">
      <c r="A94" s="361"/>
      <c r="B94" s="363" t="s">
        <v>369</v>
      </c>
      <c r="C94" s="358"/>
      <c r="D94" s="364" t="s">
        <v>747</v>
      </c>
      <c r="E94" s="351"/>
      <c r="F94" s="351"/>
      <c r="G94" s="351"/>
      <c r="H94" s="351"/>
      <c r="I94" s="360"/>
    </row>
    <row r="95" spans="1:9" x14ac:dyDescent="0.2">
      <c r="A95" s="365"/>
      <c r="B95" s="363" t="s">
        <v>507</v>
      </c>
      <c r="C95" s="358"/>
      <c r="D95" s="364" t="s">
        <v>749</v>
      </c>
      <c r="E95" s="366"/>
      <c r="F95" s="366"/>
      <c r="G95" s="366"/>
      <c r="H95" s="366"/>
      <c r="I95" s="367"/>
    </row>
    <row r="100" spans="1:13" x14ac:dyDescent="0.2">
      <c r="A100" s="368" t="s">
        <v>791</v>
      </c>
      <c r="B100" s="368"/>
      <c r="C100" s="369"/>
      <c r="D100" s="369"/>
      <c r="E100" s="369"/>
      <c r="F100" s="369"/>
      <c r="G100" s="369"/>
      <c r="H100" s="369"/>
      <c r="I100" s="369"/>
      <c r="J100" s="369"/>
      <c r="K100" s="369"/>
      <c r="L100" s="369"/>
      <c r="M100" s="369"/>
    </row>
    <row r="101" spans="1:13" x14ac:dyDescent="0.2">
      <c r="A101" s="369"/>
      <c r="B101" s="369"/>
      <c r="C101" s="369"/>
      <c r="D101" s="369"/>
      <c r="E101" s="369"/>
      <c r="F101" s="369"/>
      <c r="G101" s="369"/>
      <c r="H101" s="369"/>
      <c r="I101" s="369"/>
      <c r="J101" s="369"/>
      <c r="K101" s="369"/>
      <c r="L101" s="369"/>
      <c r="M101" s="369"/>
    </row>
    <row r="102" spans="1:13" x14ac:dyDescent="0.2">
      <c r="A102" s="369"/>
      <c r="B102" s="369"/>
      <c r="C102" s="369"/>
      <c r="D102" s="369"/>
      <c r="E102" s="369"/>
      <c r="F102" s="369"/>
      <c r="G102" s="369"/>
      <c r="H102" s="369"/>
      <c r="I102" s="369"/>
      <c r="J102" s="369"/>
      <c r="K102" s="369"/>
      <c r="L102" s="369"/>
      <c r="M102" s="369"/>
    </row>
    <row r="103" spans="1:13" x14ac:dyDescent="0.2">
      <c r="A103" s="369" t="s">
        <v>792</v>
      </c>
      <c r="B103" s="369"/>
      <c r="C103" s="369"/>
      <c r="D103" s="369"/>
      <c r="E103" s="369"/>
      <c r="F103" s="369"/>
      <c r="G103" s="369"/>
      <c r="H103" s="369"/>
      <c r="I103" s="369"/>
      <c r="J103" s="369"/>
      <c r="K103" s="369"/>
      <c r="L103" s="369"/>
      <c r="M103" s="369"/>
    </row>
    <row r="104" spans="1:13" x14ac:dyDescent="0.2">
      <c r="A104" s="369"/>
      <c r="B104" s="369"/>
      <c r="C104" s="369"/>
      <c r="D104" s="369"/>
      <c r="E104" s="369"/>
      <c r="F104" s="369"/>
      <c r="G104" s="369"/>
      <c r="H104" s="369"/>
      <c r="I104" s="369"/>
      <c r="J104" s="369"/>
      <c r="K104" s="369"/>
      <c r="L104" s="369"/>
      <c r="M104" s="369"/>
    </row>
    <row r="105" spans="1:13" x14ac:dyDescent="0.2">
      <c r="A105" s="370" t="s">
        <v>793</v>
      </c>
      <c r="B105" s="371"/>
      <c r="C105" s="369">
        <f ca="1">RANDBETWEEN(1,6)+RANDBETWEEN(1,6)</f>
        <v>8</v>
      </c>
      <c r="D105" s="369" t="s">
        <v>794</v>
      </c>
      <c r="E105" s="369"/>
      <c r="F105" s="369"/>
      <c r="G105" s="369"/>
      <c r="H105" s="369"/>
      <c r="I105" s="369"/>
      <c r="J105" s="369"/>
      <c r="K105" s="369"/>
      <c r="L105" s="372" t="s">
        <v>139</v>
      </c>
      <c r="M105" s="373"/>
    </row>
    <row r="106" spans="1:13" x14ac:dyDescent="0.2">
      <c r="A106" s="374" t="s">
        <v>355</v>
      </c>
      <c r="B106" s="375" t="s">
        <v>795</v>
      </c>
      <c r="C106" s="369"/>
      <c r="D106" s="369" t="s">
        <v>796</v>
      </c>
      <c r="E106" s="369"/>
      <c r="F106" s="369"/>
      <c r="G106" s="369"/>
      <c r="H106" s="369"/>
      <c r="I106" s="369"/>
      <c r="J106" s="369"/>
      <c r="K106" s="369"/>
      <c r="L106" s="376" t="s">
        <v>140</v>
      </c>
      <c r="M106" s="377" t="s">
        <v>144</v>
      </c>
    </row>
    <row r="107" spans="1:13" x14ac:dyDescent="0.2">
      <c r="A107" s="378">
        <v>2</v>
      </c>
      <c r="B107" s="379" t="s">
        <v>797</v>
      </c>
      <c r="C107" s="369"/>
      <c r="D107" s="369" t="s">
        <v>798</v>
      </c>
      <c r="E107" s="369"/>
      <c r="F107" s="369"/>
      <c r="G107" s="369"/>
      <c r="H107" s="369"/>
      <c r="I107" s="369"/>
      <c r="J107" s="369"/>
      <c r="K107" s="369"/>
      <c r="L107" s="376">
        <v>2</v>
      </c>
      <c r="M107" s="373" t="s">
        <v>146</v>
      </c>
    </row>
    <row r="108" spans="1:13" x14ac:dyDescent="0.2">
      <c r="A108" s="378">
        <v>3</v>
      </c>
      <c r="B108" s="379" t="s">
        <v>142</v>
      </c>
      <c r="C108" s="369"/>
      <c r="D108" s="369"/>
      <c r="E108" s="369"/>
      <c r="F108" s="369"/>
      <c r="G108" s="369"/>
      <c r="H108" s="369"/>
      <c r="I108" s="380" t="s">
        <v>355</v>
      </c>
      <c r="J108" s="381" t="s">
        <v>799</v>
      </c>
      <c r="K108" s="369">
        <f ca="1">RANDBETWEEN(1,6)</f>
        <v>4</v>
      </c>
      <c r="L108" s="376">
        <v>3</v>
      </c>
      <c r="M108" s="373" t="s">
        <v>148</v>
      </c>
    </row>
    <row r="109" spans="1:13" x14ac:dyDescent="0.2">
      <c r="A109" s="378">
        <v>4</v>
      </c>
      <c r="B109" s="379" t="s">
        <v>181</v>
      </c>
      <c r="C109" s="369"/>
      <c r="D109" s="382" t="s">
        <v>797</v>
      </c>
      <c r="E109" s="383" t="s">
        <v>769</v>
      </c>
      <c r="F109" s="384"/>
      <c r="G109" s="385"/>
      <c r="H109" s="369"/>
      <c r="I109" s="380">
        <v>1</v>
      </c>
      <c r="J109" s="386" t="s">
        <v>800</v>
      </c>
      <c r="K109" s="369"/>
      <c r="L109" s="376">
        <v>4</v>
      </c>
      <c r="M109" s="373" t="s">
        <v>148</v>
      </c>
    </row>
    <row r="110" spans="1:13" x14ac:dyDescent="0.2">
      <c r="A110" s="378">
        <v>5</v>
      </c>
      <c r="B110" s="379" t="s">
        <v>801</v>
      </c>
      <c r="C110" s="369"/>
      <c r="D110" s="387" t="s">
        <v>31</v>
      </c>
      <c r="E110" s="388" t="s">
        <v>802</v>
      </c>
      <c r="F110" s="384"/>
      <c r="G110" s="385"/>
      <c r="H110" s="369"/>
      <c r="I110" s="380">
        <v>2</v>
      </c>
      <c r="J110" s="386" t="s">
        <v>803</v>
      </c>
      <c r="K110" s="369"/>
      <c r="L110" s="376">
        <v>5</v>
      </c>
      <c r="M110" s="373" t="s">
        <v>148</v>
      </c>
    </row>
    <row r="111" spans="1:13" x14ac:dyDescent="0.2">
      <c r="A111" s="378">
        <v>6</v>
      </c>
      <c r="B111" s="379" t="s">
        <v>804</v>
      </c>
      <c r="C111" s="369"/>
      <c r="D111" s="387" t="s">
        <v>148</v>
      </c>
      <c r="E111" s="388" t="s">
        <v>805</v>
      </c>
      <c r="F111" s="384"/>
      <c r="G111" s="385"/>
      <c r="H111" s="369"/>
      <c r="I111" s="380">
        <v>3</v>
      </c>
      <c r="J111" s="386" t="s">
        <v>803</v>
      </c>
      <c r="K111" s="369"/>
      <c r="L111" s="376">
        <v>6</v>
      </c>
      <c r="M111" s="373" t="s">
        <v>154</v>
      </c>
    </row>
    <row r="112" spans="1:13" x14ac:dyDescent="0.2">
      <c r="A112" s="378">
        <v>7</v>
      </c>
      <c r="B112" s="379" t="s">
        <v>806</v>
      </c>
      <c r="C112" s="369"/>
      <c r="D112" s="387" t="s">
        <v>154</v>
      </c>
      <c r="E112" s="388" t="s">
        <v>807</v>
      </c>
      <c r="F112" s="384"/>
      <c r="G112" s="385"/>
      <c r="H112" s="369"/>
      <c r="I112" s="380">
        <v>4</v>
      </c>
      <c r="J112" s="386" t="s">
        <v>808</v>
      </c>
      <c r="K112" s="369"/>
      <c r="L112" s="376">
        <v>7</v>
      </c>
      <c r="M112" s="373" t="s">
        <v>154</v>
      </c>
    </row>
    <row r="113" spans="1:13" x14ac:dyDescent="0.2">
      <c r="A113" s="378">
        <v>8</v>
      </c>
      <c r="B113" s="379" t="s">
        <v>804</v>
      </c>
      <c r="C113" s="369"/>
      <c r="D113" s="387" t="s">
        <v>158</v>
      </c>
      <c r="E113" s="388" t="s">
        <v>809</v>
      </c>
      <c r="F113" s="384"/>
      <c r="G113" s="385"/>
      <c r="H113" s="369"/>
      <c r="I113" s="380">
        <v>5</v>
      </c>
      <c r="J113" s="386" t="s">
        <v>141</v>
      </c>
      <c r="K113" s="369"/>
      <c r="L113" s="376">
        <v>8</v>
      </c>
      <c r="M113" s="373" t="s">
        <v>154</v>
      </c>
    </row>
    <row r="114" spans="1:13" x14ac:dyDescent="0.2">
      <c r="A114" s="378">
        <v>9</v>
      </c>
      <c r="B114" s="379" t="s">
        <v>810</v>
      </c>
      <c r="C114" s="369"/>
      <c r="D114" s="387" t="s">
        <v>162</v>
      </c>
      <c r="E114" s="388" t="s">
        <v>811</v>
      </c>
      <c r="F114" s="384"/>
      <c r="G114" s="385"/>
      <c r="H114" s="369"/>
      <c r="I114" s="380">
        <v>6</v>
      </c>
      <c r="J114" s="386" t="s">
        <v>141</v>
      </c>
      <c r="K114" s="369"/>
      <c r="L114" s="376">
        <v>9</v>
      </c>
      <c r="M114" s="373" t="s">
        <v>154</v>
      </c>
    </row>
    <row r="115" spans="1:13" x14ac:dyDescent="0.2">
      <c r="A115" s="378">
        <v>10</v>
      </c>
      <c r="B115" s="379" t="s">
        <v>181</v>
      </c>
      <c r="C115" s="369"/>
      <c r="D115" s="369"/>
      <c r="E115" s="369"/>
      <c r="F115" s="369"/>
      <c r="G115" s="369"/>
      <c r="H115" s="369"/>
      <c r="I115" s="369"/>
      <c r="J115" s="369"/>
      <c r="K115" s="369"/>
      <c r="L115" s="376">
        <v>10</v>
      </c>
      <c r="M115" s="373" t="s">
        <v>158</v>
      </c>
    </row>
    <row r="116" spans="1:13" x14ac:dyDescent="0.2">
      <c r="A116" s="378">
        <v>11</v>
      </c>
      <c r="B116" s="379" t="s">
        <v>142</v>
      </c>
      <c r="C116" s="369"/>
      <c r="D116" s="369" t="s">
        <v>812</v>
      </c>
      <c r="E116" s="369"/>
      <c r="F116" s="369"/>
      <c r="G116" s="369"/>
      <c r="H116" s="369"/>
      <c r="I116" s="369"/>
      <c r="J116" s="369"/>
      <c r="K116" s="369"/>
      <c r="L116" s="376">
        <v>11</v>
      </c>
      <c r="M116" s="373" t="s">
        <v>158</v>
      </c>
    </row>
    <row r="117" spans="1:13" x14ac:dyDescent="0.2">
      <c r="A117" s="389">
        <v>12</v>
      </c>
      <c r="B117" s="390" t="s">
        <v>813</v>
      </c>
      <c r="C117" s="369"/>
      <c r="D117" s="369" t="s">
        <v>814</v>
      </c>
      <c r="E117" s="369"/>
      <c r="F117" s="369"/>
      <c r="G117" s="369"/>
      <c r="H117" s="369"/>
      <c r="I117" s="369"/>
      <c r="J117" s="369"/>
      <c r="K117" s="369"/>
      <c r="L117" s="376">
        <v>12</v>
      </c>
      <c r="M117" s="373" t="s">
        <v>162</v>
      </c>
    </row>
    <row r="118" spans="1:13" x14ac:dyDescent="0.2">
      <c r="A118" s="391" t="s">
        <v>815</v>
      </c>
      <c r="B118" s="392"/>
      <c r="C118" s="369"/>
      <c r="D118" s="369"/>
      <c r="E118" s="369"/>
      <c r="F118" s="369"/>
      <c r="G118" s="393" t="s">
        <v>816</v>
      </c>
      <c r="H118" s="394"/>
      <c r="I118" s="369"/>
      <c r="J118" s="369"/>
      <c r="K118" s="369"/>
      <c r="L118" s="369"/>
      <c r="M118" s="369"/>
    </row>
    <row r="119" spans="1:13" x14ac:dyDescent="0.2">
      <c r="A119" s="395" t="s">
        <v>817</v>
      </c>
      <c r="B119" s="396"/>
      <c r="C119" s="369"/>
      <c r="D119" s="369"/>
      <c r="E119" s="369"/>
      <c r="F119" s="369"/>
      <c r="G119" s="397" t="s">
        <v>355</v>
      </c>
      <c r="H119" s="398" t="s">
        <v>141</v>
      </c>
      <c r="I119" s="369"/>
      <c r="J119" s="369"/>
      <c r="K119" s="369"/>
      <c r="L119" s="369"/>
      <c r="M119" s="369"/>
    </row>
    <row r="120" spans="1:13" x14ac:dyDescent="0.2">
      <c r="A120" s="399" t="s">
        <v>818</v>
      </c>
      <c r="B120" s="400"/>
      <c r="C120" s="369"/>
      <c r="D120" s="369"/>
      <c r="E120" s="369"/>
      <c r="F120" s="369"/>
      <c r="G120" s="376">
        <v>2</v>
      </c>
      <c r="H120" s="401" t="s">
        <v>31</v>
      </c>
      <c r="I120" s="369"/>
      <c r="J120" s="369"/>
      <c r="K120" s="369"/>
      <c r="L120" s="369"/>
      <c r="M120" s="369"/>
    </row>
    <row r="121" spans="1:13" x14ac:dyDescent="0.2">
      <c r="A121" s="369"/>
      <c r="B121" s="369"/>
      <c r="C121" s="369"/>
      <c r="D121" s="369"/>
      <c r="E121" s="369"/>
      <c r="F121" s="369"/>
      <c r="G121" s="376">
        <v>3</v>
      </c>
      <c r="H121" s="401" t="s">
        <v>31</v>
      </c>
      <c r="I121" s="369"/>
      <c r="J121" s="369"/>
      <c r="K121" s="369"/>
      <c r="L121" s="369"/>
      <c r="M121" s="369"/>
    </row>
    <row r="122" spans="1:13" x14ac:dyDescent="0.2">
      <c r="A122" s="376" t="s">
        <v>97</v>
      </c>
      <c r="B122" s="372" t="s">
        <v>819</v>
      </c>
      <c r="C122" s="402"/>
      <c r="D122" s="372" t="s">
        <v>98</v>
      </c>
      <c r="E122" s="403">
        <f ca="1">RANDBETWEEN(1,20)</f>
        <v>5</v>
      </c>
      <c r="F122" s="369"/>
      <c r="G122" s="376">
        <v>4</v>
      </c>
      <c r="H122" s="401" t="s">
        <v>31</v>
      </c>
      <c r="I122" s="369"/>
      <c r="J122" s="369"/>
      <c r="K122" s="369"/>
      <c r="L122" s="369"/>
      <c r="M122" s="369"/>
    </row>
    <row r="123" spans="1:13" x14ac:dyDescent="0.2">
      <c r="A123" s="401" t="s">
        <v>100</v>
      </c>
      <c r="B123" s="404" t="s">
        <v>820</v>
      </c>
      <c r="C123" s="405"/>
      <c r="D123" s="404" t="s">
        <v>102</v>
      </c>
      <c r="E123" s="405"/>
      <c r="F123" s="369"/>
      <c r="G123" s="376">
        <v>5</v>
      </c>
      <c r="H123" s="401" t="s">
        <v>31</v>
      </c>
      <c r="I123" s="369"/>
      <c r="J123" s="369"/>
      <c r="K123" s="369"/>
      <c r="L123" s="369"/>
      <c r="M123" s="369"/>
    </row>
    <row r="124" spans="1:13" x14ac:dyDescent="0.2">
      <c r="A124" s="401">
        <v>7</v>
      </c>
      <c r="B124" s="404" t="s">
        <v>104</v>
      </c>
      <c r="C124" s="405"/>
      <c r="D124" s="404" t="s">
        <v>105</v>
      </c>
      <c r="E124" s="405"/>
      <c r="F124" s="369"/>
      <c r="G124" s="376">
        <v>6</v>
      </c>
      <c r="H124" s="401" t="s">
        <v>31</v>
      </c>
      <c r="I124" s="369"/>
      <c r="J124" s="369"/>
      <c r="K124" s="369"/>
      <c r="L124" s="369"/>
      <c r="M124" s="369"/>
    </row>
    <row r="125" spans="1:13" x14ac:dyDescent="0.2">
      <c r="A125" s="401">
        <v>8</v>
      </c>
      <c r="B125" s="404" t="s">
        <v>821</v>
      </c>
      <c r="C125" s="405"/>
      <c r="D125" s="404" t="s">
        <v>108</v>
      </c>
      <c r="E125" s="405"/>
      <c r="F125" s="369"/>
      <c r="G125" s="376">
        <v>7</v>
      </c>
      <c r="H125" s="401" t="s">
        <v>31</v>
      </c>
      <c r="I125" s="369"/>
      <c r="J125" s="369"/>
      <c r="K125" s="369"/>
      <c r="L125" s="369">
        <f ca="1">RANDBETWEEN(1,1000)</f>
        <v>241</v>
      </c>
      <c r="M125" s="369" t="s">
        <v>822</v>
      </c>
    </row>
    <row r="126" spans="1:13" x14ac:dyDescent="0.2">
      <c r="A126" s="401" t="s">
        <v>109</v>
      </c>
      <c r="B126" s="404" t="s">
        <v>110</v>
      </c>
      <c r="C126" s="405"/>
      <c r="D126" s="404" t="s">
        <v>111</v>
      </c>
      <c r="E126" s="405"/>
      <c r="F126" s="369"/>
      <c r="G126" s="376">
        <v>8</v>
      </c>
      <c r="H126" s="401" t="s">
        <v>149</v>
      </c>
      <c r="I126" s="369"/>
      <c r="J126" s="369"/>
      <c r="K126" s="369"/>
      <c r="L126" s="369">
        <f>1749223/2</f>
        <v>874611.5</v>
      </c>
      <c r="M126" s="369"/>
    </row>
    <row r="127" spans="1:13" x14ac:dyDescent="0.2">
      <c r="A127" s="401" t="s">
        <v>113</v>
      </c>
      <c r="B127" s="404" t="s">
        <v>114</v>
      </c>
      <c r="C127" s="405"/>
      <c r="D127" s="404" t="s">
        <v>115</v>
      </c>
      <c r="E127" s="405"/>
      <c r="F127" s="369"/>
      <c r="G127" s="376">
        <v>9</v>
      </c>
      <c r="H127" s="401" t="s">
        <v>149</v>
      </c>
      <c r="I127" s="369"/>
      <c r="J127" s="369"/>
      <c r="K127" s="369"/>
      <c r="L127" s="369"/>
      <c r="M127" s="369"/>
    </row>
    <row r="128" spans="1:13" x14ac:dyDescent="0.2">
      <c r="A128" s="401" t="s">
        <v>117</v>
      </c>
      <c r="B128" s="404" t="s">
        <v>118</v>
      </c>
      <c r="C128" s="405"/>
      <c r="D128" s="404" t="s">
        <v>119</v>
      </c>
      <c r="E128" s="405"/>
      <c r="F128" s="369"/>
      <c r="G128" s="376">
        <v>10</v>
      </c>
      <c r="H128" s="401" t="s">
        <v>155</v>
      </c>
      <c r="I128" s="369"/>
      <c r="J128" s="369"/>
      <c r="K128" s="369"/>
      <c r="L128" s="369"/>
      <c r="M128" s="369"/>
    </row>
    <row r="129" spans="1:13" x14ac:dyDescent="0.2">
      <c r="A129" s="401" t="s">
        <v>120</v>
      </c>
      <c r="B129" s="404" t="s">
        <v>121</v>
      </c>
      <c r="C129" s="405"/>
      <c r="D129" s="404" t="s">
        <v>122</v>
      </c>
      <c r="E129" s="405"/>
      <c r="F129" s="369"/>
      <c r="G129" s="376">
        <v>11</v>
      </c>
      <c r="H129" s="401" t="s">
        <v>155</v>
      </c>
      <c r="I129" s="369"/>
      <c r="J129" s="369"/>
      <c r="K129" s="369"/>
      <c r="L129" s="369"/>
      <c r="M129" s="369"/>
    </row>
    <row r="130" spans="1:13" x14ac:dyDescent="0.2">
      <c r="A130" s="401" t="s">
        <v>124</v>
      </c>
      <c r="B130" s="404" t="s">
        <v>125</v>
      </c>
      <c r="C130" s="405"/>
      <c r="D130" s="404" t="s">
        <v>126</v>
      </c>
      <c r="E130" s="405"/>
      <c r="F130" s="369"/>
      <c r="G130" s="376">
        <v>12</v>
      </c>
      <c r="H130" s="401" t="s">
        <v>157</v>
      </c>
      <c r="I130" s="369"/>
      <c r="J130" s="369"/>
      <c r="K130" s="369"/>
      <c r="L130" s="369"/>
      <c r="M130" s="369"/>
    </row>
    <row r="131" spans="1:13" x14ac:dyDescent="0.2">
      <c r="A131" s="401">
        <v>19</v>
      </c>
      <c r="B131" s="404" t="s">
        <v>127</v>
      </c>
      <c r="C131" s="405"/>
      <c r="D131" s="404" t="s">
        <v>128</v>
      </c>
      <c r="E131" s="405"/>
      <c r="F131" s="369"/>
      <c r="G131" s="369"/>
      <c r="H131" s="369"/>
      <c r="I131" s="369"/>
      <c r="J131" s="369"/>
      <c r="K131" s="369"/>
      <c r="L131" s="369"/>
      <c r="M131" s="369"/>
    </row>
    <row r="132" spans="1:13" x14ac:dyDescent="0.2">
      <c r="A132" s="401">
        <v>20</v>
      </c>
      <c r="B132" s="404" t="s">
        <v>129</v>
      </c>
      <c r="C132" s="405"/>
      <c r="D132" s="404" t="s">
        <v>130</v>
      </c>
      <c r="E132" s="405"/>
      <c r="F132" s="369"/>
      <c r="G132" s="369" t="s">
        <v>823</v>
      </c>
      <c r="H132" s="369"/>
      <c r="I132" s="369"/>
      <c r="J132" s="369"/>
      <c r="K132" s="369"/>
      <c r="L132" s="369"/>
      <c r="M132" s="369"/>
    </row>
    <row r="133" spans="1:13" x14ac:dyDescent="0.2">
      <c r="A133" s="406" t="s">
        <v>131</v>
      </c>
      <c r="B133" s="407"/>
      <c r="C133" s="407"/>
      <c r="D133" s="407"/>
      <c r="E133" s="408"/>
      <c r="F133" s="369"/>
      <c r="G133" s="369" t="s">
        <v>824</v>
      </c>
      <c r="H133" s="369"/>
      <c r="I133" s="369"/>
      <c r="J133" s="369"/>
      <c r="K133" s="369"/>
      <c r="L133" s="369"/>
      <c r="M133" s="369"/>
    </row>
    <row r="134" spans="1:13" x14ac:dyDescent="0.2">
      <c r="A134" s="409" t="s">
        <v>825</v>
      </c>
      <c r="B134" s="410"/>
      <c r="C134" s="410"/>
      <c r="D134" s="410"/>
      <c r="E134" s="411"/>
      <c r="F134" s="369"/>
      <c r="G134" s="369"/>
      <c r="H134" s="369"/>
      <c r="I134" s="369"/>
      <c r="J134" s="369"/>
      <c r="K134" s="369"/>
      <c r="L134" s="369"/>
      <c r="M134" s="369"/>
    </row>
    <row r="135" spans="1:13" x14ac:dyDescent="0.2">
      <c r="A135" s="409" t="s">
        <v>133</v>
      </c>
      <c r="B135" s="410"/>
      <c r="C135" s="410"/>
      <c r="D135" s="410"/>
      <c r="E135" s="411"/>
      <c r="F135" s="369"/>
      <c r="G135" s="369"/>
      <c r="H135" s="369"/>
      <c r="I135" s="369"/>
      <c r="J135" s="369"/>
      <c r="K135" s="369"/>
      <c r="L135" s="369"/>
      <c r="M135" s="369"/>
    </row>
    <row r="136" spans="1:13" x14ac:dyDescent="0.2">
      <c r="A136" s="409" t="s">
        <v>134</v>
      </c>
      <c r="B136" s="410"/>
      <c r="C136" s="410"/>
      <c r="D136" s="410"/>
      <c r="E136" s="411"/>
      <c r="F136" s="369"/>
      <c r="G136" s="369"/>
      <c r="H136" s="369"/>
      <c r="I136" s="369"/>
      <c r="J136" s="369"/>
      <c r="K136" s="369"/>
      <c r="L136" s="369"/>
      <c r="M136" s="369"/>
    </row>
    <row r="137" spans="1:13" x14ac:dyDescent="0.2">
      <c r="A137" s="412" t="s">
        <v>135</v>
      </c>
      <c r="B137" s="413"/>
      <c r="C137" s="413"/>
      <c r="D137" s="413"/>
      <c r="E137" s="414"/>
      <c r="F137" s="369"/>
      <c r="G137" s="369"/>
      <c r="H137" s="369"/>
      <c r="I137" s="369"/>
      <c r="J137" s="369"/>
      <c r="K137" s="369"/>
      <c r="L137" s="369"/>
      <c r="M137" s="369"/>
    </row>
    <row r="138" spans="1:13" x14ac:dyDescent="0.2">
      <c r="A138" s="369"/>
      <c r="B138" s="369"/>
      <c r="C138" s="369"/>
      <c r="D138" s="369"/>
      <c r="E138" s="369"/>
      <c r="F138" s="369"/>
      <c r="G138" s="369"/>
      <c r="H138" s="369"/>
      <c r="I138" s="369"/>
      <c r="J138" s="369"/>
      <c r="K138" s="369"/>
      <c r="L138" s="369"/>
      <c r="M138" s="369"/>
    </row>
    <row r="139" spans="1:13" x14ac:dyDescent="0.2">
      <c r="A139" s="369" t="s">
        <v>826</v>
      </c>
      <c r="B139" s="369"/>
      <c r="C139" s="369"/>
      <c r="D139" s="369"/>
      <c r="E139" s="369"/>
      <c r="F139" s="369"/>
      <c r="G139" s="369"/>
      <c r="H139" s="369"/>
      <c r="I139" s="369"/>
      <c r="J139" s="369"/>
      <c r="K139" s="369"/>
      <c r="L139" s="369"/>
      <c r="M139" s="369"/>
    </row>
    <row r="140" spans="1:13" x14ac:dyDescent="0.2">
      <c r="A140" s="369"/>
      <c r="B140" s="369"/>
      <c r="C140" s="369"/>
      <c r="D140" s="369"/>
      <c r="E140" s="369"/>
      <c r="F140" s="369"/>
      <c r="G140" s="369"/>
      <c r="H140" s="369"/>
      <c r="I140" s="369"/>
      <c r="J140" s="369"/>
      <c r="K140" s="369"/>
      <c r="L140" s="369"/>
      <c r="M140" s="369"/>
    </row>
    <row r="141" spans="1:13" x14ac:dyDescent="0.2">
      <c r="A141" s="372"/>
      <c r="B141" s="415" t="s">
        <v>20</v>
      </c>
      <c r="C141" s="416"/>
      <c r="D141" s="416"/>
      <c r="E141" s="403">
        <f ca="1">RANDBETWEEN(1,100)</f>
        <v>15</v>
      </c>
      <c r="F141" s="369"/>
      <c r="G141" s="369"/>
      <c r="H141" s="369"/>
      <c r="I141" s="369"/>
      <c r="J141" s="369"/>
      <c r="K141" s="369"/>
      <c r="L141" s="369"/>
      <c r="M141" s="369"/>
    </row>
    <row r="142" spans="1:13" x14ac:dyDescent="0.2">
      <c r="A142" s="376" t="s">
        <v>21</v>
      </c>
      <c r="B142" s="417" t="s">
        <v>22</v>
      </c>
      <c r="C142" s="418"/>
      <c r="D142" s="419" t="s">
        <v>23</v>
      </c>
      <c r="E142" s="376" t="s">
        <v>24</v>
      </c>
      <c r="F142" s="420" t="s">
        <v>25</v>
      </c>
      <c r="G142" s="383" t="s">
        <v>26</v>
      </c>
      <c r="H142" s="384"/>
      <c r="I142" s="385"/>
      <c r="J142" s="369"/>
      <c r="K142" s="369"/>
      <c r="L142" s="369"/>
      <c r="M142" s="369"/>
    </row>
    <row r="143" spans="1:13" x14ac:dyDescent="0.2">
      <c r="A143" s="421" t="s">
        <v>27</v>
      </c>
      <c r="B143" s="404" t="s">
        <v>28</v>
      </c>
      <c r="C143" s="405"/>
      <c r="D143" s="401" t="s">
        <v>29</v>
      </c>
      <c r="E143" s="422" t="s">
        <v>30</v>
      </c>
      <c r="F143" s="423">
        <v>20</v>
      </c>
      <c r="G143" s="388" t="s">
        <v>31</v>
      </c>
      <c r="H143" s="384"/>
      <c r="I143" s="385"/>
      <c r="J143" s="369"/>
      <c r="K143" s="369"/>
      <c r="L143" s="369"/>
      <c r="M143" s="369"/>
    </row>
    <row r="144" spans="1:13" x14ac:dyDescent="0.2">
      <c r="A144" s="421" t="s">
        <v>32</v>
      </c>
      <c r="B144" s="404" t="s">
        <v>33</v>
      </c>
      <c r="C144" s="405"/>
      <c r="D144" s="401" t="s">
        <v>34</v>
      </c>
      <c r="E144" s="422" t="s">
        <v>30</v>
      </c>
      <c r="F144" s="423">
        <v>20</v>
      </c>
      <c r="G144" s="388" t="s">
        <v>31</v>
      </c>
      <c r="H144" s="384"/>
      <c r="I144" s="385"/>
      <c r="J144" s="369"/>
      <c r="K144" s="369"/>
      <c r="L144" s="369"/>
      <c r="M144" s="369"/>
    </row>
    <row r="145" spans="1:16" x14ac:dyDescent="0.2">
      <c r="A145" s="421" t="s">
        <v>35</v>
      </c>
      <c r="B145" s="404" t="s">
        <v>36</v>
      </c>
      <c r="C145" s="405"/>
      <c r="D145" s="401" t="s">
        <v>34</v>
      </c>
      <c r="E145" s="422" t="s">
        <v>30</v>
      </c>
      <c r="F145" s="423">
        <v>20</v>
      </c>
      <c r="G145" s="388" t="s">
        <v>37</v>
      </c>
      <c r="H145" s="384"/>
      <c r="I145" s="385"/>
      <c r="J145" s="369"/>
      <c r="K145" s="369"/>
      <c r="L145" s="369"/>
      <c r="M145" s="369"/>
    </row>
    <row r="146" spans="1:16" x14ac:dyDescent="0.2">
      <c r="A146" s="421" t="s">
        <v>38</v>
      </c>
      <c r="B146" s="404" t="s">
        <v>39</v>
      </c>
      <c r="C146" s="405"/>
      <c r="D146" s="401" t="s">
        <v>40</v>
      </c>
      <c r="E146" s="422" t="s">
        <v>30</v>
      </c>
      <c r="F146" s="423">
        <v>20</v>
      </c>
      <c r="G146" s="388" t="s">
        <v>41</v>
      </c>
      <c r="H146" s="384"/>
      <c r="I146" s="385"/>
      <c r="J146" s="369"/>
      <c r="K146" s="369"/>
      <c r="L146" s="369"/>
      <c r="M146" s="369"/>
    </row>
    <row r="147" spans="1:16" x14ac:dyDescent="0.2">
      <c r="A147" s="421" t="s">
        <v>42</v>
      </c>
      <c r="B147" s="404" t="s">
        <v>43</v>
      </c>
      <c r="C147" s="405"/>
      <c r="D147" s="401" t="s">
        <v>29</v>
      </c>
      <c r="E147" s="422" t="s">
        <v>30</v>
      </c>
      <c r="F147" s="423">
        <v>20</v>
      </c>
      <c r="G147" s="388" t="s">
        <v>31</v>
      </c>
      <c r="H147" s="384"/>
      <c r="I147" s="385"/>
      <c r="J147" s="369"/>
      <c r="K147" s="369"/>
      <c r="L147" s="369"/>
      <c r="M147" s="369"/>
    </row>
    <row r="148" spans="1:16" x14ac:dyDescent="0.2">
      <c r="A148" s="421" t="s">
        <v>44</v>
      </c>
      <c r="B148" s="404" t="s">
        <v>45</v>
      </c>
      <c r="C148" s="405"/>
      <c r="D148" s="401" t="s">
        <v>40</v>
      </c>
      <c r="E148" s="422" t="s">
        <v>30</v>
      </c>
      <c r="F148" s="423">
        <v>20</v>
      </c>
      <c r="G148" s="388" t="s">
        <v>46</v>
      </c>
      <c r="H148" s="384"/>
      <c r="I148" s="385"/>
      <c r="J148" s="369"/>
      <c r="K148" s="369"/>
      <c r="L148" s="369"/>
      <c r="M148" s="369"/>
    </row>
    <row r="149" spans="1:16" x14ac:dyDescent="0.2">
      <c r="A149" s="421" t="s">
        <v>47</v>
      </c>
      <c r="B149" s="404" t="s">
        <v>48</v>
      </c>
      <c r="C149" s="405"/>
      <c r="D149" s="401" t="s">
        <v>40</v>
      </c>
      <c r="E149" s="422" t="s">
        <v>49</v>
      </c>
      <c r="F149" s="423">
        <v>40</v>
      </c>
      <c r="G149" s="388" t="s">
        <v>31</v>
      </c>
      <c r="H149" s="384"/>
      <c r="I149" s="385"/>
      <c r="J149" s="369"/>
      <c r="K149" s="369"/>
      <c r="L149" s="369"/>
      <c r="M149" s="369"/>
    </row>
    <row r="150" spans="1:16" x14ac:dyDescent="0.2">
      <c r="A150" s="421" t="s">
        <v>50</v>
      </c>
      <c r="B150" s="404" t="s">
        <v>51</v>
      </c>
      <c r="C150" s="405"/>
      <c r="D150" s="401" t="s">
        <v>40</v>
      </c>
      <c r="E150" s="422" t="s">
        <v>49</v>
      </c>
      <c r="F150" s="423">
        <v>40</v>
      </c>
      <c r="G150" s="388" t="s">
        <v>52</v>
      </c>
      <c r="H150" s="384"/>
      <c r="I150" s="385"/>
      <c r="J150" s="369"/>
      <c r="K150" s="369"/>
      <c r="L150" s="369"/>
      <c r="M150" s="369"/>
    </row>
    <row r="151" spans="1:16" x14ac:dyDescent="0.2">
      <c r="A151" s="421" t="s">
        <v>53</v>
      </c>
      <c r="B151" s="404" t="s">
        <v>54</v>
      </c>
      <c r="C151" s="405"/>
      <c r="D151" s="401" t="s">
        <v>40</v>
      </c>
      <c r="E151" s="422" t="s">
        <v>49</v>
      </c>
      <c r="F151" s="423">
        <v>40</v>
      </c>
      <c r="G151" s="388" t="s">
        <v>55</v>
      </c>
      <c r="H151" s="384"/>
      <c r="I151" s="385"/>
      <c r="J151" s="369"/>
      <c r="K151" s="369"/>
      <c r="L151" s="369"/>
      <c r="M151" s="369"/>
    </row>
    <row r="152" spans="1:16" x14ac:dyDescent="0.2">
      <c r="A152" s="421" t="s">
        <v>56</v>
      </c>
      <c r="B152" s="404" t="s">
        <v>57</v>
      </c>
      <c r="C152" s="405"/>
      <c r="D152" s="401" t="s">
        <v>40</v>
      </c>
      <c r="E152" s="422" t="s">
        <v>49</v>
      </c>
      <c r="F152" s="423">
        <v>40</v>
      </c>
      <c r="G152" s="388" t="s">
        <v>58</v>
      </c>
      <c r="H152" s="384"/>
      <c r="I152" s="385"/>
      <c r="J152" s="369"/>
      <c r="K152" s="369"/>
      <c r="L152" s="369"/>
      <c r="M152" s="369"/>
    </row>
    <row r="153" spans="1:16" x14ac:dyDescent="0.2">
      <c r="A153" s="421" t="s">
        <v>59</v>
      </c>
      <c r="B153" s="404" t="s">
        <v>60</v>
      </c>
      <c r="C153" s="405"/>
      <c r="D153" s="401" t="s">
        <v>40</v>
      </c>
      <c r="E153" s="422" t="s">
        <v>49</v>
      </c>
      <c r="F153" s="423">
        <v>40</v>
      </c>
      <c r="G153" s="388" t="s">
        <v>61</v>
      </c>
      <c r="H153" s="384"/>
      <c r="I153" s="385"/>
      <c r="J153" s="369"/>
      <c r="K153" s="369"/>
      <c r="L153" s="369"/>
      <c r="M153" s="369"/>
    </row>
    <row r="154" spans="1:16" x14ac:dyDescent="0.2">
      <c r="A154" s="421" t="s">
        <v>62</v>
      </c>
      <c r="B154" s="404" t="s">
        <v>63</v>
      </c>
      <c r="C154" s="405"/>
      <c r="D154" s="401" t="s">
        <v>40</v>
      </c>
      <c r="E154" s="422" t="s">
        <v>49</v>
      </c>
      <c r="F154" s="423">
        <v>40</v>
      </c>
      <c r="G154" s="388" t="s">
        <v>31</v>
      </c>
      <c r="H154" s="384"/>
      <c r="I154" s="385"/>
      <c r="J154" s="369"/>
      <c r="K154" s="369"/>
      <c r="L154" s="369"/>
      <c r="M154" s="369"/>
    </row>
    <row r="155" spans="1:16" x14ac:dyDescent="0.2">
      <c r="A155" s="421" t="s">
        <v>64</v>
      </c>
      <c r="B155" s="404" t="s">
        <v>65</v>
      </c>
      <c r="C155" s="405"/>
      <c r="D155" s="401" t="s">
        <v>34</v>
      </c>
      <c r="E155" s="422" t="s">
        <v>66</v>
      </c>
      <c r="F155" s="423">
        <v>60</v>
      </c>
      <c r="G155" s="388" t="s">
        <v>31</v>
      </c>
      <c r="H155" s="384"/>
      <c r="I155" s="385"/>
      <c r="J155" s="369"/>
      <c r="K155" s="410"/>
      <c r="L155" s="410"/>
      <c r="M155" s="424"/>
      <c r="N155" s="2"/>
      <c r="O155" s="127"/>
      <c r="P155" s="136"/>
    </row>
    <row r="156" spans="1:16" x14ac:dyDescent="0.2">
      <c r="A156" s="421" t="s">
        <v>67</v>
      </c>
      <c r="B156" s="404" t="s">
        <v>68</v>
      </c>
      <c r="C156" s="405"/>
      <c r="D156" s="401" t="s">
        <v>34</v>
      </c>
      <c r="E156" s="422" t="s">
        <v>66</v>
      </c>
      <c r="F156" s="423">
        <v>60</v>
      </c>
      <c r="G156" s="388" t="s">
        <v>31</v>
      </c>
      <c r="H156" s="384"/>
      <c r="I156" s="385"/>
      <c r="J156" s="369"/>
      <c r="K156" s="410"/>
      <c r="L156" s="410"/>
      <c r="M156" s="424"/>
      <c r="N156" s="2"/>
      <c r="O156" s="127"/>
      <c r="P156" s="136"/>
    </row>
    <row r="157" spans="1:16" x14ac:dyDescent="0.2">
      <c r="A157" s="421" t="s">
        <v>69</v>
      </c>
      <c r="B157" s="404" t="s">
        <v>70</v>
      </c>
      <c r="C157" s="405"/>
      <c r="D157" s="401" t="s">
        <v>34</v>
      </c>
      <c r="E157" s="422" t="s">
        <v>66</v>
      </c>
      <c r="F157" s="423">
        <v>60</v>
      </c>
      <c r="G157" s="388" t="s">
        <v>31</v>
      </c>
      <c r="H157" s="384"/>
      <c r="I157" s="385"/>
      <c r="J157" s="369"/>
      <c r="K157" s="410"/>
      <c r="L157" s="410"/>
      <c r="M157" s="424"/>
      <c r="N157" s="2"/>
      <c r="O157" s="127"/>
      <c r="P157" s="136"/>
    </row>
    <row r="158" spans="1:16" x14ac:dyDescent="0.2">
      <c r="A158" s="421" t="s">
        <v>71</v>
      </c>
      <c r="B158" s="404" t="s">
        <v>72</v>
      </c>
      <c r="C158" s="405"/>
      <c r="D158" s="401" t="s">
        <v>40</v>
      </c>
      <c r="E158" s="422" t="s">
        <v>66</v>
      </c>
      <c r="F158" s="423">
        <v>60</v>
      </c>
      <c r="G158" s="388" t="s">
        <v>37</v>
      </c>
      <c r="H158" s="384"/>
      <c r="I158" s="385"/>
      <c r="J158" s="369"/>
      <c r="K158" s="369"/>
      <c r="L158" s="369"/>
      <c r="M158" s="369"/>
    </row>
    <row r="159" spans="1:16" x14ac:dyDescent="0.2">
      <c r="A159" s="421" t="s">
        <v>73</v>
      </c>
      <c r="B159" s="404" t="s">
        <v>74</v>
      </c>
      <c r="C159" s="405"/>
      <c r="D159" s="401" t="s">
        <v>40</v>
      </c>
      <c r="E159" s="422" t="s">
        <v>66</v>
      </c>
      <c r="F159" s="423">
        <v>60</v>
      </c>
      <c r="G159" s="388" t="s">
        <v>75</v>
      </c>
      <c r="H159" s="384"/>
      <c r="I159" s="385"/>
      <c r="J159" s="369"/>
      <c r="K159" s="369"/>
      <c r="L159" s="369"/>
      <c r="M159" s="369"/>
    </row>
    <row r="160" spans="1:16" x14ac:dyDescent="0.2">
      <c r="A160" s="421" t="s">
        <v>76</v>
      </c>
      <c r="B160" s="404" t="s">
        <v>77</v>
      </c>
      <c r="C160" s="405"/>
      <c r="D160" s="401" t="s">
        <v>40</v>
      </c>
      <c r="E160" s="422" t="s">
        <v>66</v>
      </c>
      <c r="F160" s="423">
        <v>60</v>
      </c>
      <c r="G160" s="388" t="s">
        <v>78</v>
      </c>
      <c r="H160" s="384"/>
      <c r="I160" s="385"/>
      <c r="J160" s="369"/>
      <c r="K160" s="369"/>
      <c r="L160" s="369"/>
      <c r="M160" s="369"/>
    </row>
    <row r="161" spans="1:13" x14ac:dyDescent="0.2">
      <c r="A161" s="421" t="s">
        <v>79</v>
      </c>
      <c r="B161" s="404" t="s">
        <v>80</v>
      </c>
      <c r="C161" s="405"/>
      <c r="D161" s="401" t="s">
        <v>40</v>
      </c>
      <c r="E161" s="422" t="s">
        <v>81</v>
      </c>
      <c r="F161" s="423" t="s">
        <v>82</v>
      </c>
      <c r="G161" s="388" t="s">
        <v>83</v>
      </c>
      <c r="H161" s="384"/>
      <c r="I161" s="385"/>
      <c r="J161" s="369"/>
      <c r="K161" s="369"/>
      <c r="L161" s="369"/>
      <c r="M161" s="369"/>
    </row>
    <row r="162" spans="1:13" x14ac:dyDescent="0.2">
      <c r="A162" s="421" t="s">
        <v>84</v>
      </c>
      <c r="B162" s="404" t="s">
        <v>85</v>
      </c>
      <c r="C162" s="405"/>
      <c r="D162" s="401" t="s">
        <v>40</v>
      </c>
      <c r="E162" s="422" t="s">
        <v>81</v>
      </c>
      <c r="F162" s="423" t="s">
        <v>82</v>
      </c>
      <c r="G162" s="388" t="s">
        <v>83</v>
      </c>
      <c r="H162" s="384"/>
      <c r="I162" s="385"/>
      <c r="J162" s="369"/>
      <c r="K162" s="369"/>
      <c r="L162" s="369"/>
      <c r="M162" s="369"/>
    </row>
    <row r="163" spans="1:13" x14ac:dyDescent="0.2">
      <c r="A163" s="425" t="s">
        <v>82</v>
      </c>
      <c r="B163" s="426" t="s">
        <v>86</v>
      </c>
      <c r="C163" s="373"/>
      <c r="D163" s="401" t="s">
        <v>40</v>
      </c>
      <c r="E163" s="422" t="s">
        <v>81</v>
      </c>
      <c r="F163" s="425" t="s">
        <v>82</v>
      </c>
      <c r="G163" s="388" t="s">
        <v>39</v>
      </c>
      <c r="H163" s="384"/>
      <c r="I163" s="385"/>
      <c r="J163" s="369"/>
      <c r="K163" s="369"/>
      <c r="L163" s="369"/>
      <c r="M163" s="369"/>
    </row>
    <row r="164" spans="1:13" x14ac:dyDescent="0.2">
      <c r="A164" s="425" t="s">
        <v>82</v>
      </c>
      <c r="B164" s="427" t="s">
        <v>87</v>
      </c>
      <c r="C164" s="403"/>
      <c r="D164" s="401" t="s">
        <v>34</v>
      </c>
      <c r="E164" s="422" t="s">
        <v>81</v>
      </c>
      <c r="F164" s="425" t="s">
        <v>82</v>
      </c>
      <c r="G164" s="388" t="s">
        <v>54</v>
      </c>
      <c r="H164" s="384"/>
      <c r="I164" s="385"/>
      <c r="J164" s="369"/>
      <c r="K164" s="369"/>
      <c r="L164" s="369"/>
      <c r="M164" s="369"/>
    </row>
    <row r="165" spans="1:13" x14ac:dyDescent="0.2">
      <c r="A165" s="425" t="s">
        <v>82</v>
      </c>
      <c r="B165" s="427" t="s">
        <v>88</v>
      </c>
      <c r="C165" s="403"/>
      <c r="D165" s="401" t="s">
        <v>34</v>
      </c>
      <c r="E165" s="422" t="s">
        <v>81</v>
      </c>
      <c r="F165" s="425" t="s">
        <v>82</v>
      </c>
      <c r="G165" s="388" t="s">
        <v>89</v>
      </c>
      <c r="H165" s="384"/>
      <c r="I165" s="385"/>
      <c r="J165" s="369"/>
      <c r="K165" s="369"/>
      <c r="L165" s="369"/>
      <c r="M165" s="369"/>
    </row>
    <row r="166" spans="1:13" x14ac:dyDescent="0.2">
      <c r="A166" s="425" t="s">
        <v>82</v>
      </c>
      <c r="B166" s="427" t="s">
        <v>90</v>
      </c>
      <c r="C166" s="403"/>
      <c r="D166" s="401" t="s">
        <v>34</v>
      </c>
      <c r="E166" s="422" t="s">
        <v>81</v>
      </c>
      <c r="F166" s="425" t="s">
        <v>82</v>
      </c>
      <c r="G166" s="388" t="s">
        <v>60</v>
      </c>
      <c r="H166" s="384"/>
      <c r="I166" s="385"/>
      <c r="J166" s="369"/>
      <c r="K166" s="369"/>
      <c r="L166" s="369"/>
      <c r="M166" s="369"/>
    </row>
    <row r="167" spans="1:13" x14ac:dyDescent="0.2">
      <c r="A167" s="428" t="s">
        <v>91</v>
      </c>
      <c r="B167" s="429"/>
      <c r="C167" s="429"/>
      <c r="D167" s="429"/>
      <c r="E167" s="429"/>
      <c r="F167" s="430"/>
      <c r="G167" s="430"/>
      <c r="H167" s="430"/>
      <c r="I167" s="431"/>
      <c r="J167" s="369"/>
      <c r="K167" s="369"/>
      <c r="L167" s="369"/>
      <c r="M167" s="369"/>
    </row>
    <row r="168" spans="1:13" x14ac:dyDescent="0.2">
      <c r="A168" s="432" t="s">
        <v>92</v>
      </c>
      <c r="B168" s="410"/>
      <c r="C168" s="410"/>
      <c r="D168" s="410"/>
      <c r="E168" s="410"/>
      <c r="F168" s="433"/>
      <c r="G168" s="433"/>
      <c r="H168" s="433"/>
      <c r="I168" s="434"/>
      <c r="J168" s="369"/>
      <c r="K168" s="369"/>
      <c r="L168" s="369"/>
      <c r="M168" s="369"/>
    </row>
    <row r="169" spans="1:13" x14ac:dyDescent="0.2">
      <c r="A169" s="435" t="s">
        <v>93</v>
      </c>
      <c r="B169" s="433"/>
      <c r="C169" s="433"/>
      <c r="D169" s="433"/>
      <c r="E169" s="433"/>
      <c r="F169" s="433"/>
      <c r="G169" s="433"/>
      <c r="H169" s="433"/>
      <c r="I169" s="434"/>
      <c r="J169" s="369"/>
      <c r="K169" s="369"/>
      <c r="L169" s="369"/>
      <c r="M169" s="369"/>
    </row>
    <row r="170" spans="1:13" x14ac:dyDescent="0.2">
      <c r="A170" s="436" t="s">
        <v>94</v>
      </c>
      <c r="B170" s="437"/>
      <c r="C170" s="437"/>
      <c r="D170" s="437"/>
      <c r="E170" s="437"/>
      <c r="F170" s="437"/>
      <c r="G170" s="437"/>
      <c r="H170" s="437"/>
      <c r="I170" s="438"/>
      <c r="J170" s="369"/>
      <c r="K170" s="369"/>
      <c r="L170" s="369"/>
      <c r="M170" s="369"/>
    </row>
    <row r="171" spans="1:13" x14ac:dyDescent="0.2">
      <c r="A171" s="369"/>
      <c r="B171" s="369"/>
      <c r="C171" s="369"/>
      <c r="D171" s="369"/>
      <c r="E171" s="369"/>
      <c r="F171" s="369"/>
      <c r="G171" s="369"/>
      <c r="H171" s="369"/>
      <c r="I171" s="369"/>
      <c r="J171" s="369"/>
      <c r="K171" s="369"/>
      <c r="L171" s="369"/>
      <c r="M171" s="369"/>
    </row>
    <row r="172" spans="1:13" x14ac:dyDescent="0.2">
      <c r="A172" s="383" t="s">
        <v>827</v>
      </c>
      <c r="B172" s="384"/>
      <c r="C172" s="384"/>
      <c r="D172" s="384"/>
      <c r="E172" s="384"/>
      <c r="F172" s="384"/>
      <c r="G172" s="384"/>
      <c r="H172" s="384"/>
      <c r="I172" s="384"/>
      <c r="J172" s="384"/>
      <c r="K172" s="439">
        <f ca="1">RANDBETWEEN(1,6)+RANDBETWEEN(1,6)</f>
        <v>8</v>
      </c>
      <c r="L172" s="369"/>
      <c r="M172" s="369"/>
    </row>
    <row r="173" spans="1:13" x14ac:dyDescent="0.2">
      <c r="A173" s="406" t="s">
        <v>828</v>
      </c>
      <c r="B173" s="407"/>
      <c r="C173" s="407"/>
      <c r="D173" s="407"/>
      <c r="E173" s="407"/>
      <c r="F173" s="407"/>
      <c r="G173" s="407"/>
      <c r="H173" s="407"/>
      <c r="I173" s="407"/>
      <c r="J173" s="407"/>
      <c r="K173" s="408"/>
      <c r="L173" s="369"/>
      <c r="M173" s="369"/>
    </row>
    <row r="174" spans="1:13" x14ac:dyDescent="0.2">
      <c r="A174" s="409" t="s">
        <v>829</v>
      </c>
      <c r="B174" s="410"/>
      <c r="C174" s="410"/>
      <c r="D174" s="410"/>
      <c r="E174" s="410"/>
      <c r="F174" s="410"/>
      <c r="G174" s="410"/>
      <c r="H174" s="410"/>
      <c r="I174" s="410"/>
      <c r="J174" s="410"/>
      <c r="K174" s="411"/>
      <c r="L174" s="369"/>
      <c r="M174" s="369"/>
    </row>
    <row r="175" spans="1:13" x14ac:dyDescent="0.2">
      <c r="A175" s="409" t="s">
        <v>830</v>
      </c>
      <c r="B175" s="410"/>
      <c r="C175" s="410"/>
      <c r="D175" s="440"/>
      <c r="E175" s="440"/>
      <c r="F175" s="440"/>
      <c r="G175" s="440"/>
      <c r="H175" s="440"/>
      <c r="I175" s="440"/>
      <c r="J175" s="440"/>
      <c r="K175" s="411"/>
      <c r="L175" s="369"/>
      <c r="M175" s="369"/>
    </row>
    <row r="176" spans="1:13" x14ac:dyDescent="0.2">
      <c r="A176" s="409"/>
      <c r="B176" s="440"/>
      <c r="C176" s="440"/>
      <c r="D176" s="440"/>
      <c r="E176" s="440"/>
      <c r="F176" s="440"/>
      <c r="G176" s="440"/>
      <c r="H176" s="440"/>
      <c r="I176" s="440"/>
      <c r="J176" s="440"/>
      <c r="K176" s="411"/>
      <c r="L176" s="369"/>
      <c r="M176" s="369"/>
    </row>
    <row r="177" spans="1:13" x14ac:dyDescent="0.2">
      <c r="A177" s="409" t="s">
        <v>804</v>
      </c>
      <c r="B177" s="441" t="s">
        <v>188</v>
      </c>
      <c r="C177" s="440"/>
      <c r="D177" s="442" t="s">
        <v>831</v>
      </c>
      <c r="E177" s="369"/>
      <c r="F177" s="443"/>
      <c r="G177" s="444" t="s">
        <v>832</v>
      </c>
      <c r="H177" s="444"/>
      <c r="I177" s="440"/>
      <c r="J177" s="440"/>
      <c r="K177" s="411"/>
      <c r="L177" s="369"/>
      <c r="M177" s="369"/>
    </row>
    <row r="178" spans="1:13" x14ac:dyDescent="0.2">
      <c r="A178" s="409" t="s">
        <v>181</v>
      </c>
      <c r="B178" s="441" t="s">
        <v>476</v>
      </c>
      <c r="C178" s="440"/>
      <c r="D178" s="369" t="s">
        <v>31</v>
      </c>
      <c r="E178" s="369">
        <v>-2</v>
      </c>
      <c r="F178" s="440"/>
      <c r="G178" s="445" t="s">
        <v>833</v>
      </c>
      <c r="H178" s="445">
        <v>0</v>
      </c>
      <c r="I178" s="369"/>
      <c r="J178" s="440"/>
      <c r="K178" s="411"/>
      <c r="L178" s="369"/>
      <c r="M178" s="369"/>
    </row>
    <row r="179" spans="1:13" x14ac:dyDescent="0.2">
      <c r="A179" s="409" t="s">
        <v>834</v>
      </c>
      <c r="B179" s="441" t="s">
        <v>184</v>
      </c>
      <c r="C179" s="440"/>
      <c r="D179" s="369" t="s">
        <v>148</v>
      </c>
      <c r="E179" s="441" t="s">
        <v>477</v>
      </c>
      <c r="F179" s="440"/>
      <c r="G179" s="445" t="s">
        <v>835</v>
      </c>
      <c r="H179" s="445">
        <v>1</v>
      </c>
      <c r="I179" s="440"/>
      <c r="J179" s="440"/>
      <c r="K179" s="411"/>
      <c r="L179" s="369"/>
      <c r="M179" s="369"/>
    </row>
    <row r="180" spans="1:13" x14ac:dyDescent="0.2">
      <c r="A180" s="409" t="s">
        <v>836</v>
      </c>
      <c r="B180" s="441" t="s">
        <v>569</v>
      </c>
      <c r="C180" s="440"/>
      <c r="D180" s="369" t="s">
        <v>158</v>
      </c>
      <c r="E180" s="441" t="s">
        <v>184</v>
      </c>
      <c r="F180" s="440"/>
      <c r="G180" s="445" t="s">
        <v>438</v>
      </c>
      <c r="H180" s="445">
        <v>2</v>
      </c>
      <c r="I180" s="440"/>
      <c r="J180" s="440"/>
      <c r="K180" s="411"/>
      <c r="L180" s="369"/>
      <c r="M180" s="369"/>
    </row>
    <row r="181" spans="1:13" x14ac:dyDescent="0.2">
      <c r="A181" s="409" t="s">
        <v>837</v>
      </c>
      <c r="B181" s="441" t="s">
        <v>188</v>
      </c>
      <c r="C181" s="440"/>
      <c r="D181" s="369" t="s">
        <v>162</v>
      </c>
      <c r="E181" s="441" t="s">
        <v>188</v>
      </c>
      <c r="F181" s="440"/>
      <c r="G181" s="445" t="s">
        <v>109</v>
      </c>
      <c r="H181" s="445">
        <v>3</v>
      </c>
      <c r="I181" s="440"/>
      <c r="J181" s="440"/>
      <c r="K181" s="411"/>
      <c r="L181" s="369"/>
      <c r="M181" s="369"/>
    </row>
    <row r="182" spans="1:13" x14ac:dyDescent="0.2">
      <c r="A182" s="409" t="s">
        <v>838</v>
      </c>
      <c r="B182" s="441" t="s">
        <v>184</v>
      </c>
      <c r="C182" s="440"/>
      <c r="D182" s="369"/>
      <c r="E182" s="369"/>
      <c r="F182" s="440"/>
      <c r="G182" s="445" t="s">
        <v>113</v>
      </c>
      <c r="H182" s="445">
        <v>4</v>
      </c>
      <c r="I182" s="440"/>
      <c r="J182" s="440"/>
      <c r="K182" s="411"/>
      <c r="L182" s="369"/>
      <c r="M182" s="369"/>
    </row>
    <row r="183" spans="1:13" x14ac:dyDescent="0.2">
      <c r="A183" s="409" t="s">
        <v>839</v>
      </c>
      <c r="B183" s="441" t="s">
        <v>477</v>
      </c>
      <c r="C183" s="440"/>
      <c r="D183" s="369"/>
      <c r="E183" s="369"/>
      <c r="F183" s="440"/>
      <c r="G183" s="445" t="s">
        <v>394</v>
      </c>
      <c r="H183" s="445">
        <v>5</v>
      </c>
      <c r="I183" s="440"/>
      <c r="J183" s="440"/>
      <c r="K183" s="411"/>
      <c r="L183" s="369"/>
      <c r="M183" s="369"/>
    </row>
    <row r="184" spans="1:13" x14ac:dyDescent="0.2">
      <c r="A184" s="409" t="s">
        <v>840</v>
      </c>
      <c r="B184" s="441" t="s">
        <v>476</v>
      </c>
      <c r="C184" s="440"/>
      <c r="D184" s="369"/>
      <c r="E184" s="369"/>
      <c r="F184" s="440"/>
      <c r="G184" s="445" t="s">
        <v>841</v>
      </c>
      <c r="H184" s="445">
        <v>6</v>
      </c>
      <c r="I184" s="440"/>
      <c r="J184" s="440"/>
      <c r="K184" s="411"/>
      <c r="L184" s="369"/>
      <c r="M184" s="369"/>
    </row>
    <row r="185" spans="1:13" x14ac:dyDescent="0.2">
      <c r="A185" s="412" t="s">
        <v>842</v>
      </c>
      <c r="B185" s="446" t="s">
        <v>479</v>
      </c>
      <c r="C185" s="413"/>
      <c r="D185" s="413"/>
      <c r="E185" s="413"/>
      <c r="F185" s="413"/>
      <c r="G185" s="413"/>
      <c r="H185" s="413"/>
      <c r="I185" s="413"/>
      <c r="J185" s="413"/>
      <c r="K185" s="414"/>
      <c r="L185" s="369"/>
      <c r="M185" s="369"/>
    </row>
    <row r="188" spans="1:13" x14ac:dyDescent="0.2">
      <c r="A188" s="447" t="s">
        <v>843</v>
      </c>
      <c r="B188" s="448"/>
      <c r="C188" s="448"/>
      <c r="D188" s="449"/>
      <c r="E188" s="449"/>
      <c r="F188" s="449"/>
      <c r="G188" s="449"/>
      <c r="H188" s="449"/>
      <c r="I188" s="449"/>
      <c r="J188" s="449"/>
      <c r="K188" s="449"/>
      <c r="L188" s="450"/>
    </row>
    <row r="189" spans="1:13" x14ac:dyDescent="0.2">
      <c r="A189" s="451"/>
      <c r="B189" s="452"/>
      <c r="C189" s="452"/>
      <c r="D189" s="452"/>
      <c r="E189" s="452"/>
      <c r="F189" s="452"/>
      <c r="G189" s="452"/>
      <c r="H189" s="452"/>
      <c r="I189" s="452"/>
      <c r="J189" s="452"/>
      <c r="K189" s="453"/>
      <c r="L189" s="454"/>
    </row>
    <row r="190" spans="1:13" x14ac:dyDescent="0.2">
      <c r="A190" s="453" t="s">
        <v>844</v>
      </c>
      <c r="B190" s="453"/>
      <c r="C190" s="453"/>
      <c r="D190" s="453"/>
      <c r="E190" s="453"/>
      <c r="F190" s="453"/>
      <c r="G190" s="453"/>
      <c r="H190" s="453"/>
      <c r="I190" s="453"/>
      <c r="J190" s="453"/>
      <c r="K190" s="453"/>
      <c r="L190" s="454"/>
    </row>
    <row r="191" spans="1:13" x14ac:dyDescent="0.2">
      <c r="A191" s="453" t="s">
        <v>845</v>
      </c>
      <c r="B191" s="453"/>
      <c r="C191" s="453"/>
      <c r="D191" s="453"/>
      <c r="E191" s="453"/>
      <c r="F191" s="453"/>
      <c r="G191" s="453"/>
      <c r="H191" s="453"/>
      <c r="I191" s="453"/>
      <c r="J191" s="453"/>
      <c r="K191" s="453"/>
      <c r="L191" s="454"/>
    </row>
    <row r="192" spans="1:13" x14ac:dyDescent="0.2">
      <c r="A192" s="451"/>
      <c r="B192" s="452"/>
      <c r="C192" s="452"/>
      <c r="D192" s="452"/>
      <c r="E192" s="452"/>
      <c r="F192" s="452"/>
      <c r="G192" s="452"/>
      <c r="H192" s="452"/>
      <c r="I192" s="452"/>
      <c r="J192" s="452"/>
      <c r="K192" s="453"/>
      <c r="L192" s="454"/>
    </row>
    <row r="193" spans="1:12" x14ac:dyDescent="0.2">
      <c r="A193" s="451" t="s">
        <v>836</v>
      </c>
      <c r="B193" s="455" t="s">
        <v>569</v>
      </c>
      <c r="C193" s="452"/>
      <c r="D193" s="453" t="s">
        <v>846</v>
      </c>
      <c r="E193" s="453"/>
      <c r="F193" s="453"/>
      <c r="G193" s="453"/>
      <c r="H193" s="453"/>
      <c r="I193" s="452"/>
      <c r="J193" s="452"/>
      <c r="K193" s="453"/>
      <c r="L193" s="454"/>
    </row>
    <row r="194" spans="1:12" x14ac:dyDescent="0.2">
      <c r="A194" s="451" t="s">
        <v>837</v>
      </c>
      <c r="B194" s="455" t="s">
        <v>188</v>
      </c>
      <c r="C194" s="452"/>
      <c r="D194" s="452" t="s">
        <v>847</v>
      </c>
      <c r="E194" s="452"/>
      <c r="F194" s="452"/>
      <c r="G194" s="452"/>
      <c r="H194" s="452"/>
      <c r="I194" s="452"/>
      <c r="J194" s="452"/>
      <c r="K194" s="453"/>
      <c r="L194" s="454"/>
    </row>
    <row r="195" spans="1:12" ht="14.85" customHeight="1" x14ac:dyDescent="0.2">
      <c r="A195" s="451" t="s">
        <v>838</v>
      </c>
      <c r="B195" s="455" t="s">
        <v>184</v>
      </c>
      <c r="C195" s="452"/>
      <c r="D195" s="453" t="s">
        <v>848</v>
      </c>
      <c r="E195" s="453"/>
      <c r="F195" s="453"/>
      <c r="G195" s="453"/>
      <c r="H195" s="453"/>
      <c r="I195" s="453"/>
      <c r="J195" s="453"/>
      <c r="K195" s="453"/>
      <c r="L195" s="454"/>
    </row>
    <row r="196" spans="1:12" x14ac:dyDescent="0.2">
      <c r="A196" s="451" t="s">
        <v>839</v>
      </c>
      <c r="B196" s="455" t="s">
        <v>477</v>
      </c>
      <c r="C196" s="452"/>
      <c r="D196" s="453" t="s">
        <v>849</v>
      </c>
      <c r="E196" s="453"/>
      <c r="F196" s="453"/>
      <c r="G196" s="453"/>
      <c r="H196" s="453"/>
      <c r="I196" s="453"/>
      <c r="J196" s="453"/>
      <c r="K196" s="453"/>
      <c r="L196" s="454"/>
    </row>
    <row r="197" spans="1:12" x14ac:dyDescent="0.2">
      <c r="A197" s="451" t="s">
        <v>840</v>
      </c>
      <c r="B197" s="455" t="s">
        <v>476</v>
      </c>
      <c r="C197" s="452"/>
      <c r="D197" s="452"/>
      <c r="E197" s="452"/>
      <c r="F197" s="452"/>
      <c r="G197" s="452"/>
      <c r="H197" s="452"/>
      <c r="I197" s="452"/>
      <c r="J197" s="452"/>
      <c r="K197" s="452"/>
      <c r="L197" s="454"/>
    </row>
    <row r="198" spans="1:12" ht="14.85" customHeight="1" x14ac:dyDescent="0.2">
      <c r="A198" s="451"/>
      <c r="B198" s="456"/>
      <c r="C198" s="456"/>
      <c r="D198" s="456"/>
      <c r="E198" s="456"/>
      <c r="F198" s="456"/>
      <c r="G198" s="456"/>
      <c r="H198" s="457"/>
      <c r="I198" s="452"/>
      <c r="J198" s="452"/>
      <c r="K198" s="452"/>
      <c r="L198" s="454"/>
    </row>
    <row r="199" spans="1:12" x14ac:dyDescent="0.2">
      <c r="A199" s="458" t="s">
        <v>850</v>
      </c>
      <c r="B199" s="459"/>
      <c r="C199" s="459"/>
      <c r="D199" s="459"/>
      <c r="E199" s="460"/>
      <c r="F199" s="461" t="s">
        <v>851</v>
      </c>
      <c r="G199" s="462">
        <f ca="1">RANDBETWEEN(1,20)</f>
        <v>4</v>
      </c>
      <c r="H199" s="463"/>
      <c r="I199" s="452" t="s">
        <v>852</v>
      </c>
      <c r="J199" s="452"/>
      <c r="K199" s="452"/>
      <c r="L199" s="464"/>
    </row>
    <row r="200" spans="1:12" x14ac:dyDescent="0.2">
      <c r="A200" s="465" t="s">
        <v>355</v>
      </c>
      <c r="B200" s="466" t="s">
        <v>853</v>
      </c>
      <c r="C200" s="466" t="s">
        <v>854</v>
      </c>
      <c r="D200" s="467" t="s">
        <v>855</v>
      </c>
      <c r="E200" s="466" t="s">
        <v>856</v>
      </c>
      <c r="F200" s="466" t="s">
        <v>857</v>
      </c>
      <c r="G200" s="468" t="s">
        <v>858</v>
      </c>
      <c r="H200" s="463"/>
      <c r="I200" s="452" t="s">
        <v>859</v>
      </c>
      <c r="J200" s="452"/>
      <c r="K200" s="452"/>
      <c r="L200" s="464"/>
    </row>
    <row r="201" spans="1:12" x14ac:dyDescent="0.2">
      <c r="A201" s="469" t="s">
        <v>860</v>
      </c>
      <c r="B201" s="470" t="s">
        <v>861</v>
      </c>
      <c r="C201" s="471">
        <v>0</v>
      </c>
      <c r="D201" s="472">
        <v>0</v>
      </c>
      <c r="E201" s="471">
        <v>2308</v>
      </c>
      <c r="F201" s="471">
        <v>12</v>
      </c>
      <c r="G201" s="473">
        <v>12000</v>
      </c>
      <c r="H201" s="463"/>
      <c r="I201" s="452" t="s">
        <v>862</v>
      </c>
      <c r="J201" s="452"/>
      <c r="K201" s="452"/>
      <c r="L201" s="454"/>
    </row>
    <row r="202" spans="1:12" x14ac:dyDescent="0.2">
      <c r="A202" s="469" t="s">
        <v>863</v>
      </c>
      <c r="B202" s="470" t="s">
        <v>864</v>
      </c>
      <c r="C202" s="471">
        <v>0</v>
      </c>
      <c r="D202" s="472">
        <v>0</v>
      </c>
      <c r="E202" s="471">
        <f>(2715*2)+2714</f>
        <v>8144</v>
      </c>
      <c r="F202" s="471">
        <v>20</v>
      </c>
      <c r="G202" s="473">
        <v>40000</v>
      </c>
      <c r="H202" s="463"/>
      <c r="I202" s="452"/>
      <c r="J202" s="452"/>
      <c r="K202" s="452"/>
      <c r="L202" s="474"/>
    </row>
    <row r="203" spans="1:12" x14ac:dyDescent="0.2">
      <c r="A203" s="469" t="s">
        <v>865</v>
      </c>
      <c r="B203" s="470" t="s">
        <v>866</v>
      </c>
      <c r="C203" s="471">
        <v>0</v>
      </c>
      <c r="D203" s="472" t="s">
        <v>867</v>
      </c>
      <c r="E203" s="471">
        <f>1200+432</f>
        <v>1632</v>
      </c>
      <c r="F203" s="471"/>
      <c r="G203" s="473">
        <v>45000</v>
      </c>
      <c r="H203" s="463"/>
      <c r="I203" s="452" t="s">
        <v>868</v>
      </c>
      <c r="J203" s="452"/>
      <c r="K203" s="452"/>
      <c r="L203" s="474"/>
    </row>
    <row r="204" spans="1:12" x14ac:dyDescent="0.2">
      <c r="A204" s="469" t="s">
        <v>391</v>
      </c>
      <c r="B204" s="470" t="s">
        <v>869</v>
      </c>
      <c r="C204" s="471">
        <v>0</v>
      </c>
      <c r="D204" s="472">
        <v>15</v>
      </c>
      <c r="E204" s="471">
        <v>68</v>
      </c>
      <c r="F204" s="471">
        <v>10</v>
      </c>
      <c r="G204" s="473">
        <v>30000</v>
      </c>
      <c r="H204" s="463"/>
      <c r="I204" s="452" t="s">
        <v>870</v>
      </c>
      <c r="J204" s="452"/>
      <c r="K204" s="452"/>
      <c r="L204" s="474"/>
    </row>
    <row r="205" spans="1:12" x14ac:dyDescent="0.2">
      <c r="A205" s="469" t="s">
        <v>871</v>
      </c>
      <c r="B205" s="470" t="s">
        <v>872</v>
      </c>
      <c r="C205" s="471">
        <v>12</v>
      </c>
      <c r="D205" s="472">
        <v>90</v>
      </c>
      <c r="E205" s="471">
        <v>440</v>
      </c>
      <c r="F205" s="471">
        <v>50</v>
      </c>
      <c r="G205" s="473">
        <v>300000</v>
      </c>
      <c r="H205" s="463"/>
      <c r="I205" s="452" t="s">
        <v>873</v>
      </c>
      <c r="J205" s="452"/>
      <c r="K205" s="452"/>
      <c r="L205" s="454"/>
    </row>
    <row r="206" spans="1:12" x14ac:dyDescent="0.2">
      <c r="A206" s="469" t="s">
        <v>428</v>
      </c>
      <c r="B206" s="470" t="s">
        <v>874</v>
      </c>
      <c r="C206" s="471">
        <v>4</v>
      </c>
      <c r="D206" s="472">
        <v>0</v>
      </c>
      <c r="E206" s="471">
        <v>34</v>
      </c>
      <c r="F206" s="471">
        <v>9</v>
      </c>
      <c r="G206" s="473">
        <v>40000</v>
      </c>
      <c r="H206" s="463"/>
      <c r="I206" s="452" t="s">
        <v>875</v>
      </c>
      <c r="J206" s="452"/>
      <c r="K206" s="452"/>
      <c r="L206" s="454"/>
    </row>
    <row r="207" spans="1:12" x14ac:dyDescent="0.2">
      <c r="A207" s="469" t="s">
        <v>414</v>
      </c>
      <c r="B207" s="470" t="s">
        <v>876</v>
      </c>
      <c r="C207" s="471">
        <v>12</v>
      </c>
      <c r="D207" s="472">
        <v>0</v>
      </c>
      <c r="E207" s="471">
        <v>74</v>
      </c>
      <c r="F207" s="471">
        <v>14</v>
      </c>
      <c r="G207" s="473">
        <v>120000</v>
      </c>
      <c r="H207" s="463"/>
      <c r="I207" s="452"/>
      <c r="J207" s="452"/>
      <c r="K207" s="452"/>
      <c r="L207" s="454"/>
    </row>
    <row r="208" spans="1:12" x14ac:dyDescent="0.2">
      <c r="A208" s="475" t="s">
        <v>403</v>
      </c>
      <c r="B208" s="476" t="s">
        <v>877</v>
      </c>
      <c r="C208" s="477">
        <v>36</v>
      </c>
      <c r="D208" s="478">
        <v>0</v>
      </c>
      <c r="E208" s="471">
        <v>132</v>
      </c>
      <c r="F208" s="471">
        <v>43</v>
      </c>
      <c r="G208" s="473">
        <v>360000</v>
      </c>
      <c r="H208" s="463"/>
      <c r="I208" s="452"/>
      <c r="J208" s="452"/>
      <c r="K208" s="452"/>
      <c r="L208" s="454"/>
    </row>
    <row r="209" spans="1:14" x14ac:dyDescent="0.2">
      <c r="A209" s="451"/>
      <c r="B209" s="479"/>
      <c r="C209" s="479"/>
      <c r="D209" s="479"/>
      <c r="E209" s="479"/>
      <c r="F209" s="457"/>
      <c r="G209" s="457"/>
      <c r="H209" s="457"/>
      <c r="I209" s="452"/>
      <c r="J209" s="452"/>
      <c r="K209" s="452"/>
      <c r="L209" s="454"/>
    </row>
    <row r="210" spans="1:14" x14ac:dyDescent="0.2">
      <c r="A210" s="480"/>
      <c r="B210" s="458" t="s">
        <v>878</v>
      </c>
      <c r="C210" s="459"/>
      <c r="D210" s="460"/>
      <c r="E210" s="481" t="s">
        <v>879</v>
      </c>
      <c r="F210" s="482">
        <f ca="1">RANDBETWEEN(1,6)</f>
        <v>3</v>
      </c>
      <c r="G210" s="457"/>
      <c r="H210" s="452"/>
      <c r="I210" s="452"/>
      <c r="J210" s="452"/>
      <c r="K210" s="452"/>
      <c r="L210" s="454"/>
    </row>
    <row r="211" spans="1:14" x14ac:dyDescent="0.2">
      <c r="A211" s="480"/>
      <c r="B211" s="465" t="s">
        <v>355</v>
      </c>
      <c r="C211" s="466" t="s">
        <v>880</v>
      </c>
      <c r="D211" s="466" t="s">
        <v>881</v>
      </c>
      <c r="E211" s="483" t="s">
        <v>857</v>
      </c>
      <c r="F211" s="468" t="s">
        <v>858</v>
      </c>
      <c r="G211" s="457"/>
      <c r="H211" s="452"/>
      <c r="I211" s="452"/>
      <c r="J211" s="452"/>
      <c r="K211" s="452"/>
      <c r="L211" s="454"/>
    </row>
    <row r="212" spans="1:14" x14ac:dyDescent="0.2">
      <c r="A212" s="480"/>
      <c r="B212" s="469" t="s">
        <v>860</v>
      </c>
      <c r="C212" s="470" t="s">
        <v>751</v>
      </c>
      <c r="D212" s="471">
        <v>1</v>
      </c>
      <c r="E212" s="484">
        <v>17</v>
      </c>
      <c r="F212" s="473">
        <v>70000</v>
      </c>
      <c r="G212" s="457"/>
      <c r="H212" s="452"/>
      <c r="I212" s="452"/>
      <c r="J212" s="452"/>
      <c r="K212" s="452"/>
      <c r="L212" s="454"/>
    </row>
    <row r="213" spans="1:14" x14ac:dyDescent="0.2">
      <c r="A213" s="480"/>
      <c r="B213" s="469" t="s">
        <v>882</v>
      </c>
      <c r="C213" s="470" t="s">
        <v>883</v>
      </c>
      <c r="D213" s="471">
        <v>2</v>
      </c>
      <c r="E213" s="484">
        <v>18</v>
      </c>
      <c r="F213" s="473">
        <v>120000</v>
      </c>
      <c r="G213" s="457"/>
      <c r="H213" s="452"/>
      <c r="I213" s="452"/>
      <c r="J213" s="452"/>
      <c r="K213" s="452"/>
      <c r="L213" s="454"/>
    </row>
    <row r="214" spans="1:14" x14ac:dyDescent="0.2">
      <c r="A214" s="480"/>
      <c r="B214" s="475" t="s">
        <v>884</v>
      </c>
      <c r="C214" s="476" t="s">
        <v>885</v>
      </c>
      <c r="D214" s="477">
        <v>3</v>
      </c>
      <c r="E214" s="485">
        <v>24</v>
      </c>
      <c r="F214" s="473">
        <v>150000</v>
      </c>
      <c r="G214" s="457"/>
      <c r="H214" s="452"/>
      <c r="I214" s="452"/>
      <c r="J214" s="452"/>
      <c r="K214" s="452"/>
      <c r="L214" s="454"/>
    </row>
    <row r="215" spans="1:14" x14ac:dyDescent="0.2">
      <c r="A215" s="451"/>
      <c r="B215" s="486"/>
      <c r="C215" s="486"/>
      <c r="D215" s="486"/>
      <c r="E215" s="486"/>
      <c r="F215" s="457"/>
      <c r="G215" s="452"/>
      <c r="H215" s="452"/>
      <c r="I215" s="452"/>
      <c r="J215" s="452"/>
      <c r="K215" s="452"/>
      <c r="L215" s="454"/>
    </row>
    <row r="216" spans="1:14" x14ac:dyDescent="0.2">
      <c r="A216" s="487" t="s">
        <v>886</v>
      </c>
      <c r="B216" s="488"/>
      <c r="C216" s="488"/>
      <c r="D216" s="488"/>
      <c r="E216" s="488"/>
      <c r="F216" s="488"/>
      <c r="G216" s="488"/>
      <c r="H216" s="488"/>
      <c r="I216" s="488"/>
      <c r="J216" s="488"/>
      <c r="K216" s="488"/>
      <c r="L216" s="489"/>
    </row>
    <row r="221" spans="1:14" x14ac:dyDescent="0.2">
      <c r="A221" s="490" t="s">
        <v>887</v>
      </c>
      <c r="B221" s="440"/>
      <c r="C221" s="440"/>
      <c r="D221" s="440"/>
      <c r="E221" s="440"/>
      <c r="F221" s="440"/>
      <c r="G221" s="440"/>
      <c r="H221" s="440"/>
      <c r="I221" s="440"/>
      <c r="J221" s="369"/>
      <c r="K221" s="369"/>
      <c r="L221" s="440"/>
      <c r="M221" s="440"/>
      <c r="N221" s="440"/>
    </row>
    <row r="222" spans="1:14" x14ac:dyDescent="0.2">
      <c r="A222" s="440"/>
      <c r="B222" s="440"/>
      <c r="C222" s="440"/>
      <c r="D222" s="440"/>
      <c r="E222" s="440"/>
      <c r="F222" s="440"/>
      <c r="G222" s="440"/>
      <c r="H222" s="440"/>
      <c r="I222" s="440"/>
      <c r="J222" s="369"/>
      <c r="K222" s="369"/>
      <c r="L222" s="440"/>
      <c r="M222" s="440"/>
      <c r="N222" s="440"/>
    </row>
    <row r="223" spans="1:14" x14ac:dyDescent="0.2">
      <c r="A223" s="491" t="s">
        <v>888</v>
      </c>
      <c r="B223" s="440"/>
      <c r="C223" s="440"/>
      <c r="D223" s="440"/>
      <c r="E223" s="440"/>
      <c r="F223" s="440"/>
      <c r="G223" s="440"/>
      <c r="H223" s="440"/>
      <c r="I223" s="440"/>
      <c r="J223" s="369"/>
      <c r="K223" s="369"/>
      <c r="L223" s="440"/>
      <c r="M223" s="440"/>
      <c r="N223" s="440"/>
    </row>
    <row r="224" spans="1:14" x14ac:dyDescent="0.2">
      <c r="A224" s="440"/>
      <c r="B224" s="440"/>
      <c r="C224" s="440"/>
      <c r="D224" s="440"/>
      <c r="E224" s="440"/>
      <c r="F224" s="440"/>
      <c r="G224" s="440"/>
      <c r="H224" s="440"/>
      <c r="I224" s="440"/>
      <c r="J224" s="369"/>
      <c r="K224" s="369"/>
      <c r="L224" s="440"/>
      <c r="M224" s="440"/>
      <c r="N224" s="440"/>
    </row>
    <row r="225" spans="1:14" x14ac:dyDescent="0.2">
      <c r="A225" s="440" t="s">
        <v>889</v>
      </c>
      <c r="B225" s="440"/>
      <c r="C225" s="440"/>
      <c r="D225" s="440"/>
      <c r="E225" s="440"/>
      <c r="F225" s="440"/>
      <c r="G225" s="440"/>
      <c r="H225" s="440"/>
      <c r="I225" s="440"/>
      <c r="J225" s="369"/>
      <c r="K225" s="369"/>
      <c r="L225" s="440"/>
      <c r="M225" s="440"/>
      <c r="N225" s="440"/>
    </row>
    <row r="226" spans="1:14" x14ac:dyDescent="0.2">
      <c r="A226" s="440"/>
      <c r="B226" s="440"/>
      <c r="C226" s="440"/>
      <c r="D226" s="440"/>
      <c r="E226" s="440"/>
      <c r="F226" s="440"/>
      <c r="G226" s="440"/>
      <c r="H226" s="440"/>
      <c r="I226" s="440"/>
      <c r="J226" s="369"/>
      <c r="K226" s="369"/>
      <c r="L226" s="440"/>
      <c r="M226" s="440"/>
      <c r="N226" s="440"/>
    </row>
    <row r="227" spans="1:14" x14ac:dyDescent="0.2">
      <c r="A227" s="492" t="s">
        <v>890</v>
      </c>
      <c r="B227" s="493"/>
      <c r="C227" s="492" t="s">
        <v>891</v>
      </c>
      <c r="D227" s="494"/>
      <c r="E227" s="494"/>
      <c r="F227" s="493"/>
      <c r="G227" s="440"/>
      <c r="H227" s="495" t="s">
        <v>892</v>
      </c>
      <c r="I227" s="496"/>
      <c r="J227" s="497"/>
      <c r="K227" s="497"/>
      <c r="L227" s="496"/>
      <c r="M227" s="496"/>
      <c r="N227" s="498"/>
    </row>
    <row r="228" spans="1:14" x14ac:dyDescent="0.2">
      <c r="A228" s="499" t="s">
        <v>893</v>
      </c>
      <c r="B228" s="493"/>
      <c r="C228" s="499" t="s">
        <v>894</v>
      </c>
      <c r="D228" s="494"/>
      <c r="E228" s="494"/>
      <c r="F228" s="493"/>
      <c r="G228" s="440"/>
      <c r="H228" s="500" t="s">
        <v>895</v>
      </c>
      <c r="I228" s="440"/>
      <c r="J228" s="369"/>
      <c r="K228" s="369"/>
      <c r="L228" s="440"/>
      <c r="M228" s="440"/>
      <c r="N228" s="501"/>
    </row>
    <row r="229" spans="1:14" x14ac:dyDescent="0.2">
      <c r="A229" s="499" t="s">
        <v>896</v>
      </c>
      <c r="B229" s="493"/>
      <c r="C229" s="499" t="s">
        <v>897</v>
      </c>
      <c r="D229" s="494"/>
      <c r="E229" s="494"/>
      <c r="F229" s="493"/>
      <c r="G229" s="440"/>
      <c r="H229" s="500" t="s">
        <v>898</v>
      </c>
      <c r="I229" s="440"/>
      <c r="J229" s="369"/>
      <c r="K229" s="369"/>
      <c r="L229" s="440"/>
      <c r="M229" s="440"/>
      <c r="N229" s="501"/>
    </row>
    <row r="230" spans="1:14" x14ac:dyDescent="0.2">
      <c r="A230" s="499" t="s">
        <v>899</v>
      </c>
      <c r="B230" s="493"/>
      <c r="C230" s="499" t="s">
        <v>900</v>
      </c>
      <c r="D230" s="494"/>
      <c r="E230" s="494"/>
      <c r="F230" s="493"/>
      <c r="G230" s="440"/>
      <c r="H230" s="502" t="s">
        <v>901</v>
      </c>
      <c r="I230" s="503"/>
      <c r="J230" s="504"/>
      <c r="K230" s="504"/>
      <c r="L230" s="503"/>
      <c r="M230" s="503"/>
      <c r="N230" s="505"/>
    </row>
    <row r="231" spans="1:14" x14ac:dyDescent="0.2">
      <c r="A231" s="499" t="s">
        <v>902</v>
      </c>
      <c r="B231" s="493"/>
      <c r="C231" s="499" t="s">
        <v>903</v>
      </c>
      <c r="D231" s="494"/>
      <c r="E231" s="494"/>
      <c r="F231" s="493"/>
      <c r="G231" s="440"/>
      <c r="H231" s="440"/>
      <c r="I231" s="440"/>
      <c r="J231" s="369"/>
      <c r="K231" s="369"/>
      <c r="L231" s="440"/>
      <c r="M231" s="440"/>
      <c r="N231" s="440"/>
    </row>
    <row r="232" spans="1:14" x14ac:dyDescent="0.2">
      <c r="A232" s="426" t="s">
        <v>904</v>
      </c>
      <c r="B232" s="373"/>
      <c r="C232" s="426" t="s">
        <v>905</v>
      </c>
      <c r="D232" s="506"/>
      <c r="E232" s="506"/>
      <c r="F232" s="373"/>
      <c r="G232" s="369"/>
      <c r="H232" s="369"/>
      <c r="I232" s="369"/>
      <c r="J232" s="369"/>
      <c r="K232" s="369"/>
      <c r="L232" s="440"/>
      <c r="M232" s="440"/>
      <c r="N232" s="440"/>
    </row>
    <row r="233" spans="1:14" x14ac:dyDescent="0.2">
      <c r="A233" s="369"/>
      <c r="B233" s="369"/>
      <c r="C233" s="369"/>
      <c r="D233" s="369"/>
      <c r="E233" s="369"/>
      <c r="F233" s="369"/>
      <c r="G233" s="369"/>
      <c r="H233" s="369"/>
      <c r="I233" s="369"/>
      <c r="J233" s="369"/>
      <c r="K233" s="391" t="s">
        <v>906</v>
      </c>
      <c r="L233" s="496"/>
      <c r="M233" s="496"/>
      <c r="N233" s="498"/>
    </row>
    <row r="234" spans="1:14" x14ac:dyDescent="0.2">
      <c r="A234" s="369" t="s">
        <v>907</v>
      </c>
      <c r="B234" s="369"/>
      <c r="C234" s="369"/>
      <c r="D234" s="369"/>
      <c r="E234" s="369"/>
      <c r="F234" s="369"/>
      <c r="G234" s="369"/>
      <c r="H234" s="369"/>
      <c r="I234" s="369"/>
      <c r="J234" s="369"/>
      <c r="K234" s="507" t="s">
        <v>908</v>
      </c>
      <c r="L234" s="508"/>
      <c r="M234" s="508"/>
      <c r="N234" s="501"/>
    </row>
    <row r="235" spans="1:14" x14ac:dyDescent="0.2">
      <c r="A235" s="369" t="s">
        <v>909</v>
      </c>
      <c r="B235" s="369"/>
      <c r="C235" s="369"/>
      <c r="D235" s="369"/>
      <c r="E235" s="369"/>
      <c r="F235" s="369"/>
      <c r="G235" s="369"/>
      <c r="H235" s="369"/>
      <c r="I235" s="369"/>
      <c r="J235" s="369"/>
      <c r="K235" s="507" t="s">
        <v>910</v>
      </c>
      <c r="L235" s="440"/>
      <c r="M235" s="440"/>
      <c r="N235" s="501"/>
    </row>
    <row r="236" spans="1:14" x14ac:dyDescent="0.2">
      <c r="A236" s="369" t="s">
        <v>911</v>
      </c>
      <c r="B236" s="369"/>
      <c r="C236" s="369"/>
      <c r="D236" s="369"/>
      <c r="E236" s="369"/>
      <c r="F236" s="369"/>
      <c r="G236" s="369"/>
      <c r="H236" s="369"/>
      <c r="I236" s="369"/>
      <c r="J236" s="369"/>
      <c r="K236" s="507" t="s">
        <v>912</v>
      </c>
      <c r="L236" s="509"/>
      <c r="M236" s="508"/>
      <c r="N236" s="501"/>
    </row>
    <row r="237" spans="1:14" x14ac:dyDescent="0.2">
      <c r="A237" s="369" t="s">
        <v>913</v>
      </c>
      <c r="B237" s="369"/>
      <c r="C237" s="369"/>
      <c r="D237" s="369"/>
      <c r="E237" s="369"/>
      <c r="F237" s="369"/>
      <c r="G237" s="369"/>
      <c r="H237" s="369"/>
      <c r="I237" s="369"/>
      <c r="J237" s="369"/>
      <c r="K237" s="510"/>
      <c r="L237" s="511"/>
      <c r="M237" s="503"/>
      <c r="N237" s="505"/>
    </row>
    <row r="238" spans="1:14" x14ac:dyDescent="0.2">
      <c r="A238" s="369"/>
      <c r="B238" s="369"/>
      <c r="C238" s="369"/>
      <c r="D238" s="369"/>
      <c r="E238" s="369"/>
      <c r="F238" s="369"/>
      <c r="G238" s="369"/>
      <c r="H238" s="369"/>
      <c r="I238" s="369"/>
      <c r="J238" s="369"/>
      <c r="K238" s="391"/>
      <c r="L238" s="497"/>
      <c r="M238" s="497"/>
      <c r="N238" s="392"/>
    </row>
    <row r="239" spans="1:14" ht="15" x14ac:dyDescent="0.25">
      <c r="A239" s="369" t="s">
        <v>914</v>
      </c>
      <c r="B239" s="512"/>
      <c r="C239" s="512"/>
      <c r="D239" s="512"/>
      <c r="E239" s="512"/>
      <c r="F239" s="512"/>
      <c r="G239" s="512"/>
      <c r="H239" s="512"/>
      <c r="I239" s="512"/>
      <c r="J239" s="369"/>
      <c r="K239" s="510"/>
      <c r="L239" s="503"/>
      <c r="M239" s="503"/>
      <c r="N239" s="505"/>
    </row>
    <row r="240" spans="1:14" ht="15" x14ac:dyDescent="0.25">
      <c r="A240" s="369" t="s">
        <v>915</v>
      </c>
      <c r="B240" s="513"/>
      <c r="C240" s="513"/>
      <c r="D240" s="514"/>
      <c r="E240" s="513"/>
      <c r="F240" s="515"/>
      <c r="G240" s="515"/>
      <c r="H240" s="515"/>
      <c r="I240" s="515"/>
      <c r="J240" s="369"/>
      <c r="K240" s="391" t="s">
        <v>916</v>
      </c>
      <c r="L240" s="497"/>
      <c r="M240" s="516"/>
      <c r="N240" s="517"/>
    </row>
    <row r="241" spans="1:14" ht="15" x14ac:dyDescent="0.25">
      <c r="A241" s="515" t="s">
        <v>917</v>
      </c>
      <c r="B241" s="515"/>
      <c r="C241" s="518"/>
      <c r="D241" s="519"/>
      <c r="E241" s="515"/>
      <c r="F241" s="515"/>
      <c r="G241" s="515"/>
      <c r="H241" s="515"/>
      <c r="I241" s="515"/>
      <c r="J241" s="369"/>
      <c r="K241" s="507" t="s">
        <v>918</v>
      </c>
      <c r="L241" s="508"/>
      <c r="M241" s="520"/>
      <c r="N241" s="521"/>
    </row>
    <row r="242" spans="1:14" x14ac:dyDescent="0.2">
      <c r="A242" s="369"/>
      <c r="B242" s="369"/>
      <c r="C242" s="369"/>
      <c r="D242" s="369"/>
      <c r="E242" s="369"/>
      <c r="F242" s="369"/>
      <c r="G242" s="369"/>
      <c r="H242" s="369"/>
      <c r="I242" s="369"/>
      <c r="J242" s="369"/>
      <c r="K242" s="510" t="s">
        <v>919</v>
      </c>
      <c r="L242" s="503"/>
      <c r="M242" s="522"/>
      <c r="N242" s="523"/>
    </row>
    <row r="243" spans="1:14" x14ac:dyDescent="0.2">
      <c r="A243" s="369" t="s">
        <v>920</v>
      </c>
      <c r="B243" s="369"/>
      <c r="C243" s="369"/>
      <c r="D243" s="369"/>
      <c r="E243" s="369"/>
      <c r="F243" s="369"/>
      <c r="G243" s="369"/>
      <c r="H243" s="369"/>
      <c r="I243" s="369"/>
      <c r="J243" s="369"/>
      <c r="K243" s="524"/>
      <c r="L243" s="508"/>
      <c r="M243" s="508"/>
      <c r="N243" s="508"/>
    </row>
    <row r="244" spans="1:14" x14ac:dyDescent="0.2">
      <c r="K244" s="136"/>
      <c r="L244" s="238"/>
      <c r="M244" s="237"/>
      <c r="N244" s="65"/>
    </row>
    <row r="245" spans="1:14" x14ac:dyDescent="0.2">
      <c r="A245" s="351"/>
      <c r="B245" s="351"/>
      <c r="C245" s="351"/>
      <c r="D245" s="351"/>
      <c r="F245" s="527" t="s">
        <v>921</v>
      </c>
      <c r="G245" s="528"/>
      <c r="H245" s="528"/>
      <c r="I245" s="529"/>
      <c r="K245" s="136"/>
      <c r="L245" s="238"/>
      <c r="M245" s="237"/>
      <c r="N245" s="65"/>
    </row>
    <row r="246" spans="1:14" x14ac:dyDescent="0.2">
      <c r="A246" s="345" t="s">
        <v>922</v>
      </c>
      <c r="B246" s="346"/>
      <c r="C246" s="348"/>
      <c r="D246" s="531" t="s">
        <v>923</v>
      </c>
      <c r="E246" s="31"/>
      <c r="F246" s="530" t="s">
        <v>924</v>
      </c>
      <c r="G246" s="366"/>
      <c r="H246" s="366"/>
      <c r="I246" s="367"/>
      <c r="K246" s="136"/>
      <c r="L246" s="238"/>
      <c r="M246" s="237"/>
      <c r="N246" s="65"/>
    </row>
    <row r="247" spans="1:14" x14ac:dyDescent="0.2">
      <c r="A247" s="349" t="s">
        <v>925</v>
      </c>
      <c r="B247" s="346"/>
      <c r="C247" s="348"/>
      <c r="D247" s="532">
        <v>0</v>
      </c>
      <c r="E247" s="31"/>
      <c r="F247" s="531" t="s">
        <v>244</v>
      </c>
      <c r="G247" s="531" t="s">
        <v>923</v>
      </c>
      <c r="H247" s="531" t="s">
        <v>797</v>
      </c>
      <c r="I247" s="531" t="s">
        <v>926</v>
      </c>
      <c r="K247" s="136"/>
      <c r="L247" s="238"/>
      <c r="M247" s="65"/>
      <c r="N247" s="65"/>
    </row>
    <row r="248" spans="1:14" x14ac:dyDescent="0.2">
      <c r="A248" s="349" t="s">
        <v>927</v>
      </c>
      <c r="B248" s="346"/>
      <c r="C248" s="348"/>
      <c r="D248" s="532">
        <v>1</v>
      </c>
      <c r="E248" s="31"/>
      <c r="F248" s="532" t="s">
        <v>145</v>
      </c>
      <c r="G248" s="532">
        <v>0</v>
      </c>
      <c r="H248" s="532" t="s">
        <v>31</v>
      </c>
      <c r="I248" s="533" t="s">
        <v>476</v>
      </c>
      <c r="K248" s="136"/>
      <c r="L248" s="65"/>
      <c r="M248" s="65"/>
      <c r="N248" s="65"/>
    </row>
    <row r="249" spans="1:14" x14ac:dyDescent="0.2">
      <c r="A249" s="349" t="s">
        <v>928</v>
      </c>
      <c r="B249" s="346"/>
      <c r="C249" s="348"/>
      <c r="D249" s="532">
        <v>2</v>
      </c>
      <c r="E249" s="31"/>
      <c r="F249" s="532" t="s">
        <v>152</v>
      </c>
      <c r="G249" s="532">
        <v>1</v>
      </c>
      <c r="H249" s="532" t="s">
        <v>148</v>
      </c>
      <c r="I249" s="533" t="s">
        <v>477</v>
      </c>
      <c r="L249" s="219"/>
      <c r="M249" s="219"/>
      <c r="N249" s="219"/>
    </row>
    <row r="250" spans="1:14" x14ac:dyDescent="0.2">
      <c r="A250" s="349" t="s">
        <v>361</v>
      </c>
      <c r="B250" s="346"/>
      <c r="C250" s="348"/>
      <c r="D250" s="532">
        <v>3</v>
      </c>
      <c r="E250" s="31"/>
      <c r="F250" s="532" t="s">
        <v>156</v>
      </c>
      <c r="G250" s="532">
        <v>2</v>
      </c>
      <c r="H250" s="532" t="s">
        <v>154</v>
      </c>
      <c r="I250" s="533" t="s">
        <v>929</v>
      </c>
      <c r="L250" s="219"/>
      <c r="M250" s="219"/>
      <c r="N250" s="219"/>
    </row>
    <row r="251" spans="1:14" x14ac:dyDescent="0.2">
      <c r="A251" s="349" t="s">
        <v>930</v>
      </c>
      <c r="B251" s="346"/>
      <c r="C251" s="348"/>
      <c r="D251" s="532">
        <v>4</v>
      </c>
      <c r="E251" s="31"/>
      <c r="F251" s="532" t="s">
        <v>159</v>
      </c>
      <c r="G251" s="532">
        <v>3</v>
      </c>
      <c r="H251" s="532" t="s">
        <v>158</v>
      </c>
      <c r="I251" s="533" t="s">
        <v>184</v>
      </c>
      <c r="L251" s="219"/>
      <c r="M251" s="219"/>
      <c r="N251" s="219"/>
    </row>
    <row r="252" spans="1:14" x14ac:dyDescent="0.2">
      <c r="A252" s="349" t="s">
        <v>931</v>
      </c>
      <c r="B252" s="346"/>
      <c r="C252" s="348"/>
      <c r="D252" s="532" t="s">
        <v>244</v>
      </c>
      <c r="F252" s="532" t="s">
        <v>161</v>
      </c>
      <c r="G252" s="532">
        <v>4</v>
      </c>
      <c r="H252" s="532" t="s">
        <v>162</v>
      </c>
      <c r="I252" s="533" t="s">
        <v>188</v>
      </c>
      <c r="L252" s="219"/>
      <c r="M252" s="219"/>
      <c r="N252" s="219"/>
    </row>
    <row r="253" spans="1:14" x14ac:dyDescent="0.2">
      <c r="A253" s="363" t="s">
        <v>932</v>
      </c>
      <c r="B253" s="357"/>
      <c r="C253" s="357"/>
      <c r="D253" s="358"/>
      <c r="F253" s="363" t="s">
        <v>932</v>
      </c>
      <c r="G253" s="357"/>
      <c r="H253" s="357"/>
      <c r="I253" s="358"/>
      <c r="L253" s="219"/>
      <c r="M253" s="219"/>
      <c r="N253" s="219"/>
    </row>
    <row r="254" spans="1:14" x14ac:dyDescent="0.2">
      <c r="F254" s="239"/>
      <c r="G254" s="239"/>
      <c r="H254" s="239"/>
      <c r="I254" s="240"/>
      <c r="L254" s="219"/>
      <c r="M254" s="219"/>
      <c r="N254" s="219"/>
    </row>
    <row r="255" spans="1:14" x14ac:dyDescent="0.2">
      <c r="A255" s="241" t="s">
        <v>933</v>
      </c>
      <c r="B255" s="241"/>
      <c r="C255" s="241"/>
      <c r="D255" s="241"/>
      <c r="E255" s="241"/>
      <c r="F255" s="242"/>
      <c r="G255" s="242"/>
      <c r="H255" s="242"/>
      <c r="I255" s="243"/>
      <c r="L255" s="219"/>
      <c r="M255" s="219"/>
      <c r="N255" s="219"/>
    </row>
    <row r="257" spans="1:12" x14ac:dyDescent="0.2">
      <c r="A257" s="534" t="s">
        <v>934</v>
      </c>
      <c r="B257" s="535"/>
      <c r="C257" s="536"/>
      <c r="D257" s="537" t="s">
        <v>935</v>
      </c>
      <c r="E257" s="537" t="s">
        <v>923</v>
      </c>
      <c r="G257" t="s">
        <v>936</v>
      </c>
      <c r="H257" s="244"/>
      <c r="I257" s="244"/>
      <c r="J257" s="244"/>
      <c r="K257" s="244"/>
      <c r="L257" s="244"/>
    </row>
    <row r="258" spans="1:12" x14ac:dyDescent="0.2">
      <c r="A258" s="538" t="s">
        <v>937</v>
      </c>
      <c r="B258" s="535"/>
      <c r="C258" s="536"/>
      <c r="D258" s="539" t="s">
        <v>82</v>
      </c>
      <c r="E258" s="540">
        <v>0</v>
      </c>
      <c r="G258" t="s">
        <v>938</v>
      </c>
      <c r="H258" s="244"/>
      <c r="I258" s="244"/>
      <c r="J258" s="244"/>
      <c r="K258" s="244"/>
      <c r="L258" s="244"/>
    </row>
    <row r="259" spans="1:12" x14ac:dyDescent="0.2">
      <c r="A259" s="538" t="s">
        <v>939</v>
      </c>
      <c r="B259" s="535"/>
      <c r="C259" s="536"/>
      <c r="D259" s="539" t="s">
        <v>82</v>
      </c>
      <c r="E259" s="540">
        <v>0</v>
      </c>
    </row>
    <row r="260" spans="1:12" x14ac:dyDescent="0.2">
      <c r="A260" s="538" t="s">
        <v>940</v>
      </c>
      <c r="B260" s="535"/>
      <c r="C260" s="536"/>
      <c r="D260" s="539" t="s">
        <v>82</v>
      </c>
      <c r="E260" s="540">
        <v>0</v>
      </c>
      <c r="G260" t="s">
        <v>941</v>
      </c>
    </row>
    <row r="261" spans="1:12" x14ac:dyDescent="0.2">
      <c r="A261" s="538" t="s">
        <v>942</v>
      </c>
      <c r="B261" s="535"/>
      <c r="C261" s="536"/>
      <c r="D261" s="539" t="s">
        <v>82</v>
      </c>
      <c r="E261" s="540">
        <v>0</v>
      </c>
      <c r="G261" t="s">
        <v>943</v>
      </c>
    </row>
    <row r="262" spans="1:12" x14ac:dyDescent="0.2">
      <c r="A262" s="538" t="s">
        <v>944</v>
      </c>
      <c r="B262" s="535"/>
      <c r="C262" s="536"/>
      <c r="D262" s="540" t="s">
        <v>82</v>
      </c>
      <c r="E262" s="540">
        <v>0</v>
      </c>
    </row>
    <row r="263" spans="1:12" x14ac:dyDescent="0.2">
      <c r="A263" s="538" t="s">
        <v>945</v>
      </c>
      <c r="B263" s="535"/>
      <c r="C263" s="536"/>
      <c r="D263" s="539" t="s">
        <v>946</v>
      </c>
      <c r="E263" s="540">
        <v>0</v>
      </c>
      <c r="G263" t="s">
        <v>947</v>
      </c>
    </row>
    <row r="264" spans="1:12" x14ac:dyDescent="0.2">
      <c r="A264" s="538" t="s">
        <v>948</v>
      </c>
      <c r="B264" s="535"/>
      <c r="C264" s="536"/>
      <c r="D264" s="539" t="s">
        <v>82</v>
      </c>
      <c r="E264" s="540">
        <v>1</v>
      </c>
    </row>
    <row r="265" spans="1:12" x14ac:dyDescent="0.2">
      <c r="A265" s="538" t="s">
        <v>949</v>
      </c>
      <c r="B265" s="535"/>
      <c r="C265" s="536"/>
      <c r="D265" s="539" t="s">
        <v>82</v>
      </c>
      <c r="E265" s="540">
        <v>1</v>
      </c>
      <c r="G265" t="s">
        <v>950</v>
      </c>
    </row>
    <row r="266" spans="1:12" x14ac:dyDescent="0.2">
      <c r="A266" s="538" t="s">
        <v>951</v>
      </c>
      <c r="B266" s="535"/>
      <c r="C266" s="536"/>
      <c r="D266" s="539" t="s">
        <v>82</v>
      </c>
      <c r="E266" s="540">
        <v>1</v>
      </c>
      <c r="G266" t="s">
        <v>952</v>
      </c>
    </row>
    <row r="267" spans="1:12" x14ac:dyDescent="0.2">
      <c r="A267" s="538" t="s">
        <v>953</v>
      </c>
      <c r="B267" s="535"/>
      <c r="C267" s="536"/>
      <c r="D267" s="539" t="s">
        <v>82</v>
      </c>
      <c r="E267" s="540">
        <v>1</v>
      </c>
    </row>
    <row r="268" spans="1:12" x14ac:dyDescent="0.2">
      <c r="A268" s="538" t="s">
        <v>954</v>
      </c>
      <c r="B268" s="535"/>
      <c r="C268" s="536"/>
      <c r="D268" s="539" t="s">
        <v>82</v>
      </c>
      <c r="E268" s="540">
        <v>1</v>
      </c>
      <c r="G268" t="s">
        <v>955</v>
      </c>
    </row>
    <row r="269" spans="1:12" x14ac:dyDescent="0.2">
      <c r="A269" s="538" t="s">
        <v>956</v>
      </c>
      <c r="B269" s="535"/>
      <c r="C269" s="536"/>
      <c r="D269" s="539" t="s">
        <v>82</v>
      </c>
      <c r="E269" s="540">
        <v>1</v>
      </c>
    </row>
    <row r="270" spans="1:12" x14ac:dyDescent="0.2">
      <c r="A270" s="538" t="s">
        <v>957</v>
      </c>
      <c r="B270" s="535"/>
      <c r="C270" s="536"/>
      <c r="D270" s="539"/>
      <c r="E270" s="540">
        <v>1</v>
      </c>
      <c r="G270" t="s">
        <v>958</v>
      </c>
    </row>
    <row r="271" spans="1:12" x14ac:dyDescent="0.2">
      <c r="A271" s="538" t="s">
        <v>959</v>
      </c>
      <c r="B271" s="535"/>
      <c r="C271" s="536"/>
      <c r="D271" s="539" t="s">
        <v>960</v>
      </c>
      <c r="E271" s="540">
        <v>1</v>
      </c>
      <c r="G271" t="s">
        <v>961</v>
      </c>
    </row>
    <row r="272" spans="1:12" x14ac:dyDescent="0.2">
      <c r="A272" s="538" t="s">
        <v>962</v>
      </c>
      <c r="B272" s="535"/>
      <c r="C272" s="536"/>
      <c r="D272" s="540" t="s">
        <v>82</v>
      </c>
      <c r="E272" s="540">
        <v>1</v>
      </c>
      <c r="G272" t="s">
        <v>963</v>
      </c>
    </row>
    <row r="273" spans="1:12" x14ac:dyDescent="0.2">
      <c r="A273" s="538" t="s">
        <v>964</v>
      </c>
      <c r="B273" s="535"/>
      <c r="C273" s="536"/>
      <c r="D273" s="539" t="s">
        <v>965</v>
      </c>
      <c r="E273" s="540">
        <v>1</v>
      </c>
    </row>
    <row r="274" spans="1:12" x14ac:dyDescent="0.2">
      <c r="A274" s="538" t="s">
        <v>966</v>
      </c>
      <c r="B274" s="535"/>
      <c r="C274" s="536"/>
      <c r="D274" s="539"/>
      <c r="E274" s="540">
        <v>1</v>
      </c>
      <c r="G274" t="s">
        <v>967</v>
      </c>
    </row>
    <row r="275" spans="1:12" x14ac:dyDescent="0.2">
      <c r="A275" s="538" t="s">
        <v>968</v>
      </c>
      <c r="B275" s="535"/>
      <c r="C275" s="536"/>
      <c r="D275" s="539" t="s">
        <v>969</v>
      </c>
      <c r="E275" s="540">
        <v>2</v>
      </c>
    </row>
    <row r="276" spans="1:12" x14ac:dyDescent="0.2">
      <c r="A276" s="538" t="s">
        <v>970</v>
      </c>
      <c r="B276" s="535"/>
      <c r="C276" s="536"/>
      <c r="D276" s="539" t="s">
        <v>971</v>
      </c>
      <c r="E276" s="540">
        <v>2</v>
      </c>
    </row>
    <row r="277" spans="1:12" x14ac:dyDescent="0.2">
      <c r="A277" s="538" t="s">
        <v>972</v>
      </c>
      <c r="B277" s="535"/>
      <c r="C277" s="536"/>
      <c r="D277" s="539" t="s">
        <v>82</v>
      </c>
      <c r="E277" s="540">
        <v>2</v>
      </c>
    </row>
    <row r="278" spans="1:12" x14ac:dyDescent="0.2">
      <c r="A278" s="538" t="s">
        <v>973</v>
      </c>
      <c r="B278" s="535"/>
      <c r="C278" s="536"/>
      <c r="D278" s="539" t="s">
        <v>969</v>
      </c>
      <c r="E278" s="540">
        <v>2</v>
      </c>
    </row>
    <row r="279" spans="1:12" x14ac:dyDescent="0.2">
      <c r="A279" s="538" t="s">
        <v>974</v>
      </c>
      <c r="B279" s="535"/>
      <c r="C279" s="536"/>
      <c r="D279" s="539" t="s">
        <v>82</v>
      </c>
      <c r="E279" s="540">
        <v>2</v>
      </c>
    </row>
    <row r="280" spans="1:12" x14ac:dyDescent="0.2">
      <c r="A280" s="538" t="s">
        <v>975</v>
      </c>
      <c r="B280" s="535"/>
      <c r="C280" s="536"/>
      <c r="D280" s="539" t="s">
        <v>969</v>
      </c>
      <c r="E280" s="540">
        <v>2</v>
      </c>
    </row>
    <row r="281" spans="1:12" x14ac:dyDescent="0.2">
      <c r="A281" s="538" t="s">
        <v>976</v>
      </c>
      <c r="B281" s="535"/>
      <c r="C281" s="536"/>
      <c r="D281" s="539" t="s">
        <v>82</v>
      </c>
      <c r="E281" s="540">
        <v>2</v>
      </c>
    </row>
    <row r="282" spans="1:12" x14ac:dyDescent="0.2">
      <c r="A282" s="538" t="s">
        <v>977</v>
      </c>
      <c r="B282" s="535"/>
      <c r="C282" s="536"/>
      <c r="D282" s="539" t="s">
        <v>978</v>
      </c>
      <c r="E282" s="540">
        <v>2</v>
      </c>
      <c r="G282" s="541" t="s">
        <v>979</v>
      </c>
      <c r="H282" s="430"/>
      <c r="I282" s="430"/>
      <c r="J282" s="430"/>
      <c r="K282" s="430"/>
      <c r="L282" s="431"/>
    </row>
    <row r="283" spans="1:12" x14ac:dyDescent="0.2">
      <c r="A283" s="538" t="s">
        <v>980</v>
      </c>
      <c r="B283" s="535"/>
      <c r="C283" s="536"/>
      <c r="D283" s="539" t="s">
        <v>946</v>
      </c>
      <c r="E283" s="540">
        <v>2</v>
      </c>
      <c r="G283" s="435" t="s">
        <v>981</v>
      </c>
      <c r="H283" s="433"/>
      <c r="I283" s="433"/>
      <c r="J283" s="369"/>
      <c r="K283" s="369"/>
      <c r="L283" s="434"/>
    </row>
    <row r="284" spans="1:12" x14ac:dyDescent="0.2">
      <c r="A284" s="538" t="s">
        <v>982</v>
      </c>
      <c r="B284" s="535"/>
      <c r="C284" s="536"/>
      <c r="D284" s="539" t="s">
        <v>82</v>
      </c>
      <c r="E284" s="540">
        <v>2</v>
      </c>
      <c r="G284" s="435" t="s">
        <v>983</v>
      </c>
      <c r="H284" s="433"/>
      <c r="I284" s="433"/>
      <c r="J284" s="369"/>
      <c r="K284" s="369"/>
      <c r="L284" s="434"/>
    </row>
    <row r="285" spans="1:12" x14ac:dyDescent="0.2">
      <c r="A285" s="538" t="s">
        <v>984</v>
      </c>
      <c r="B285" s="535"/>
      <c r="C285" s="536"/>
      <c r="D285" s="539" t="s">
        <v>978</v>
      </c>
      <c r="E285" s="540">
        <v>2</v>
      </c>
      <c r="G285" s="435" t="s">
        <v>985</v>
      </c>
      <c r="H285" s="433"/>
      <c r="I285" s="433"/>
      <c r="J285" s="369"/>
      <c r="K285" s="369"/>
      <c r="L285" s="434"/>
    </row>
    <row r="286" spans="1:12" x14ac:dyDescent="0.2">
      <c r="A286" s="538" t="s">
        <v>986</v>
      </c>
      <c r="B286" s="535"/>
      <c r="C286" s="536"/>
      <c r="D286" s="539" t="s">
        <v>987</v>
      </c>
      <c r="E286" s="540">
        <v>2</v>
      </c>
      <c r="G286" s="435" t="s">
        <v>988</v>
      </c>
      <c r="H286" s="369"/>
      <c r="I286" s="369"/>
      <c r="J286" s="369"/>
      <c r="K286" s="369"/>
      <c r="L286" s="434"/>
    </row>
    <row r="287" spans="1:12" x14ac:dyDescent="0.2">
      <c r="A287" s="538" t="s">
        <v>989</v>
      </c>
      <c r="B287" s="535"/>
      <c r="C287" s="536"/>
      <c r="D287" s="539" t="s">
        <v>990</v>
      </c>
      <c r="E287" s="540">
        <v>2</v>
      </c>
      <c r="G287" s="542"/>
      <c r="H287" s="369"/>
      <c r="I287" s="369"/>
      <c r="J287" s="369"/>
      <c r="K287" s="369"/>
      <c r="L287" s="434"/>
    </row>
    <row r="288" spans="1:12" x14ac:dyDescent="0.2">
      <c r="A288" s="538" t="s">
        <v>991</v>
      </c>
      <c r="B288" s="535"/>
      <c r="C288" s="536"/>
      <c r="D288" s="539" t="s">
        <v>82</v>
      </c>
      <c r="E288" s="540">
        <v>2</v>
      </c>
      <c r="G288" s="435" t="s">
        <v>992</v>
      </c>
      <c r="H288" s="369"/>
      <c r="I288" s="369"/>
      <c r="J288" s="369"/>
      <c r="K288" s="369"/>
      <c r="L288" s="434"/>
    </row>
    <row r="289" spans="1:12" x14ac:dyDescent="0.2">
      <c r="A289" s="538" t="s">
        <v>993</v>
      </c>
      <c r="B289" s="535"/>
      <c r="C289" s="536"/>
      <c r="D289" s="539" t="s">
        <v>994</v>
      </c>
      <c r="E289" s="540">
        <v>2</v>
      </c>
      <c r="G289" s="435" t="s">
        <v>995</v>
      </c>
      <c r="H289" s="369"/>
      <c r="I289" s="369"/>
      <c r="J289" s="369"/>
      <c r="K289" s="369"/>
      <c r="L289" s="434"/>
    </row>
    <row r="290" spans="1:12" x14ac:dyDescent="0.2">
      <c r="A290" s="538" t="s">
        <v>996</v>
      </c>
      <c r="B290" s="535"/>
      <c r="C290" s="536"/>
      <c r="D290" s="539" t="s">
        <v>997</v>
      </c>
      <c r="E290" s="540">
        <v>2</v>
      </c>
      <c r="G290" s="435" t="s">
        <v>998</v>
      </c>
      <c r="H290" s="369"/>
      <c r="I290" s="369"/>
      <c r="J290" s="369"/>
      <c r="K290" s="369"/>
      <c r="L290" s="434"/>
    </row>
    <row r="291" spans="1:12" x14ac:dyDescent="0.2">
      <c r="A291" s="538" t="s">
        <v>999</v>
      </c>
      <c r="B291" s="535"/>
      <c r="C291" s="536"/>
      <c r="D291" s="539" t="s">
        <v>978</v>
      </c>
      <c r="E291" s="540">
        <v>2</v>
      </c>
      <c r="G291" s="435" t="s">
        <v>1000</v>
      </c>
      <c r="H291" s="369"/>
      <c r="I291" s="369"/>
      <c r="J291" s="369"/>
      <c r="K291" s="369"/>
      <c r="L291" s="434"/>
    </row>
    <row r="292" spans="1:12" x14ac:dyDescent="0.2">
      <c r="A292" s="538" t="s">
        <v>1001</v>
      </c>
      <c r="B292" s="535"/>
      <c r="C292" s="536"/>
      <c r="D292" s="539" t="s">
        <v>1002</v>
      </c>
      <c r="E292" s="540">
        <v>3</v>
      </c>
      <c r="G292" s="435" t="s">
        <v>1003</v>
      </c>
      <c r="H292" s="369"/>
      <c r="I292" s="369"/>
      <c r="J292" s="369"/>
      <c r="K292" s="369"/>
      <c r="L292" s="434"/>
    </row>
    <row r="293" spans="1:12" x14ac:dyDescent="0.2">
      <c r="A293" s="538" t="s">
        <v>1004</v>
      </c>
      <c r="B293" s="535"/>
      <c r="C293" s="536"/>
      <c r="D293" s="539" t="s">
        <v>969</v>
      </c>
      <c r="E293" s="540">
        <v>3</v>
      </c>
      <c r="G293" s="435" t="s">
        <v>1005</v>
      </c>
      <c r="H293" s="369"/>
      <c r="I293" s="369"/>
      <c r="J293" s="369"/>
      <c r="K293" s="369"/>
      <c r="L293" s="434"/>
    </row>
    <row r="294" spans="1:12" x14ac:dyDescent="0.2">
      <c r="A294" s="538" t="s">
        <v>1006</v>
      </c>
      <c r="B294" s="535"/>
      <c r="C294" s="536"/>
      <c r="D294" s="539" t="s">
        <v>1007</v>
      </c>
      <c r="E294" s="540">
        <v>3</v>
      </c>
      <c r="G294" s="436" t="s">
        <v>1008</v>
      </c>
      <c r="H294" s="437"/>
      <c r="I294" s="437"/>
      <c r="J294" s="437"/>
      <c r="K294" s="437"/>
      <c r="L294" s="438"/>
    </row>
    <row r="295" spans="1:12" x14ac:dyDescent="0.2">
      <c r="A295" s="538" t="s">
        <v>1009</v>
      </c>
      <c r="B295" s="535"/>
      <c r="C295" s="536"/>
      <c r="D295" s="539" t="s">
        <v>1010</v>
      </c>
      <c r="E295" s="540">
        <v>3</v>
      </c>
      <c r="G295" s="369"/>
      <c r="H295" s="369"/>
      <c r="I295" s="369"/>
      <c r="J295" s="369"/>
      <c r="K295" s="369"/>
      <c r="L295" s="369"/>
    </row>
    <row r="296" spans="1:12" x14ac:dyDescent="0.2">
      <c r="A296" s="538" t="s">
        <v>1011</v>
      </c>
      <c r="B296" s="535"/>
      <c r="C296" s="536"/>
      <c r="D296" s="539" t="s">
        <v>1012</v>
      </c>
      <c r="E296" s="540">
        <v>3</v>
      </c>
      <c r="G296" s="369"/>
      <c r="H296" s="369"/>
      <c r="I296" s="369"/>
      <c r="J296" s="369"/>
      <c r="K296" s="369"/>
      <c r="L296" s="369"/>
    </row>
    <row r="297" spans="1:12" x14ac:dyDescent="0.2">
      <c r="A297" s="538" t="s">
        <v>1013</v>
      </c>
      <c r="B297" s="535"/>
      <c r="C297" s="536"/>
      <c r="D297" s="539" t="s">
        <v>82</v>
      </c>
      <c r="E297" s="540">
        <v>3</v>
      </c>
      <c r="G297" s="541" t="s">
        <v>1014</v>
      </c>
      <c r="H297" s="430"/>
      <c r="I297" s="430"/>
      <c r="J297" s="430"/>
      <c r="K297" s="430"/>
      <c r="L297" s="431"/>
    </row>
    <row r="298" spans="1:12" x14ac:dyDescent="0.2">
      <c r="A298" s="538" t="s">
        <v>1015</v>
      </c>
      <c r="B298" s="535"/>
      <c r="C298" s="536"/>
      <c r="D298" s="539" t="s">
        <v>1016</v>
      </c>
      <c r="E298" s="540">
        <v>3</v>
      </c>
      <c r="G298" s="542" t="s">
        <v>1017</v>
      </c>
      <c r="H298" s="369"/>
      <c r="I298" s="369"/>
      <c r="J298" s="369"/>
      <c r="K298" s="369"/>
      <c r="L298" s="434"/>
    </row>
    <row r="299" spans="1:12" x14ac:dyDescent="0.2">
      <c r="A299" s="538" t="s">
        <v>1018</v>
      </c>
      <c r="B299" s="535"/>
      <c r="C299" s="536"/>
      <c r="D299" s="539" t="s">
        <v>1019</v>
      </c>
      <c r="E299" s="540">
        <v>3</v>
      </c>
      <c r="G299" s="542"/>
      <c r="H299" s="369"/>
      <c r="I299" s="369"/>
      <c r="J299" s="369"/>
      <c r="K299" s="369"/>
      <c r="L299" s="434"/>
    </row>
    <row r="300" spans="1:12" x14ac:dyDescent="0.2">
      <c r="A300" s="538" t="s">
        <v>1020</v>
      </c>
      <c r="B300" s="535"/>
      <c r="C300" s="536"/>
      <c r="D300" s="539" t="s">
        <v>960</v>
      </c>
      <c r="E300" s="540">
        <v>3</v>
      </c>
      <c r="G300" s="542" t="s">
        <v>1021</v>
      </c>
      <c r="H300" s="369"/>
      <c r="I300" s="369"/>
      <c r="J300" s="369"/>
      <c r="K300" s="369"/>
      <c r="L300" s="434"/>
    </row>
    <row r="301" spans="1:12" x14ac:dyDescent="0.2">
      <c r="A301" s="538" t="s">
        <v>1022</v>
      </c>
      <c r="B301" s="535"/>
      <c r="C301" s="536"/>
      <c r="D301" s="539" t="s">
        <v>971</v>
      </c>
      <c r="E301" s="540">
        <v>3</v>
      </c>
      <c r="G301" s="542" t="s">
        <v>1023</v>
      </c>
      <c r="H301" s="369"/>
      <c r="I301" s="369"/>
      <c r="J301" s="369"/>
      <c r="K301" s="369"/>
      <c r="L301" s="434"/>
    </row>
    <row r="302" spans="1:12" x14ac:dyDescent="0.2">
      <c r="A302" s="538" t="s">
        <v>1024</v>
      </c>
      <c r="B302" s="535"/>
      <c r="C302" s="536"/>
      <c r="D302" s="540" t="s">
        <v>82</v>
      </c>
      <c r="E302" s="540">
        <v>3</v>
      </c>
      <c r="G302" s="435"/>
      <c r="H302" s="369"/>
      <c r="I302" s="369"/>
      <c r="J302" s="369"/>
      <c r="K302" s="369"/>
      <c r="L302" s="434"/>
    </row>
    <row r="303" spans="1:12" x14ac:dyDescent="0.2">
      <c r="A303" s="538" t="s">
        <v>1025</v>
      </c>
      <c r="B303" s="535"/>
      <c r="C303" s="536"/>
      <c r="D303" s="539" t="s">
        <v>978</v>
      </c>
      <c r="E303" s="540">
        <v>3</v>
      </c>
      <c r="G303" s="435" t="s">
        <v>1026</v>
      </c>
      <c r="H303" s="369"/>
      <c r="I303" s="369"/>
      <c r="J303" s="369"/>
      <c r="K303" s="369"/>
      <c r="L303" s="434"/>
    </row>
    <row r="304" spans="1:12" x14ac:dyDescent="0.2">
      <c r="A304" s="538" t="s">
        <v>1027</v>
      </c>
      <c r="B304" s="535"/>
      <c r="C304" s="536"/>
      <c r="D304" s="539" t="s">
        <v>946</v>
      </c>
      <c r="E304" s="540">
        <v>3</v>
      </c>
      <c r="G304" s="435"/>
      <c r="H304" s="369"/>
      <c r="I304" s="369"/>
      <c r="J304" s="369"/>
      <c r="K304" s="369"/>
      <c r="L304" s="434"/>
    </row>
    <row r="305" spans="1:12" x14ac:dyDescent="0.2">
      <c r="A305" s="538" t="s">
        <v>1028</v>
      </c>
      <c r="B305" s="535"/>
      <c r="C305" s="536"/>
      <c r="D305" s="539" t="s">
        <v>978</v>
      </c>
      <c r="E305" s="540">
        <v>3</v>
      </c>
      <c r="G305" s="435" t="s">
        <v>1029</v>
      </c>
      <c r="H305" s="369"/>
      <c r="I305" s="369"/>
      <c r="J305" s="369"/>
      <c r="K305" s="369"/>
      <c r="L305" s="434"/>
    </row>
    <row r="306" spans="1:12" x14ac:dyDescent="0.2">
      <c r="A306" s="538" t="s">
        <v>1030</v>
      </c>
      <c r="B306" s="535"/>
      <c r="C306" s="536"/>
      <c r="D306" s="539" t="s">
        <v>978</v>
      </c>
      <c r="E306" s="540">
        <v>3</v>
      </c>
      <c r="G306" s="435" t="s">
        <v>1031</v>
      </c>
      <c r="H306" s="369"/>
      <c r="I306" s="369"/>
      <c r="J306" s="369"/>
      <c r="K306" s="369"/>
      <c r="L306" s="434"/>
    </row>
    <row r="307" spans="1:12" x14ac:dyDescent="0.2">
      <c r="A307" s="538" t="s">
        <v>1032</v>
      </c>
      <c r="B307" s="535"/>
      <c r="C307" s="536"/>
      <c r="D307" s="539" t="s">
        <v>946</v>
      </c>
      <c r="E307" s="540">
        <v>3</v>
      </c>
      <c r="G307" s="436"/>
      <c r="H307" s="437"/>
      <c r="I307" s="437"/>
      <c r="J307" s="437"/>
      <c r="K307" s="437"/>
      <c r="L307" s="438"/>
    </row>
    <row r="308" spans="1:12" x14ac:dyDescent="0.2">
      <c r="A308" s="538" t="s">
        <v>1033</v>
      </c>
      <c r="B308" s="535"/>
      <c r="C308" s="536"/>
      <c r="D308" s="539" t="s">
        <v>1034</v>
      </c>
      <c r="E308" s="540">
        <v>3</v>
      </c>
    </row>
    <row r="309" spans="1:12" x14ac:dyDescent="0.2">
      <c r="A309" s="538" t="s">
        <v>1035</v>
      </c>
      <c r="B309" s="535"/>
      <c r="C309" s="536"/>
      <c r="D309" s="539" t="s">
        <v>987</v>
      </c>
      <c r="E309" s="540">
        <v>4</v>
      </c>
    </row>
    <row r="310" spans="1:12" x14ac:dyDescent="0.2">
      <c r="A310" s="538" t="s">
        <v>1036</v>
      </c>
      <c r="B310" s="535"/>
      <c r="C310" s="536"/>
      <c r="D310" s="539" t="s">
        <v>978</v>
      </c>
      <c r="E310" s="540">
        <v>4</v>
      </c>
    </row>
    <row r="311" spans="1:12" x14ac:dyDescent="0.2">
      <c r="A311" s="538" t="s">
        <v>1037</v>
      </c>
      <c r="B311" s="535"/>
      <c r="C311" s="536"/>
      <c r="D311" s="539" t="s">
        <v>1038</v>
      </c>
      <c r="E311" s="540">
        <v>4</v>
      </c>
    </row>
    <row r="312" spans="1:12" x14ac:dyDescent="0.2">
      <c r="A312" s="538" t="s">
        <v>1039</v>
      </c>
      <c r="B312" s="535"/>
      <c r="C312" s="536"/>
      <c r="D312" s="539" t="s">
        <v>946</v>
      </c>
      <c r="E312" s="540">
        <v>4</v>
      </c>
    </row>
    <row r="313" spans="1:12" x14ac:dyDescent="0.2">
      <c r="A313" s="538" t="s">
        <v>1040</v>
      </c>
      <c r="B313" s="535"/>
      <c r="C313" s="536"/>
      <c r="D313" s="539" t="s">
        <v>1038</v>
      </c>
      <c r="E313" s="540">
        <v>4</v>
      </c>
    </row>
    <row r="314" spans="1:12" x14ac:dyDescent="0.2">
      <c r="A314" s="538" t="s">
        <v>1041</v>
      </c>
      <c r="B314" s="535"/>
      <c r="C314" s="536"/>
      <c r="D314" s="539" t="s">
        <v>987</v>
      </c>
      <c r="E314" s="540">
        <v>4</v>
      </c>
    </row>
    <row r="315" spans="1:12" x14ac:dyDescent="0.2">
      <c r="A315" s="538" t="s">
        <v>1042</v>
      </c>
      <c r="B315" s="535"/>
      <c r="C315" s="536"/>
      <c r="D315" s="539" t="s">
        <v>82</v>
      </c>
      <c r="E315" s="540">
        <v>4</v>
      </c>
    </row>
    <row r="316" spans="1:12" x14ac:dyDescent="0.2">
      <c r="A316" s="538" t="s">
        <v>1043</v>
      </c>
      <c r="B316" s="535"/>
      <c r="C316" s="536"/>
      <c r="D316" s="539" t="s">
        <v>987</v>
      </c>
      <c r="E316" s="540">
        <v>4</v>
      </c>
    </row>
    <row r="317" spans="1:12" x14ac:dyDescent="0.2">
      <c r="A317" s="538" t="s">
        <v>1044</v>
      </c>
      <c r="B317" s="535"/>
      <c r="C317" s="536"/>
      <c r="D317" s="539" t="s">
        <v>960</v>
      </c>
      <c r="E317" s="540">
        <v>5</v>
      </c>
    </row>
    <row r="318" spans="1:12" x14ac:dyDescent="0.2">
      <c r="A318" s="538" t="s">
        <v>1045</v>
      </c>
      <c r="B318" s="535"/>
      <c r="C318" s="536"/>
      <c r="D318" s="539" t="s">
        <v>987</v>
      </c>
      <c r="E318" s="540">
        <v>5</v>
      </c>
    </row>
    <row r="319" spans="1:12" x14ac:dyDescent="0.2">
      <c r="A319" s="538" t="s">
        <v>1046</v>
      </c>
      <c r="B319" s="535"/>
      <c r="C319" s="536"/>
      <c r="D319" s="539" t="s">
        <v>1038</v>
      </c>
      <c r="E319" s="540">
        <v>5</v>
      </c>
    </row>
    <row r="320" spans="1:12" x14ac:dyDescent="0.2">
      <c r="A320" s="538" t="s">
        <v>1047</v>
      </c>
      <c r="B320" s="535"/>
      <c r="C320" s="536"/>
      <c r="D320" s="539" t="s">
        <v>971</v>
      </c>
      <c r="E320" s="540">
        <v>5</v>
      </c>
    </row>
    <row r="325" spans="1:12" ht="15" x14ac:dyDescent="0.25">
      <c r="A325" s="442" t="s">
        <v>1048</v>
      </c>
      <c r="B325" s="515"/>
      <c r="C325" s="543"/>
      <c r="D325" s="544"/>
      <c r="E325" s="515"/>
      <c r="F325" s="515"/>
      <c r="G325" s="515"/>
      <c r="H325" s="515"/>
      <c r="I325" s="515"/>
      <c r="J325" s="369"/>
      <c r="K325" s="369"/>
      <c r="L325" s="369"/>
    </row>
    <row r="326" spans="1:12" ht="15" x14ac:dyDescent="0.25">
      <c r="A326" s="369"/>
      <c r="B326" s="515"/>
      <c r="C326" s="543"/>
      <c r="D326" s="544"/>
      <c r="E326" s="515"/>
      <c r="F326" s="515"/>
      <c r="G326" s="515"/>
      <c r="H326" s="515"/>
      <c r="I326" s="515"/>
      <c r="J326" s="369"/>
      <c r="K326" s="369"/>
      <c r="L326" s="369"/>
    </row>
    <row r="327" spans="1:12" x14ac:dyDescent="0.2">
      <c r="A327" s="369" t="s">
        <v>1049</v>
      </c>
      <c r="B327" s="369"/>
      <c r="C327" s="369"/>
      <c r="D327" s="369"/>
      <c r="E327" s="369"/>
      <c r="F327" s="369"/>
      <c r="G327" s="369"/>
      <c r="H327" s="369"/>
      <c r="I327" s="369"/>
      <c r="J327" s="369"/>
      <c r="K327" s="369"/>
      <c r="L327" s="369"/>
    </row>
    <row r="328" spans="1:12" x14ac:dyDescent="0.2">
      <c r="A328" s="440" t="s">
        <v>1050</v>
      </c>
      <c r="B328" s="369"/>
      <c r="C328" s="369"/>
      <c r="D328" s="369"/>
      <c r="E328" s="369"/>
      <c r="F328" s="369"/>
      <c r="G328" s="369"/>
      <c r="H328" s="369"/>
      <c r="I328" s="369"/>
      <c r="J328" s="369"/>
      <c r="K328" s="369"/>
      <c r="L328" s="369"/>
    </row>
    <row r="329" spans="1:12" x14ac:dyDescent="0.2">
      <c r="A329" s="369"/>
      <c r="B329" s="369"/>
      <c r="C329" s="369"/>
      <c r="D329" s="369"/>
      <c r="E329" s="369"/>
      <c r="F329" s="369"/>
      <c r="G329" s="369"/>
      <c r="H329" s="369"/>
      <c r="I329" s="369"/>
      <c r="J329" s="369"/>
      <c r="K329" s="369"/>
      <c r="L329" s="369"/>
    </row>
    <row r="330" spans="1:12" x14ac:dyDescent="0.2">
      <c r="A330" s="440" t="s">
        <v>1051</v>
      </c>
      <c r="B330" s="369"/>
      <c r="C330" s="369"/>
      <c r="D330" s="369"/>
      <c r="E330" s="369"/>
      <c r="F330" s="369"/>
      <c r="G330" s="369"/>
      <c r="H330" s="369"/>
      <c r="I330" s="369"/>
      <c r="J330" s="369"/>
      <c r="K330" s="440"/>
      <c r="L330" s="369"/>
    </row>
    <row r="331" spans="1:12" x14ac:dyDescent="0.2">
      <c r="A331" s="369" t="s">
        <v>1052</v>
      </c>
      <c r="B331" s="440"/>
      <c r="C331" s="440"/>
      <c r="D331" s="440"/>
      <c r="E331" s="440"/>
      <c r="F331" s="440"/>
      <c r="G331" s="440"/>
      <c r="H331" s="440"/>
      <c r="I331" s="440"/>
      <c r="J331" s="369"/>
      <c r="K331" s="369"/>
      <c r="L331" s="369"/>
    </row>
    <row r="332" spans="1:12" x14ac:dyDescent="0.2">
      <c r="A332" s="440"/>
      <c r="B332" s="440"/>
      <c r="C332" s="440"/>
      <c r="D332" s="440"/>
      <c r="E332" s="440"/>
      <c r="F332" s="440"/>
      <c r="G332" s="440"/>
      <c r="H332" s="440"/>
      <c r="I332" s="440"/>
      <c r="J332" s="369"/>
      <c r="K332" s="369"/>
      <c r="L332" s="369"/>
    </row>
    <row r="333" spans="1:12" x14ac:dyDescent="0.2">
      <c r="A333" s="381" t="s">
        <v>1053</v>
      </c>
      <c r="B333" s="545"/>
      <c r="C333" s="440"/>
      <c r="D333" s="524" t="s">
        <v>1054</v>
      </c>
      <c r="E333" s="546"/>
      <c r="F333" s="546"/>
      <c r="G333" s="546"/>
      <c r="H333" s="546"/>
      <c r="I333" s="546"/>
      <c r="J333" s="546"/>
      <c r="K333" s="546"/>
      <c r="L333" s="546"/>
    </row>
    <row r="334" spans="1:12" x14ac:dyDescent="0.2">
      <c r="A334" s="386" t="s">
        <v>148</v>
      </c>
      <c r="B334" s="547" t="s">
        <v>477</v>
      </c>
      <c r="C334" s="369"/>
      <c r="D334" s="524" t="s">
        <v>1055</v>
      </c>
      <c r="E334" s="546"/>
      <c r="F334" s="546"/>
      <c r="G334" s="546"/>
      <c r="H334" s="546"/>
      <c r="I334" s="546"/>
      <c r="J334" s="546"/>
      <c r="K334" s="546"/>
      <c r="L334" s="546"/>
    </row>
    <row r="335" spans="1:12" x14ac:dyDescent="0.2">
      <c r="A335" s="386" t="s">
        <v>158</v>
      </c>
      <c r="B335" s="547" t="s">
        <v>184</v>
      </c>
      <c r="C335" s="369"/>
      <c r="D335" s="524" t="s">
        <v>1056</v>
      </c>
      <c r="E335" s="433"/>
      <c r="F335" s="433"/>
      <c r="G335" s="433"/>
      <c r="H335" s="433"/>
      <c r="I335" s="433"/>
      <c r="J335" s="369"/>
      <c r="K335" s="369"/>
      <c r="L335" s="369"/>
    </row>
    <row r="336" spans="1:12" x14ac:dyDescent="0.2">
      <c r="A336" s="386" t="s">
        <v>162</v>
      </c>
      <c r="B336" s="547" t="s">
        <v>188</v>
      </c>
      <c r="C336" s="369"/>
      <c r="D336" s="369" t="s">
        <v>1057</v>
      </c>
      <c r="E336" s="548"/>
      <c r="F336" s="548"/>
      <c r="G336" s="548"/>
      <c r="H336" s="548"/>
      <c r="I336" s="548"/>
      <c r="J336" s="548"/>
      <c r="K336" s="548"/>
      <c r="L336" s="548"/>
    </row>
    <row r="337" spans="1:13" x14ac:dyDescent="0.2">
      <c r="A337" s="386" t="s">
        <v>191</v>
      </c>
      <c r="B337" s="547" t="s">
        <v>184</v>
      </c>
      <c r="C337" s="369"/>
      <c r="D337" s="546"/>
      <c r="E337" s="546"/>
      <c r="F337" s="546"/>
      <c r="G337" s="546"/>
      <c r="H337" s="546"/>
      <c r="I337" s="546"/>
      <c r="J337" s="546"/>
      <c r="K337" s="546"/>
      <c r="L337" s="546"/>
    </row>
    <row r="338" spans="1:13" x14ac:dyDescent="0.2">
      <c r="A338" s="524"/>
      <c r="B338" s="549"/>
      <c r="C338" s="369"/>
      <c r="D338" s="550"/>
      <c r="E338" s="433"/>
      <c r="F338" s="433"/>
      <c r="G338" s="433"/>
      <c r="H338" s="433"/>
      <c r="I338" s="433"/>
      <c r="J338" s="369"/>
      <c r="K338" s="369"/>
      <c r="L338" s="369"/>
    </row>
    <row r="339" spans="1:13" x14ac:dyDescent="0.2">
      <c r="A339" s="369"/>
      <c r="B339" s="369"/>
      <c r="C339" s="369"/>
      <c r="D339" s="369"/>
      <c r="E339" s="369"/>
      <c r="F339" s="369"/>
      <c r="G339" s="369"/>
      <c r="H339" s="369"/>
      <c r="I339" s="369"/>
      <c r="J339" s="369"/>
      <c r="K339" s="369"/>
      <c r="L339" s="369"/>
    </row>
    <row r="340" spans="1:13" x14ac:dyDescent="0.2">
      <c r="A340" s="380" t="s">
        <v>355</v>
      </c>
      <c r="B340" s="380" t="s">
        <v>1058</v>
      </c>
      <c r="C340" s="492" t="s">
        <v>1059</v>
      </c>
      <c r="D340" s="494"/>
      <c r="E340" s="551" t="s">
        <v>879</v>
      </c>
      <c r="F340" s="552">
        <f ca="1">RANDBETWEEN(1,6)</f>
        <v>6</v>
      </c>
      <c r="G340" s="369"/>
      <c r="H340" s="383" t="s">
        <v>1060</v>
      </c>
      <c r="I340" s="385"/>
      <c r="J340" s="369"/>
      <c r="K340" s="369"/>
      <c r="L340" s="369"/>
    </row>
    <row r="341" spans="1:13" x14ac:dyDescent="0.2">
      <c r="A341" s="526">
        <v>1</v>
      </c>
      <c r="B341" s="526" t="s">
        <v>1061</v>
      </c>
      <c r="C341" s="388" t="s">
        <v>1062</v>
      </c>
      <c r="D341" s="384"/>
      <c r="E341" s="384"/>
      <c r="F341" s="385"/>
      <c r="G341" s="369"/>
      <c r="H341" s="553" t="s">
        <v>1063</v>
      </c>
      <c r="I341" s="373"/>
      <c r="J341" s="553" t="s">
        <v>1064</v>
      </c>
      <c r="K341" s="373"/>
      <c r="L341" s="369"/>
    </row>
    <row r="342" spans="1:13" x14ac:dyDescent="0.2">
      <c r="A342" s="526">
        <v>2</v>
      </c>
      <c r="B342" s="526" t="s">
        <v>1065</v>
      </c>
      <c r="C342" s="388" t="s">
        <v>1066</v>
      </c>
      <c r="D342" s="384"/>
      <c r="E342" s="384"/>
      <c r="F342" s="385"/>
      <c r="G342" s="369"/>
      <c r="H342" s="435" t="s">
        <v>162</v>
      </c>
      <c r="I342" s="554">
        <v>300000</v>
      </c>
      <c r="J342" s="435" t="s">
        <v>162</v>
      </c>
      <c r="K342" s="555">
        <v>100000</v>
      </c>
      <c r="L342" s="369"/>
    </row>
    <row r="343" spans="1:13" x14ac:dyDescent="0.2">
      <c r="A343" s="526">
        <v>3</v>
      </c>
      <c r="B343" s="526" t="s">
        <v>1065</v>
      </c>
      <c r="C343" s="388" t="s">
        <v>1067</v>
      </c>
      <c r="D343" s="384"/>
      <c r="E343" s="384"/>
      <c r="F343" s="385"/>
      <c r="G343" s="369"/>
      <c r="H343" s="435" t="s">
        <v>158</v>
      </c>
      <c r="I343" s="556">
        <v>150000</v>
      </c>
      <c r="J343" s="435" t="s">
        <v>158</v>
      </c>
      <c r="K343" s="557">
        <v>50000</v>
      </c>
      <c r="L343" s="369"/>
    </row>
    <row r="344" spans="1:13" x14ac:dyDescent="0.2">
      <c r="A344" s="526">
        <v>4</v>
      </c>
      <c r="B344" s="526" t="s">
        <v>1065</v>
      </c>
      <c r="C344" s="388" t="s">
        <v>1068</v>
      </c>
      <c r="D344" s="384"/>
      <c r="E344" s="384"/>
      <c r="F344" s="385"/>
      <c r="G344" s="369"/>
      <c r="H344" s="435" t="s">
        <v>154</v>
      </c>
      <c r="I344" s="556">
        <v>50000</v>
      </c>
      <c r="J344" s="435" t="s">
        <v>154</v>
      </c>
      <c r="K344" s="557">
        <v>20000</v>
      </c>
      <c r="L344" s="369"/>
    </row>
    <row r="345" spans="1:13" x14ac:dyDescent="0.2">
      <c r="A345" s="526">
        <v>5</v>
      </c>
      <c r="B345" s="526" t="s">
        <v>1069</v>
      </c>
      <c r="C345" s="388" t="s">
        <v>1068</v>
      </c>
      <c r="D345" s="384"/>
      <c r="E345" s="384"/>
      <c r="F345" s="385"/>
      <c r="G345" s="369"/>
      <c r="H345" s="436" t="s">
        <v>148</v>
      </c>
      <c r="I345" s="558">
        <v>20000</v>
      </c>
      <c r="J345" s="436" t="s">
        <v>148</v>
      </c>
      <c r="K345" s="559">
        <v>10000</v>
      </c>
      <c r="L345" s="369"/>
    </row>
    <row r="346" spans="1:13" x14ac:dyDescent="0.2">
      <c r="A346" s="526">
        <v>6</v>
      </c>
      <c r="B346" s="526" t="s">
        <v>1070</v>
      </c>
      <c r="C346" s="388" t="s">
        <v>1071</v>
      </c>
      <c r="D346" s="384"/>
      <c r="E346" s="384"/>
      <c r="F346" s="385"/>
      <c r="G346" s="369"/>
      <c r="H346" s="560" t="s">
        <v>1072</v>
      </c>
      <c r="I346" s="385"/>
      <c r="J346" s="561" t="s">
        <v>1073</v>
      </c>
      <c r="K346" s="392"/>
      <c r="L346" s="369"/>
    </row>
    <row r="347" spans="1:13" x14ac:dyDescent="0.2">
      <c r="A347" s="562" t="s">
        <v>1074</v>
      </c>
      <c r="B347" s="562"/>
      <c r="C347" s="562"/>
      <c r="D347" s="562"/>
      <c r="E347" s="562"/>
      <c r="F347" s="562"/>
      <c r="G347" s="509"/>
      <c r="H347" s="563"/>
      <c r="I347" s="509"/>
      <c r="J347" s="564"/>
      <c r="K347" s="565">
        <v>50000</v>
      </c>
      <c r="L347" s="566"/>
      <c r="M347" s="91"/>
    </row>
    <row r="348" spans="1:13" x14ac:dyDescent="0.2">
      <c r="A348" s="562"/>
      <c r="B348" s="562"/>
      <c r="C348" s="562"/>
      <c r="D348" s="562"/>
      <c r="E348" s="562"/>
      <c r="F348" s="562"/>
      <c r="G348" s="509"/>
      <c r="H348" s="563"/>
      <c r="I348" s="509"/>
      <c r="J348" s="566"/>
      <c r="K348" s="566"/>
      <c r="L348" s="566"/>
      <c r="M348" s="91"/>
    </row>
    <row r="349" spans="1:13" x14ac:dyDescent="0.2">
      <c r="A349" s="562"/>
      <c r="B349" s="562"/>
      <c r="C349" s="562"/>
      <c r="D349" s="562"/>
      <c r="E349" s="562"/>
      <c r="F349" s="562"/>
      <c r="G349" s="369"/>
      <c r="H349" s="369"/>
      <c r="I349" s="369"/>
      <c r="J349" s="369"/>
      <c r="K349" s="369"/>
      <c r="L349" s="369"/>
    </row>
    <row r="350" spans="1:13" x14ac:dyDescent="0.2">
      <c r="A350" s="369" t="s">
        <v>1075</v>
      </c>
      <c r="B350" s="369"/>
      <c r="C350" s="369"/>
      <c r="D350" s="369"/>
      <c r="E350" s="369"/>
      <c r="F350" s="369"/>
      <c r="G350" s="369"/>
      <c r="H350" s="369"/>
      <c r="I350" s="369"/>
      <c r="J350" s="369"/>
      <c r="K350" s="369"/>
      <c r="L350" s="369"/>
      <c r="M350" s="219"/>
    </row>
    <row r="351" spans="1:13" x14ac:dyDescent="0.2">
      <c r="A351" s="369" t="s">
        <v>1076</v>
      </c>
      <c r="B351" s="369"/>
      <c r="C351" s="369"/>
      <c r="D351" s="369"/>
      <c r="E351" s="369"/>
      <c r="F351" s="369"/>
      <c r="G351" s="369"/>
      <c r="H351" s="369"/>
      <c r="I351" s="369"/>
      <c r="J351" s="369"/>
      <c r="K351" s="369"/>
      <c r="L351" s="369"/>
      <c r="M351" s="219"/>
    </row>
    <row r="352" spans="1:13" x14ac:dyDescent="0.2">
      <c r="A352" s="369" t="s">
        <v>1077</v>
      </c>
      <c r="B352" s="369"/>
      <c r="C352" s="369"/>
      <c r="D352" s="369"/>
      <c r="E352" s="369"/>
      <c r="F352" s="369"/>
      <c r="G352" s="369"/>
      <c r="H352" s="369"/>
      <c r="I352" s="369"/>
      <c r="J352" s="369"/>
      <c r="K352" s="369"/>
      <c r="L352" s="369"/>
      <c r="M352" s="219"/>
    </row>
    <row r="353" spans="1:12" x14ac:dyDescent="0.2">
      <c r="A353" s="369" t="s">
        <v>1078</v>
      </c>
      <c r="B353" s="369"/>
      <c r="C353" s="369"/>
      <c r="D353" s="369"/>
      <c r="E353" s="369"/>
      <c r="F353" s="369"/>
      <c r="G353" s="369"/>
      <c r="H353" s="369"/>
      <c r="I353" s="369"/>
      <c r="J353" s="369"/>
      <c r="K353" s="369"/>
      <c r="L353" s="369"/>
    </row>
    <row r="354" spans="1:12" x14ac:dyDescent="0.2">
      <c r="A354" s="369" t="s">
        <v>1079</v>
      </c>
      <c r="B354" s="369"/>
      <c r="C354" s="369"/>
      <c r="D354" s="369"/>
      <c r="E354" s="369"/>
      <c r="F354" s="369"/>
      <c r="G354" s="369"/>
      <c r="H354" s="369"/>
      <c r="I354" s="369"/>
      <c r="J354" s="369"/>
      <c r="K354" s="369"/>
      <c r="L354" s="369"/>
    </row>
    <row r="356" spans="1:12" x14ac:dyDescent="0.2">
      <c r="A356" s="490" t="s">
        <v>1080</v>
      </c>
      <c r="B356" s="440"/>
      <c r="C356" s="440"/>
      <c r="D356" s="440"/>
      <c r="E356" s="440"/>
      <c r="F356" s="440"/>
      <c r="G356" s="440"/>
      <c r="H356" s="440"/>
      <c r="I356" s="440"/>
    </row>
    <row r="357" spans="1:12" x14ac:dyDescent="0.2">
      <c r="A357" s="567" t="s">
        <v>1081</v>
      </c>
      <c r="B357" s="440"/>
      <c r="C357" s="440"/>
      <c r="D357" s="440"/>
      <c r="E357" s="440"/>
      <c r="F357" s="440"/>
      <c r="G357" s="440"/>
      <c r="H357" s="440"/>
      <c r="I357" s="440"/>
    </row>
    <row r="358" spans="1:12" x14ac:dyDescent="0.2">
      <c r="A358" s="369" t="s">
        <v>1082</v>
      </c>
      <c r="B358" s="440"/>
      <c r="C358" s="440"/>
      <c r="D358" s="440"/>
      <c r="E358" s="440"/>
      <c r="F358" s="440"/>
      <c r="G358" s="440"/>
      <c r="H358" s="440"/>
      <c r="I358" s="440"/>
    </row>
    <row r="359" spans="1:12" x14ac:dyDescent="0.2">
      <c r="A359" s="499" t="s">
        <v>1083</v>
      </c>
      <c r="B359" s="494"/>
      <c r="C359" s="494"/>
      <c r="D359" s="494"/>
      <c r="E359" s="494"/>
      <c r="F359" s="493"/>
      <c r="G359" s="440"/>
      <c r="H359" s="440"/>
      <c r="I359" s="440"/>
    </row>
    <row r="360" spans="1:12" x14ac:dyDescent="0.2">
      <c r="A360" s="499" t="s">
        <v>1084</v>
      </c>
      <c r="B360" s="494"/>
      <c r="C360" s="494"/>
      <c r="D360" s="494"/>
      <c r="E360" s="494"/>
      <c r="F360" s="493"/>
      <c r="G360" s="440"/>
      <c r="H360" s="440"/>
      <c r="I360" s="440"/>
    </row>
    <row r="361" spans="1:12" x14ac:dyDescent="0.2">
      <c r="A361" s="499" t="s">
        <v>1085</v>
      </c>
      <c r="B361" s="494"/>
      <c r="C361" s="494"/>
      <c r="D361" s="494"/>
      <c r="E361" s="494"/>
      <c r="F361" s="493"/>
      <c r="G361" s="440"/>
      <c r="H361" s="440"/>
      <c r="I361" s="440"/>
    </row>
    <row r="362" spans="1:12" x14ac:dyDescent="0.2">
      <c r="A362" s="499" t="s">
        <v>1086</v>
      </c>
      <c r="B362" s="494"/>
      <c r="C362" s="494"/>
      <c r="D362" s="494"/>
      <c r="E362" s="494"/>
      <c r="F362" s="493"/>
      <c r="G362" s="440"/>
      <c r="H362" s="440"/>
      <c r="I362" s="440"/>
    </row>
    <row r="363" spans="1:12" x14ac:dyDescent="0.2">
      <c r="A363" s="426" t="s">
        <v>1087</v>
      </c>
      <c r="B363" s="494"/>
      <c r="C363" s="494"/>
      <c r="D363" s="494"/>
      <c r="E363" s="494"/>
      <c r="F363" s="493"/>
      <c r="G363" s="440"/>
      <c r="H363" s="440"/>
      <c r="I363" s="440"/>
    </row>
    <row r="364" spans="1:12" x14ac:dyDescent="0.2">
      <c r="A364" s="426" t="s">
        <v>1088</v>
      </c>
      <c r="B364" s="506"/>
      <c r="C364" s="506"/>
      <c r="D364" s="506"/>
      <c r="E364" s="506"/>
      <c r="F364" s="373"/>
      <c r="G364" s="369"/>
      <c r="H364" s="369"/>
      <c r="I364" s="369"/>
    </row>
    <row r="365" spans="1:12" x14ac:dyDescent="0.2">
      <c r="A365" s="426" t="s">
        <v>1089</v>
      </c>
      <c r="B365" s="506"/>
      <c r="C365" s="506"/>
      <c r="D365" s="506"/>
      <c r="E365" s="506"/>
      <c r="F365" s="373"/>
      <c r="G365" s="369"/>
      <c r="H365" s="369"/>
      <c r="I365" s="369"/>
    </row>
    <row r="366" spans="1:12" x14ac:dyDescent="0.2">
      <c r="A366" s="426" t="s">
        <v>1090</v>
      </c>
      <c r="B366" s="506"/>
      <c r="C366" s="506"/>
      <c r="D366" s="506"/>
      <c r="E366" s="506"/>
      <c r="F366" s="373"/>
      <c r="G366" s="369"/>
      <c r="H366" s="369"/>
      <c r="I366" s="369"/>
    </row>
    <row r="367" spans="1:12" x14ac:dyDescent="0.2">
      <c r="A367" s="426" t="s">
        <v>1091</v>
      </c>
      <c r="B367" s="494"/>
      <c r="C367" s="494"/>
      <c r="D367" s="494"/>
      <c r="E367" s="494"/>
      <c r="F367" s="493"/>
      <c r="G367" s="440"/>
      <c r="H367" s="440"/>
      <c r="I367" s="440"/>
    </row>
    <row r="369" spans="1:13" x14ac:dyDescent="0.2">
      <c r="A369" s="520" t="s">
        <v>1092</v>
      </c>
      <c r="B369" s="440"/>
      <c r="C369" s="440"/>
      <c r="D369" s="440"/>
      <c r="E369" s="440"/>
      <c r="F369" s="440"/>
      <c r="G369" s="440"/>
      <c r="H369" s="440"/>
      <c r="I369" s="440"/>
      <c r="J369" s="369"/>
      <c r="K369" s="369"/>
      <c r="L369" s="369"/>
      <c r="M369" s="369"/>
    </row>
    <row r="370" spans="1:13" x14ac:dyDescent="0.2">
      <c r="A370" s="440" t="s">
        <v>1093</v>
      </c>
      <c r="B370" s="440"/>
      <c r="C370" s="440"/>
      <c r="D370" s="440"/>
      <c r="E370" s="440"/>
      <c r="F370" s="440"/>
      <c r="G370" s="440"/>
      <c r="H370" s="440"/>
      <c r="I370" s="440"/>
      <c r="J370" s="369"/>
      <c r="K370" s="369"/>
      <c r="L370" s="369"/>
      <c r="M370" s="369"/>
    </row>
    <row r="371" spans="1:13" x14ac:dyDescent="0.2">
      <c r="A371" s="440"/>
      <c r="B371" s="440"/>
      <c r="C371" s="440"/>
      <c r="D371" s="440"/>
      <c r="E371" s="440"/>
      <c r="F371" s="440"/>
      <c r="G371" s="440"/>
      <c r="H371" s="440"/>
      <c r="I371" s="440"/>
      <c r="J371" s="369"/>
      <c r="K371" s="369"/>
      <c r="L371" s="369"/>
      <c r="M371" s="369"/>
    </row>
    <row r="372" spans="1:13" x14ac:dyDescent="0.2">
      <c r="A372" s="568" t="s">
        <v>1094</v>
      </c>
      <c r="B372" s="569"/>
      <c r="C372" s="569"/>
      <c r="D372" s="569"/>
      <c r="E372" s="569"/>
      <c r="F372" s="570"/>
      <c r="G372" s="440"/>
      <c r="H372" s="520" t="s">
        <v>1095</v>
      </c>
      <c r="I372" s="546"/>
      <c r="J372" s="546"/>
      <c r="K372" s="546"/>
      <c r="L372" s="546"/>
      <c r="M372" s="369"/>
    </row>
    <row r="373" spans="1:13" x14ac:dyDescent="0.2">
      <c r="A373" s="571" t="s">
        <v>1096</v>
      </c>
      <c r="B373" s="572"/>
      <c r="C373" s="572"/>
      <c r="D373" s="573" t="s">
        <v>1097</v>
      </c>
      <c r="E373" s="572"/>
      <c r="F373" s="574"/>
      <c r="G373" s="440"/>
      <c r="H373" s="520" t="s">
        <v>1098</v>
      </c>
      <c r="I373" s="546"/>
      <c r="J373" s="546"/>
      <c r="K373" s="546"/>
      <c r="L373" s="546"/>
      <c r="M373" s="369"/>
    </row>
    <row r="374" spans="1:13" x14ac:dyDescent="0.2">
      <c r="A374" s="575" t="s">
        <v>1099</v>
      </c>
      <c r="B374" s="572"/>
      <c r="C374" s="572"/>
      <c r="D374" s="573" t="s">
        <v>1100</v>
      </c>
      <c r="E374" s="572"/>
      <c r="F374" s="574"/>
      <c r="G374" s="440"/>
      <c r="H374" s="440" t="s">
        <v>1101</v>
      </c>
      <c r="I374" s="440"/>
      <c r="J374" s="440"/>
      <c r="K374" s="440"/>
      <c r="L374" s="440"/>
      <c r="M374" s="369"/>
    </row>
    <row r="375" spans="1:13" x14ac:dyDescent="0.2">
      <c r="A375" s="575" t="s">
        <v>1102</v>
      </c>
      <c r="B375" s="572"/>
      <c r="C375" s="572"/>
      <c r="D375" s="573" t="s">
        <v>1103</v>
      </c>
      <c r="E375" s="572"/>
      <c r="F375" s="574"/>
      <c r="G375" s="440"/>
      <c r="H375" s="440" t="s">
        <v>1104</v>
      </c>
      <c r="I375" s="440"/>
      <c r="J375" s="440"/>
      <c r="K375" s="440"/>
      <c r="L375" s="440"/>
      <c r="M375" s="369"/>
    </row>
    <row r="376" spans="1:13" x14ac:dyDescent="0.2">
      <c r="A376" s="575" t="s">
        <v>1105</v>
      </c>
      <c r="B376" s="572"/>
      <c r="C376" s="572"/>
      <c r="D376" s="573" t="s">
        <v>1106</v>
      </c>
      <c r="E376" s="572"/>
      <c r="F376" s="574"/>
      <c r="G376" s="440"/>
      <c r="H376" s="369"/>
      <c r="I376" s="508"/>
      <c r="J376" s="369"/>
      <c r="K376" s="369"/>
      <c r="L376" s="369"/>
      <c r="M376" s="369"/>
    </row>
    <row r="377" spans="1:13" x14ac:dyDescent="0.2">
      <c r="A377" s="575" t="s">
        <v>1107</v>
      </c>
      <c r="B377" s="572"/>
      <c r="C377" s="572"/>
      <c r="D377" s="573" t="s">
        <v>1108</v>
      </c>
      <c r="E377" s="572"/>
      <c r="F377" s="574"/>
      <c r="G377" s="440"/>
      <c r="H377" s="520" t="s">
        <v>1109</v>
      </c>
      <c r="I377" s="508"/>
      <c r="J377" s="369"/>
      <c r="K377" s="369"/>
      <c r="L377" s="369"/>
      <c r="M377" s="369"/>
    </row>
    <row r="378" spans="1:13" x14ac:dyDescent="0.2">
      <c r="A378" s="575" t="s">
        <v>1110</v>
      </c>
      <c r="B378" s="572"/>
      <c r="C378" s="572"/>
      <c r="D378" s="573" t="s">
        <v>1111</v>
      </c>
      <c r="E378" s="572"/>
      <c r="F378" s="574"/>
      <c r="G378" s="440"/>
      <c r="H378" s="520" t="s">
        <v>1112</v>
      </c>
      <c r="I378" s="508"/>
      <c r="J378" s="369"/>
      <c r="K378" s="369"/>
      <c r="L378" s="369"/>
      <c r="M378" s="369"/>
    </row>
    <row r="379" spans="1:13" x14ac:dyDescent="0.2">
      <c r="A379" s="571"/>
      <c r="B379" s="572"/>
      <c r="C379" s="572"/>
      <c r="D379" s="572"/>
      <c r="E379" s="572"/>
      <c r="F379" s="574"/>
      <c r="G379" s="440"/>
      <c r="H379" s="520" t="s">
        <v>1113</v>
      </c>
      <c r="I379" s="440"/>
      <c r="J379" s="369"/>
      <c r="K379" s="369"/>
      <c r="L379" s="369"/>
      <c r="M379" s="369"/>
    </row>
    <row r="380" spans="1:13" x14ac:dyDescent="0.2">
      <c r="A380" s="576"/>
      <c r="B380" s="577"/>
      <c r="C380" s="577"/>
      <c r="D380" s="577"/>
      <c r="E380" s="577"/>
      <c r="F380" s="578"/>
      <c r="G380" s="440"/>
      <c r="H380" s="440"/>
      <c r="I380" s="440"/>
      <c r="J380" s="369"/>
      <c r="K380" s="369"/>
      <c r="L380" s="369"/>
      <c r="M380" s="369"/>
    </row>
    <row r="381" spans="1:13" x14ac:dyDescent="0.2">
      <c r="A381" s="219"/>
      <c r="B381" s="219"/>
      <c r="C381" s="219"/>
      <c r="D381" s="219"/>
      <c r="E381" s="219"/>
      <c r="F381" s="219"/>
      <c r="G381" s="219"/>
      <c r="H381" s="219"/>
      <c r="I381" s="219"/>
    </row>
    <row r="382" spans="1:13" x14ac:dyDescent="0.2">
      <c r="A382" t="s">
        <v>1114</v>
      </c>
    </row>
    <row r="384" spans="1:13" x14ac:dyDescent="0.2">
      <c r="A384" s="579"/>
      <c r="B384" s="580" t="s">
        <v>20</v>
      </c>
      <c r="C384" s="581"/>
      <c r="D384" s="581"/>
      <c r="E384" s="582">
        <f ca="1">RANDBETWEEN(1,100)</f>
        <v>81</v>
      </c>
      <c r="F384" s="369"/>
      <c r="G384" s="369"/>
      <c r="H384" s="369"/>
      <c r="I384" s="369"/>
    </row>
    <row r="385" spans="1:9" x14ac:dyDescent="0.2">
      <c r="A385" s="583" t="s">
        <v>21</v>
      </c>
      <c r="B385" s="584" t="s">
        <v>22</v>
      </c>
      <c r="C385" s="585"/>
      <c r="D385" s="586" t="s">
        <v>23</v>
      </c>
      <c r="E385" s="583" t="s">
        <v>24</v>
      </c>
      <c r="F385" s="420" t="s">
        <v>25</v>
      </c>
      <c r="G385" s="383" t="s">
        <v>26</v>
      </c>
      <c r="H385" s="384"/>
      <c r="I385" s="385"/>
    </row>
    <row r="386" spans="1:9" x14ac:dyDescent="0.2">
      <c r="A386" s="587" t="s">
        <v>27</v>
      </c>
      <c r="B386" s="588" t="s">
        <v>28</v>
      </c>
      <c r="C386" s="589"/>
      <c r="D386" s="590" t="s">
        <v>29</v>
      </c>
      <c r="E386" s="591" t="s">
        <v>30</v>
      </c>
      <c r="F386" s="423">
        <v>20</v>
      </c>
      <c r="G386" s="388" t="s">
        <v>31</v>
      </c>
      <c r="H386" s="384"/>
      <c r="I386" s="385"/>
    </row>
    <row r="387" spans="1:9" x14ac:dyDescent="0.2">
      <c r="A387" s="587" t="s">
        <v>32</v>
      </c>
      <c r="B387" s="588" t="s">
        <v>33</v>
      </c>
      <c r="C387" s="589"/>
      <c r="D387" s="590" t="s">
        <v>34</v>
      </c>
      <c r="E387" s="591" t="s">
        <v>30</v>
      </c>
      <c r="F387" s="423">
        <v>20</v>
      </c>
      <c r="G387" s="388" t="s">
        <v>31</v>
      </c>
      <c r="H387" s="384"/>
      <c r="I387" s="385"/>
    </row>
    <row r="388" spans="1:9" x14ac:dyDescent="0.2">
      <c r="A388" s="587" t="s">
        <v>35</v>
      </c>
      <c r="B388" s="588" t="s">
        <v>36</v>
      </c>
      <c r="C388" s="589"/>
      <c r="D388" s="590" t="s">
        <v>34</v>
      </c>
      <c r="E388" s="591" t="s">
        <v>30</v>
      </c>
      <c r="F388" s="423">
        <v>20</v>
      </c>
      <c r="G388" s="388" t="s">
        <v>2443</v>
      </c>
      <c r="H388" s="384"/>
      <c r="I388" s="385"/>
    </row>
    <row r="389" spans="1:9" x14ac:dyDescent="0.2">
      <c r="A389" s="587" t="s">
        <v>38</v>
      </c>
      <c r="B389" s="588" t="s">
        <v>39</v>
      </c>
      <c r="C389" s="589"/>
      <c r="D389" s="590" t="s">
        <v>40</v>
      </c>
      <c r="E389" s="591" t="s">
        <v>30</v>
      </c>
      <c r="F389" s="423">
        <v>20</v>
      </c>
      <c r="G389" s="388" t="s">
        <v>2444</v>
      </c>
      <c r="H389" s="384"/>
      <c r="I389" s="385"/>
    </row>
    <row r="390" spans="1:9" x14ac:dyDescent="0.2">
      <c r="A390" s="587" t="s">
        <v>42</v>
      </c>
      <c r="B390" s="588" t="s">
        <v>43</v>
      </c>
      <c r="C390" s="589"/>
      <c r="D390" s="590" t="s">
        <v>29</v>
      </c>
      <c r="E390" s="591" t="s">
        <v>30</v>
      </c>
      <c r="F390" s="423">
        <v>20</v>
      </c>
      <c r="G390" s="388" t="s">
        <v>31</v>
      </c>
      <c r="H390" s="384"/>
      <c r="I390" s="385"/>
    </row>
    <row r="391" spans="1:9" x14ac:dyDescent="0.2">
      <c r="A391" s="587" t="s">
        <v>44</v>
      </c>
      <c r="B391" s="588" t="s">
        <v>45</v>
      </c>
      <c r="C391" s="589"/>
      <c r="D391" s="590" t="s">
        <v>40</v>
      </c>
      <c r="E391" s="591" t="s">
        <v>30</v>
      </c>
      <c r="F391" s="423">
        <v>20</v>
      </c>
      <c r="G391" s="388" t="s">
        <v>46</v>
      </c>
      <c r="H391" s="384"/>
      <c r="I391" s="385"/>
    </row>
    <row r="392" spans="1:9" x14ac:dyDescent="0.2">
      <c r="A392" s="587" t="s">
        <v>47</v>
      </c>
      <c r="B392" s="588" t="s">
        <v>48</v>
      </c>
      <c r="C392" s="589"/>
      <c r="D392" s="590" t="s">
        <v>40</v>
      </c>
      <c r="E392" s="591" t="s">
        <v>49</v>
      </c>
      <c r="F392" s="423">
        <v>40</v>
      </c>
      <c r="G392" s="388" t="s">
        <v>31</v>
      </c>
      <c r="H392" s="384"/>
      <c r="I392" s="385"/>
    </row>
    <row r="393" spans="1:9" x14ac:dyDescent="0.2">
      <c r="A393" s="587" t="s">
        <v>50</v>
      </c>
      <c r="B393" s="588" t="s">
        <v>51</v>
      </c>
      <c r="C393" s="589"/>
      <c r="D393" s="590" t="s">
        <v>40</v>
      </c>
      <c r="E393" s="591" t="s">
        <v>49</v>
      </c>
      <c r="F393" s="423">
        <v>40</v>
      </c>
      <c r="G393" s="388" t="s">
        <v>2445</v>
      </c>
      <c r="H393" s="384"/>
      <c r="I393" s="385"/>
    </row>
    <row r="394" spans="1:9" x14ac:dyDescent="0.2">
      <c r="A394" s="587" t="s">
        <v>53</v>
      </c>
      <c r="B394" s="588" t="s">
        <v>54</v>
      </c>
      <c r="C394" s="589"/>
      <c r="D394" s="590" t="s">
        <v>40</v>
      </c>
      <c r="E394" s="591" t="s">
        <v>49</v>
      </c>
      <c r="F394" s="423">
        <v>40</v>
      </c>
      <c r="G394" s="388" t="s">
        <v>2446</v>
      </c>
      <c r="H394" s="384"/>
      <c r="I394" s="385"/>
    </row>
    <row r="395" spans="1:9" x14ac:dyDescent="0.2">
      <c r="A395" s="587" t="s">
        <v>56</v>
      </c>
      <c r="B395" s="588" t="s">
        <v>57</v>
      </c>
      <c r="C395" s="589"/>
      <c r="D395" s="590" t="s">
        <v>40</v>
      </c>
      <c r="E395" s="591" t="s">
        <v>49</v>
      </c>
      <c r="F395" s="423">
        <v>40</v>
      </c>
      <c r="G395" s="388" t="s">
        <v>2447</v>
      </c>
      <c r="H395" s="384"/>
      <c r="I395" s="385"/>
    </row>
    <row r="396" spans="1:9" x14ac:dyDescent="0.2">
      <c r="A396" s="587" t="s">
        <v>59</v>
      </c>
      <c r="B396" s="588" t="s">
        <v>60</v>
      </c>
      <c r="C396" s="589"/>
      <c r="D396" s="590" t="s">
        <v>40</v>
      </c>
      <c r="E396" s="591" t="s">
        <v>49</v>
      </c>
      <c r="F396" s="423">
        <v>40</v>
      </c>
      <c r="G396" s="388" t="s">
        <v>2448</v>
      </c>
      <c r="H396" s="384"/>
      <c r="I396" s="385"/>
    </row>
    <row r="397" spans="1:9" x14ac:dyDescent="0.2">
      <c r="A397" s="587" t="s">
        <v>62</v>
      </c>
      <c r="B397" s="588" t="s">
        <v>63</v>
      </c>
      <c r="C397" s="589"/>
      <c r="D397" s="590" t="s">
        <v>40</v>
      </c>
      <c r="E397" s="591" t="s">
        <v>49</v>
      </c>
      <c r="F397" s="423">
        <v>40</v>
      </c>
      <c r="G397" s="388" t="s">
        <v>31</v>
      </c>
      <c r="H397" s="384"/>
      <c r="I397" s="385"/>
    </row>
    <row r="398" spans="1:9" x14ac:dyDescent="0.2">
      <c r="A398" s="587" t="s">
        <v>64</v>
      </c>
      <c r="B398" s="588" t="s">
        <v>65</v>
      </c>
      <c r="C398" s="589"/>
      <c r="D398" s="590" t="s">
        <v>34</v>
      </c>
      <c r="E398" s="591" t="s">
        <v>66</v>
      </c>
      <c r="F398" s="423">
        <v>60</v>
      </c>
      <c r="G398" s="388" t="s">
        <v>31</v>
      </c>
      <c r="H398" s="384"/>
      <c r="I398" s="385"/>
    </row>
    <row r="399" spans="1:9" x14ac:dyDescent="0.2">
      <c r="A399" s="587" t="s">
        <v>67</v>
      </c>
      <c r="B399" s="588" t="s">
        <v>68</v>
      </c>
      <c r="C399" s="589"/>
      <c r="D399" s="590" t="s">
        <v>34</v>
      </c>
      <c r="E399" s="591" t="s">
        <v>66</v>
      </c>
      <c r="F399" s="423">
        <v>60</v>
      </c>
      <c r="G399" s="388" t="s">
        <v>31</v>
      </c>
      <c r="H399" s="384"/>
      <c r="I399" s="385"/>
    </row>
    <row r="400" spans="1:9" x14ac:dyDescent="0.2">
      <c r="A400" s="587" t="s">
        <v>69</v>
      </c>
      <c r="B400" s="588" t="s">
        <v>70</v>
      </c>
      <c r="C400" s="589"/>
      <c r="D400" s="590" t="s">
        <v>34</v>
      </c>
      <c r="E400" s="591" t="s">
        <v>66</v>
      </c>
      <c r="F400" s="423">
        <v>60</v>
      </c>
      <c r="G400" s="388" t="s">
        <v>31</v>
      </c>
      <c r="H400" s="384"/>
      <c r="I400" s="385"/>
    </row>
    <row r="401" spans="1:9" x14ac:dyDescent="0.2">
      <c r="A401" s="587" t="s">
        <v>71</v>
      </c>
      <c r="B401" s="588" t="s">
        <v>72</v>
      </c>
      <c r="C401" s="589"/>
      <c r="D401" s="590" t="s">
        <v>40</v>
      </c>
      <c r="E401" s="591" t="s">
        <v>66</v>
      </c>
      <c r="F401" s="423">
        <v>60</v>
      </c>
      <c r="G401" s="388" t="s">
        <v>2443</v>
      </c>
      <c r="H401" s="384"/>
      <c r="I401" s="385"/>
    </row>
    <row r="402" spans="1:9" x14ac:dyDescent="0.2">
      <c r="A402" s="587" t="s">
        <v>73</v>
      </c>
      <c r="B402" s="588" t="s">
        <v>74</v>
      </c>
      <c r="C402" s="589"/>
      <c r="D402" s="590" t="s">
        <v>40</v>
      </c>
      <c r="E402" s="591" t="s">
        <v>66</v>
      </c>
      <c r="F402" s="423">
        <v>60</v>
      </c>
      <c r="G402" s="388" t="s">
        <v>2449</v>
      </c>
      <c r="H402" s="384"/>
      <c r="I402" s="385"/>
    </row>
    <row r="403" spans="1:9" x14ac:dyDescent="0.2">
      <c r="A403" s="587" t="s">
        <v>76</v>
      </c>
      <c r="B403" s="588" t="s">
        <v>77</v>
      </c>
      <c r="C403" s="589"/>
      <c r="D403" s="590" t="s">
        <v>40</v>
      </c>
      <c r="E403" s="591" t="s">
        <v>66</v>
      </c>
      <c r="F403" s="423">
        <v>60</v>
      </c>
      <c r="G403" s="388" t="s">
        <v>2450</v>
      </c>
      <c r="H403" s="384"/>
      <c r="I403" s="385"/>
    </row>
    <row r="404" spans="1:9" x14ac:dyDescent="0.2">
      <c r="A404" s="587" t="s">
        <v>79</v>
      </c>
      <c r="B404" s="588" t="s">
        <v>80</v>
      </c>
      <c r="C404" s="589"/>
      <c r="D404" s="590" t="s">
        <v>40</v>
      </c>
      <c r="E404" s="591" t="s">
        <v>81</v>
      </c>
      <c r="F404" s="423" t="s">
        <v>82</v>
      </c>
      <c r="G404" s="388" t="s">
        <v>83</v>
      </c>
      <c r="H404" s="384"/>
      <c r="I404" s="385"/>
    </row>
    <row r="405" spans="1:9" x14ac:dyDescent="0.2">
      <c r="A405" s="587" t="s">
        <v>84</v>
      </c>
      <c r="B405" s="588" t="s">
        <v>85</v>
      </c>
      <c r="C405" s="589"/>
      <c r="D405" s="590" t="s">
        <v>40</v>
      </c>
      <c r="E405" s="591" t="s">
        <v>81</v>
      </c>
      <c r="F405" s="423" t="s">
        <v>82</v>
      </c>
      <c r="G405" s="388" t="s">
        <v>83</v>
      </c>
      <c r="H405" s="384"/>
      <c r="I405" s="385"/>
    </row>
    <row r="406" spans="1:9" x14ac:dyDescent="0.2">
      <c r="A406" s="592" t="s">
        <v>82</v>
      </c>
      <c r="B406" s="349" t="s">
        <v>86</v>
      </c>
      <c r="C406" s="348"/>
      <c r="D406" s="590" t="s">
        <v>40</v>
      </c>
      <c r="E406" s="591" t="s">
        <v>81</v>
      </c>
      <c r="F406" s="425" t="s">
        <v>82</v>
      </c>
      <c r="G406" s="388" t="s">
        <v>39</v>
      </c>
      <c r="H406" s="384"/>
      <c r="I406" s="385"/>
    </row>
    <row r="407" spans="1:9" x14ac:dyDescent="0.2">
      <c r="A407" s="592" t="s">
        <v>82</v>
      </c>
      <c r="B407" s="593" t="s">
        <v>87</v>
      </c>
      <c r="C407" s="582"/>
      <c r="D407" s="590" t="s">
        <v>34</v>
      </c>
      <c r="E407" s="591" t="s">
        <v>81</v>
      </c>
      <c r="F407" s="425" t="s">
        <v>82</v>
      </c>
      <c r="G407" s="388" t="s">
        <v>54</v>
      </c>
      <c r="H407" s="384"/>
      <c r="I407" s="385"/>
    </row>
    <row r="408" spans="1:9" x14ac:dyDescent="0.2">
      <c r="A408" s="592" t="s">
        <v>82</v>
      </c>
      <c r="B408" s="593" t="s">
        <v>88</v>
      </c>
      <c r="C408" s="582"/>
      <c r="D408" s="590" t="s">
        <v>34</v>
      </c>
      <c r="E408" s="591" t="s">
        <v>81</v>
      </c>
      <c r="F408" s="425" t="s">
        <v>82</v>
      </c>
      <c r="G408" s="388" t="s">
        <v>89</v>
      </c>
      <c r="H408" s="384"/>
      <c r="I408" s="385"/>
    </row>
    <row r="409" spans="1:9" x14ac:dyDescent="0.2">
      <c r="A409" s="592" t="s">
        <v>82</v>
      </c>
      <c r="B409" s="593" t="s">
        <v>90</v>
      </c>
      <c r="C409" s="582"/>
      <c r="D409" s="590" t="s">
        <v>34</v>
      </c>
      <c r="E409" s="591" t="s">
        <v>81</v>
      </c>
      <c r="F409" s="425" t="s">
        <v>82</v>
      </c>
      <c r="G409" s="388" t="s">
        <v>60</v>
      </c>
      <c r="H409" s="384"/>
      <c r="I409" s="385"/>
    </row>
    <row r="410" spans="1:9" x14ac:dyDescent="0.2">
      <c r="A410" s="26" t="s">
        <v>91</v>
      </c>
      <c r="B410" s="27"/>
      <c r="C410" s="27"/>
      <c r="D410" s="27"/>
      <c r="E410" s="27"/>
      <c r="F410" s="28"/>
      <c r="G410" s="28"/>
      <c r="H410" s="28"/>
      <c r="I410" s="29"/>
    </row>
    <row r="411" spans="1:9" x14ac:dyDescent="0.2">
      <c r="A411" s="30" t="s">
        <v>92</v>
      </c>
      <c r="B411" s="2"/>
      <c r="C411" s="2"/>
      <c r="D411" s="2"/>
      <c r="E411" s="2"/>
      <c r="F411" s="31"/>
      <c r="G411" s="31"/>
      <c r="H411" s="31"/>
      <c r="I411" s="32"/>
    </row>
    <row r="412" spans="1:9" x14ac:dyDescent="0.2">
      <c r="A412" s="33" t="s">
        <v>93</v>
      </c>
      <c r="B412" s="31"/>
      <c r="C412" s="31"/>
      <c r="D412" s="31"/>
      <c r="E412" s="31"/>
      <c r="F412" s="31"/>
      <c r="G412" s="31"/>
      <c r="H412" s="31"/>
      <c r="I412" s="32"/>
    </row>
    <row r="413" spans="1:9" x14ac:dyDescent="0.2">
      <c r="A413" s="34" t="s">
        <v>94</v>
      </c>
      <c r="B413" s="35"/>
      <c r="C413" s="35"/>
      <c r="D413" s="35"/>
      <c r="E413" s="35"/>
      <c r="F413" s="35"/>
      <c r="G413" s="35"/>
      <c r="H413" s="35"/>
      <c r="I413" s="36"/>
    </row>
    <row r="416" spans="1:9" x14ac:dyDescent="0.2">
      <c r="A416" t="s">
        <v>1115</v>
      </c>
    </row>
    <row r="418" spans="1:11" x14ac:dyDescent="0.2">
      <c r="A418" s="594" t="s">
        <v>1116</v>
      </c>
      <c r="B418" s="460"/>
      <c r="C418" s="460"/>
      <c r="D418" s="460"/>
      <c r="E418" s="460"/>
      <c r="F418" s="460"/>
      <c r="G418" s="460"/>
      <c r="H418" s="460"/>
      <c r="I418" s="460"/>
      <c r="J418" s="460"/>
      <c r="K418" s="460"/>
    </row>
    <row r="419" spans="1:11" x14ac:dyDescent="0.2">
      <c r="A419" s="460"/>
      <c r="B419" s="460"/>
      <c r="C419" s="460"/>
      <c r="D419" s="460"/>
      <c r="E419" s="460"/>
      <c r="F419" s="460"/>
      <c r="G419" s="460"/>
      <c r="H419" s="460"/>
      <c r="I419" s="460"/>
      <c r="J419" s="460"/>
      <c r="K419" s="460"/>
    </row>
    <row r="420" spans="1:11" x14ac:dyDescent="0.2">
      <c r="A420" s="460" t="s">
        <v>213</v>
      </c>
      <c r="B420" s="460"/>
      <c r="C420" s="460"/>
      <c r="D420" s="460"/>
      <c r="E420" s="460"/>
      <c r="F420" s="460"/>
      <c r="G420" s="460"/>
      <c r="H420" s="460"/>
      <c r="I420" s="460"/>
      <c r="J420" s="460"/>
      <c r="K420" s="460"/>
    </row>
    <row r="421" spans="1:11" x14ac:dyDescent="0.2">
      <c r="A421" s="460" t="s">
        <v>214</v>
      </c>
      <c r="B421" s="460"/>
      <c r="C421" s="460"/>
      <c r="D421" s="460"/>
      <c r="E421" s="460"/>
      <c r="F421" s="460"/>
      <c r="G421" s="460"/>
      <c r="H421" s="460"/>
      <c r="I421" s="460"/>
      <c r="J421" s="460"/>
      <c r="K421" s="460"/>
    </row>
    <row r="422" spans="1:11" x14ac:dyDescent="0.2">
      <c r="A422" s="460" t="s">
        <v>215</v>
      </c>
      <c r="B422" s="460"/>
      <c r="C422" s="460"/>
      <c r="D422" s="460"/>
      <c r="E422" s="460"/>
      <c r="F422" s="460"/>
      <c r="G422" s="460"/>
      <c r="H422" s="460"/>
      <c r="I422" s="460"/>
      <c r="J422" s="460"/>
      <c r="K422" s="460"/>
    </row>
    <row r="423" spans="1:11" x14ac:dyDescent="0.2">
      <c r="A423" s="460" t="s">
        <v>216</v>
      </c>
      <c r="B423" s="460"/>
      <c r="C423" s="460"/>
      <c r="D423" s="460"/>
      <c r="E423" s="460"/>
      <c r="F423" s="460"/>
      <c r="G423" s="460"/>
      <c r="H423" s="460"/>
      <c r="I423" s="460"/>
      <c r="J423" s="460"/>
      <c r="K423" s="460"/>
    </row>
    <row r="424" spans="1:11" x14ac:dyDescent="0.2">
      <c r="A424" s="460"/>
      <c r="B424" s="460"/>
      <c r="C424" s="460"/>
      <c r="D424" s="460"/>
      <c r="E424" s="460"/>
      <c r="F424" s="460"/>
      <c r="G424" s="460"/>
      <c r="H424" s="460"/>
      <c r="I424" s="460"/>
      <c r="J424" s="460"/>
      <c r="K424" s="460"/>
    </row>
    <row r="425" spans="1:11" x14ac:dyDescent="0.2">
      <c r="A425" s="60" t="s">
        <v>217</v>
      </c>
      <c r="B425" s="28"/>
      <c r="C425" s="28"/>
      <c r="D425" s="28"/>
      <c r="E425" s="28"/>
      <c r="F425" s="28"/>
      <c r="G425" s="28"/>
      <c r="H425" s="28"/>
      <c r="I425" s="61">
        <f ca="1">RANDBETWEEN(1,6)</f>
        <v>4</v>
      </c>
    </row>
    <row r="426" spans="1:11" x14ac:dyDescent="0.2">
      <c r="A426" s="33" t="s">
        <v>218</v>
      </c>
      <c r="B426" s="31"/>
      <c r="C426" s="31"/>
      <c r="D426" s="31"/>
      <c r="E426" s="31"/>
      <c r="F426" s="31"/>
      <c r="G426" s="31"/>
      <c r="H426" s="31"/>
      <c r="I426" s="62"/>
      <c r="K426" t="s">
        <v>1117</v>
      </c>
    </row>
    <row r="427" spans="1:11" x14ac:dyDescent="0.2">
      <c r="A427" s="33"/>
      <c r="B427" s="31"/>
      <c r="C427" s="31"/>
      <c r="D427" s="31"/>
      <c r="E427" s="31"/>
      <c r="F427" s="31"/>
      <c r="G427" s="31"/>
      <c r="H427" s="31"/>
      <c r="I427" s="62"/>
      <c r="K427" t="s">
        <v>1118</v>
      </c>
    </row>
    <row r="428" spans="1:11" x14ac:dyDescent="0.2">
      <c r="A428" s="595" t="s">
        <v>219</v>
      </c>
      <c r="B428" s="433" t="s">
        <v>220</v>
      </c>
      <c r="C428" s="433"/>
      <c r="D428" s="433"/>
      <c r="E428" s="433"/>
      <c r="F428" s="433"/>
      <c r="G428" s="433"/>
      <c r="H428" s="433"/>
      <c r="I428" s="596"/>
    </row>
    <row r="429" spans="1:11" x14ac:dyDescent="0.2">
      <c r="A429" s="435"/>
      <c r="B429" s="433" t="s">
        <v>221</v>
      </c>
      <c r="C429" s="433"/>
      <c r="D429" s="433"/>
      <c r="E429" s="433"/>
      <c r="F429" s="433"/>
      <c r="G429" s="433"/>
      <c r="H429" s="433"/>
      <c r="I429" s="596"/>
    </row>
    <row r="430" spans="1:11" x14ac:dyDescent="0.2">
      <c r="A430" s="435"/>
      <c r="B430" s="433" t="s">
        <v>222</v>
      </c>
      <c r="C430" s="433"/>
      <c r="D430" s="433"/>
      <c r="E430" s="433"/>
      <c r="F430" s="433"/>
      <c r="G430" s="433"/>
      <c r="H430" s="433"/>
      <c r="I430" s="596"/>
    </row>
    <row r="431" spans="1:11" x14ac:dyDescent="0.2">
      <c r="A431" s="435"/>
      <c r="B431" s="433" t="s">
        <v>223</v>
      </c>
      <c r="C431" s="433"/>
      <c r="D431" s="433"/>
      <c r="E431" s="433"/>
      <c r="F431" s="433"/>
      <c r="G431" s="433"/>
      <c r="H431" s="433"/>
      <c r="I431" s="596"/>
    </row>
    <row r="432" spans="1:11" x14ac:dyDescent="0.2">
      <c r="A432" s="542"/>
      <c r="B432" s="433" t="s">
        <v>224</v>
      </c>
      <c r="C432" s="433"/>
      <c r="D432" s="433"/>
      <c r="E432" s="433"/>
      <c r="F432" s="433"/>
      <c r="G432" s="433"/>
      <c r="H432" s="433"/>
      <c r="I432" s="434"/>
    </row>
    <row r="433" spans="1:9" x14ac:dyDescent="0.2">
      <c r="A433" s="64"/>
      <c r="B433" s="31"/>
      <c r="C433" s="31"/>
      <c r="D433" s="31"/>
      <c r="E433" s="31"/>
      <c r="F433" s="31"/>
      <c r="G433" s="31"/>
      <c r="H433" s="31"/>
      <c r="I433" s="32"/>
    </row>
    <row r="434" spans="1:9" x14ac:dyDescent="0.2">
      <c r="A434" s="597" t="s">
        <v>225</v>
      </c>
      <c r="B434" s="463" t="s">
        <v>226</v>
      </c>
      <c r="C434" s="452"/>
      <c r="D434" s="452"/>
      <c r="E434" s="452"/>
      <c r="F434" s="452"/>
      <c r="G434" s="452"/>
      <c r="H434" s="452"/>
      <c r="I434" s="598"/>
    </row>
    <row r="435" spans="1:9" x14ac:dyDescent="0.2">
      <c r="A435" s="599"/>
      <c r="B435" s="463" t="s">
        <v>227</v>
      </c>
      <c r="C435" s="452"/>
      <c r="D435" s="452"/>
      <c r="E435" s="452"/>
      <c r="F435" s="452"/>
      <c r="G435" s="452"/>
      <c r="H435" s="452"/>
      <c r="I435" s="598"/>
    </row>
    <row r="436" spans="1:9" x14ac:dyDescent="0.2">
      <c r="A436" s="599"/>
      <c r="B436" s="463" t="s">
        <v>228</v>
      </c>
      <c r="C436" s="463"/>
      <c r="D436" s="463"/>
      <c r="E436" s="463"/>
      <c r="F436" s="463"/>
      <c r="G436" s="463"/>
      <c r="H436" s="463"/>
      <c r="I436" s="454"/>
    </row>
    <row r="437" spans="1:9" x14ac:dyDescent="0.2">
      <c r="A437" s="33"/>
      <c r="B437" s="31"/>
      <c r="C437" s="31"/>
      <c r="D437" s="31"/>
      <c r="E437" s="31"/>
      <c r="F437" s="31"/>
      <c r="G437" s="31"/>
      <c r="H437" s="31"/>
      <c r="I437" s="32"/>
    </row>
    <row r="438" spans="1:9" x14ac:dyDescent="0.2">
      <c r="A438" s="352" t="s">
        <v>229</v>
      </c>
      <c r="B438" s="343" t="s">
        <v>230</v>
      </c>
      <c r="C438" s="343"/>
      <c r="D438" s="343"/>
      <c r="E438" s="343"/>
      <c r="F438" s="343"/>
      <c r="G438" s="343"/>
      <c r="H438" s="343"/>
      <c r="I438" s="344"/>
    </row>
    <row r="439" spans="1:9" x14ac:dyDescent="0.2">
      <c r="A439" s="342"/>
      <c r="B439" s="343" t="s">
        <v>231</v>
      </c>
      <c r="C439" s="343"/>
      <c r="D439" s="343"/>
      <c r="E439" s="343"/>
      <c r="F439" s="343"/>
      <c r="G439" s="343"/>
      <c r="H439" s="343"/>
      <c r="I439" s="344"/>
    </row>
    <row r="440" spans="1:9" x14ac:dyDescent="0.2">
      <c r="A440" s="64"/>
      <c r="B440" s="31"/>
      <c r="C440" s="31"/>
      <c r="D440" s="31"/>
      <c r="E440" s="31"/>
      <c r="F440" s="31"/>
      <c r="G440" s="31"/>
      <c r="H440" s="31"/>
      <c r="I440" s="32"/>
    </row>
    <row r="441" spans="1:9" x14ac:dyDescent="0.2">
      <c r="A441" s="599" t="s">
        <v>232</v>
      </c>
      <c r="B441" s="463"/>
      <c r="C441" s="463"/>
      <c r="D441" s="463"/>
      <c r="E441" s="463"/>
      <c r="F441" s="463"/>
      <c r="G441" s="463"/>
      <c r="H441" s="463"/>
      <c r="I441" s="454"/>
    </row>
    <row r="442" spans="1:9" x14ac:dyDescent="0.2">
      <c r="A442" s="599" t="s">
        <v>233</v>
      </c>
      <c r="B442" s="463"/>
      <c r="C442" s="463"/>
      <c r="D442" s="463"/>
      <c r="E442" s="463"/>
      <c r="F442" s="463"/>
      <c r="G442" s="463"/>
      <c r="H442" s="463"/>
      <c r="I442" s="454"/>
    </row>
    <row r="443" spans="1:9" x14ac:dyDescent="0.2">
      <c r="A443" s="33"/>
      <c r="B443" s="31"/>
      <c r="C443" s="31"/>
      <c r="D443" s="31"/>
      <c r="E443" s="31"/>
      <c r="F443" s="31"/>
      <c r="G443" s="31"/>
      <c r="H443" s="31"/>
      <c r="I443" s="32"/>
    </row>
    <row r="444" spans="1:9" x14ac:dyDescent="0.2">
      <c r="A444" s="34"/>
      <c r="B444" s="35"/>
      <c r="C444" s="35"/>
      <c r="D444" s="35"/>
      <c r="E444" s="35"/>
      <c r="F444" s="35"/>
      <c r="G444" s="35"/>
      <c r="H444" s="35"/>
      <c r="I444" s="36"/>
    </row>
    <row r="449" spans="1:12" x14ac:dyDescent="0.2">
      <c r="A449" s="600" t="s">
        <v>1119</v>
      </c>
      <c r="B449" s="600"/>
      <c r="C449" s="601"/>
      <c r="D449" s="601"/>
      <c r="E449" s="601"/>
      <c r="F449" s="601"/>
      <c r="G449" s="601"/>
      <c r="H449" s="601"/>
      <c r="I449" s="601"/>
      <c r="J449" s="601"/>
      <c r="K449" s="601"/>
    </row>
    <row r="450" spans="1:12" x14ac:dyDescent="0.2">
      <c r="A450" s="602"/>
      <c r="B450" s="602"/>
      <c r="C450" s="601"/>
      <c r="D450" s="601"/>
      <c r="E450" s="601"/>
      <c r="F450" s="601"/>
      <c r="G450" s="601"/>
      <c r="H450" s="601"/>
      <c r="I450" s="601"/>
      <c r="J450" s="601"/>
      <c r="K450" s="601"/>
    </row>
    <row r="451" spans="1:12" x14ac:dyDescent="0.2">
      <c r="A451" s="601" t="s">
        <v>1120</v>
      </c>
      <c r="B451" s="601"/>
      <c r="C451" s="601"/>
      <c r="D451" s="601"/>
      <c r="E451" s="601"/>
      <c r="F451" s="601"/>
      <c r="G451" s="601"/>
      <c r="H451" s="601"/>
      <c r="I451" s="601"/>
      <c r="J451" s="603"/>
      <c r="K451" s="351"/>
      <c r="L451" s="219"/>
    </row>
    <row r="452" spans="1:12" x14ac:dyDescent="0.2">
      <c r="A452" s="603"/>
      <c r="B452" s="603"/>
      <c r="C452" s="603"/>
      <c r="D452" s="603"/>
      <c r="E452" s="603"/>
      <c r="F452" s="603"/>
      <c r="G452" s="603"/>
      <c r="H452" s="603"/>
      <c r="I452" s="603"/>
      <c r="J452" s="603"/>
      <c r="K452" s="603"/>
    </row>
    <row r="453" spans="1:12" x14ac:dyDescent="0.2">
      <c r="A453" s="604" t="s">
        <v>1121</v>
      </c>
      <c r="B453" s="604"/>
      <c r="C453" s="581"/>
      <c r="D453" s="581"/>
      <c r="E453" s="581"/>
      <c r="F453" s="605"/>
      <c r="G453" s="606">
        <f ca="1">RANDBETWEEN(1,20)</f>
        <v>13</v>
      </c>
      <c r="H453" s="607"/>
      <c r="I453" s="601" t="s">
        <v>1122</v>
      </c>
      <c r="J453" s="601"/>
      <c r="K453" s="603"/>
    </row>
    <row r="454" spans="1:12" x14ac:dyDescent="0.2">
      <c r="A454" s="579" t="s">
        <v>1123</v>
      </c>
      <c r="B454" s="608"/>
      <c r="C454" s="583" t="s">
        <v>1124</v>
      </c>
      <c r="D454" s="583" t="s">
        <v>1125</v>
      </c>
      <c r="E454" s="583" t="s">
        <v>507</v>
      </c>
      <c r="F454" s="609" t="s">
        <v>1126</v>
      </c>
      <c r="G454" s="583" t="s">
        <v>311</v>
      </c>
      <c r="H454" s="607"/>
      <c r="I454" s="601"/>
      <c r="J454" s="601"/>
      <c r="K454" s="603"/>
    </row>
    <row r="455" spans="1:12" x14ac:dyDescent="0.2">
      <c r="A455" s="610" t="s">
        <v>1127</v>
      </c>
      <c r="B455" s="610"/>
      <c r="C455" s="590" t="s">
        <v>1128</v>
      </c>
      <c r="D455" s="590" t="s">
        <v>270</v>
      </c>
      <c r="E455" s="590" t="s">
        <v>270</v>
      </c>
      <c r="F455" s="590" t="s">
        <v>1128</v>
      </c>
      <c r="G455" s="590" t="s">
        <v>1128</v>
      </c>
      <c r="H455" s="607"/>
      <c r="I455" s="611" t="s">
        <v>355</v>
      </c>
      <c r="J455" s="612" t="s">
        <v>1129</v>
      </c>
      <c r="K455" s="613">
        <f ca="1">RANDBETWEEN(1,6)</f>
        <v>2</v>
      </c>
    </row>
    <row r="456" spans="1:12" x14ac:dyDescent="0.2">
      <c r="A456" s="610" t="s">
        <v>1130</v>
      </c>
      <c r="B456" s="610"/>
      <c r="C456" s="590" t="s">
        <v>1131</v>
      </c>
      <c r="D456" s="590" t="s">
        <v>1132</v>
      </c>
      <c r="E456" s="590" t="s">
        <v>447</v>
      </c>
      <c r="F456" s="590" t="s">
        <v>1131</v>
      </c>
      <c r="G456" s="590" t="s">
        <v>1133</v>
      </c>
      <c r="H456" s="607"/>
      <c r="I456" s="614">
        <v>1</v>
      </c>
      <c r="J456" s="615" t="s">
        <v>1134</v>
      </c>
      <c r="K456" s="616"/>
    </row>
    <row r="457" spans="1:12" x14ac:dyDescent="0.2">
      <c r="A457" s="610" t="s">
        <v>1135</v>
      </c>
      <c r="B457" s="610"/>
      <c r="C457" s="591"/>
      <c r="D457" s="590">
        <v>12</v>
      </c>
      <c r="E457" s="590">
        <v>11</v>
      </c>
      <c r="F457" s="590">
        <v>14</v>
      </c>
      <c r="G457" s="590"/>
      <c r="H457" s="607"/>
      <c r="I457" s="614">
        <v>2</v>
      </c>
      <c r="J457" s="615" t="s">
        <v>1136</v>
      </c>
      <c r="K457" s="616"/>
    </row>
    <row r="458" spans="1:12" x14ac:dyDescent="0.2">
      <c r="A458" s="610" t="s">
        <v>1137</v>
      </c>
      <c r="B458" s="610"/>
      <c r="C458" s="590"/>
      <c r="D458" s="590">
        <v>13</v>
      </c>
      <c r="E458" s="590">
        <v>12</v>
      </c>
      <c r="F458" s="591"/>
      <c r="G458" s="590"/>
      <c r="H458" s="607"/>
      <c r="I458" s="614">
        <v>3</v>
      </c>
      <c r="J458" s="615" t="s">
        <v>1138</v>
      </c>
      <c r="K458" s="616"/>
      <c r="L458" s="219"/>
    </row>
    <row r="459" spans="1:12" x14ac:dyDescent="0.2">
      <c r="A459" s="610" t="s">
        <v>1139</v>
      </c>
      <c r="B459" s="610"/>
      <c r="C459" s="591"/>
      <c r="D459" s="590">
        <v>14</v>
      </c>
      <c r="E459" s="590" t="s">
        <v>117</v>
      </c>
      <c r="F459" s="591"/>
      <c r="G459" s="591"/>
      <c r="H459" s="607"/>
      <c r="I459" s="614">
        <v>4</v>
      </c>
      <c r="J459" s="615" t="s">
        <v>1140</v>
      </c>
      <c r="K459" s="616"/>
      <c r="L459" s="219"/>
    </row>
    <row r="460" spans="1:12" x14ac:dyDescent="0.2">
      <c r="A460" s="610" t="s">
        <v>1141</v>
      </c>
      <c r="B460" s="610"/>
      <c r="C460" s="590" t="s">
        <v>428</v>
      </c>
      <c r="D460" s="590">
        <v>15</v>
      </c>
      <c r="E460" s="590">
        <v>15</v>
      </c>
      <c r="F460" s="590">
        <v>15</v>
      </c>
      <c r="G460" s="590">
        <v>15</v>
      </c>
      <c r="H460" s="607"/>
      <c r="I460" s="614">
        <v>5</v>
      </c>
      <c r="J460" s="615" t="s">
        <v>1142</v>
      </c>
      <c r="K460" s="616"/>
      <c r="L460" s="219"/>
    </row>
    <row r="461" spans="1:12" x14ac:dyDescent="0.2">
      <c r="A461" s="610" t="s">
        <v>1143</v>
      </c>
      <c r="B461" s="610"/>
      <c r="C461" s="590">
        <v>16</v>
      </c>
      <c r="D461" s="590">
        <v>16</v>
      </c>
      <c r="E461" s="590">
        <v>16</v>
      </c>
      <c r="F461" s="590">
        <v>16</v>
      </c>
      <c r="G461" s="590">
        <v>16</v>
      </c>
      <c r="H461" s="607"/>
      <c r="I461" s="614">
        <v>6</v>
      </c>
      <c r="J461" s="615" t="s">
        <v>1144</v>
      </c>
      <c r="K461" s="616"/>
      <c r="L461" s="219"/>
    </row>
    <row r="462" spans="1:12" x14ac:dyDescent="0.2">
      <c r="A462" s="610" t="s">
        <v>1145</v>
      </c>
      <c r="B462" s="610"/>
      <c r="C462" s="590">
        <v>17</v>
      </c>
      <c r="D462" s="590">
        <v>17</v>
      </c>
      <c r="E462" s="590">
        <v>17</v>
      </c>
      <c r="F462" s="590">
        <v>17</v>
      </c>
      <c r="G462" s="590">
        <v>17</v>
      </c>
      <c r="H462" s="607"/>
      <c r="I462" s="617" t="s">
        <v>1146</v>
      </c>
      <c r="J462" s="618"/>
      <c r="K462" s="619"/>
      <c r="L462" s="219"/>
    </row>
    <row r="463" spans="1:12" x14ac:dyDescent="0.2">
      <c r="A463" s="610" t="s">
        <v>1147</v>
      </c>
      <c r="B463" s="610"/>
      <c r="C463" s="590">
        <v>18</v>
      </c>
      <c r="D463" s="590">
        <v>18</v>
      </c>
      <c r="E463" s="590">
        <v>18</v>
      </c>
      <c r="F463" s="590">
        <v>18</v>
      </c>
      <c r="G463" s="590">
        <v>18</v>
      </c>
      <c r="H463" s="607"/>
      <c r="I463" s="620" t="s">
        <v>1148</v>
      </c>
      <c r="J463" s="621"/>
      <c r="K463" s="622"/>
      <c r="L463" s="219"/>
    </row>
    <row r="464" spans="1:12" x14ac:dyDescent="0.2">
      <c r="A464" s="610" t="s">
        <v>1149</v>
      </c>
      <c r="B464" s="610"/>
      <c r="C464" s="590">
        <v>19</v>
      </c>
      <c r="D464" s="590">
        <v>19</v>
      </c>
      <c r="E464" s="590">
        <v>19</v>
      </c>
      <c r="F464" s="590">
        <v>19</v>
      </c>
      <c r="G464" s="590">
        <v>19</v>
      </c>
      <c r="H464" s="607"/>
      <c r="I464" s="620" t="s">
        <v>1150</v>
      </c>
      <c r="J464" s="623"/>
      <c r="K464" s="622"/>
      <c r="L464" s="219"/>
    </row>
    <row r="465" spans="1:12" x14ac:dyDescent="0.2">
      <c r="A465" s="624" t="s">
        <v>1151</v>
      </c>
      <c r="B465" s="624"/>
      <c r="C465" s="590">
        <v>20</v>
      </c>
      <c r="D465" s="590">
        <v>20</v>
      </c>
      <c r="E465" s="590">
        <v>20</v>
      </c>
      <c r="F465" s="590">
        <v>20</v>
      </c>
      <c r="G465" s="590">
        <v>20</v>
      </c>
      <c r="H465" s="601"/>
      <c r="I465" s="359" t="s">
        <v>1152</v>
      </c>
      <c r="J465" s="621"/>
      <c r="K465" s="622"/>
      <c r="L465" s="219"/>
    </row>
    <row r="466" spans="1:12" x14ac:dyDescent="0.2">
      <c r="A466" s="351"/>
      <c r="B466" s="351"/>
      <c r="C466" s="351"/>
      <c r="D466" s="351"/>
      <c r="E466" s="351"/>
      <c r="F466" s="351"/>
      <c r="G466" s="351"/>
      <c r="H466" s="351"/>
      <c r="I466" s="359" t="s">
        <v>1153</v>
      </c>
      <c r="J466" s="351"/>
      <c r="K466" s="360"/>
      <c r="L466" s="219"/>
    </row>
    <row r="467" spans="1:12" x14ac:dyDescent="0.2">
      <c r="A467" s="351" t="s">
        <v>1154</v>
      </c>
      <c r="B467" s="351"/>
      <c r="C467" s="351"/>
      <c r="D467" s="351"/>
      <c r="E467" s="351"/>
      <c r="F467" s="351"/>
      <c r="G467" s="351"/>
      <c r="H467" s="351"/>
      <c r="I467" s="365"/>
      <c r="J467" s="366"/>
      <c r="K467" s="367"/>
      <c r="L467" s="219"/>
    </row>
    <row r="468" spans="1:12" x14ac:dyDescent="0.2">
      <c r="A468" s="351" t="s">
        <v>1155</v>
      </c>
      <c r="B468" s="351"/>
      <c r="C468" s="351"/>
      <c r="D468" s="351"/>
      <c r="E468" s="351"/>
      <c r="F468" s="351"/>
      <c r="G468" s="351"/>
      <c r="H468" s="351"/>
      <c r="I468" s="351"/>
      <c r="J468" s="351"/>
      <c r="K468" s="351"/>
    </row>
    <row r="469" spans="1:12" x14ac:dyDescent="0.2">
      <c r="A469" s="351" t="s">
        <v>1156</v>
      </c>
      <c r="B469" s="351"/>
      <c r="C469" s="351"/>
      <c r="D469" s="351"/>
      <c r="E469" s="351"/>
      <c r="F469" s="351"/>
      <c r="G469" s="351"/>
      <c r="H469" s="351"/>
      <c r="I469" s="351"/>
      <c r="J469" s="351"/>
      <c r="K469" s="351"/>
    </row>
    <row r="470" spans="1:12" x14ac:dyDescent="0.2">
      <c r="A470" s="351" t="s">
        <v>1157</v>
      </c>
      <c r="B470" s="351"/>
      <c r="C470" s="351"/>
      <c r="D470" s="351"/>
      <c r="E470" s="351"/>
      <c r="F470" s="351"/>
      <c r="G470" s="351"/>
      <c r="H470" s="351"/>
      <c r="I470" s="351"/>
      <c r="J470" s="351"/>
      <c r="K470" s="351"/>
    </row>
    <row r="471" spans="1:12" x14ac:dyDescent="0.2">
      <c r="A471" s="351"/>
      <c r="B471" s="351"/>
      <c r="C471" s="351"/>
      <c r="D471" s="351"/>
      <c r="E471" s="351"/>
      <c r="F471" s="351"/>
      <c r="G471" s="351"/>
      <c r="H471" s="351"/>
      <c r="I471" s="351"/>
      <c r="J471" s="351"/>
      <c r="K471" s="351"/>
    </row>
    <row r="472" spans="1:12" x14ac:dyDescent="0.2">
      <c r="A472" s="625">
        <v>1</v>
      </c>
      <c r="B472" s="593" t="s">
        <v>1158</v>
      </c>
      <c r="C472" s="581"/>
      <c r="D472" s="581"/>
      <c r="E472" s="581"/>
      <c r="F472" s="581"/>
      <c r="G472" s="581"/>
      <c r="H472" s="581"/>
      <c r="I472" s="581"/>
      <c r="J472" s="582"/>
      <c r="K472" s="351"/>
    </row>
    <row r="473" spans="1:12" x14ac:dyDescent="0.2">
      <c r="A473" s="625">
        <v>2</v>
      </c>
      <c r="B473" s="593" t="s">
        <v>1159</v>
      </c>
      <c r="C473" s="581"/>
      <c r="D473" s="581"/>
      <c r="E473" s="581"/>
      <c r="F473" s="581"/>
      <c r="G473" s="581"/>
      <c r="H473" s="581"/>
      <c r="I473" s="581"/>
      <c r="J473" s="582"/>
      <c r="K473" s="351"/>
    </row>
    <row r="474" spans="1:12" x14ac:dyDescent="0.2">
      <c r="A474" s="625">
        <v>3</v>
      </c>
      <c r="B474" s="593" t="s">
        <v>1160</v>
      </c>
      <c r="C474" s="581"/>
      <c r="D474" s="581"/>
      <c r="E474" s="581"/>
      <c r="F474" s="581"/>
      <c r="G474" s="581"/>
      <c r="H474" s="581"/>
      <c r="I474" s="581"/>
      <c r="J474" s="582"/>
      <c r="K474" s="351"/>
    </row>
    <row r="475" spans="1:12" x14ac:dyDescent="0.2">
      <c r="A475" s="625">
        <v>4</v>
      </c>
      <c r="B475" s="593" t="s">
        <v>1161</v>
      </c>
      <c r="C475" s="581"/>
      <c r="D475" s="581"/>
      <c r="E475" s="581"/>
      <c r="F475" s="581"/>
      <c r="G475" s="581"/>
      <c r="H475" s="581"/>
      <c r="I475" s="581"/>
      <c r="J475" s="582"/>
      <c r="K475" s="351"/>
    </row>
    <row r="476" spans="1:12" x14ac:dyDescent="0.2">
      <c r="A476" s="625">
        <v>5</v>
      </c>
      <c r="B476" s="593" t="s">
        <v>1162</v>
      </c>
      <c r="C476" s="581"/>
      <c r="D476" s="581"/>
      <c r="E476" s="581"/>
      <c r="F476" s="581"/>
      <c r="G476" s="581"/>
      <c r="H476" s="581"/>
      <c r="I476" s="581"/>
      <c r="J476" s="582"/>
      <c r="K476" s="351"/>
    </row>
    <row r="477" spans="1:12" x14ac:dyDescent="0.2">
      <c r="A477" s="625">
        <v>6</v>
      </c>
      <c r="B477" s="593" t="s">
        <v>1163</v>
      </c>
      <c r="C477" s="581"/>
      <c r="D477" s="581"/>
      <c r="E477" s="581"/>
      <c r="F477" s="581"/>
      <c r="G477" s="581"/>
      <c r="H477" s="581"/>
      <c r="I477" s="581"/>
      <c r="J477" s="582"/>
      <c r="K477" s="351"/>
    </row>
    <row r="478" spans="1:12" x14ac:dyDescent="0.2">
      <c r="A478" s="351"/>
      <c r="B478" s="351"/>
      <c r="C478" s="351"/>
      <c r="D478" s="351"/>
      <c r="E478" s="351"/>
      <c r="F478" s="351"/>
      <c r="G478" s="351"/>
      <c r="H478" s="351"/>
      <c r="I478" s="351"/>
      <c r="J478" s="351"/>
      <c r="K478" s="351"/>
    </row>
    <row r="479" spans="1:12" x14ac:dyDescent="0.2">
      <c r="A479" s="603" t="s">
        <v>1164</v>
      </c>
      <c r="B479" s="351"/>
      <c r="C479" s="351"/>
      <c r="D479" s="351"/>
      <c r="E479" s="351"/>
      <c r="F479" s="351"/>
      <c r="G479" s="351"/>
      <c r="H479" s="351"/>
      <c r="I479" s="351"/>
      <c r="J479" s="351"/>
      <c r="K479" s="351"/>
    </row>
    <row r="480" spans="1:12" x14ac:dyDescent="0.2">
      <c r="A480" s="351"/>
      <c r="B480" s="351"/>
      <c r="C480" s="351"/>
      <c r="D480" s="351"/>
      <c r="E480" s="351"/>
      <c r="F480" s="351"/>
      <c r="G480" s="351"/>
      <c r="H480" s="351"/>
      <c r="I480" s="351"/>
      <c r="J480" s="351"/>
      <c r="K480" s="351"/>
    </row>
    <row r="481" spans="1:11" x14ac:dyDescent="0.2">
      <c r="A481" s="603" t="s">
        <v>1165</v>
      </c>
      <c r="B481" s="351"/>
      <c r="C481" s="351"/>
      <c r="D481" s="351"/>
      <c r="E481" s="351"/>
      <c r="F481" s="351"/>
      <c r="G481" s="351"/>
      <c r="H481" s="351"/>
      <c r="I481" s="351"/>
      <c r="J481" s="351"/>
      <c r="K481" s="351"/>
    </row>
    <row r="482" spans="1:11" x14ac:dyDescent="0.2">
      <c r="A482" s="351"/>
      <c r="B482" s="351"/>
      <c r="C482" s="351"/>
      <c r="D482" s="351"/>
      <c r="E482" s="351"/>
      <c r="F482" s="351"/>
      <c r="G482" s="351"/>
      <c r="H482" s="351"/>
      <c r="I482" s="351"/>
      <c r="J482" s="351"/>
      <c r="K482" s="351"/>
    </row>
    <row r="483" spans="1:11" x14ac:dyDescent="0.2">
      <c r="A483" s="603" t="s">
        <v>1166</v>
      </c>
      <c r="B483" s="351"/>
      <c r="C483" s="351"/>
      <c r="D483" s="351"/>
      <c r="E483" s="351"/>
      <c r="F483" s="351"/>
      <c r="G483" s="351"/>
      <c r="H483" s="351"/>
      <c r="I483" s="351"/>
      <c r="J483" s="351"/>
      <c r="K483" s="351"/>
    </row>
    <row r="484" spans="1:11" x14ac:dyDescent="0.2">
      <c r="A484" s="351"/>
      <c r="B484" s="351"/>
      <c r="C484" s="351"/>
      <c r="D484" s="351"/>
      <c r="E484" s="351"/>
      <c r="F484" s="351"/>
      <c r="G484" s="351"/>
      <c r="H484" s="351"/>
      <c r="I484" s="351"/>
      <c r="J484" s="351"/>
      <c r="K484" s="351"/>
    </row>
    <row r="485" spans="1:11" x14ac:dyDescent="0.2">
      <c r="A485" s="603" t="s">
        <v>1167</v>
      </c>
      <c r="B485" s="351"/>
      <c r="C485" s="351"/>
      <c r="D485" s="351"/>
      <c r="E485" s="351"/>
      <c r="F485" s="351"/>
      <c r="G485" s="351"/>
      <c r="H485" s="351"/>
      <c r="I485" s="351"/>
      <c r="J485" s="351"/>
      <c r="K485" s="351"/>
    </row>
    <row r="486" spans="1:11" x14ac:dyDescent="0.2">
      <c r="A486" s="351"/>
      <c r="B486" s="351"/>
      <c r="C486" s="351"/>
      <c r="D486" s="351"/>
      <c r="E486" s="351"/>
      <c r="F486" s="351"/>
      <c r="G486" s="351"/>
      <c r="H486" s="351"/>
      <c r="I486" s="351"/>
      <c r="J486" s="351"/>
      <c r="K486" s="351"/>
    </row>
    <row r="487" spans="1:11" x14ac:dyDescent="0.2">
      <c r="A487" s="626" t="s">
        <v>1168</v>
      </c>
      <c r="B487" s="627"/>
      <c r="C487" s="627"/>
      <c r="D487" s="628"/>
      <c r="E487" s="628"/>
      <c r="F487" s="628"/>
      <c r="G487" s="628"/>
      <c r="H487" s="616"/>
      <c r="I487" s="351"/>
      <c r="J487" s="351"/>
      <c r="K487" s="351"/>
    </row>
    <row r="488" spans="1:11" x14ac:dyDescent="0.2">
      <c r="A488" s="583" t="s">
        <v>355</v>
      </c>
      <c r="B488" s="593"/>
      <c r="C488" s="581"/>
      <c r="D488" s="581"/>
      <c r="E488" s="581"/>
      <c r="F488" s="581"/>
      <c r="G488" s="581"/>
      <c r="H488" s="608"/>
      <c r="I488" s="351"/>
      <c r="J488" s="351"/>
      <c r="K488" s="351"/>
    </row>
    <row r="489" spans="1:11" x14ac:dyDescent="0.2">
      <c r="A489" s="590">
        <v>1</v>
      </c>
      <c r="B489" s="593" t="s">
        <v>1169</v>
      </c>
      <c r="C489" s="581"/>
      <c r="D489" s="581"/>
      <c r="E489" s="581"/>
      <c r="F489" s="581"/>
      <c r="G489" s="581"/>
      <c r="H489" s="608"/>
      <c r="I489" s="351"/>
      <c r="J489" s="351"/>
      <c r="K489" s="351"/>
    </row>
    <row r="490" spans="1:11" x14ac:dyDescent="0.2">
      <c r="A490" s="590">
        <v>2</v>
      </c>
      <c r="B490" s="593" t="s">
        <v>1170</v>
      </c>
      <c r="C490" s="581"/>
      <c r="D490" s="581"/>
      <c r="E490" s="581"/>
      <c r="F490" s="581"/>
      <c r="G490" s="581"/>
      <c r="H490" s="608"/>
      <c r="I490" s="351"/>
      <c r="J490" s="351"/>
      <c r="K490" s="351"/>
    </row>
    <row r="491" spans="1:11" x14ac:dyDescent="0.2">
      <c r="A491" s="590">
        <v>3</v>
      </c>
      <c r="B491" s="593" t="s">
        <v>1171</v>
      </c>
      <c r="C491" s="581"/>
      <c r="D491" s="581"/>
      <c r="E491" s="581"/>
      <c r="F491" s="581"/>
      <c r="G491" s="581"/>
      <c r="H491" s="608"/>
      <c r="I491" s="351"/>
      <c r="J491" s="351"/>
      <c r="K491" s="351"/>
    </row>
    <row r="492" spans="1:11" x14ac:dyDescent="0.2">
      <c r="A492" s="590">
        <v>4</v>
      </c>
      <c r="B492" s="593" t="s">
        <v>1172</v>
      </c>
      <c r="C492" s="581"/>
      <c r="D492" s="581"/>
      <c r="E492" s="581"/>
      <c r="F492" s="581"/>
      <c r="G492" s="581"/>
      <c r="H492" s="608"/>
      <c r="I492" s="351"/>
      <c r="J492" s="351"/>
      <c r="K492" s="351"/>
    </row>
    <row r="493" spans="1:11" x14ac:dyDescent="0.2">
      <c r="A493" s="590">
        <v>5</v>
      </c>
      <c r="B493" s="593" t="s">
        <v>1173</v>
      </c>
      <c r="C493" s="581"/>
      <c r="D493" s="581"/>
      <c r="E493" s="581"/>
      <c r="F493" s="581"/>
      <c r="G493" s="581"/>
      <c r="H493" s="608"/>
      <c r="I493" s="351"/>
      <c r="J493" s="351"/>
      <c r="K493" s="351"/>
    </row>
    <row r="494" spans="1:11" x14ac:dyDescent="0.2">
      <c r="A494" s="590">
        <v>6</v>
      </c>
      <c r="B494" s="593" t="s">
        <v>1174</v>
      </c>
      <c r="C494" s="581"/>
      <c r="D494" s="581"/>
      <c r="E494" s="581"/>
      <c r="F494" s="581"/>
      <c r="G494" s="581"/>
      <c r="H494" s="608"/>
      <c r="I494" s="351"/>
      <c r="J494" s="351"/>
      <c r="K494" s="351"/>
    </row>
    <row r="496" spans="1:11" x14ac:dyDescent="0.2">
      <c r="A496" s="351"/>
      <c r="B496" s="351"/>
      <c r="C496" s="351"/>
      <c r="D496" s="351"/>
      <c r="E496" s="351"/>
      <c r="F496" s="351"/>
      <c r="G496" s="351"/>
    </row>
    <row r="497" spans="1:8" x14ac:dyDescent="0.2">
      <c r="A497" s="629" t="s">
        <v>1175</v>
      </c>
      <c r="B497" s="356" t="s">
        <v>1176</v>
      </c>
      <c r="C497" s="358"/>
      <c r="D497" s="351"/>
      <c r="E497" s="629" t="s">
        <v>1175</v>
      </c>
      <c r="F497" s="356" t="s">
        <v>1177</v>
      </c>
      <c r="G497" s="358"/>
    </row>
    <row r="498" spans="1:8" x14ac:dyDescent="0.2">
      <c r="A498" s="630">
        <v>1</v>
      </c>
      <c r="B498" s="363" t="s">
        <v>1178</v>
      </c>
      <c r="C498" s="358"/>
      <c r="D498" s="351"/>
      <c r="E498" s="630">
        <v>1</v>
      </c>
      <c r="F498" s="363" t="s">
        <v>1179</v>
      </c>
      <c r="G498" s="358"/>
    </row>
    <row r="499" spans="1:8" x14ac:dyDescent="0.2">
      <c r="A499" s="630">
        <v>2</v>
      </c>
      <c r="B499" s="363" t="s">
        <v>1180</v>
      </c>
      <c r="C499" s="358"/>
      <c r="D499" s="351"/>
      <c r="E499" s="630">
        <v>2</v>
      </c>
      <c r="F499" s="363" t="s">
        <v>1181</v>
      </c>
      <c r="G499" s="358"/>
    </row>
    <row r="500" spans="1:8" x14ac:dyDescent="0.2">
      <c r="A500" s="630">
        <v>3</v>
      </c>
      <c r="B500" s="363" t="s">
        <v>1182</v>
      </c>
      <c r="C500" s="358"/>
      <c r="D500" s="351"/>
      <c r="E500" s="630">
        <v>3</v>
      </c>
      <c r="F500" s="363" t="s">
        <v>1183</v>
      </c>
      <c r="G500" s="358"/>
    </row>
    <row r="501" spans="1:8" x14ac:dyDescent="0.2">
      <c r="A501" s="630">
        <v>4</v>
      </c>
      <c r="B501" s="363" t="s">
        <v>1184</v>
      </c>
      <c r="C501" s="358"/>
      <c r="D501" s="351"/>
      <c r="E501" s="630">
        <v>4</v>
      </c>
      <c r="F501" s="363" t="s">
        <v>1185</v>
      </c>
      <c r="G501" s="358"/>
    </row>
    <row r="502" spans="1:8" x14ac:dyDescent="0.2">
      <c r="A502" s="630">
        <v>5</v>
      </c>
      <c r="B502" s="363" t="s">
        <v>1186</v>
      </c>
      <c r="C502" s="358"/>
      <c r="D502" s="351"/>
      <c r="E502" s="630">
        <v>5</v>
      </c>
      <c r="F502" s="363" t="s">
        <v>1187</v>
      </c>
      <c r="G502" s="358"/>
    </row>
    <row r="503" spans="1:8" x14ac:dyDescent="0.2">
      <c r="A503" s="630">
        <v>6</v>
      </c>
      <c r="B503" s="363" t="s">
        <v>1188</v>
      </c>
      <c r="C503" s="358"/>
      <c r="D503" s="351"/>
      <c r="E503" s="630">
        <v>6</v>
      </c>
      <c r="F503" s="363" t="s">
        <v>1189</v>
      </c>
      <c r="G503" s="358"/>
    </row>
    <row r="504" spans="1:8" x14ac:dyDescent="0.2">
      <c r="A504" s="630">
        <v>7</v>
      </c>
      <c r="B504" s="363" t="s">
        <v>1190</v>
      </c>
      <c r="C504" s="358"/>
      <c r="D504" s="351"/>
      <c r="E504" s="630">
        <v>7</v>
      </c>
      <c r="F504" s="363" t="s">
        <v>1191</v>
      </c>
      <c r="G504" s="358"/>
    </row>
    <row r="505" spans="1:8" x14ac:dyDescent="0.2">
      <c r="A505" s="630">
        <v>8</v>
      </c>
      <c r="B505" s="363" t="s">
        <v>1192</v>
      </c>
      <c r="C505" s="358"/>
      <c r="D505" s="351"/>
      <c r="E505" s="630">
        <v>8</v>
      </c>
      <c r="F505" s="363" t="s">
        <v>1193</v>
      </c>
      <c r="G505" s="358"/>
    </row>
    <row r="506" spans="1:8" x14ac:dyDescent="0.2">
      <c r="A506" s="630">
        <v>9</v>
      </c>
      <c r="B506" s="363" t="s">
        <v>1194</v>
      </c>
      <c r="C506" s="358"/>
      <c r="D506" s="351"/>
      <c r="E506" s="630">
        <v>9</v>
      </c>
      <c r="F506" s="363" t="s">
        <v>1195</v>
      </c>
      <c r="G506" s="358"/>
    </row>
    <row r="507" spans="1:8" x14ac:dyDescent="0.2">
      <c r="A507" s="630">
        <v>10</v>
      </c>
      <c r="B507" s="363" t="s">
        <v>1196</v>
      </c>
      <c r="C507" s="358"/>
      <c r="D507" s="351"/>
      <c r="E507" s="630">
        <v>10</v>
      </c>
      <c r="F507" s="363" t="s">
        <v>1197</v>
      </c>
      <c r="G507" s="358"/>
    </row>
    <row r="508" spans="1:8" x14ac:dyDescent="0.2">
      <c r="A508" s="351"/>
      <c r="B508" s="351"/>
      <c r="C508" s="351"/>
      <c r="D508" s="351"/>
      <c r="E508" s="351"/>
      <c r="F508" s="351"/>
      <c r="G508" s="351"/>
    </row>
    <row r="509" spans="1:8" x14ac:dyDescent="0.2">
      <c r="A509" s="351"/>
      <c r="B509" s="351"/>
      <c r="C509" s="351"/>
      <c r="D509" s="351"/>
      <c r="E509" s="351"/>
      <c r="F509" s="351"/>
      <c r="G509" s="351"/>
    </row>
    <row r="510" spans="1:8" x14ac:dyDescent="0.2">
      <c r="A510" s="629" t="s">
        <v>1175</v>
      </c>
      <c r="B510" s="356" t="s">
        <v>1142</v>
      </c>
      <c r="C510" s="358"/>
      <c r="D510" s="351"/>
      <c r="E510" s="629" t="s">
        <v>1175</v>
      </c>
      <c r="F510" s="356" t="s">
        <v>1198</v>
      </c>
      <c r="G510" s="358"/>
      <c r="H510">
        <f ca="1">RANDBETWEEN(1,10)</f>
        <v>4</v>
      </c>
    </row>
    <row r="511" spans="1:8" x14ac:dyDescent="0.2">
      <c r="A511" s="630">
        <v>1</v>
      </c>
      <c r="B511" s="363" t="s">
        <v>1199</v>
      </c>
      <c r="C511" s="358"/>
      <c r="D511" s="351"/>
      <c r="E511" s="630">
        <v>1</v>
      </c>
      <c r="F511" s="363" t="s">
        <v>1200</v>
      </c>
      <c r="G511" s="358"/>
    </row>
    <row r="512" spans="1:8" x14ac:dyDescent="0.2">
      <c r="A512" s="630">
        <v>2</v>
      </c>
      <c r="B512" s="363" t="s">
        <v>1201</v>
      </c>
      <c r="C512" s="358"/>
      <c r="D512" s="351"/>
      <c r="E512" s="630">
        <v>2</v>
      </c>
      <c r="F512" s="363" t="s">
        <v>1202</v>
      </c>
      <c r="G512" s="358"/>
    </row>
    <row r="513" spans="1:8" x14ac:dyDescent="0.2">
      <c r="A513" s="630">
        <v>3</v>
      </c>
      <c r="B513" s="363" t="s">
        <v>1203</v>
      </c>
      <c r="C513" s="358"/>
      <c r="D513" s="351"/>
      <c r="E513" s="630">
        <v>3</v>
      </c>
      <c r="F513" s="363" t="s">
        <v>1204</v>
      </c>
      <c r="G513" s="358"/>
    </row>
    <row r="514" spans="1:8" x14ac:dyDescent="0.2">
      <c r="A514" s="630">
        <v>4</v>
      </c>
      <c r="B514" s="363" t="s">
        <v>1205</v>
      </c>
      <c r="C514" s="358"/>
      <c r="D514" s="351"/>
      <c r="E514" s="630">
        <v>4</v>
      </c>
      <c r="F514" s="363" t="s">
        <v>1206</v>
      </c>
      <c r="G514" s="358"/>
    </row>
    <row r="515" spans="1:8" x14ac:dyDescent="0.2">
      <c r="A515" s="630">
        <v>5</v>
      </c>
      <c r="B515" s="363" t="s">
        <v>1207</v>
      </c>
      <c r="C515" s="358"/>
      <c r="D515" s="351"/>
      <c r="E515" s="630">
        <v>5</v>
      </c>
      <c r="F515" s="363" t="s">
        <v>1208</v>
      </c>
      <c r="G515" s="358"/>
    </row>
    <row r="516" spans="1:8" x14ac:dyDescent="0.2">
      <c r="A516" s="630">
        <v>6</v>
      </c>
      <c r="B516" s="363" t="s">
        <v>1209</v>
      </c>
      <c r="C516" s="358"/>
      <c r="D516" s="351"/>
      <c r="E516" s="630">
        <v>6</v>
      </c>
      <c r="F516" s="363" t="s">
        <v>1210</v>
      </c>
      <c r="G516" s="358"/>
    </row>
    <row r="517" spans="1:8" x14ac:dyDescent="0.2">
      <c r="A517" s="630">
        <v>7</v>
      </c>
      <c r="B517" s="363" t="s">
        <v>1211</v>
      </c>
      <c r="C517" s="358"/>
      <c r="D517" s="351"/>
      <c r="E517" s="630">
        <v>7</v>
      </c>
      <c r="F517" s="363" t="s">
        <v>1212</v>
      </c>
      <c r="G517" s="358"/>
    </row>
    <row r="518" spans="1:8" x14ac:dyDescent="0.2">
      <c r="A518" s="630">
        <v>8</v>
      </c>
      <c r="B518" s="363" t="s">
        <v>1213</v>
      </c>
      <c r="C518" s="358"/>
      <c r="D518" s="351"/>
      <c r="E518" s="630">
        <v>8</v>
      </c>
      <c r="F518" s="363" t="s">
        <v>1214</v>
      </c>
      <c r="G518" s="358"/>
    </row>
    <row r="519" spans="1:8" x14ac:dyDescent="0.2">
      <c r="A519" s="630">
        <v>9</v>
      </c>
      <c r="B519" s="363" t="s">
        <v>1215</v>
      </c>
      <c r="C519" s="358"/>
      <c r="D519" s="351"/>
      <c r="E519" s="630">
        <v>9</v>
      </c>
      <c r="F519" s="363" t="s">
        <v>1216</v>
      </c>
      <c r="G519" s="358"/>
    </row>
    <row r="520" spans="1:8" x14ac:dyDescent="0.2">
      <c r="A520" s="630">
        <v>10</v>
      </c>
      <c r="B520" s="363" t="s">
        <v>1217</v>
      </c>
      <c r="C520" s="358"/>
      <c r="D520" s="351"/>
      <c r="E520" s="630">
        <v>10</v>
      </c>
      <c r="F520" s="363" t="s">
        <v>1218</v>
      </c>
      <c r="G520" s="358"/>
    </row>
    <row r="525" spans="1:8" x14ac:dyDescent="0.2">
      <c r="A525" s="631" t="s">
        <v>1219</v>
      </c>
      <c r="B525" s="351"/>
      <c r="C525" s="351"/>
      <c r="D525" s="351"/>
      <c r="E525" s="351"/>
      <c r="F525" s="351"/>
      <c r="G525" s="351"/>
      <c r="H525" s="351"/>
    </row>
    <row r="526" spans="1:8" x14ac:dyDescent="0.2">
      <c r="A526" s="351"/>
      <c r="B526" s="351"/>
      <c r="C526" s="351"/>
      <c r="D526" s="351"/>
      <c r="E526" s="351"/>
      <c r="F526" s="351"/>
      <c r="G526" s="351"/>
      <c r="H526" s="351"/>
    </row>
    <row r="527" spans="1:8" x14ac:dyDescent="0.2">
      <c r="A527" s="351" t="s">
        <v>1220</v>
      </c>
      <c r="B527" s="351"/>
      <c r="C527" s="351"/>
      <c r="D527" s="351"/>
      <c r="E527" s="351"/>
      <c r="F527" s="351"/>
      <c r="G527" s="351"/>
      <c r="H527" s="351"/>
    </row>
    <row r="528" spans="1:8" x14ac:dyDescent="0.2">
      <c r="A528" s="351" t="s">
        <v>1221</v>
      </c>
      <c r="B528" s="351"/>
      <c r="C528" s="351"/>
      <c r="D528" s="351"/>
      <c r="E528" s="351"/>
      <c r="F528" s="351"/>
      <c r="G528" s="351"/>
      <c r="H528" s="351"/>
    </row>
    <row r="529" spans="1:15" x14ac:dyDescent="0.2">
      <c r="A529" s="351"/>
      <c r="B529" s="351"/>
      <c r="C529" s="351"/>
      <c r="D529" s="351"/>
      <c r="E529" s="351"/>
      <c r="F529" s="351"/>
      <c r="G529" s="351"/>
      <c r="H529" s="351"/>
    </row>
    <row r="530" spans="1:15" x14ac:dyDescent="0.2">
      <c r="A530" s="351" t="s">
        <v>1222</v>
      </c>
      <c r="B530" s="351"/>
      <c r="C530" s="351"/>
      <c r="D530" s="351"/>
      <c r="E530" s="351"/>
      <c r="F530" s="351"/>
      <c r="G530" s="351"/>
      <c r="H530" s="351"/>
    </row>
    <row r="531" spans="1:15" x14ac:dyDescent="0.2">
      <c r="A531" s="351" t="s">
        <v>1223</v>
      </c>
      <c r="B531" s="351"/>
      <c r="C531" s="351"/>
      <c r="D531" s="351"/>
      <c r="E531" s="351"/>
      <c r="F531" s="351"/>
      <c r="G531" s="351"/>
      <c r="H531" s="351"/>
    </row>
    <row r="532" spans="1:15" x14ac:dyDescent="0.2">
      <c r="A532" s="351" t="s">
        <v>1224</v>
      </c>
      <c r="B532" s="351"/>
      <c r="C532" s="351"/>
      <c r="D532" s="351"/>
      <c r="E532" s="351"/>
      <c r="F532" s="351"/>
      <c r="G532" s="351"/>
      <c r="H532" s="351"/>
    </row>
    <row r="533" spans="1:15" x14ac:dyDescent="0.2">
      <c r="A533" s="351"/>
      <c r="B533" s="351"/>
      <c r="C533" s="351"/>
      <c r="D533" s="351"/>
      <c r="E533" s="351"/>
      <c r="F533" s="351"/>
      <c r="G533" s="351"/>
      <c r="H533" s="351"/>
    </row>
    <row r="534" spans="1:15" x14ac:dyDescent="0.2">
      <c r="A534" s="351" t="s">
        <v>1225</v>
      </c>
      <c r="B534" s="351"/>
      <c r="C534" s="351"/>
      <c r="D534" s="351"/>
      <c r="E534" s="351"/>
      <c r="F534" s="351"/>
      <c r="G534" s="351"/>
      <c r="H534" s="351"/>
    </row>
    <row r="535" spans="1:15" x14ac:dyDescent="0.2">
      <c r="A535" s="351" t="s">
        <v>1226</v>
      </c>
      <c r="B535" s="351"/>
      <c r="C535" s="351"/>
      <c r="D535" s="351"/>
      <c r="E535" s="351"/>
      <c r="F535" s="351"/>
      <c r="G535" s="351"/>
      <c r="H535" s="351"/>
      <c r="O535" s="167"/>
    </row>
    <row r="536" spans="1:15" x14ac:dyDescent="0.2">
      <c r="A536" s="351"/>
      <c r="B536" s="351"/>
      <c r="C536" s="351"/>
      <c r="D536" s="351"/>
      <c r="E536" s="351"/>
      <c r="F536" s="351"/>
      <c r="G536" s="351"/>
      <c r="H536" s="351"/>
      <c r="O536" s="167"/>
    </row>
    <row r="537" spans="1:15" x14ac:dyDescent="0.2">
      <c r="A537" s="351" t="s">
        <v>1227</v>
      </c>
      <c r="B537" s="351"/>
      <c r="C537" s="351"/>
      <c r="D537" s="351"/>
      <c r="E537" s="351"/>
      <c r="F537" s="351"/>
      <c r="G537" s="351"/>
      <c r="H537" s="351"/>
      <c r="M537">
        <f ca="1">RANDBETWEEN(1,8)</f>
        <v>8</v>
      </c>
      <c r="O537" s="167"/>
    </row>
    <row r="538" spans="1:15" x14ac:dyDescent="0.2">
      <c r="A538" s="351"/>
      <c r="B538" s="351"/>
      <c r="C538" s="351"/>
      <c r="D538" s="351"/>
      <c r="E538" s="351"/>
      <c r="F538" s="351"/>
      <c r="G538" s="351"/>
      <c r="H538" s="351"/>
      <c r="O538" s="167"/>
    </row>
    <row r="539" spans="1:15" x14ac:dyDescent="0.2">
      <c r="A539" s="632" t="s">
        <v>1228</v>
      </c>
      <c r="B539" s="528"/>
      <c r="C539" s="528"/>
      <c r="D539" s="528"/>
      <c r="E539" s="528"/>
      <c r="F539" s="528"/>
      <c r="G539" s="528"/>
      <c r="H539" s="529"/>
      <c r="J539" t="s">
        <v>1229</v>
      </c>
      <c r="O539" s="167"/>
    </row>
    <row r="540" spans="1:15" x14ac:dyDescent="0.2">
      <c r="A540" s="359" t="s">
        <v>1230</v>
      </c>
      <c r="B540" s="351"/>
      <c r="C540" s="351"/>
      <c r="D540" s="351"/>
      <c r="E540" s="351"/>
      <c r="F540" s="351"/>
      <c r="G540" s="351"/>
      <c r="H540" s="360"/>
      <c r="O540" s="167"/>
    </row>
    <row r="541" spans="1:15" x14ac:dyDescent="0.2">
      <c r="A541" s="359" t="s">
        <v>1231</v>
      </c>
      <c r="B541" s="351"/>
      <c r="C541" s="592" t="s">
        <v>1232</v>
      </c>
      <c r="D541" s="351"/>
      <c r="E541" s="351"/>
      <c r="F541" s="351"/>
      <c r="G541" s="351"/>
      <c r="H541" s="360"/>
      <c r="O541" s="167"/>
    </row>
    <row r="542" spans="1:15" x14ac:dyDescent="0.2">
      <c r="A542" s="359" t="s">
        <v>1233</v>
      </c>
      <c r="B542" s="351"/>
      <c r="C542" s="592" t="s">
        <v>249</v>
      </c>
      <c r="D542" s="351"/>
      <c r="E542" s="351"/>
      <c r="F542" s="351"/>
      <c r="G542" s="351"/>
      <c r="H542" s="360">
        <f ca="1">RANDBETWEEN(1,6)-2</f>
        <v>2</v>
      </c>
      <c r="O542" s="167"/>
    </row>
    <row r="543" spans="1:15" x14ac:dyDescent="0.2">
      <c r="A543" s="359" t="s">
        <v>1234</v>
      </c>
      <c r="B543" s="351"/>
      <c r="C543" s="592">
        <v>7</v>
      </c>
      <c r="D543" s="351"/>
      <c r="E543" s="351"/>
      <c r="F543" s="351"/>
      <c r="G543" s="351"/>
      <c r="H543" s="360">
        <f ca="1">RANDBETWEEN(1,6)+RANDBETWEEN(1,6)</f>
        <v>2</v>
      </c>
      <c r="L543">
        <f>2936025*0.85</f>
        <v>2495621.25</v>
      </c>
      <c r="O543" s="167"/>
    </row>
    <row r="544" spans="1:15" x14ac:dyDescent="0.2">
      <c r="A544" s="365" t="s">
        <v>1235</v>
      </c>
      <c r="B544" s="366"/>
      <c r="C544" s="366" t="s">
        <v>1236</v>
      </c>
      <c r="D544" s="366"/>
      <c r="E544" s="366"/>
      <c r="F544" s="366"/>
      <c r="G544" s="366"/>
      <c r="H544" s="367"/>
      <c r="O544" s="167"/>
    </row>
    <row r="545" spans="1:21" x14ac:dyDescent="0.2">
      <c r="A545" s="351"/>
      <c r="B545" s="351"/>
      <c r="C545" s="351"/>
      <c r="D545" s="351"/>
      <c r="E545" s="351"/>
      <c r="F545" s="351"/>
      <c r="G545" s="351"/>
      <c r="H545" s="351"/>
      <c r="O545" s="167"/>
    </row>
    <row r="546" spans="1:21" x14ac:dyDescent="0.2">
      <c r="A546" s="351"/>
      <c r="B546" s="351"/>
      <c r="C546" s="351"/>
      <c r="D546" s="351"/>
      <c r="E546" s="351"/>
      <c r="F546" s="351"/>
      <c r="G546" s="351"/>
      <c r="H546" s="351"/>
      <c r="O546" s="167"/>
    </row>
    <row r="547" spans="1:21" x14ac:dyDescent="0.2">
      <c r="A547" s="632" t="s">
        <v>1237</v>
      </c>
      <c r="B547" s="528"/>
      <c r="C547" s="528"/>
      <c r="D547" s="528"/>
      <c r="E547" s="528"/>
      <c r="F547" s="528"/>
      <c r="G547" s="528"/>
      <c r="H547" s="529"/>
    </row>
    <row r="548" spans="1:21" x14ac:dyDescent="0.2">
      <c r="A548" s="359" t="s">
        <v>1238</v>
      </c>
      <c r="B548" s="351"/>
      <c r="C548" s="351"/>
      <c r="D548" s="351"/>
      <c r="E548" s="351"/>
      <c r="F548" s="351"/>
      <c r="G548" s="351"/>
      <c r="H548" s="360"/>
    </row>
    <row r="549" spans="1:21" x14ac:dyDescent="0.2">
      <c r="A549" s="359" t="s">
        <v>1231</v>
      </c>
      <c r="B549" s="351"/>
      <c r="C549" s="351" t="s">
        <v>1239</v>
      </c>
      <c r="D549" s="351"/>
      <c r="E549" s="351"/>
      <c r="F549" s="351"/>
      <c r="G549" s="351"/>
      <c r="H549" s="360"/>
      <c r="K549">
        <f>1512400*1.2</f>
        <v>1814880</v>
      </c>
      <c r="L549">
        <f ca="1">RANDBETWEEN(1,6)</f>
        <v>1</v>
      </c>
    </row>
    <row r="550" spans="1:21" x14ac:dyDescent="0.2">
      <c r="A550" s="359" t="s">
        <v>1233</v>
      </c>
      <c r="B550" s="351"/>
      <c r="C550" s="592" t="s">
        <v>250</v>
      </c>
      <c r="D550" s="351"/>
      <c r="E550" s="351"/>
      <c r="F550" s="351"/>
      <c r="G550" s="351"/>
      <c r="H550" s="360">
        <f ca="1">RANDBETWEEN(1,6)-3</f>
        <v>-1</v>
      </c>
      <c r="K550">
        <f>K549/2</f>
        <v>907440</v>
      </c>
      <c r="L550">
        <f ca="1">RANDBETWEEN(1,6)</f>
        <v>1</v>
      </c>
    </row>
    <row r="551" spans="1:21" x14ac:dyDescent="0.2">
      <c r="A551" s="359" t="s">
        <v>1234</v>
      </c>
      <c r="B551" s="351"/>
      <c r="C551" s="592">
        <v>7</v>
      </c>
      <c r="D551" s="351"/>
      <c r="E551" s="351"/>
      <c r="F551" s="351"/>
      <c r="G551" s="351"/>
      <c r="H551" s="360">
        <f ca="1">RANDBETWEEN(1,6)+RANDBETWEEN(1,6)</f>
        <v>5</v>
      </c>
      <c r="K551">
        <f>25/4</f>
        <v>6.25</v>
      </c>
      <c r="L551">
        <f ca="1">RANDBETWEEN(1,6)</f>
        <v>4</v>
      </c>
    </row>
    <row r="552" spans="1:21" x14ac:dyDescent="0.2">
      <c r="A552" s="365" t="s">
        <v>1235</v>
      </c>
      <c r="B552" s="366"/>
      <c r="C552" s="366" t="s">
        <v>1240</v>
      </c>
      <c r="D552" s="366"/>
      <c r="E552" s="366"/>
      <c r="F552" s="366"/>
      <c r="G552" s="366"/>
      <c r="H552" s="367"/>
    </row>
    <row r="553" spans="1:21" x14ac:dyDescent="0.2">
      <c r="A553" s="351"/>
      <c r="B553" s="351"/>
      <c r="C553" s="351"/>
      <c r="D553" s="351"/>
      <c r="E553" s="351"/>
      <c r="F553" s="351"/>
      <c r="G553" s="351"/>
      <c r="H553" s="351"/>
    </row>
    <row r="554" spans="1:21" x14ac:dyDescent="0.2">
      <c r="A554" s="351"/>
      <c r="B554" s="351"/>
      <c r="C554" s="351"/>
      <c r="D554" s="351"/>
      <c r="E554" s="351"/>
      <c r="F554" s="351"/>
      <c r="G554" s="351"/>
      <c r="H554" s="351"/>
    </row>
    <row r="555" spans="1:21" x14ac:dyDescent="0.2">
      <c r="A555" s="632" t="s">
        <v>1241</v>
      </c>
      <c r="B555" s="528"/>
      <c r="C555" s="528"/>
      <c r="D555" s="528"/>
      <c r="E555" s="528"/>
      <c r="F555" s="528"/>
      <c r="G555" s="528"/>
      <c r="H555" s="529"/>
      <c r="K555" t="s">
        <v>1242</v>
      </c>
      <c r="L555" s="167">
        <f ca="1">RANDBETWEEN(1,6)+RANDBETWEEN(1,6)</f>
        <v>8</v>
      </c>
      <c r="M555">
        <v>85</v>
      </c>
      <c r="N555" s="254">
        <v>3046950</v>
      </c>
      <c r="O555" s="254">
        <f>N555/100*M555</f>
        <v>2589907.5</v>
      </c>
      <c r="U555">
        <f>N555/100*M555</f>
        <v>2589907.5</v>
      </c>
    </row>
    <row r="556" spans="1:21" x14ac:dyDescent="0.2">
      <c r="A556" s="359" t="s">
        <v>1243</v>
      </c>
      <c r="B556" s="351"/>
      <c r="C556" s="351"/>
      <c r="D556" s="351"/>
      <c r="E556" s="351"/>
      <c r="F556" s="351"/>
      <c r="G556" s="351"/>
      <c r="H556" s="360"/>
      <c r="K556" t="s">
        <v>1244</v>
      </c>
      <c r="L556" s="167">
        <f ca="1">RANDBETWEEN(1,6)+RANDBETWEEN(1,6)</f>
        <v>7</v>
      </c>
      <c r="M556">
        <v>110</v>
      </c>
      <c r="N556" s="254">
        <v>4544807</v>
      </c>
      <c r="O556" s="254">
        <f>N556/100*M556</f>
        <v>4999287.7</v>
      </c>
      <c r="P556">
        <f ca="1">RANDBETWEEN(1,6)</f>
        <v>2</v>
      </c>
      <c r="U556">
        <f>N556/100*M556</f>
        <v>4999287.7</v>
      </c>
    </row>
    <row r="557" spans="1:21" x14ac:dyDescent="0.2">
      <c r="A557" s="359" t="s">
        <v>1231</v>
      </c>
      <c r="B557" s="351"/>
      <c r="C557" s="351" t="s">
        <v>1245</v>
      </c>
      <c r="D557" s="351"/>
      <c r="E557" s="351"/>
      <c r="F557" s="351"/>
      <c r="G557" s="351"/>
      <c r="H557" s="360"/>
      <c r="K557" t="s">
        <v>1246</v>
      </c>
      <c r="L557" s="167">
        <f ca="1">RANDBETWEEN(1,6)+RANDBETWEEN(1,6)</f>
        <v>4</v>
      </c>
      <c r="M557">
        <v>100</v>
      </c>
      <c r="N557" s="254">
        <v>1615440</v>
      </c>
      <c r="O557" s="254">
        <f>N557/100*M557</f>
        <v>1615440</v>
      </c>
      <c r="P557">
        <f ca="1">RANDBETWEEN(1,6)</f>
        <v>5</v>
      </c>
      <c r="U557">
        <f>N557/100*M557</f>
        <v>1615440</v>
      </c>
    </row>
    <row r="558" spans="1:21" x14ac:dyDescent="0.2">
      <c r="A558" s="359" t="s">
        <v>1233</v>
      </c>
      <c r="B558" s="351"/>
      <c r="C558" s="592" t="s">
        <v>1247</v>
      </c>
      <c r="D558" s="351"/>
      <c r="E558" s="351"/>
      <c r="F558" s="351"/>
      <c r="G558" s="351"/>
      <c r="H558" s="360">
        <f ca="1">(RANDBETWEEN(1,6)-3)*3</f>
        <v>-6</v>
      </c>
      <c r="L558" s="167"/>
      <c r="N558" s="254"/>
      <c r="O558" s="254"/>
      <c r="U558">
        <f>N558/100*M558</f>
        <v>0</v>
      </c>
    </row>
    <row r="559" spans="1:21" x14ac:dyDescent="0.2">
      <c r="A559" s="359" t="s">
        <v>1234</v>
      </c>
      <c r="B559" s="351"/>
      <c r="C559" s="592">
        <v>5</v>
      </c>
      <c r="D559" s="351"/>
      <c r="E559" s="351"/>
      <c r="F559" s="351"/>
      <c r="G559" s="351"/>
      <c r="H559" s="360">
        <f ca="1">RANDBETWEEN(1,6)+RANDBETWEEN(1,6)</f>
        <v>9</v>
      </c>
      <c r="L559" s="167"/>
    </row>
    <row r="560" spans="1:21" x14ac:dyDescent="0.2">
      <c r="A560" s="359" t="s">
        <v>1235</v>
      </c>
      <c r="B560" s="351"/>
      <c r="C560" s="351" t="s">
        <v>1248</v>
      </c>
      <c r="D560" s="351"/>
      <c r="E560" s="351"/>
      <c r="F560" s="351"/>
      <c r="G560" s="351"/>
      <c r="H560" s="360"/>
    </row>
    <row r="561" spans="1:15" x14ac:dyDescent="0.2">
      <c r="A561" s="365"/>
      <c r="B561" s="366"/>
      <c r="C561" s="366" t="s">
        <v>1249</v>
      </c>
      <c r="D561" s="366"/>
      <c r="E561" s="366"/>
      <c r="F561" s="366"/>
      <c r="G561" s="366"/>
      <c r="H561" s="367"/>
      <c r="O561">
        <f>SUM(O555:O558)</f>
        <v>9204635.1999999993</v>
      </c>
    </row>
    <row r="562" spans="1:15" x14ac:dyDescent="0.2">
      <c r="A562" s="351"/>
      <c r="B562" s="351"/>
      <c r="C562" s="351"/>
      <c r="D562" s="351"/>
      <c r="E562" s="351"/>
      <c r="F562" s="351"/>
      <c r="G562" s="351"/>
      <c r="H562" s="351"/>
    </row>
    <row r="563" spans="1:15" x14ac:dyDescent="0.2">
      <c r="A563" s="351"/>
      <c r="B563" s="351"/>
      <c r="C563" s="351"/>
      <c r="D563" s="351"/>
      <c r="E563" s="351"/>
      <c r="F563" s="351"/>
      <c r="G563" s="351"/>
      <c r="H563" s="351"/>
    </row>
    <row r="564" spans="1:15" x14ac:dyDescent="0.2">
      <c r="A564" s="632" t="s">
        <v>1250</v>
      </c>
      <c r="B564" s="528"/>
      <c r="C564" s="528"/>
      <c r="D564" s="528"/>
      <c r="E564" s="528"/>
      <c r="F564" s="528"/>
      <c r="G564" s="528"/>
      <c r="H564" s="529"/>
      <c r="O564">
        <f ca="1">RANDBETWEEN(1,6)</f>
        <v>2</v>
      </c>
    </row>
    <row r="565" spans="1:15" x14ac:dyDescent="0.2">
      <c r="A565" s="359" t="s">
        <v>1251</v>
      </c>
      <c r="B565" s="351"/>
      <c r="C565" s="351"/>
      <c r="D565" s="351"/>
      <c r="E565" s="351"/>
      <c r="F565" s="351"/>
      <c r="G565" s="351"/>
      <c r="H565" s="360"/>
      <c r="O565">
        <f ca="1">RANDBETWEEN(1,6)</f>
        <v>1</v>
      </c>
    </row>
    <row r="566" spans="1:15" x14ac:dyDescent="0.2">
      <c r="A566" s="359" t="s">
        <v>1231</v>
      </c>
      <c r="B566" s="351"/>
      <c r="C566" s="351" t="s">
        <v>1252</v>
      </c>
      <c r="D566" s="351"/>
      <c r="E566" s="351"/>
      <c r="F566" s="351"/>
      <c r="G566" s="351"/>
      <c r="H566" s="360"/>
      <c r="O566">
        <f ca="1">RANDBETWEEN(1,6)</f>
        <v>6</v>
      </c>
    </row>
    <row r="567" spans="1:15" x14ac:dyDescent="0.2">
      <c r="A567" s="359" t="s">
        <v>1233</v>
      </c>
      <c r="B567" s="351"/>
      <c r="C567" s="592" t="s">
        <v>250</v>
      </c>
      <c r="D567" s="351"/>
      <c r="E567" s="351"/>
      <c r="F567" s="351"/>
      <c r="G567" s="351"/>
      <c r="H567" s="360">
        <f ca="1">RANDBETWEEN(1,6)-3</f>
        <v>2</v>
      </c>
      <c r="O567">
        <f ca="1">RANDBETWEEN(1,6)</f>
        <v>2</v>
      </c>
    </row>
    <row r="568" spans="1:15" x14ac:dyDescent="0.2">
      <c r="A568" s="359" t="s">
        <v>1234</v>
      </c>
      <c r="B568" s="351"/>
      <c r="C568" s="592">
        <v>6</v>
      </c>
      <c r="D568" s="351"/>
      <c r="E568" s="351"/>
      <c r="F568" s="351"/>
      <c r="G568" s="351"/>
      <c r="H568" s="360">
        <f ca="1">RANDBETWEEN(1,6)+RANDBETWEEN(1,6)</f>
        <v>7</v>
      </c>
    </row>
    <row r="569" spans="1:15" x14ac:dyDescent="0.2">
      <c r="A569" s="359" t="s">
        <v>1235</v>
      </c>
      <c r="B569" s="351"/>
      <c r="C569" s="351" t="s">
        <v>1253</v>
      </c>
      <c r="D569" s="351"/>
      <c r="E569" s="351"/>
      <c r="F569" s="351"/>
      <c r="G569" s="351"/>
      <c r="H569" s="360"/>
    </row>
    <row r="570" spans="1:15" x14ac:dyDescent="0.2">
      <c r="A570" s="365"/>
      <c r="B570" s="366"/>
      <c r="C570" s="366" t="s">
        <v>1240</v>
      </c>
      <c r="D570" s="366"/>
      <c r="E570" s="366"/>
      <c r="F570" s="366"/>
      <c r="G570" s="366"/>
      <c r="H570" s="367"/>
    </row>
    <row r="571" spans="1:15" x14ac:dyDescent="0.2">
      <c r="A571" s="351"/>
      <c r="B571" s="351"/>
      <c r="C571" s="351"/>
      <c r="D571" s="351"/>
      <c r="E571" s="351"/>
      <c r="F571" s="351"/>
      <c r="G571" s="351"/>
      <c r="H571" s="351"/>
    </row>
    <row r="572" spans="1:15" x14ac:dyDescent="0.2">
      <c r="A572" s="351"/>
      <c r="B572" s="351"/>
      <c r="C572" s="351"/>
      <c r="D572" s="351"/>
      <c r="E572" s="351"/>
      <c r="F572" s="351"/>
      <c r="G572" s="351"/>
      <c r="H572" s="351"/>
    </row>
    <row r="573" spans="1:15" x14ac:dyDescent="0.2">
      <c r="A573" s="632" t="s">
        <v>1254</v>
      </c>
      <c r="B573" s="528"/>
      <c r="C573" s="528"/>
      <c r="D573" s="528"/>
      <c r="E573" s="528"/>
      <c r="F573" s="528"/>
      <c r="G573" s="528"/>
      <c r="H573" s="529"/>
    </row>
    <row r="574" spans="1:15" x14ac:dyDescent="0.2">
      <c r="A574" s="359" t="s">
        <v>1255</v>
      </c>
      <c r="B574" s="351"/>
      <c r="C574" s="351"/>
      <c r="D574" s="351"/>
      <c r="E574" s="351"/>
      <c r="F574" s="351"/>
      <c r="G574" s="351"/>
      <c r="H574" s="360"/>
    </row>
    <row r="575" spans="1:15" x14ac:dyDescent="0.2">
      <c r="A575" s="359" t="s">
        <v>1231</v>
      </c>
      <c r="B575" s="351"/>
      <c r="C575" s="351" t="s">
        <v>1232</v>
      </c>
      <c r="D575" s="351"/>
      <c r="E575" s="351"/>
      <c r="F575" s="351"/>
      <c r="G575" s="351"/>
      <c r="H575" s="360"/>
      <c r="K575">
        <v>110</v>
      </c>
    </row>
    <row r="576" spans="1:15" x14ac:dyDescent="0.2">
      <c r="A576" s="359" t="s">
        <v>1233</v>
      </c>
      <c r="B576" s="351"/>
      <c r="C576" s="592" t="s">
        <v>1256</v>
      </c>
      <c r="D576" s="351"/>
      <c r="E576" s="351"/>
      <c r="F576" s="351"/>
      <c r="G576" s="351"/>
      <c r="H576" s="360">
        <f ca="1">(RANDBETWEEN(1,6)-3)*2</f>
        <v>4</v>
      </c>
    </row>
    <row r="577" spans="1:8" x14ac:dyDescent="0.2">
      <c r="A577" s="359" t="s">
        <v>1234</v>
      </c>
      <c r="B577" s="351"/>
      <c r="C577" s="592">
        <v>6</v>
      </c>
      <c r="D577" s="351"/>
      <c r="E577" s="351"/>
      <c r="F577" s="351"/>
      <c r="G577" s="351"/>
      <c r="H577" s="360">
        <f ca="1">RANDBETWEEN(1,6)+RANDBETWEEN(1,6)</f>
        <v>2</v>
      </c>
    </row>
    <row r="578" spans="1:8" x14ac:dyDescent="0.2">
      <c r="A578" s="359" t="s">
        <v>1235</v>
      </c>
      <c r="B578" s="351"/>
      <c r="C578" s="351" t="s">
        <v>1257</v>
      </c>
      <c r="D578" s="351"/>
      <c r="E578" s="351"/>
      <c r="F578" s="351"/>
      <c r="G578" s="351"/>
      <c r="H578" s="360"/>
    </row>
    <row r="579" spans="1:8" x14ac:dyDescent="0.2">
      <c r="A579" s="359"/>
      <c r="B579" s="351"/>
      <c r="C579" s="351" t="s">
        <v>1258</v>
      </c>
      <c r="D579" s="351"/>
      <c r="E579" s="351"/>
      <c r="F579" s="351"/>
      <c r="G579" s="351"/>
      <c r="H579" s="360"/>
    </row>
    <row r="580" spans="1:8" x14ac:dyDescent="0.2">
      <c r="A580" s="359"/>
      <c r="B580" s="351"/>
      <c r="C580" s="351" t="s">
        <v>1259</v>
      </c>
      <c r="D580" s="351"/>
      <c r="E580" s="351"/>
      <c r="F580" s="351"/>
      <c r="G580" s="351"/>
      <c r="H580" s="360"/>
    </row>
    <row r="581" spans="1:8" x14ac:dyDescent="0.2">
      <c r="A581" s="359"/>
      <c r="B581" s="351"/>
      <c r="C581" s="351" t="s">
        <v>1260</v>
      </c>
      <c r="D581" s="351"/>
      <c r="E581" s="351"/>
      <c r="F581" s="351"/>
      <c r="G581" s="351"/>
      <c r="H581" s="360"/>
    </row>
    <row r="582" spans="1:8" x14ac:dyDescent="0.2">
      <c r="A582" s="365"/>
      <c r="B582" s="366"/>
      <c r="C582" s="366" t="s">
        <v>1261</v>
      </c>
      <c r="D582" s="366"/>
      <c r="E582" s="366"/>
      <c r="F582" s="366"/>
      <c r="G582" s="366"/>
      <c r="H582" s="367"/>
    </row>
    <row r="583" spans="1:8" x14ac:dyDescent="0.2">
      <c r="A583" s="351"/>
      <c r="B583" s="351"/>
      <c r="C583" s="351"/>
      <c r="D583" s="351"/>
      <c r="E583" s="351"/>
      <c r="F583" s="351"/>
      <c r="G583" s="351"/>
      <c r="H583" s="351"/>
    </row>
    <row r="584" spans="1:8" x14ac:dyDescent="0.2">
      <c r="A584" s="351" t="s">
        <v>1262</v>
      </c>
      <c r="B584" s="351"/>
      <c r="C584" s="351"/>
      <c r="D584" s="351"/>
      <c r="E584" s="351"/>
      <c r="F584" s="351"/>
      <c r="G584" s="351"/>
      <c r="H584" s="351"/>
    </row>
    <row r="585" spans="1:8" x14ac:dyDescent="0.2">
      <c r="A585" s="351" t="s">
        <v>1263</v>
      </c>
      <c r="B585" s="351"/>
      <c r="C585" s="351"/>
      <c r="D585" s="351"/>
      <c r="E585" s="351"/>
      <c r="F585" s="351"/>
      <c r="G585" s="351"/>
      <c r="H585" s="351"/>
    </row>
    <row r="586" spans="1:8" x14ac:dyDescent="0.2">
      <c r="A586" s="351"/>
      <c r="B586" s="351"/>
      <c r="C586" s="351"/>
      <c r="D586" s="351"/>
      <c r="E586" s="351"/>
      <c r="F586" s="351"/>
      <c r="G586" s="351"/>
      <c r="H586" s="351"/>
    </row>
    <row r="587" spans="1:8" x14ac:dyDescent="0.2">
      <c r="A587" s="351" t="s">
        <v>1264</v>
      </c>
      <c r="B587" s="351"/>
      <c r="C587" s="351"/>
      <c r="D587" s="351"/>
      <c r="E587" s="351"/>
      <c r="F587" s="351"/>
      <c r="G587" s="351"/>
      <c r="H587" s="351"/>
    </row>
    <row r="588" spans="1:8" x14ac:dyDescent="0.2">
      <c r="A588" s="351"/>
      <c r="B588" s="351"/>
      <c r="C588" s="351"/>
      <c r="D588" s="351"/>
      <c r="E588" s="351"/>
      <c r="F588" s="351"/>
      <c r="G588" s="351"/>
      <c r="H588" s="351"/>
    </row>
    <row r="589" spans="1:8" x14ac:dyDescent="0.2">
      <c r="A589" s="351" t="s">
        <v>1265</v>
      </c>
      <c r="B589" s="351"/>
      <c r="C589" s="351"/>
      <c r="D589" s="351"/>
      <c r="E589" s="351"/>
      <c r="F589" s="351"/>
      <c r="G589" s="351"/>
      <c r="H589" s="351"/>
    </row>
    <row r="594" spans="1:11" x14ac:dyDescent="0.2">
      <c r="A594" s="633" t="s">
        <v>1266</v>
      </c>
      <c r="B594" s="601"/>
      <c r="C594" s="601"/>
      <c r="D594" s="601"/>
      <c r="E594" s="601"/>
      <c r="F594" s="601"/>
      <c r="G594" s="601"/>
      <c r="H594" s="601"/>
      <c r="I594" s="601"/>
      <c r="K594" s="219"/>
    </row>
    <row r="595" spans="1:11" x14ac:dyDescent="0.2">
      <c r="A595" s="601"/>
      <c r="B595" s="601"/>
      <c r="C595" s="601"/>
      <c r="D595" s="601"/>
      <c r="E595" s="601"/>
      <c r="F595" s="601"/>
      <c r="G595" s="601"/>
      <c r="H595" s="601"/>
      <c r="I595" s="601"/>
      <c r="K595" s="219"/>
    </row>
    <row r="596" spans="1:11" x14ac:dyDescent="0.2">
      <c r="A596" s="351" t="s">
        <v>1267</v>
      </c>
      <c r="B596" s="351"/>
      <c r="C596" s="351"/>
      <c r="D596" s="351"/>
      <c r="E596" s="351"/>
      <c r="F596" s="351"/>
      <c r="G596" s="351"/>
      <c r="H596" s="351"/>
      <c r="I596" s="351"/>
      <c r="K596" s="219"/>
    </row>
    <row r="597" spans="1:11" x14ac:dyDescent="0.2">
      <c r="A597" s="351"/>
      <c r="B597" s="351"/>
      <c r="C597" s="351"/>
      <c r="D597" s="351"/>
      <c r="E597" s="351"/>
      <c r="F597" s="351"/>
      <c r="G597" s="351"/>
      <c r="H597" s="351"/>
      <c r="I597" s="351"/>
      <c r="K597" s="219"/>
    </row>
    <row r="598" spans="1:11" x14ac:dyDescent="0.2">
      <c r="A598" s="351" t="s">
        <v>1268</v>
      </c>
      <c r="B598" s="351"/>
      <c r="C598" s="351"/>
      <c r="D598" s="351"/>
      <c r="E598" s="351"/>
      <c r="F598" s="351"/>
      <c r="G598" s="351"/>
      <c r="H598" s="351"/>
      <c r="I598" s="351"/>
      <c r="K598" s="219"/>
    </row>
    <row r="599" spans="1:11" x14ac:dyDescent="0.2">
      <c r="A599" s="351"/>
      <c r="B599" s="351"/>
      <c r="C599" s="351"/>
      <c r="D599" s="351"/>
      <c r="E599" s="351"/>
      <c r="F599" s="351"/>
      <c r="G599" s="351"/>
      <c r="H599" s="351"/>
      <c r="I599" s="351"/>
      <c r="K599" s="219"/>
    </row>
    <row r="600" spans="1:11" x14ac:dyDescent="0.2">
      <c r="A600" s="351" t="s">
        <v>1269</v>
      </c>
      <c r="B600" s="351"/>
      <c r="C600" s="351"/>
      <c r="D600" s="351"/>
      <c r="E600" s="351"/>
      <c r="F600" s="351"/>
      <c r="G600" s="351"/>
      <c r="H600" s="351"/>
      <c r="I600" s="351"/>
      <c r="K600" s="219"/>
    </row>
    <row r="601" spans="1:11" x14ac:dyDescent="0.2">
      <c r="A601" s="351"/>
      <c r="B601" s="351"/>
      <c r="C601" s="351"/>
      <c r="D601" s="351"/>
      <c r="E601" s="351"/>
      <c r="F601" s="351"/>
      <c r="G601" s="351"/>
      <c r="H601" s="351"/>
      <c r="I601" s="351"/>
    </row>
    <row r="602" spans="1:11" x14ac:dyDescent="0.2">
      <c r="A602" s="351"/>
      <c r="B602" s="351"/>
      <c r="C602" s="351"/>
      <c r="D602" s="351"/>
      <c r="E602" s="351"/>
      <c r="F602" s="351"/>
      <c r="G602" s="351"/>
      <c r="H602" s="351"/>
      <c r="I602" s="351"/>
      <c r="K602" s="219"/>
    </row>
    <row r="603" spans="1:11" x14ac:dyDescent="0.2">
      <c r="A603" s="351"/>
      <c r="B603" s="351"/>
      <c r="C603" s="351"/>
      <c r="D603" s="351"/>
      <c r="E603" s="351"/>
      <c r="F603" s="351"/>
      <c r="G603" s="351"/>
      <c r="H603" s="351"/>
      <c r="I603" s="351"/>
      <c r="K603" s="219"/>
    </row>
    <row r="604" spans="1:11" x14ac:dyDescent="0.2">
      <c r="A604" s="351" t="s">
        <v>1270</v>
      </c>
      <c r="B604" s="351"/>
      <c r="C604" s="351"/>
      <c r="D604" s="351"/>
      <c r="E604" s="351"/>
      <c r="F604" s="351"/>
      <c r="G604" s="351"/>
      <c r="H604" s="351"/>
      <c r="I604" s="351"/>
      <c r="K604" s="219"/>
    </row>
    <row r="605" spans="1:11" x14ac:dyDescent="0.2">
      <c r="A605" s="351" t="s">
        <v>1271</v>
      </c>
      <c r="B605" s="351"/>
      <c r="C605" s="351"/>
      <c r="D605" s="351"/>
      <c r="E605" s="351"/>
      <c r="F605" s="351"/>
      <c r="G605" s="351"/>
      <c r="H605" s="351"/>
      <c r="I605" s="351"/>
      <c r="K605" s="219"/>
    </row>
    <row r="606" spans="1:11" x14ac:dyDescent="0.2">
      <c r="A606" s="351" t="s">
        <v>1272</v>
      </c>
      <c r="B606" s="351"/>
      <c r="C606" s="351"/>
      <c r="D606" s="351"/>
      <c r="E606" s="351"/>
      <c r="F606" s="351"/>
      <c r="G606" s="351"/>
      <c r="H606" s="351"/>
      <c r="I606" s="351"/>
      <c r="K606" s="219"/>
    </row>
    <row r="607" spans="1:11" x14ac:dyDescent="0.2">
      <c r="A607" s="601"/>
      <c r="B607" s="601"/>
      <c r="C607" s="601"/>
      <c r="D607" s="601"/>
      <c r="E607" s="601"/>
      <c r="F607" s="601"/>
      <c r="G607" s="601"/>
      <c r="H607" s="601"/>
      <c r="I607" s="351"/>
      <c r="K607" s="219"/>
    </row>
    <row r="608" spans="1:11" x14ac:dyDescent="0.2">
      <c r="A608" s="634" t="s">
        <v>353</v>
      </c>
      <c r="B608" s="635">
        <f ca="1">RANDBETWEEN(1,6)+RANDBETWEEN(1,6)</f>
        <v>4</v>
      </c>
      <c r="C608" s="351"/>
      <c r="D608" s="351"/>
      <c r="E608" s="351"/>
      <c r="F608" s="351"/>
      <c r="G608" s="351"/>
      <c r="H608" s="636"/>
      <c r="I608" s="351"/>
      <c r="K608" s="219"/>
    </row>
    <row r="609" spans="1:11" x14ac:dyDescent="0.2">
      <c r="A609" s="637" t="s">
        <v>741</v>
      </c>
      <c r="B609" s="638"/>
      <c r="C609" s="639"/>
      <c r="D609" s="640" t="s">
        <v>354</v>
      </c>
      <c r="E609" s="641"/>
      <c r="F609" s="351"/>
      <c r="G609" s="351"/>
      <c r="H609" s="351"/>
      <c r="I609" s="351"/>
      <c r="K609" s="219"/>
    </row>
    <row r="610" spans="1:11" x14ac:dyDescent="0.2">
      <c r="A610" s="642" t="s">
        <v>355</v>
      </c>
      <c r="B610" s="637" t="s">
        <v>926</v>
      </c>
      <c r="C610" s="639"/>
      <c r="D610" s="640" t="s">
        <v>244</v>
      </c>
      <c r="E610" s="641"/>
      <c r="F610" s="351"/>
      <c r="G610" s="351"/>
      <c r="H610" s="636"/>
      <c r="I610" s="351"/>
      <c r="K610" s="219"/>
    </row>
    <row r="611" spans="1:11" x14ac:dyDescent="0.2">
      <c r="A611" s="643">
        <v>2</v>
      </c>
      <c r="B611" s="644">
        <v>-0.03</v>
      </c>
      <c r="C611" s="639"/>
      <c r="D611" s="638" t="s">
        <v>145</v>
      </c>
      <c r="E611" s="645">
        <v>-2</v>
      </c>
      <c r="F611" s="351"/>
      <c r="G611" s="351"/>
      <c r="H611" s="351"/>
      <c r="I611" s="351"/>
      <c r="K611" s="219"/>
    </row>
    <row r="612" spans="1:11" x14ac:dyDescent="0.2">
      <c r="A612" s="643">
        <v>3</v>
      </c>
      <c r="B612" s="644">
        <v>-0.02</v>
      </c>
      <c r="C612" s="639"/>
      <c r="D612" s="638" t="s">
        <v>152</v>
      </c>
      <c r="E612" s="645">
        <v>-1</v>
      </c>
      <c r="F612" s="351"/>
      <c r="G612" s="351"/>
      <c r="H612" s="351"/>
      <c r="I612" s="351"/>
      <c r="K612" s="219"/>
    </row>
    <row r="613" spans="1:11" x14ac:dyDescent="0.2">
      <c r="A613" s="643">
        <v>4</v>
      </c>
      <c r="B613" s="644">
        <v>-0.01</v>
      </c>
      <c r="C613" s="639"/>
      <c r="D613" s="638" t="s">
        <v>156</v>
      </c>
      <c r="E613" s="645" t="s">
        <v>929</v>
      </c>
      <c r="F613" s="351"/>
      <c r="G613" s="351"/>
      <c r="H613" s="351"/>
      <c r="I613" s="351"/>
      <c r="K613" s="219"/>
    </row>
    <row r="614" spans="1:11" x14ac:dyDescent="0.2">
      <c r="A614" s="643">
        <v>5</v>
      </c>
      <c r="B614" s="644">
        <v>0</v>
      </c>
      <c r="C614" s="639"/>
      <c r="D614" s="638" t="s">
        <v>159</v>
      </c>
      <c r="E614" s="645" t="s">
        <v>184</v>
      </c>
      <c r="F614" s="351"/>
      <c r="G614" s="351"/>
      <c r="H614" s="351"/>
      <c r="I614" s="351"/>
      <c r="K614" s="219"/>
    </row>
    <row r="615" spans="1:11" x14ac:dyDescent="0.2">
      <c r="A615" s="643">
        <v>6</v>
      </c>
      <c r="B615" s="644">
        <v>0.01</v>
      </c>
      <c r="C615" s="639"/>
      <c r="D615" s="638" t="s">
        <v>161</v>
      </c>
      <c r="E615" s="645" t="s">
        <v>188</v>
      </c>
      <c r="F615" s="351"/>
      <c r="G615" s="351"/>
      <c r="H615" s="351"/>
      <c r="I615" s="351"/>
      <c r="K615" s="219"/>
    </row>
    <row r="616" spans="1:11" x14ac:dyDescent="0.2">
      <c r="A616" s="643">
        <v>7</v>
      </c>
      <c r="B616" s="644">
        <v>0.02</v>
      </c>
      <c r="C616" s="639"/>
      <c r="D616" s="639"/>
      <c r="E616" s="639"/>
      <c r="F616" s="351"/>
      <c r="G616" s="351"/>
      <c r="H616" s="351"/>
      <c r="I616" s="351"/>
      <c r="K616" s="219"/>
    </row>
    <row r="617" spans="1:11" x14ac:dyDescent="0.2">
      <c r="A617" s="643">
        <v>8</v>
      </c>
      <c r="B617" s="644">
        <v>0.03</v>
      </c>
      <c r="C617" s="639"/>
      <c r="D617" s="369" t="s">
        <v>1273</v>
      </c>
      <c r="E617" s="369"/>
      <c r="F617" s="369"/>
      <c r="G617" s="369"/>
      <c r="H617" s="369"/>
      <c r="I617" s="646"/>
      <c r="J617" s="256"/>
      <c r="K617" s="256"/>
    </row>
    <row r="618" spans="1:11" x14ac:dyDescent="0.2">
      <c r="A618" s="643">
        <v>9</v>
      </c>
      <c r="B618" s="644">
        <v>0.04</v>
      </c>
      <c r="C618" s="639"/>
      <c r="D618" s="369" t="s">
        <v>1274</v>
      </c>
      <c r="E618" s="369"/>
      <c r="F618" s="369"/>
      <c r="G618" s="369"/>
      <c r="H618" s="369"/>
      <c r="I618" s="646"/>
      <c r="J618" s="256"/>
      <c r="K618" s="256"/>
    </row>
    <row r="619" spans="1:11" x14ac:dyDescent="0.2">
      <c r="A619" s="643">
        <v>10</v>
      </c>
      <c r="B619" s="644">
        <v>0.05</v>
      </c>
      <c r="C619" s="639"/>
      <c r="D619" s="369" t="s">
        <v>1275</v>
      </c>
      <c r="E619" s="369"/>
      <c r="F619" s="369"/>
      <c r="G619" s="369"/>
      <c r="H619" s="369"/>
      <c r="I619" s="646"/>
      <c r="J619" s="256"/>
      <c r="K619" s="256"/>
    </row>
    <row r="620" spans="1:11" x14ac:dyDescent="0.2">
      <c r="A620" s="643">
        <v>11</v>
      </c>
      <c r="B620" s="644">
        <v>0.06</v>
      </c>
      <c r="C620" s="639"/>
      <c r="D620" s="369" t="s">
        <v>1276</v>
      </c>
      <c r="E620" s="369"/>
      <c r="F620" s="369"/>
      <c r="G620" s="369"/>
      <c r="H620" s="369"/>
      <c r="I620" s="369"/>
    </row>
    <row r="621" spans="1:11" x14ac:dyDescent="0.2">
      <c r="A621" s="643">
        <v>12</v>
      </c>
      <c r="B621" s="644">
        <v>7.0000000000000007E-2</v>
      </c>
      <c r="C621" s="639"/>
      <c r="D621" s="369" t="s">
        <v>1277</v>
      </c>
      <c r="E621" s="369"/>
      <c r="F621" s="369"/>
      <c r="G621" s="369"/>
      <c r="H621" s="369"/>
      <c r="I621" s="369"/>
    </row>
    <row r="622" spans="1:11" x14ac:dyDescent="0.2">
      <c r="A622" s="601"/>
      <c r="B622" s="601"/>
      <c r="C622" s="601"/>
      <c r="D622" s="440"/>
      <c r="E622" s="440"/>
      <c r="F622" s="440"/>
      <c r="G622" s="440"/>
      <c r="H622" s="440"/>
      <c r="I622" s="440"/>
    </row>
    <row r="626" spans="1:10" x14ac:dyDescent="0.2">
      <c r="A626" s="490" t="s">
        <v>1278</v>
      </c>
      <c r="B626" s="440"/>
      <c r="C626" s="440"/>
      <c r="D626" s="440"/>
      <c r="E626" s="440"/>
      <c r="F626" s="440"/>
      <c r="G626" s="440"/>
      <c r="H626" s="440"/>
      <c r="I626" s="440"/>
      <c r="J626" s="369"/>
    </row>
    <row r="627" spans="1:10" x14ac:dyDescent="0.2">
      <c r="A627" s="440"/>
      <c r="B627" s="440"/>
      <c r="C627" s="440"/>
      <c r="D627" s="440"/>
      <c r="E627" s="440"/>
      <c r="F627" s="440"/>
      <c r="G627" s="440"/>
      <c r="H627" s="440"/>
      <c r="I627" s="440"/>
      <c r="J627" s="369"/>
    </row>
    <row r="628" spans="1:10" x14ac:dyDescent="0.2">
      <c r="A628" s="369" t="s">
        <v>1279</v>
      </c>
      <c r="B628" s="369"/>
      <c r="C628" s="369"/>
      <c r="D628" s="369"/>
      <c r="E628" s="369"/>
      <c r="F628" s="369"/>
      <c r="G628" s="369"/>
      <c r="H628" s="369"/>
      <c r="I628" s="440"/>
      <c r="J628" s="369"/>
    </row>
    <row r="629" spans="1:10" x14ac:dyDescent="0.2">
      <c r="A629" s="369" t="s">
        <v>1280</v>
      </c>
      <c r="B629" s="369"/>
      <c r="C629" s="369"/>
      <c r="D629" s="369"/>
      <c r="E629" s="369"/>
      <c r="F629" s="369"/>
      <c r="G629" s="369"/>
      <c r="H629" s="369"/>
      <c r="I629" s="440"/>
      <c r="J629" s="369"/>
    </row>
    <row r="630" spans="1:10" x14ac:dyDescent="0.2">
      <c r="A630" s="369" t="s">
        <v>1281</v>
      </c>
      <c r="B630" s="369"/>
      <c r="C630" s="369"/>
      <c r="D630" s="369"/>
      <c r="E630" s="369"/>
      <c r="F630" s="369"/>
      <c r="G630" s="369"/>
      <c r="H630" s="369"/>
      <c r="I630" s="440"/>
      <c r="J630" s="369"/>
    </row>
    <row r="631" spans="1:10" x14ac:dyDescent="0.2">
      <c r="A631" s="369"/>
      <c r="B631" s="369"/>
      <c r="C631" s="369"/>
      <c r="D631" s="369"/>
      <c r="E631" s="369"/>
      <c r="F631" s="369"/>
      <c r="G631" s="369"/>
      <c r="H631" s="369"/>
      <c r="I631" s="440"/>
      <c r="J631" s="369"/>
    </row>
    <row r="632" spans="1:10" x14ac:dyDescent="0.2">
      <c r="A632" s="369" t="s">
        <v>1282</v>
      </c>
      <c r="B632" s="369"/>
      <c r="C632" s="369"/>
      <c r="D632" s="369"/>
      <c r="E632" s="369"/>
      <c r="F632" s="369"/>
      <c r="G632" s="369"/>
      <c r="H632" s="369"/>
      <c r="I632" s="440"/>
      <c r="J632" s="369"/>
    </row>
    <row r="633" spans="1:10" x14ac:dyDescent="0.2">
      <c r="A633" s="369"/>
      <c r="B633" s="369"/>
      <c r="C633" s="369"/>
      <c r="D633" s="369"/>
      <c r="E633" s="369"/>
      <c r="F633" s="369"/>
      <c r="G633" s="369"/>
      <c r="H633" s="369"/>
      <c r="I633" s="369"/>
      <c r="J633" s="369"/>
    </row>
    <row r="634" spans="1:10" x14ac:dyDescent="0.2">
      <c r="A634" s="381" t="s">
        <v>1283</v>
      </c>
      <c r="B634" s="647"/>
      <c r="C634" s="369"/>
      <c r="D634" s="369" t="s">
        <v>1284</v>
      </c>
      <c r="E634" s="369"/>
      <c r="F634" s="369"/>
      <c r="G634" s="369"/>
      <c r="H634" s="369"/>
      <c r="I634" s="369"/>
      <c r="J634" s="369"/>
    </row>
    <row r="635" spans="1:10" x14ac:dyDescent="0.2">
      <c r="A635" s="648" t="s">
        <v>145</v>
      </c>
      <c r="B635" s="647"/>
      <c r="C635" s="369"/>
      <c r="D635" s="369" t="s">
        <v>1285</v>
      </c>
      <c r="E635" s="369"/>
      <c r="F635" s="369"/>
      <c r="G635" s="369"/>
      <c r="H635" s="369"/>
      <c r="I635" s="369"/>
      <c r="J635" s="369"/>
    </row>
    <row r="636" spans="1:10" x14ac:dyDescent="0.2">
      <c r="A636" s="648" t="s">
        <v>152</v>
      </c>
      <c r="B636" s="648" t="s">
        <v>148</v>
      </c>
      <c r="C636" s="369"/>
      <c r="D636" s="369"/>
      <c r="E636" s="369"/>
      <c r="F636" s="369"/>
      <c r="G636" s="369"/>
      <c r="H636" s="369"/>
      <c r="I636" s="369"/>
      <c r="J636" s="369"/>
    </row>
    <row r="637" spans="1:10" x14ac:dyDescent="0.2">
      <c r="A637" s="648" t="s">
        <v>156</v>
      </c>
      <c r="B637" s="648" t="s">
        <v>154</v>
      </c>
      <c r="C637" s="369"/>
      <c r="D637" s="369"/>
      <c r="E637" s="369"/>
      <c r="F637" s="369"/>
      <c r="G637" s="369"/>
      <c r="H637" s="369"/>
      <c r="I637" s="369"/>
      <c r="J637" s="369"/>
    </row>
    <row r="638" spans="1:10" x14ac:dyDescent="0.2">
      <c r="A638" s="648" t="s">
        <v>159</v>
      </c>
      <c r="B638" s="648" t="s">
        <v>158</v>
      </c>
      <c r="C638" s="369"/>
      <c r="D638" s="369"/>
      <c r="E638" s="369"/>
      <c r="F638" s="369"/>
      <c r="G638" s="369"/>
      <c r="H638" s="369"/>
      <c r="I638" s="369"/>
      <c r="J638" s="369"/>
    </row>
    <row r="639" spans="1:10" x14ac:dyDescent="0.2">
      <c r="A639" s="648" t="s">
        <v>161</v>
      </c>
      <c r="B639" s="648" t="s">
        <v>162</v>
      </c>
      <c r="C639" s="369"/>
      <c r="D639" s="369"/>
      <c r="E639" s="369"/>
      <c r="F639" s="369"/>
      <c r="G639" s="369"/>
      <c r="H639" s="369"/>
      <c r="I639" s="369"/>
      <c r="J639" s="369"/>
    </row>
    <row r="640" spans="1:10" x14ac:dyDescent="0.2">
      <c r="A640" s="369"/>
      <c r="B640" s="369"/>
      <c r="C640" s="369"/>
      <c r="D640" s="369"/>
      <c r="E640" s="369"/>
      <c r="F640" s="369"/>
      <c r="G640" s="369"/>
      <c r="H640" s="369"/>
      <c r="I640" s="369"/>
      <c r="J640" s="369"/>
    </row>
    <row r="641" spans="1:10" x14ac:dyDescent="0.2">
      <c r="A641" s="383" t="s">
        <v>1286</v>
      </c>
      <c r="B641" s="384"/>
      <c r="C641" s="385"/>
      <c r="D641" s="369"/>
      <c r="E641" s="442" t="s">
        <v>1129</v>
      </c>
      <c r="F641" s="369"/>
      <c r="G641" s="369"/>
      <c r="H641" s="369"/>
      <c r="I641" s="369"/>
      <c r="J641" s="369"/>
    </row>
    <row r="642" spans="1:10" x14ac:dyDescent="0.2">
      <c r="A642" s="388" t="s">
        <v>1287</v>
      </c>
      <c r="B642" s="384"/>
      <c r="C642" s="649">
        <v>-1</v>
      </c>
      <c r="D642" s="369"/>
      <c r="E642" s="369" t="s">
        <v>1288</v>
      </c>
      <c r="F642" s="369"/>
      <c r="G642" s="369"/>
      <c r="H642" s="369"/>
      <c r="I642" s="369"/>
      <c r="J642" s="369"/>
    </row>
    <row r="643" spans="1:10" x14ac:dyDescent="0.2">
      <c r="A643" s="388" t="s">
        <v>1289</v>
      </c>
      <c r="B643" s="384"/>
      <c r="C643" s="649" t="s">
        <v>477</v>
      </c>
      <c r="D643" s="369"/>
      <c r="E643" s="369" t="s">
        <v>1290</v>
      </c>
      <c r="F643" s="369"/>
      <c r="G643" s="369"/>
      <c r="H643" s="369"/>
      <c r="I643" s="369"/>
      <c r="J643" s="369"/>
    </row>
    <row r="644" spans="1:10" x14ac:dyDescent="0.2">
      <c r="A644" s="388" t="s">
        <v>191</v>
      </c>
      <c r="B644" s="384"/>
      <c r="C644" s="649" t="s">
        <v>184</v>
      </c>
      <c r="D644" s="369"/>
      <c r="E644" s="369"/>
      <c r="F644" s="369"/>
      <c r="G644" s="369"/>
      <c r="H644" s="369"/>
      <c r="I644" s="369"/>
      <c r="J644" s="369"/>
    </row>
    <row r="645" spans="1:10" x14ac:dyDescent="0.2">
      <c r="A645" s="510" t="s">
        <v>1291</v>
      </c>
      <c r="B645" s="504"/>
      <c r="C645" s="649">
        <v>-1</v>
      </c>
      <c r="D645" s="369"/>
      <c r="E645" s="369"/>
      <c r="F645" s="369"/>
      <c r="G645" s="369"/>
      <c r="H645" s="369"/>
      <c r="I645" s="650" t="s">
        <v>1063</v>
      </c>
      <c r="J645" s="373"/>
    </row>
    <row r="646" spans="1:10" x14ac:dyDescent="0.2">
      <c r="A646" s="388" t="s">
        <v>1292</v>
      </c>
      <c r="B646" s="384"/>
      <c r="C646" s="649" t="s">
        <v>184</v>
      </c>
      <c r="D646" s="369"/>
      <c r="E646" s="369"/>
      <c r="F646" s="369"/>
      <c r="G646" s="369"/>
      <c r="H646" s="369"/>
      <c r="I646" s="435" t="s">
        <v>162</v>
      </c>
      <c r="J646" s="554">
        <v>300000</v>
      </c>
    </row>
    <row r="647" spans="1:10" x14ac:dyDescent="0.2">
      <c r="A647" s="388" t="s">
        <v>1293</v>
      </c>
      <c r="B647" s="384"/>
      <c r="C647" s="651" t="s">
        <v>1294</v>
      </c>
      <c r="D647" s="369"/>
      <c r="E647" s="369"/>
      <c r="F647" s="369"/>
      <c r="G647" s="369"/>
      <c r="H647" s="369"/>
      <c r="I647" s="435" t="s">
        <v>158</v>
      </c>
      <c r="J647" s="556">
        <v>150000</v>
      </c>
    </row>
    <row r="648" spans="1:10" x14ac:dyDescent="0.2">
      <c r="A648" s="388" t="s">
        <v>1073</v>
      </c>
      <c r="B648" s="384"/>
      <c r="C648" s="649" t="s">
        <v>184</v>
      </c>
      <c r="D648" s="369"/>
      <c r="E648" s="369"/>
      <c r="F648" s="369"/>
      <c r="G648" s="369"/>
      <c r="H648" s="369"/>
      <c r="I648" s="435" t="s">
        <v>154</v>
      </c>
      <c r="J648" s="556">
        <v>50000</v>
      </c>
    </row>
    <row r="649" spans="1:10" x14ac:dyDescent="0.2">
      <c r="A649" s="388" t="s">
        <v>1295</v>
      </c>
      <c r="B649" s="384"/>
      <c r="C649" s="649">
        <v>-1</v>
      </c>
      <c r="D649" s="369"/>
      <c r="E649" s="369"/>
      <c r="F649" s="369"/>
      <c r="G649" s="369"/>
      <c r="H649" s="369"/>
      <c r="I649" s="436" t="s">
        <v>148</v>
      </c>
      <c r="J649" s="558">
        <v>20000</v>
      </c>
    </row>
    <row r="650" spans="1:10" x14ac:dyDescent="0.2">
      <c r="A650" s="388" t="s">
        <v>1296</v>
      </c>
      <c r="B650" s="384"/>
      <c r="C650" s="649">
        <v>-1</v>
      </c>
      <c r="D650" s="369"/>
      <c r="E650" s="369"/>
      <c r="F650" s="369"/>
      <c r="G650" s="369"/>
      <c r="H650" s="369"/>
      <c r="I650" s="650" t="s">
        <v>1297</v>
      </c>
      <c r="J650" s="373"/>
    </row>
    <row r="651" spans="1:10" x14ac:dyDescent="0.2">
      <c r="A651" s="369"/>
      <c r="B651" s="369"/>
      <c r="C651" s="369"/>
      <c r="D651" s="369"/>
      <c r="E651" s="369"/>
      <c r="F651" s="369"/>
      <c r="G651" s="369"/>
      <c r="H651" s="369"/>
      <c r="I651" s="435" t="s">
        <v>162</v>
      </c>
      <c r="J651" s="555">
        <v>100000</v>
      </c>
    </row>
    <row r="652" spans="1:10" x14ac:dyDescent="0.2">
      <c r="A652" s="391" t="s">
        <v>1298</v>
      </c>
      <c r="B652" s="497"/>
      <c r="C652" s="497"/>
      <c r="D652" s="497"/>
      <c r="E652" s="497"/>
      <c r="F652" s="497"/>
      <c r="G652" s="392"/>
      <c r="H652" s="369"/>
      <c r="I652" s="435" t="s">
        <v>158</v>
      </c>
      <c r="J652" s="557">
        <v>50000</v>
      </c>
    </row>
    <row r="653" spans="1:10" x14ac:dyDescent="0.2">
      <c r="A653" s="510" t="s">
        <v>1299</v>
      </c>
      <c r="B653" s="504"/>
      <c r="C653" s="504"/>
      <c r="D653" s="504"/>
      <c r="E653" s="504"/>
      <c r="F653" s="504"/>
      <c r="G653" s="400"/>
      <c r="H653" s="369"/>
      <c r="I653" s="435" t="s">
        <v>154</v>
      </c>
      <c r="J653" s="557">
        <v>20000</v>
      </c>
    </row>
    <row r="654" spans="1:10" x14ac:dyDescent="0.2">
      <c r="A654" s="369"/>
      <c r="B654" s="369"/>
      <c r="C654" s="369"/>
      <c r="D654" s="369"/>
      <c r="E654" s="369"/>
      <c r="F654" s="369"/>
      <c r="G654" s="369"/>
      <c r="H654" s="369"/>
      <c r="I654" s="436" t="s">
        <v>148</v>
      </c>
      <c r="J654" s="559">
        <v>10000</v>
      </c>
    </row>
    <row r="655" spans="1:10" x14ac:dyDescent="0.2">
      <c r="A655" s="388" t="s">
        <v>1300</v>
      </c>
      <c r="B655" s="384"/>
      <c r="C655" s="384"/>
      <c r="D655" s="384"/>
      <c r="E655" s="384"/>
      <c r="F655" s="385"/>
      <c r="G655" s="369"/>
      <c r="H655" s="369"/>
      <c r="I655" s="369"/>
      <c r="J655" s="369"/>
    </row>
    <row r="659" spans="1:9" x14ac:dyDescent="0.2">
      <c r="A659" s="652" t="s">
        <v>1301</v>
      </c>
      <c r="B659" s="653"/>
      <c r="C659" s="653"/>
      <c r="D659" s="653"/>
      <c r="E659" s="653"/>
      <c r="F659" s="653"/>
      <c r="G659" s="653"/>
      <c r="H659" s="653"/>
      <c r="I659" s="654"/>
    </row>
    <row r="660" spans="1:9" x14ac:dyDescent="0.2">
      <c r="A660" s="655" t="s">
        <v>1302</v>
      </c>
      <c r="B660" s="452"/>
      <c r="C660" s="452"/>
      <c r="D660" s="452"/>
      <c r="E660" s="452"/>
      <c r="F660" s="452"/>
      <c r="G660" s="452"/>
      <c r="H660" s="452"/>
      <c r="I660" s="598"/>
    </row>
    <row r="661" spans="1:9" x14ac:dyDescent="0.2">
      <c r="A661" s="655" t="s">
        <v>1303</v>
      </c>
      <c r="B661" s="452"/>
      <c r="C661" s="452"/>
      <c r="D661" s="452"/>
      <c r="E661" s="452"/>
      <c r="F661" s="452"/>
      <c r="G661" s="452"/>
      <c r="H661" s="452"/>
      <c r="I661" s="598"/>
    </row>
    <row r="662" spans="1:9" x14ac:dyDescent="0.2">
      <c r="A662" s="655" t="s">
        <v>1304</v>
      </c>
      <c r="B662" s="452"/>
      <c r="C662" s="452"/>
      <c r="D662" s="452"/>
      <c r="E662" s="452"/>
      <c r="F662" s="452"/>
      <c r="G662" s="452"/>
      <c r="H662" s="452"/>
      <c r="I662" s="598"/>
    </row>
    <row r="663" spans="1:9" x14ac:dyDescent="0.2">
      <c r="A663" s="655" t="s">
        <v>1305</v>
      </c>
      <c r="B663" s="452"/>
      <c r="C663" s="452"/>
      <c r="D663" s="452"/>
      <c r="E663" s="452"/>
      <c r="F663" s="452"/>
      <c r="G663" s="452"/>
      <c r="H663" s="452"/>
      <c r="I663" s="598"/>
    </row>
    <row r="664" spans="1:9" x14ac:dyDescent="0.2">
      <c r="A664" s="655" t="s">
        <v>1306</v>
      </c>
      <c r="B664" s="452"/>
      <c r="C664" s="452"/>
      <c r="D664" s="452"/>
      <c r="E664" s="452"/>
      <c r="F664" s="452"/>
      <c r="G664" s="452"/>
      <c r="H664" s="452"/>
      <c r="I664" s="598"/>
    </row>
    <row r="665" spans="1:9" x14ac:dyDescent="0.2">
      <c r="A665" s="655"/>
      <c r="B665" s="452"/>
      <c r="C665" s="452"/>
      <c r="D665" s="452"/>
      <c r="E665" s="452"/>
      <c r="F665" s="452"/>
      <c r="G665" s="452"/>
      <c r="H665" s="452"/>
      <c r="I665" s="598"/>
    </row>
    <row r="666" spans="1:9" x14ac:dyDescent="0.2">
      <c r="A666" s="656">
        <f ca="1">RANDBETWEEN(1,6)</f>
        <v>1</v>
      </c>
      <c r="B666" s="657" t="s">
        <v>879</v>
      </c>
      <c r="C666" s="658"/>
      <c r="D666" s="658"/>
      <c r="E666" s="658"/>
      <c r="F666" s="658"/>
      <c r="G666" s="658"/>
      <c r="H666" s="658"/>
      <c r="I666" s="598"/>
    </row>
    <row r="667" spans="1:9" x14ac:dyDescent="0.2">
      <c r="A667" s="659" t="s">
        <v>355</v>
      </c>
      <c r="B667" s="660" t="s">
        <v>769</v>
      </c>
      <c r="C667" s="452"/>
      <c r="D667" s="452"/>
      <c r="E667" s="452"/>
      <c r="F667" s="452"/>
      <c r="G667" s="452"/>
      <c r="H667" s="452"/>
      <c r="I667" s="598"/>
    </row>
    <row r="668" spans="1:9" x14ac:dyDescent="0.2">
      <c r="A668" s="659">
        <v>1</v>
      </c>
      <c r="B668" s="452" t="s">
        <v>1307</v>
      </c>
      <c r="C668" s="452"/>
      <c r="D668" s="452"/>
      <c r="E668" s="452"/>
      <c r="F668" s="452"/>
      <c r="G668" s="452"/>
      <c r="H668" s="452"/>
      <c r="I668" s="598"/>
    </row>
    <row r="669" spans="1:9" x14ac:dyDescent="0.2">
      <c r="A669" s="659">
        <v>2</v>
      </c>
      <c r="B669" s="452" t="s">
        <v>1308</v>
      </c>
      <c r="C669" s="452"/>
      <c r="D669" s="452"/>
      <c r="E669" s="452"/>
      <c r="F669" s="452"/>
      <c r="G669" s="452"/>
      <c r="H669" s="452"/>
      <c r="I669" s="598"/>
    </row>
    <row r="670" spans="1:9" x14ac:dyDescent="0.2">
      <c r="A670" s="659">
        <v>3</v>
      </c>
      <c r="B670" s="452" t="s">
        <v>1309</v>
      </c>
      <c r="C670" s="452"/>
      <c r="D670" s="452"/>
      <c r="E670" s="452"/>
      <c r="F670" s="452"/>
      <c r="G670" s="452"/>
      <c r="H670" s="452"/>
      <c r="I670" s="598"/>
    </row>
    <row r="671" spans="1:9" x14ac:dyDescent="0.2">
      <c r="A671" s="659">
        <v>4</v>
      </c>
      <c r="B671" s="452" t="s">
        <v>1310</v>
      </c>
      <c r="C671" s="452"/>
      <c r="D671" s="452"/>
      <c r="E671" s="452"/>
      <c r="F671" s="452"/>
      <c r="G671" s="452"/>
      <c r="H671" s="452"/>
      <c r="I671" s="598"/>
    </row>
    <row r="672" spans="1:9" x14ac:dyDescent="0.2">
      <c r="A672" s="659">
        <v>5</v>
      </c>
      <c r="B672" s="452" t="s">
        <v>1311</v>
      </c>
      <c r="C672" s="452"/>
      <c r="D672" s="452"/>
      <c r="E672" s="452"/>
      <c r="F672" s="452"/>
      <c r="G672" s="452"/>
      <c r="H672" s="452"/>
      <c r="I672" s="598"/>
    </row>
    <row r="673" spans="1:9" x14ac:dyDescent="0.2">
      <c r="A673" s="661">
        <v>6</v>
      </c>
      <c r="B673" s="662" t="s">
        <v>1311</v>
      </c>
      <c r="C673" s="662"/>
      <c r="D673" s="662"/>
      <c r="E673" s="663"/>
      <c r="F673" s="662"/>
      <c r="G673" s="662"/>
      <c r="H673" s="662"/>
      <c r="I673" s="664"/>
    </row>
    <row r="674" spans="1:9" x14ac:dyDescent="0.2">
      <c r="A674" s="258"/>
      <c r="B674" s="259"/>
      <c r="C674" s="31"/>
      <c r="D674" s="195"/>
      <c r="E674" s="31"/>
      <c r="F674" s="195"/>
      <c r="G674" s="31"/>
      <c r="H674" s="31"/>
      <c r="I674" s="219"/>
    </row>
    <row r="675" spans="1:9" x14ac:dyDescent="0.2">
      <c r="A675" s="258"/>
      <c r="B675" s="259"/>
      <c r="C675" s="31"/>
      <c r="D675" s="239"/>
      <c r="E675" s="239"/>
      <c r="F675" s="136"/>
      <c r="G675" s="31"/>
      <c r="H675" s="260"/>
      <c r="I675" s="219"/>
    </row>
    <row r="676" spans="1:9" x14ac:dyDescent="0.2">
      <c r="A676" s="258"/>
      <c r="B676" s="259"/>
      <c r="C676" s="31"/>
      <c r="D676" s="240"/>
      <c r="E676" s="240"/>
      <c r="F676" s="136"/>
      <c r="G676" s="31"/>
      <c r="H676" s="260"/>
      <c r="I676" s="219"/>
    </row>
    <row r="677" spans="1:9" x14ac:dyDescent="0.2">
      <c r="A677" s="261"/>
      <c r="B677" s="31"/>
      <c r="C677" s="31"/>
      <c r="D677" s="240"/>
      <c r="E677" s="240"/>
      <c r="F677" s="136"/>
      <c r="G677" s="31"/>
      <c r="H677" s="260"/>
      <c r="I677" s="219"/>
    </row>
    <row r="678" spans="1:9" x14ac:dyDescent="0.2">
      <c r="A678" s="665" t="s">
        <v>737</v>
      </c>
      <c r="B678" s="666"/>
      <c r="C678" s="666"/>
      <c r="D678" s="666"/>
      <c r="E678" s="666"/>
      <c r="F678" s="666"/>
      <c r="G678" s="666"/>
      <c r="H678" s="666"/>
      <c r="I678" s="667"/>
    </row>
    <row r="679" spans="1:9" x14ac:dyDescent="0.2">
      <c r="A679" s="342" t="s">
        <v>1312</v>
      </c>
      <c r="B679" s="343"/>
      <c r="C679" s="343"/>
      <c r="D679" s="343"/>
      <c r="E679" s="343"/>
      <c r="F679" s="343"/>
      <c r="G679" s="343"/>
      <c r="H679" s="343"/>
      <c r="I679" s="344"/>
    </row>
    <row r="680" spans="1:9" x14ac:dyDescent="0.2">
      <c r="A680" s="342" t="s">
        <v>1313</v>
      </c>
      <c r="B680" s="343"/>
      <c r="C680" s="343"/>
      <c r="D680" s="343"/>
      <c r="E680" s="343"/>
      <c r="F680" s="343"/>
      <c r="G680" s="343"/>
      <c r="H680" s="343"/>
      <c r="I680" s="344"/>
    </row>
    <row r="681" spans="1:9" x14ac:dyDescent="0.2">
      <c r="A681" s="342" t="s">
        <v>1314</v>
      </c>
      <c r="B681" s="343"/>
      <c r="C681" s="343"/>
      <c r="D681" s="343"/>
      <c r="E681" s="343"/>
      <c r="F681" s="343"/>
      <c r="G681" s="343"/>
      <c r="H681" s="343"/>
      <c r="I681" s="344"/>
    </row>
    <row r="682" spans="1:9" x14ac:dyDescent="0.2">
      <c r="A682" s="342"/>
      <c r="B682" s="343"/>
      <c r="C682" s="343"/>
      <c r="D682" s="343"/>
      <c r="E682" s="343"/>
      <c r="F682" s="343"/>
      <c r="G682" s="343"/>
      <c r="H682" s="343"/>
      <c r="I682" s="344"/>
    </row>
    <row r="683" spans="1:9" ht="14.25" x14ac:dyDescent="0.2">
      <c r="A683" s="342" t="s">
        <v>1315</v>
      </c>
      <c r="B683" s="343"/>
      <c r="C683" s="343"/>
      <c r="D683" s="343"/>
      <c r="E683" s="343"/>
      <c r="F683" s="343"/>
      <c r="G683" s="343"/>
      <c r="H683" s="343"/>
      <c r="I683" s="344"/>
    </row>
    <row r="684" spans="1:9" x14ac:dyDescent="0.2">
      <c r="A684" s="342" t="s">
        <v>1316</v>
      </c>
      <c r="B684" s="343"/>
      <c r="C684" s="343"/>
      <c r="D684" s="343"/>
      <c r="E684" s="343"/>
      <c r="F684" s="343"/>
      <c r="G684" s="343"/>
      <c r="H684" s="343"/>
      <c r="I684" s="344"/>
    </row>
    <row r="685" spans="1:9" x14ac:dyDescent="0.2">
      <c r="A685" s="342" t="s">
        <v>814</v>
      </c>
      <c r="B685" s="343"/>
      <c r="C685" s="343"/>
      <c r="D685" s="343"/>
      <c r="E685" s="343"/>
      <c r="F685" s="343"/>
      <c r="G685" s="343"/>
      <c r="H685" s="343"/>
      <c r="I685" s="344"/>
    </row>
    <row r="686" spans="1:9" x14ac:dyDescent="0.2">
      <c r="A686" s="342"/>
      <c r="B686" s="343"/>
      <c r="C686" s="343"/>
      <c r="D686" s="343"/>
      <c r="E686" s="343"/>
      <c r="F686" s="343"/>
      <c r="G686" s="343"/>
      <c r="H686" s="343"/>
      <c r="I686" s="344"/>
    </row>
    <row r="687" spans="1:9" x14ac:dyDescent="0.2">
      <c r="A687" s="345" t="s">
        <v>1317</v>
      </c>
      <c r="B687" s="347" t="s">
        <v>315</v>
      </c>
      <c r="C687" s="346"/>
      <c r="D687" s="346"/>
      <c r="E687" s="346"/>
      <c r="F687" s="346"/>
      <c r="G687" s="346"/>
      <c r="H687" s="346"/>
      <c r="I687" s="348"/>
    </row>
    <row r="688" spans="1:9" x14ac:dyDescent="0.2">
      <c r="A688" s="668" t="s">
        <v>1318</v>
      </c>
      <c r="B688" s="666" t="s">
        <v>1319</v>
      </c>
      <c r="C688" s="666"/>
      <c r="D688" s="666"/>
      <c r="E688" s="666"/>
      <c r="F688" s="666"/>
      <c r="G688" s="666"/>
      <c r="H688" s="666"/>
      <c r="I688" s="667"/>
    </row>
    <row r="689" spans="1:9" x14ac:dyDescent="0.2">
      <c r="A689" s="353"/>
      <c r="B689" s="669" t="s">
        <v>1320</v>
      </c>
      <c r="C689" s="669"/>
      <c r="D689" s="669"/>
      <c r="E689" s="669"/>
      <c r="F689" s="669"/>
      <c r="G689" s="669"/>
      <c r="H689" s="669"/>
      <c r="I689" s="355"/>
    </row>
    <row r="690" spans="1:9" x14ac:dyDescent="0.2">
      <c r="A690" s="668" t="s">
        <v>1321</v>
      </c>
      <c r="B690" s="666" t="s">
        <v>1322</v>
      </c>
      <c r="C690" s="666"/>
      <c r="D690" s="666"/>
      <c r="E690" s="666"/>
      <c r="F690" s="666"/>
      <c r="G690" s="666"/>
      <c r="H690" s="666"/>
      <c r="I690" s="667"/>
    </row>
    <row r="691" spans="1:9" x14ac:dyDescent="0.2">
      <c r="A691" s="353"/>
      <c r="B691" s="669" t="s">
        <v>1323</v>
      </c>
      <c r="C691" s="669"/>
      <c r="D691" s="669"/>
      <c r="E691" s="669"/>
      <c r="F691" s="669"/>
      <c r="G691" s="669"/>
      <c r="H691" s="669"/>
      <c r="I691" s="355"/>
    </row>
    <row r="692" spans="1:9" x14ac:dyDescent="0.2">
      <c r="A692" s="349" t="s">
        <v>1324</v>
      </c>
      <c r="B692" s="346" t="s">
        <v>1325</v>
      </c>
      <c r="C692" s="346"/>
      <c r="D692" s="346"/>
      <c r="E692" s="346"/>
      <c r="F692" s="346"/>
      <c r="G692" s="346"/>
      <c r="H692" s="346"/>
      <c r="I692" s="348"/>
    </row>
    <row r="693" spans="1:9" x14ac:dyDescent="0.2">
      <c r="A693" s="349" t="s">
        <v>1326</v>
      </c>
      <c r="B693" s="346" t="s">
        <v>1327</v>
      </c>
      <c r="C693" s="346"/>
      <c r="D693" s="346"/>
      <c r="E693" s="346"/>
      <c r="F693" s="346"/>
      <c r="G693" s="346"/>
      <c r="H693" s="346"/>
      <c r="I693" s="348"/>
    </row>
    <row r="694" spans="1:9" x14ac:dyDescent="0.2">
      <c r="A694" s="349" t="s">
        <v>1328</v>
      </c>
      <c r="B694" s="346" t="s">
        <v>1329</v>
      </c>
      <c r="C694" s="346"/>
      <c r="D694" s="346"/>
      <c r="E694" s="346"/>
      <c r="F694" s="346"/>
      <c r="G694" s="346"/>
      <c r="H694" s="346"/>
      <c r="I694" s="348"/>
    </row>
    <row r="695" spans="1:9" x14ac:dyDescent="0.2">
      <c r="A695" s="349" t="s">
        <v>1330</v>
      </c>
      <c r="B695" s="346" t="s">
        <v>1331</v>
      </c>
      <c r="C695" s="346"/>
      <c r="D695" s="346"/>
      <c r="E695" s="347"/>
      <c r="F695" s="346"/>
      <c r="G695" s="346"/>
      <c r="H695" s="346"/>
      <c r="I695" s="348"/>
    </row>
    <row r="696" spans="1:9" x14ac:dyDescent="0.2">
      <c r="A696" s="342"/>
      <c r="B696" s="343"/>
      <c r="C696" s="343"/>
      <c r="D696" s="343"/>
      <c r="E696" s="670"/>
      <c r="F696" s="343"/>
      <c r="G696" s="343"/>
      <c r="H696" s="343"/>
      <c r="I696" s="344"/>
    </row>
    <row r="697" spans="1:9" x14ac:dyDescent="0.2">
      <c r="A697" s="345" t="s">
        <v>1332</v>
      </c>
      <c r="B697" s="346"/>
      <c r="C697" s="346"/>
      <c r="D697" s="346"/>
      <c r="E697" s="671"/>
      <c r="F697" s="346"/>
      <c r="G697" s="348"/>
      <c r="H697" s="343"/>
      <c r="I697" s="344"/>
    </row>
    <row r="698" spans="1:9" x14ac:dyDescent="0.2">
      <c r="A698" s="349" t="s">
        <v>1333</v>
      </c>
      <c r="B698" s="346"/>
      <c r="C698" s="346"/>
      <c r="D698" s="346"/>
      <c r="E698" s="671"/>
      <c r="F698" s="346"/>
      <c r="G698" s="348"/>
      <c r="H698" s="343"/>
      <c r="I698" s="344"/>
    </row>
    <row r="699" spans="1:9" x14ac:dyDescent="0.2">
      <c r="A699" s="349" t="s">
        <v>1334</v>
      </c>
      <c r="B699" s="346"/>
      <c r="C699" s="346"/>
      <c r="D699" s="346"/>
      <c r="E699" s="671"/>
      <c r="F699" s="346"/>
      <c r="G699" s="348"/>
      <c r="H699" s="343"/>
      <c r="I699" s="344"/>
    </row>
    <row r="700" spans="1:9" x14ac:dyDescent="0.2">
      <c r="A700" s="349" t="s">
        <v>1335</v>
      </c>
      <c r="B700" s="346"/>
      <c r="C700" s="346"/>
      <c r="D700" s="346"/>
      <c r="E700" s="346"/>
      <c r="F700" s="346"/>
      <c r="G700" s="348"/>
      <c r="H700" s="343"/>
      <c r="I700" s="344"/>
    </row>
    <row r="701" spans="1:9" x14ac:dyDescent="0.2">
      <c r="A701" s="349" t="s">
        <v>1336</v>
      </c>
      <c r="B701" s="346"/>
      <c r="C701" s="346"/>
      <c r="D701" s="346"/>
      <c r="E701" s="346"/>
      <c r="F701" s="346"/>
      <c r="G701" s="348"/>
      <c r="H701" s="343"/>
      <c r="I701" s="344"/>
    </row>
    <row r="702" spans="1:9" x14ac:dyDescent="0.2">
      <c r="A702" s="349" t="s">
        <v>1337</v>
      </c>
      <c r="B702" s="346"/>
      <c r="C702" s="346"/>
      <c r="D702" s="346"/>
      <c r="E702" s="346"/>
      <c r="F702" s="346"/>
      <c r="G702" s="348"/>
      <c r="H702" s="343"/>
      <c r="I702" s="344"/>
    </row>
    <row r="703" spans="1:9" x14ac:dyDescent="0.2">
      <c r="A703" s="349" t="s">
        <v>1338</v>
      </c>
      <c r="B703" s="346"/>
      <c r="C703" s="346"/>
      <c r="D703" s="346"/>
      <c r="E703" s="346"/>
      <c r="F703" s="346"/>
      <c r="G703" s="348"/>
      <c r="H703" s="343"/>
      <c r="I703" s="344"/>
    </row>
    <row r="704" spans="1:9" x14ac:dyDescent="0.2">
      <c r="A704" s="349" t="s">
        <v>1339</v>
      </c>
      <c r="B704" s="346"/>
      <c r="C704" s="346"/>
      <c r="D704" s="346"/>
      <c r="E704" s="346"/>
      <c r="F704" s="346"/>
      <c r="G704" s="348"/>
      <c r="H704" s="343"/>
      <c r="I704" s="344"/>
    </row>
    <row r="705" spans="1:10" x14ac:dyDescent="0.2">
      <c r="A705" s="349" t="s">
        <v>1340</v>
      </c>
      <c r="B705" s="672"/>
      <c r="C705" s="346"/>
      <c r="D705" s="346"/>
      <c r="E705" s="346"/>
      <c r="F705" s="346"/>
      <c r="G705" s="348"/>
      <c r="H705" s="343"/>
      <c r="I705" s="344"/>
    </row>
    <row r="706" spans="1:10" x14ac:dyDescent="0.2">
      <c r="A706" s="342"/>
      <c r="B706" s="343"/>
      <c r="C706" s="343"/>
      <c r="D706" s="343"/>
      <c r="E706" s="343"/>
      <c r="F706" s="343"/>
      <c r="G706" s="343"/>
      <c r="H706" s="343"/>
      <c r="I706" s="344"/>
    </row>
    <row r="707" spans="1:10" x14ac:dyDescent="0.2">
      <c r="A707" s="342" t="s">
        <v>1341</v>
      </c>
      <c r="B707" s="343"/>
      <c r="C707" s="343"/>
      <c r="D707" s="343"/>
      <c r="E707" s="343"/>
      <c r="F707" s="343"/>
      <c r="G707" s="343"/>
      <c r="H707" s="343"/>
      <c r="I707" s="344"/>
    </row>
    <row r="708" spans="1:10" x14ac:dyDescent="0.2">
      <c r="A708" s="673">
        <f ca="1">RANDBETWEEN(1,6)+RANDBETWEEN(1,6)</f>
        <v>6</v>
      </c>
      <c r="B708" s="674" t="s">
        <v>353</v>
      </c>
      <c r="C708" s="675"/>
      <c r="D708" s="348"/>
      <c r="E708" s="343"/>
      <c r="F708" s="676"/>
      <c r="G708" s="343"/>
      <c r="H708" s="343"/>
      <c r="I708" s="344"/>
    </row>
    <row r="709" spans="1:10" x14ac:dyDescent="0.2">
      <c r="A709" s="531" t="s">
        <v>355</v>
      </c>
      <c r="B709" s="347" t="s">
        <v>1342</v>
      </c>
      <c r="C709" s="346"/>
      <c r="D709" s="348"/>
      <c r="E709" s="343"/>
      <c r="F709" s="601" t="s">
        <v>1343</v>
      </c>
      <c r="G709" s="343"/>
      <c r="H709" s="343"/>
      <c r="I709" s="344"/>
    </row>
    <row r="710" spans="1:10" x14ac:dyDescent="0.2">
      <c r="A710" s="533" t="s">
        <v>578</v>
      </c>
      <c r="B710" s="350" t="s">
        <v>1344</v>
      </c>
      <c r="C710" s="346"/>
      <c r="D710" s="348"/>
      <c r="E710" s="343"/>
      <c r="F710" s="343" t="s">
        <v>1345</v>
      </c>
      <c r="G710" s="343"/>
      <c r="H710" s="343"/>
      <c r="I710" s="344"/>
    </row>
    <row r="711" spans="1:10" x14ac:dyDescent="0.2">
      <c r="A711" s="533" t="s">
        <v>1346</v>
      </c>
      <c r="B711" s="350" t="s">
        <v>1347</v>
      </c>
      <c r="C711" s="346"/>
      <c r="D711" s="348"/>
      <c r="E711" s="343"/>
      <c r="F711" s="343" t="s">
        <v>1348</v>
      </c>
      <c r="G711" s="343"/>
      <c r="H711" s="343"/>
      <c r="I711" s="344"/>
    </row>
    <row r="712" spans="1:10" x14ac:dyDescent="0.2">
      <c r="A712" s="533" t="s">
        <v>438</v>
      </c>
      <c r="B712" s="350" t="s">
        <v>1349</v>
      </c>
      <c r="C712" s="346"/>
      <c r="D712" s="348"/>
      <c r="E712" s="343"/>
      <c r="F712" s="343" t="s">
        <v>1350</v>
      </c>
      <c r="G712" s="343"/>
      <c r="H712" s="343"/>
      <c r="I712" s="344"/>
    </row>
    <row r="713" spans="1:10" x14ac:dyDescent="0.2">
      <c r="A713" s="533" t="s">
        <v>391</v>
      </c>
      <c r="B713" s="350" t="s">
        <v>1351</v>
      </c>
      <c r="C713" s="346"/>
      <c r="D713" s="348"/>
      <c r="E713" s="343"/>
      <c r="F713" s="343"/>
      <c r="G713" s="343"/>
      <c r="H713" s="343"/>
      <c r="I713" s="344"/>
    </row>
    <row r="714" spans="1:10" x14ac:dyDescent="0.2">
      <c r="A714" s="533" t="s">
        <v>610</v>
      </c>
      <c r="B714" s="677" t="s">
        <v>1352</v>
      </c>
      <c r="C714" s="346"/>
      <c r="D714" s="348"/>
      <c r="E714" s="343"/>
      <c r="F714" s="343"/>
      <c r="G714" s="343"/>
      <c r="H714" s="343"/>
      <c r="I714" s="344"/>
    </row>
    <row r="715" spans="1:10" x14ac:dyDescent="0.2">
      <c r="A715" s="353"/>
      <c r="B715" s="669"/>
      <c r="C715" s="669"/>
      <c r="D715" s="669"/>
      <c r="E715" s="354"/>
      <c r="F715" s="669"/>
      <c r="G715" s="669"/>
      <c r="H715" s="669"/>
      <c r="I715" s="355"/>
    </row>
    <row r="720" spans="1:10" x14ac:dyDescent="0.2">
      <c r="A720" s="678" t="s">
        <v>1353</v>
      </c>
      <c r="B720" s="679"/>
      <c r="C720" s="679"/>
      <c r="D720" s="679"/>
      <c r="E720" s="679"/>
      <c r="F720" s="679"/>
      <c r="G720" s="679"/>
      <c r="H720" s="679"/>
      <c r="I720" s="679"/>
      <c r="J720" s="450"/>
    </row>
    <row r="721" spans="1:10" x14ac:dyDescent="0.2">
      <c r="A721" s="599" t="s">
        <v>1354</v>
      </c>
      <c r="B721" s="463"/>
      <c r="C721" s="463"/>
      <c r="D721" s="463"/>
      <c r="E721" s="463"/>
      <c r="F721" s="463"/>
      <c r="G721" s="463"/>
      <c r="H721" s="463"/>
      <c r="I721" s="463"/>
      <c r="J721" s="454"/>
    </row>
    <row r="722" spans="1:10" x14ac:dyDescent="0.2">
      <c r="A722" s="599" t="s">
        <v>1355</v>
      </c>
      <c r="B722" s="463"/>
      <c r="C722" s="463"/>
      <c r="D722" s="463"/>
      <c r="E722" s="463"/>
      <c r="F722" s="463"/>
      <c r="G722" s="463"/>
      <c r="H722" s="463"/>
      <c r="I722" s="463"/>
      <c r="J722" s="454"/>
    </row>
    <row r="723" spans="1:10" x14ac:dyDescent="0.2">
      <c r="A723" s="599"/>
      <c r="B723" s="463"/>
      <c r="C723" s="463"/>
      <c r="D723" s="463"/>
      <c r="E723" s="463"/>
      <c r="F723" s="463"/>
      <c r="G723" s="463"/>
      <c r="H723" s="463"/>
      <c r="I723" s="463"/>
      <c r="J723" s="454"/>
    </row>
    <row r="724" spans="1:10" x14ac:dyDescent="0.2">
      <c r="A724" s="599" t="s">
        <v>1356</v>
      </c>
      <c r="B724" s="463"/>
      <c r="C724" s="463"/>
      <c r="D724" s="463"/>
      <c r="E724" s="463"/>
      <c r="F724" s="463"/>
      <c r="G724" s="463"/>
      <c r="H724" s="463"/>
      <c r="I724" s="463"/>
      <c r="J724" s="454"/>
    </row>
    <row r="725" spans="1:10" x14ac:dyDescent="0.2">
      <c r="A725" s="599" t="s">
        <v>1357</v>
      </c>
      <c r="B725" s="463"/>
      <c r="C725" s="463"/>
      <c r="D725" s="463"/>
      <c r="E725" s="463"/>
      <c r="F725" s="463"/>
      <c r="G725" s="463"/>
      <c r="H725" s="463"/>
      <c r="I725" s="463"/>
      <c r="J725" s="454"/>
    </row>
    <row r="726" spans="1:10" x14ac:dyDescent="0.2">
      <c r="A726" s="599" t="s">
        <v>1358</v>
      </c>
      <c r="B726" s="463"/>
      <c r="C726" s="463"/>
      <c r="D726" s="463"/>
      <c r="E726" s="463"/>
      <c r="F726" s="463"/>
      <c r="G726" s="463"/>
      <c r="H726" s="463"/>
      <c r="I726" s="463"/>
      <c r="J726" s="454"/>
    </row>
    <row r="727" spans="1:10" x14ac:dyDescent="0.2">
      <c r="A727" s="599" t="s">
        <v>1359</v>
      </c>
      <c r="B727" s="463"/>
      <c r="C727" s="463"/>
      <c r="D727" s="680"/>
      <c r="E727" s="463"/>
      <c r="F727" s="463"/>
      <c r="G727" s="463"/>
      <c r="H727" s="463"/>
      <c r="I727" s="463"/>
      <c r="J727" s="454"/>
    </row>
    <row r="728" spans="1:10" x14ac:dyDescent="0.2">
      <c r="A728" s="599"/>
      <c r="B728" s="681"/>
      <c r="C728" s="463"/>
      <c r="D728" s="682"/>
      <c r="E728" s="682"/>
      <c r="F728" s="463"/>
      <c r="G728" s="463"/>
      <c r="H728" s="463"/>
      <c r="I728" s="463"/>
      <c r="J728" s="454"/>
    </row>
    <row r="729" spans="1:10" x14ac:dyDescent="0.2">
      <c r="A729" s="599" t="s">
        <v>1360</v>
      </c>
      <c r="B729" s="681"/>
      <c r="C729" s="463"/>
      <c r="D729" s="682"/>
      <c r="E729" s="682"/>
      <c r="F729" s="463"/>
      <c r="G729" s="463"/>
      <c r="H729" s="463"/>
      <c r="I729" s="463"/>
      <c r="J729" s="454"/>
    </row>
    <row r="730" spans="1:10" x14ac:dyDescent="0.2">
      <c r="A730" s="599"/>
      <c r="B730" s="681"/>
      <c r="C730" s="463"/>
      <c r="D730" s="682"/>
      <c r="E730" s="682"/>
      <c r="F730" s="463"/>
      <c r="G730" s="463"/>
      <c r="H730" s="463"/>
      <c r="I730" s="463"/>
      <c r="J730" s="454"/>
    </row>
    <row r="731" spans="1:10" x14ac:dyDescent="0.2">
      <c r="A731" s="599" t="s">
        <v>1361</v>
      </c>
      <c r="B731" s="681"/>
      <c r="C731" s="683" t="s">
        <v>1362</v>
      </c>
      <c r="D731" s="682"/>
      <c r="E731" s="682"/>
      <c r="F731" s="463" t="s">
        <v>1363</v>
      </c>
      <c r="G731" s="463"/>
      <c r="H731" s="463"/>
      <c r="I731" s="463"/>
      <c r="J731" s="454"/>
    </row>
    <row r="732" spans="1:10" x14ac:dyDescent="0.2">
      <c r="A732" s="599" t="s">
        <v>1364</v>
      </c>
      <c r="B732" s="681"/>
      <c r="C732" s="683" t="s">
        <v>477</v>
      </c>
      <c r="D732" s="682"/>
      <c r="E732" s="463"/>
      <c r="F732" s="463"/>
      <c r="G732" s="463"/>
      <c r="H732" s="683"/>
      <c r="I732" s="463"/>
      <c r="J732" s="454"/>
    </row>
    <row r="733" spans="1:10" x14ac:dyDescent="0.2">
      <c r="A733" s="599" t="s">
        <v>1365</v>
      </c>
      <c r="B733" s="463"/>
      <c r="C733" s="683" t="s">
        <v>184</v>
      </c>
      <c r="D733" s="463"/>
      <c r="E733" s="463"/>
      <c r="F733" s="463"/>
      <c r="G733" s="463"/>
      <c r="H733" s="683"/>
      <c r="I733" s="463"/>
      <c r="J733" s="454"/>
    </row>
    <row r="734" spans="1:10" x14ac:dyDescent="0.2">
      <c r="A734" s="599" t="s">
        <v>1366</v>
      </c>
      <c r="B734" s="463"/>
      <c r="C734" s="683" t="s">
        <v>184</v>
      </c>
      <c r="D734" s="463"/>
      <c r="E734" s="463"/>
      <c r="F734" s="463"/>
      <c r="G734" s="463"/>
      <c r="H734" s="683"/>
      <c r="I734" s="463"/>
      <c r="J734" s="454"/>
    </row>
    <row r="735" spans="1:10" x14ac:dyDescent="0.2">
      <c r="A735" s="599" t="s">
        <v>1367</v>
      </c>
      <c r="B735" s="463"/>
      <c r="C735" s="683" t="s">
        <v>1362</v>
      </c>
      <c r="D735" s="463"/>
      <c r="E735" s="463"/>
      <c r="F735" s="463"/>
      <c r="G735" s="463"/>
      <c r="H735" s="683"/>
      <c r="I735" s="463"/>
      <c r="J735" s="454"/>
    </row>
    <row r="736" spans="1:10" x14ac:dyDescent="0.2">
      <c r="A736" s="599" t="s">
        <v>1368</v>
      </c>
      <c r="B736" s="463"/>
      <c r="C736" s="683" t="s">
        <v>1369</v>
      </c>
      <c r="D736" s="463"/>
      <c r="E736" s="463"/>
      <c r="F736" s="463"/>
      <c r="G736" s="463"/>
      <c r="H736" s="683"/>
      <c r="I736" s="463"/>
      <c r="J736" s="454"/>
    </row>
    <row r="737" spans="1:10" x14ac:dyDescent="0.2">
      <c r="A737" s="599" t="s">
        <v>1370</v>
      </c>
      <c r="B737" s="463"/>
      <c r="C737" s="683" t="s">
        <v>477</v>
      </c>
      <c r="D737" s="463"/>
      <c r="E737" s="463"/>
      <c r="F737" s="463"/>
      <c r="G737" s="463"/>
      <c r="H737" s="463"/>
      <c r="I737" s="463"/>
      <c r="J737" s="454"/>
    </row>
    <row r="738" spans="1:10" x14ac:dyDescent="0.2">
      <c r="A738" s="599"/>
      <c r="B738" s="463"/>
      <c r="C738" s="463"/>
      <c r="D738" s="463"/>
      <c r="E738" s="463"/>
      <c r="F738" s="463"/>
      <c r="G738" s="463"/>
      <c r="H738" s="463"/>
      <c r="I738" s="463"/>
      <c r="J738" s="454"/>
    </row>
    <row r="739" spans="1:10" x14ac:dyDescent="0.2">
      <c r="A739" s="599" t="s">
        <v>1371</v>
      </c>
      <c r="B739" s="463"/>
      <c r="C739" s="463"/>
      <c r="D739" s="463"/>
      <c r="E739" s="463"/>
      <c r="F739" s="463"/>
      <c r="G739" s="463"/>
      <c r="H739" s="463"/>
      <c r="I739" s="463"/>
      <c r="J739" s="454"/>
    </row>
    <row r="740" spans="1:10" x14ac:dyDescent="0.2">
      <c r="A740" s="597"/>
      <c r="B740" s="680"/>
      <c r="C740" s="680"/>
      <c r="D740" s="680"/>
      <c r="E740" s="463"/>
      <c r="F740" s="463"/>
      <c r="G740" s="463"/>
      <c r="H740" s="463"/>
      <c r="I740" s="463"/>
      <c r="J740" s="454"/>
    </row>
    <row r="741" spans="1:10" x14ac:dyDescent="0.2">
      <c r="A741" s="599" t="s">
        <v>1372</v>
      </c>
      <c r="B741" s="463"/>
      <c r="C741" s="682"/>
      <c r="D741" s="682"/>
      <c r="E741" s="463"/>
      <c r="F741" s="463"/>
      <c r="G741" s="463"/>
      <c r="H741" s="463"/>
      <c r="I741" s="463"/>
      <c r="J741" s="454"/>
    </row>
    <row r="742" spans="1:10" x14ac:dyDescent="0.2">
      <c r="A742" s="599"/>
      <c r="B742" s="463"/>
      <c r="C742" s="682"/>
      <c r="D742" s="682"/>
      <c r="E742" s="463"/>
      <c r="F742" s="463"/>
      <c r="G742" s="463"/>
      <c r="H742" s="463"/>
      <c r="I742" s="463"/>
      <c r="J742" s="454"/>
    </row>
    <row r="743" spans="1:10" x14ac:dyDescent="0.2">
      <c r="A743" s="599" t="s">
        <v>1373</v>
      </c>
      <c r="B743" s="463"/>
      <c r="C743" s="682"/>
      <c r="D743" s="682"/>
      <c r="E743" s="463"/>
      <c r="F743" s="463"/>
      <c r="G743" s="463"/>
      <c r="H743" s="463"/>
      <c r="I743" s="463"/>
      <c r="J743" s="454"/>
    </row>
    <row r="744" spans="1:10" x14ac:dyDescent="0.2">
      <c r="A744" s="599" t="s">
        <v>1374</v>
      </c>
      <c r="B744" s="463"/>
      <c r="C744" s="682"/>
      <c r="D744" s="682"/>
      <c r="E744" s="463"/>
      <c r="F744" s="463"/>
      <c r="G744" s="463"/>
      <c r="H744" s="463"/>
      <c r="I744" s="463"/>
      <c r="J744" s="454"/>
    </row>
    <row r="745" spans="1:10" x14ac:dyDescent="0.2">
      <c r="A745" s="599" t="s">
        <v>1375</v>
      </c>
      <c r="B745" s="463"/>
      <c r="C745" s="682"/>
      <c r="D745" s="682"/>
      <c r="E745" s="463"/>
      <c r="F745" s="463"/>
      <c r="G745" s="463"/>
      <c r="H745" s="463"/>
      <c r="I745" s="463"/>
      <c r="J745" s="454"/>
    </row>
    <row r="746" spans="1:10" x14ac:dyDescent="0.2">
      <c r="A746" s="599" t="s">
        <v>1376</v>
      </c>
      <c r="B746" s="463"/>
      <c r="C746" s="682"/>
      <c r="D746" s="682"/>
      <c r="E746" s="463"/>
      <c r="F746" s="463"/>
      <c r="G746" s="463"/>
      <c r="H746" s="463"/>
      <c r="I746" s="463"/>
      <c r="J746" s="454"/>
    </row>
    <row r="747" spans="1:10" x14ac:dyDescent="0.2">
      <c r="A747" s="599" t="s">
        <v>1377</v>
      </c>
      <c r="B747" s="463"/>
      <c r="C747" s="682"/>
      <c r="D747" s="682"/>
      <c r="E747" s="463"/>
      <c r="F747" s="463"/>
      <c r="G747" s="463"/>
      <c r="H747" s="463"/>
      <c r="I747" s="463"/>
      <c r="J747" s="454"/>
    </row>
    <row r="748" spans="1:10" x14ac:dyDescent="0.2">
      <c r="A748" s="599"/>
      <c r="B748" s="463"/>
      <c r="C748" s="463"/>
      <c r="D748" s="463"/>
      <c r="E748" s="463"/>
      <c r="F748" s="463"/>
      <c r="G748" s="463"/>
      <c r="H748" s="463"/>
      <c r="I748" s="463"/>
      <c r="J748" s="454"/>
    </row>
    <row r="749" spans="1:10" x14ac:dyDescent="0.2">
      <c r="A749" s="599" t="s">
        <v>1378</v>
      </c>
      <c r="B749" s="463"/>
      <c r="C749" s="463"/>
      <c r="D749" s="463"/>
      <c r="E749" s="463"/>
      <c r="F749" s="463"/>
      <c r="G749" s="463"/>
      <c r="H749" s="463"/>
      <c r="I749" s="463"/>
      <c r="J749" s="454"/>
    </row>
    <row r="750" spans="1:10" x14ac:dyDescent="0.2">
      <c r="A750" s="684"/>
      <c r="B750" s="685"/>
      <c r="C750" s="685"/>
      <c r="D750" s="685"/>
      <c r="E750" s="685"/>
      <c r="F750" s="685"/>
      <c r="G750" s="685"/>
      <c r="H750" s="685"/>
      <c r="I750" s="685"/>
      <c r="J750" s="489"/>
    </row>
    <row r="753" spans="1:16" x14ac:dyDescent="0.2">
      <c r="A753" s="678" t="s">
        <v>1379</v>
      </c>
      <c r="B753" s="679"/>
      <c r="C753" s="679"/>
      <c r="D753" s="679"/>
      <c r="E753" s="679"/>
      <c r="F753" s="679"/>
      <c r="G753" s="679"/>
      <c r="H753" s="679"/>
      <c r="I753" s="679"/>
      <c r="J753" s="679"/>
      <c r="K753" s="450"/>
    </row>
    <row r="754" spans="1:16" x14ac:dyDescent="0.2">
      <c r="A754" s="686"/>
      <c r="B754" s="460"/>
      <c r="C754" s="460"/>
      <c r="D754" s="460"/>
      <c r="E754" s="460"/>
      <c r="F754" s="460"/>
      <c r="G754" s="460"/>
      <c r="H754" s="460"/>
      <c r="I754" s="460"/>
      <c r="J754" s="460"/>
      <c r="K754" s="454"/>
    </row>
    <row r="755" spans="1:16" x14ac:dyDescent="0.2">
      <c r="A755" s="599" t="s">
        <v>1380</v>
      </c>
      <c r="B755" s="460"/>
      <c r="C755" s="460"/>
      <c r="D755" s="460"/>
      <c r="E755" s="460"/>
      <c r="F755" s="460"/>
      <c r="G755" s="460"/>
      <c r="H755" s="460"/>
      <c r="I755" s="460"/>
      <c r="J755" s="460"/>
      <c r="K755" s="454"/>
    </row>
    <row r="756" spans="1:16" x14ac:dyDescent="0.2">
      <c r="A756" s="686" t="s">
        <v>1381</v>
      </c>
      <c r="B756" s="460"/>
      <c r="C756" s="460"/>
      <c r="D756" s="460"/>
      <c r="E756" s="460"/>
      <c r="F756" s="460"/>
      <c r="G756" s="460"/>
      <c r="H756" s="460"/>
      <c r="I756" s="460"/>
      <c r="J756" s="460"/>
      <c r="K756" s="454"/>
    </row>
    <row r="757" spans="1:16" x14ac:dyDescent="0.2">
      <c r="A757" s="686"/>
      <c r="B757" s="460"/>
      <c r="C757" s="460"/>
      <c r="D757" s="460"/>
      <c r="E757" s="460"/>
      <c r="F757" s="460"/>
      <c r="G757" s="460"/>
      <c r="H757" s="460"/>
      <c r="I757" s="460"/>
      <c r="J757" s="460"/>
      <c r="K757" s="454"/>
    </row>
    <row r="758" spans="1:16" x14ac:dyDescent="0.2">
      <c r="A758" s="686" t="s">
        <v>1382</v>
      </c>
      <c r="B758" s="460"/>
      <c r="C758" s="460"/>
      <c r="D758" s="460"/>
      <c r="E758" s="460"/>
      <c r="F758" s="460"/>
      <c r="G758" s="460"/>
      <c r="H758" s="460"/>
      <c r="I758" s="460"/>
      <c r="J758" s="460"/>
      <c r="K758" s="454"/>
    </row>
    <row r="759" spans="1:16" x14ac:dyDescent="0.2">
      <c r="A759" s="686" t="s">
        <v>1383</v>
      </c>
      <c r="B759" s="460"/>
      <c r="C759" s="460"/>
      <c r="D759" s="460"/>
      <c r="E759" s="460"/>
      <c r="F759" s="460"/>
      <c r="G759" s="460"/>
      <c r="H759" s="460"/>
      <c r="I759" s="460"/>
      <c r="J759" s="460"/>
      <c r="K759" s="454"/>
    </row>
    <row r="760" spans="1:16" x14ac:dyDescent="0.2">
      <c r="A760" s="686" t="s">
        <v>1384</v>
      </c>
      <c r="B760" s="460"/>
      <c r="C760" s="460"/>
      <c r="D760" s="460"/>
      <c r="E760" s="460"/>
      <c r="F760" s="460"/>
      <c r="G760" s="460"/>
      <c r="H760" s="460"/>
      <c r="I760" s="460"/>
      <c r="J760" s="460"/>
      <c r="K760" s="454"/>
    </row>
    <row r="761" spans="1:16" x14ac:dyDescent="0.2">
      <c r="A761" s="686"/>
      <c r="B761" s="460"/>
      <c r="C761" s="460"/>
      <c r="D761" s="460"/>
      <c r="E761" s="460"/>
      <c r="F761" s="460"/>
      <c r="G761" s="460"/>
      <c r="H761" s="460"/>
      <c r="I761" s="460"/>
      <c r="J761" s="460"/>
      <c r="K761" s="454"/>
      <c r="P761">
        <f>10</f>
        <v>10</v>
      </c>
    </row>
    <row r="762" spans="1:16" x14ac:dyDescent="0.2">
      <c r="A762" s="687" t="s">
        <v>244</v>
      </c>
      <c r="B762" s="678" t="s">
        <v>1385</v>
      </c>
      <c r="C762" s="450"/>
      <c r="D762" s="460"/>
      <c r="E762" s="460" t="s">
        <v>1386</v>
      </c>
      <c r="F762" s="460"/>
      <c r="G762" s="460"/>
      <c r="H762" s="460"/>
      <c r="I762" s="460"/>
      <c r="J762" s="460"/>
      <c r="K762" s="454"/>
    </row>
    <row r="763" spans="1:16" x14ac:dyDescent="0.2">
      <c r="A763" s="688" t="s">
        <v>145</v>
      </c>
      <c r="B763" s="686" t="s">
        <v>1387</v>
      </c>
      <c r="C763" s="454"/>
      <c r="D763" s="460"/>
      <c r="E763" s="460" t="s">
        <v>1388</v>
      </c>
      <c r="F763" s="460"/>
      <c r="G763" s="460"/>
      <c r="H763" s="460"/>
      <c r="I763" s="460"/>
      <c r="J763" s="460"/>
      <c r="K763" s="454"/>
    </row>
    <row r="764" spans="1:16" x14ac:dyDescent="0.2">
      <c r="A764" s="688" t="s">
        <v>152</v>
      </c>
      <c r="B764" s="686" t="s">
        <v>1389</v>
      </c>
      <c r="C764" s="454"/>
      <c r="D764" s="460"/>
      <c r="E764" s="460" t="s">
        <v>1390</v>
      </c>
      <c r="F764" s="460"/>
      <c r="G764" s="460"/>
      <c r="H764" s="460"/>
      <c r="I764" s="460"/>
      <c r="J764" s="460"/>
      <c r="K764" s="454"/>
    </row>
    <row r="765" spans="1:16" x14ac:dyDescent="0.2">
      <c r="A765" s="688" t="s">
        <v>156</v>
      </c>
      <c r="B765" s="686" t="s">
        <v>1391</v>
      </c>
      <c r="C765" s="454"/>
      <c r="D765" s="460"/>
      <c r="E765" s="460" t="s">
        <v>1392</v>
      </c>
      <c r="F765" s="460"/>
      <c r="G765" s="460"/>
      <c r="H765" s="460"/>
      <c r="I765" s="460"/>
      <c r="J765" s="460"/>
      <c r="K765" s="454"/>
    </row>
    <row r="766" spans="1:16" x14ac:dyDescent="0.2">
      <c r="A766" s="688" t="s">
        <v>159</v>
      </c>
      <c r="B766" s="686" t="s">
        <v>1393</v>
      </c>
      <c r="C766" s="454"/>
      <c r="D766" s="460"/>
      <c r="E766" s="460"/>
      <c r="F766" s="460"/>
      <c r="G766" s="460"/>
      <c r="H766" s="460"/>
      <c r="I766" s="460"/>
      <c r="J766" s="460"/>
      <c r="K766" s="454"/>
    </row>
    <row r="767" spans="1:16" x14ac:dyDescent="0.2">
      <c r="A767" s="689" t="s">
        <v>161</v>
      </c>
      <c r="B767" s="684" t="s">
        <v>1394</v>
      </c>
      <c r="C767" s="489"/>
      <c r="D767" s="460"/>
      <c r="E767" s="460"/>
      <c r="F767" s="460"/>
      <c r="G767" s="460"/>
      <c r="H767" s="460"/>
      <c r="I767" s="460"/>
      <c r="J767" s="460"/>
      <c r="K767" s="454"/>
    </row>
    <row r="768" spans="1:16" x14ac:dyDescent="0.2">
      <c r="A768" s="686"/>
      <c r="B768" s="460"/>
      <c r="C768" s="460"/>
      <c r="D768" s="460"/>
      <c r="E768" s="460"/>
      <c r="F768" s="460"/>
      <c r="G768" s="460"/>
      <c r="H768" s="460"/>
      <c r="I768" s="460"/>
      <c r="J768" s="460"/>
      <c r="K768" s="454"/>
    </row>
    <row r="769" spans="1:11" x14ac:dyDescent="0.2">
      <c r="A769" s="686" t="s">
        <v>1395</v>
      </c>
      <c r="B769" s="460"/>
      <c r="C769" s="460"/>
      <c r="D769" s="460"/>
      <c r="E769" s="460"/>
      <c r="F769" s="460"/>
      <c r="G769" s="460"/>
      <c r="H769" s="460"/>
      <c r="I769" s="460"/>
      <c r="J769" s="460"/>
      <c r="K769" s="454"/>
    </row>
    <row r="770" spans="1:11" x14ac:dyDescent="0.2">
      <c r="A770" s="684" t="s">
        <v>1396</v>
      </c>
      <c r="B770" s="685"/>
      <c r="C770" s="685"/>
      <c r="D770" s="685"/>
      <c r="E770" s="685"/>
      <c r="F770" s="685"/>
      <c r="G770" s="685"/>
      <c r="H770" s="685"/>
      <c r="I770" s="685"/>
      <c r="J770" s="685"/>
      <c r="K770" s="489"/>
    </row>
    <row r="774" spans="1:11" x14ac:dyDescent="0.2">
      <c r="A774" s="678" t="s">
        <v>1397</v>
      </c>
      <c r="B774" s="679"/>
      <c r="C774" s="679"/>
      <c r="D774" s="679"/>
      <c r="E774" s="679"/>
      <c r="F774" s="679"/>
      <c r="G774" s="679"/>
      <c r="H774" s="679"/>
      <c r="I774" s="450"/>
    </row>
    <row r="775" spans="1:11" x14ac:dyDescent="0.2">
      <c r="A775" s="686"/>
      <c r="B775" s="460"/>
      <c r="C775" s="460"/>
      <c r="D775" s="460"/>
      <c r="E775" s="460"/>
      <c r="F775" s="460"/>
      <c r="G775" s="460"/>
      <c r="H775" s="460"/>
      <c r="I775" s="454"/>
    </row>
    <row r="776" spans="1:11" x14ac:dyDescent="0.2">
      <c r="A776" s="686" t="s">
        <v>1398</v>
      </c>
      <c r="B776" s="460"/>
      <c r="C776" s="460"/>
      <c r="D776" s="460"/>
      <c r="E776" s="460"/>
      <c r="F776" s="460"/>
      <c r="G776" s="460"/>
      <c r="H776" s="460"/>
      <c r="I776" s="454"/>
    </row>
    <row r="777" spans="1:11" x14ac:dyDescent="0.2">
      <c r="A777" s="686"/>
      <c r="B777" s="460"/>
      <c r="C777" s="460"/>
      <c r="D777" s="460"/>
      <c r="E777" s="460"/>
      <c r="F777" s="460"/>
      <c r="G777" s="460"/>
      <c r="H777" s="460"/>
      <c r="I777" s="454"/>
    </row>
    <row r="778" spans="1:11" x14ac:dyDescent="0.2">
      <c r="A778" s="690" t="s">
        <v>1399</v>
      </c>
      <c r="B778" s="690" t="s">
        <v>1400</v>
      </c>
      <c r="C778" s="690" t="s">
        <v>1401</v>
      </c>
      <c r="D778" s="460"/>
      <c r="E778" s="594" t="s">
        <v>1402</v>
      </c>
      <c r="F778" s="460"/>
      <c r="G778" s="460"/>
      <c r="H778" s="460"/>
      <c r="I778" s="460"/>
    </row>
    <row r="779" spans="1:11" x14ac:dyDescent="0.2">
      <c r="A779" s="691">
        <v>1</v>
      </c>
      <c r="B779" s="691" t="s">
        <v>1403</v>
      </c>
      <c r="C779" s="691" t="s">
        <v>1404</v>
      </c>
      <c r="D779" s="460"/>
      <c r="E779" s="460"/>
      <c r="F779" s="460"/>
      <c r="G779" s="460"/>
      <c r="H779" s="460"/>
      <c r="I779" s="460"/>
    </row>
    <row r="780" spans="1:11" x14ac:dyDescent="0.2">
      <c r="A780" s="691">
        <v>2</v>
      </c>
      <c r="B780" s="691" t="s">
        <v>1403</v>
      </c>
      <c r="C780" s="691" t="s">
        <v>1405</v>
      </c>
      <c r="D780" s="460"/>
      <c r="E780" s="460" t="s">
        <v>1406</v>
      </c>
      <c r="F780" s="460"/>
      <c r="G780" s="460"/>
      <c r="H780" s="460"/>
      <c r="I780" s="460"/>
    </row>
    <row r="781" spans="1:11" x14ac:dyDescent="0.2">
      <c r="A781" s="691">
        <v>3</v>
      </c>
      <c r="B781" s="691" t="s">
        <v>1403</v>
      </c>
      <c r="C781" s="691" t="s">
        <v>1407</v>
      </c>
      <c r="D781" s="460"/>
      <c r="E781" s="460" t="s">
        <v>1408</v>
      </c>
      <c r="F781" s="460"/>
      <c r="G781" s="460"/>
      <c r="H781" s="460"/>
      <c r="I781" s="460"/>
    </row>
    <row r="782" spans="1:11" x14ac:dyDescent="0.2">
      <c r="A782" s="691">
        <v>4</v>
      </c>
      <c r="B782" s="691" t="s">
        <v>1409</v>
      </c>
      <c r="C782" s="691" t="s">
        <v>1410</v>
      </c>
      <c r="D782" s="460"/>
      <c r="E782" s="460" t="s">
        <v>1411</v>
      </c>
      <c r="F782" s="460"/>
      <c r="G782" s="460"/>
      <c r="H782" s="460"/>
      <c r="I782" s="460"/>
    </row>
    <row r="783" spans="1:11" x14ac:dyDescent="0.2">
      <c r="A783" s="691">
        <v>5</v>
      </c>
      <c r="B783" s="691" t="s">
        <v>1409</v>
      </c>
      <c r="C783" s="691" t="s">
        <v>1412</v>
      </c>
      <c r="D783" s="460"/>
      <c r="E783" s="460" t="s">
        <v>1413</v>
      </c>
      <c r="F783" s="460"/>
      <c r="G783" s="460"/>
      <c r="H783" s="460"/>
      <c r="I783" s="460"/>
    </row>
    <row r="784" spans="1:11" x14ac:dyDescent="0.2">
      <c r="A784" s="691">
        <v>6</v>
      </c>
      <c r="B784" s="691" t="s">
        <v>1414</v>
      </c>
      <c r="C784" s="691" t="s">
        <v>1415</v>
      </c>
      <c r="D784" s="460"/>
      <c r="E784" s="460"/>
      <c r="F784" s="460"/>
      <c r="G784" s="460"/>
      <c r="H784" s="460"/>
      <c r="I784" s="460"/>
    </row>
    <row r="785" spans="1:9" x14ac:dyDescent="0.2">
      <c r="A785" s="460"/>
      <c r="B785" s="460"/>
      <c r="C785" s="460"/>
      <c r="D785" s="460"/>
      <c r="E785" s="460"/>
      <c r="F785" s="460"/>
      <c r="G785" s="460"/>
      <c r="H785" s="460"/>
      <c r="I785" s="460"/>
    </row>
    <row r="786" spans="1:9" x14ac:dyDescent="0.2">
      <c r="A786" s="460"/>
      <c r="B786" s="460"/>
      <c r="C786" s="460"/>
      <c r="D786" s="460"/>
      <c r="E786" s="460"/>
      <c r="F786" s="460"/>
      <c r="G786" s="460"/>
      <c r="H786" s="460"/>
      <c r="I786" s="460"/>
    </row>
    <row r="787" spans="1:9" x14ac:dyDescent="0.2">
      <c r="A787" s="686" t="s">
        <v>1416</v>
      </c>
      <c r="B787" s="460"/>
      <c r="C787" s="460"/>
      <c r="D787" s="460"/>
      <c r="E787" s="460"/>
      <c r="F787" s="460"/>
      <c r="G787" s="460"/>
      <c r="H787" s="460"/>
      <c r="I787" s="454"/>
    </row>
    <row r="788" spans="1:9" x14ac:dyDescent="0.2">
      <c r="A788" s="686" t="s">
        <v>1417</v>
      </c>
      <c r="B788" s="460"/>
      <c r="C788" s="460"/>
      <c r="D788" s="460"/>
      <c r="E788" s="460"/>
      <c r="F788" s="460"/>
      <c r="G788" s="460"/>
      <c r="H788" s="460"/>
      <c r="I788" s="454"/>
    </row>
    <row r="789" spans="1:9" x14ac:dyDescent="0.2">
      <c r="A789" s="686"/>
      <c r="B789" s="460"/>
      <c r="C789" s="460"/>
      <c r="D789" s="460"/>
      <c r="E789" s="460"/>
      <c r="F789" s="460"/>
      <c r="G789" s="460"/>
      <c r="H789" s="460"/>
      <c r="I789" s="454"/>
    </row>
    <row r="790" spans="1:9" x14ac:dyDescent="0.2">
      <c r="A790" s="534" t="s">
        <v>1418</v>
      </c>
      <c r="B790" s="536"/>
      <c r="C790" s="692" t="s">
        <v>1419</v>
      </c>
      <c r="D790" s="460"/>
      <c r="E790" s="460" t="s">
        <v>1420</v>
      </c>
      <c r="F790" s="460"/>
      <c r="G790" s="460"/>
      <c r="H790" s="460"/>
      <c r="I790" s="454"/>
    </row>
    <row r="791" spans="1:9" x14ac:dyDescent="0.2">
      <c r="A791" s="538" t="s">
        <v>1421</v>
      </c>
      <c r="B791" s="536"/>
      <c r="C791" s="693">
        <v>1</v>
      </c>
      <c r="D791" s="460"/>
      <c r="E791" s="460" t="s">
        <v>1422</v>
      </c>
      <c r="F791" s="460"/>
      <c r="G791" s="460"/>
      <c r="H791" s="460"/>
      <c r="I791" s="454"/>
    </row>
    <row r="792" spans="1:9" x14ac:dyDescent="0.2">
      <c r="A792" s="538" t="s">
        <v>1423</v>
      </c>
      <c r="B792" s="536"/>
      <c r="C792" s="693">
        <v>2</v>
      </c>
      <c r="D792" s="460"/>
      <c r="E792" s="460" t="s">
        <v>1424</v>
      </c>
      <c r="F792" s="460"/>
      <c r="G792" s="460"/>
      <c r="H792" s="460"/>
      <c r="I792" s="454"/>
    </row>
    <row r="793" spans="1:9" x14ac:dyDescent="0.2">
      <c r="A793" s="538" t="s">
        <v>1425</v>
      </c>
      <c r="B793" s="536"/>
      <c r="C793" s="693">
        <v>3</v>
      </c>
      <c r="D793" s="460"/>
      <c r="E793" s="460"/>
      <c r="F793" s="460"/>
      <c r="G793" s="460"/>
      <c r="H793" s="460"/>
      <c r="I793" s="454"/>
    </row>
    <row r="794" spans="1:9" x14ac:dyDescent="0.2">
      <c r="A794" s="538" t="s">
        <v>1426</v>
      </c>
      <c r="B794" s="536"/>
      <c r="C794" s="693">
        <v>0</v>
      </c>
      <c r="D794" s="460"/>
      <c r="E794" s="682" t="s">
        <v>1427</v>
      </c>
      <c r="F794" s="463"/>
      <c r="G794" s="680"/>
      <c r="H794" s="463"/>
      <c r="I794" s="454"/>
    </row>
    <row r="795" spans="1:9" x14ac:dyDescent="0.2">
      <c r="A795" s="538" t="s">
        <v>1407</v>
      </c>
      <c r="B795" s="536"/>
      <c r="C795" s="693">
        <v>1</v>
      </c>
      <c r="D795" s="460"/>
      <c r="E795" s="682" t="s">
        <v>1428</v>
      </c>
      <c r="F795" s="463"/>
      <c r="G795" s="682"/>
      <c r="H795" s="463"/>
      <c r="I795" s="454"/>
    </row>
    <row r="796" spans="1:9" x14ac:dyDescent="0.2">
      <c r="A796" s="538" t="s">
        <v>1429</v>
      </c>
      <c r="B796" s="536"/>
      <c r="C796" s="693">
        <v>2</v>
      </c>
      <c r="D796" s="460"/>
      <c r="E796" s="682"/>
      <c r="F796" s="463"/>
      <c r="G796" s="682"/>
      <c r="H796" s="463"/>
      <c r="I796" s="454"/>
    </row>
    <row r="797" spans="1:9" x14ac:dyDescent="0.2">
      <c r="A797" s="538" t="s">
        <v>1415</v>
      </c>
      <c r="B797" s="536"/>
      <c r="C797" s="693">
        <v>3</v>
      </c>
      <c r="D797" s="460"/>
      <c r="E797" s="682"/>
      <c r="F797" s="463"/>
      <c r="G797" s="682"/>
      <c r="H797" s="463"/>
      <c r="I797" s="454"/>
    </row>
    <row r="798" spans="1:9" x14ac:dyDescent="0.2">
      <c r="A798" s="686"/>
      <c r="B798" s="460"/>
      <c r="C798" s="460"/>
      <c r="D798" s="460"/>
      <c r="E798" s="682"/>
      <c r="F798" s="463"/>
      <c r="G798" s="682"/>
      <c r="H798" s="463"/>
      <c r="I798" s="454"/>
    </row>
    <row r="799" spans="1:9" x14ac:dyDescent="0.2">
      <c r="A799" s="460"/>
      <c r="B799" s="460"/>
      <c r="C799" s="460"/>
      <c r="D799" s="460"/>
      <c r="E799" s="460"/>
      <c r="F799" s="460"/>
      <c r="G799" s="460"/>
      <c r="H799" s="460"/>
      <c r="I799" s="454"/>
    </row>
    <row r="800" spans="1:9" x14ac:dyDescent="0.2">
      <c r="A800" s="460"/>
      <c r="B800" s="460"/>
      <c r="C800" s="460"/>
      <c r="D800" s="460"/>
      <c r="E800" s="460"/>
      <c r="F800" s="460"/>
      <c r="G800" s="460"/>
      <c r="H800" s="460"/>
      <c r="I800" s="454"/>
    </row>
    <row r="801" spans="1:9" x14ac:dyDescent="0.2">
      <c r="A801" s="686" t="s">
        <v>1430</v>
      </c>
      <c r="B801" s="460"/>
      <c r="C801" s="460"/>
      <c r="D801" s="460"/>
      <c r="E801" s="460"/>
      <c r="F801" s="460"/>
      <c r="G801" s="460"/>
      <c r="H801" s="460"/>
      <c r="I801" s="454"/>
    </row>
    <row r="802" spans="1:9" x14ac:dyDescent="0.2">
      <c r="A802" s="686"/>
      <c r="B802" s="460"/>
      <c r="C802" s="460"/>
      <c r="D802" s="460"/>
      <c r="E802" s="460"/>
      <c r="F802" s="460"/>
      <c r="G802" s="460"/>
      <c r="H802" s="460"/>
      <c r="I802" s="454"/>
    </row>
    <row r="803" spans="1:9" x14ac:dyDescent="0.2">
      <c r="A803" s="686" t="s">
        <v>1431</v>
      </c>
      <c r="B803" s="460"/>
      <c r="C803" s="460"/>
      <c r="D803" s="460"/>
      <c r="E803" s="460"/>
      <c r="F803" s="460"/>
      <c r="G803" s="460"/>
      <c r="H803" s="460"/>
      <c r="I803" s="454"/>
    </row>
    <row r="804" spans="1:9" x14ac:dyDescent="0.2">
      <c r="A804" s="686" t="s">
        <v>1432</v>
      </c>
      <c r="B804" s="460"/>
      <c r="C804" s="460"/>
      <c r="D804" s="460"/>
      <c r="E804" s="460"/>
      <c r="F804" s="460"/>
      <c r="G804" s="460"/>
      <c r="H804" s="460"/>
      <c r="I804" s="454"/>
    </row>
    <row r="805" spans="1:9" x14ac:dyDescent="0.2">
      <c r="A805" s="686" t="s">
        <v>1433</v>
      </c>
      <c r="B805" s="460"/>
      <c r="C805" s="460"/>
      <c r="D805" s="460"/>
      <c r="E805" s="460"/>
      <c r="F805" s="460"/>
      <c r="G805" s="460"/>
      <c r="H805" s="460"/>
      <c r="I805" s="454"/>
    </row>
    <row r="806" spans="1:9" x14ac:dyDescent="0.2">
      <c r="A806" s="686" t="s">
        <v>1434</v>
      </c>
      <c r="B806" s="460"/>
      <c r="C806" s="460"/>
      <c r="D806" s="460"/>
      <c r="E806" s="460"/>
      <c r="F806" s="460"/>
      <c r="G806" s="460"/>
      <c r="H806" s="460"/>
      <c r="I806" s="460"/>
    </row>
    <row r="807" spans="1:9" x14ac:dyDescent="0.2">
      <c r="A807" s="460"/>
      <c r="B807" s="460"/>
      <c r="C807" s="460"/>
      <c r="D807" s="460"/>
      <c r="E807" s="460"/>
      <c r="F807" s="460"/>
      <c r="G807" s="460"/>
      <c r="H807" s="460"/>
      <c r="I807" s="460"/>
    </row>
    <row r="808" spans="1:9" x14ac:dyDescent="0.2">
      <c r="A808" s="597" t="s">
        <v>1435</v>
      </c>
      <c r="B808" s="460"/>
      <c r="C808" s="460"/>
      <c r="D808" s="460"/>
      <c r="E808" s="460"/>
      <c r="F808" s="460"/>
      <c r="G808" s="460"/>
      <c r="H808" s="460"/>
      <c r="I808" s="454"/>
    </row>
    <row r="809" spans="1:9" x14ac:dyDescent="0.2">
      <c r="A809" s="686" t="s">
        <v>1436</v>
      </c>
      <c r="B809" s="460"/>
      <c r="C809" s="460"/>
      <c r="D809" s="460"/>
      <c r="E809" s="460"/>
      <c r="F809" s="460"/>
      <c r="G809" s="460"/>
      <c r="H809" s="460"/>
      <c r="I809" s="454"/>
    </row>
    <row r="810" spans="1:9" x14ac:dyDescent="0.2">
      <c r="A810" s="686" t="s">
        <v>1437</v>
      </c>
      <c r="B810" s="460"/>
      <c r="C810" s="460"/>
      <c r="D810" s="460"/>
      <c r="E810" s="460"/>
      <c r="F810" s="460"/>
      <c r="G810" s="460"/>
      <c r="H810" s="460"/>
      <c r="I810" s="454"/>
    </row>
    <row r="811" spans="1:9" x14ac:dyDescent="0.2">
      <c r="A811" s="686"/>
      <c r="B811" s="460"/>
      <c r="C811" s="460"/>
      <c r="D811" s="460"/>
      <c r="E811" s="460"/>
      <c r="F811" s="460"/>
      <c r="G811" s="460"/>
      <c r="H811" s="460"/>
      <c r="I811" s="454"/>
    </row>
    <row r="812" spans="1:9" x14ac:dyDescent="0.2">
      <c r="A812" s="597" t="s">
        <v>1438</v>
      </c>
      <c r="B812" s="460"/>
      <c r="C812" s="594" t="s">
        <v>1439</v>
      </c>
      <c r="D812" s="460"/>
      <c r="E812" s="594" t="s">
        <v>1440</v>
      </c>
      <c r="F812" s="460"/>
      <c r="G812" s="460"/>
      <c r="H812" s="460"/>
      <c r="I812" s="454"/>
    </row>
    <row r="813" spans="1:9" x14ac:dyDescent="0.2">
      <c r="A813" s="694" t="s">
        <v>1441</v>
      </c>
      <c r="B813" s="679"/>
      <c r="C813" s="679"/>
      <c r="D813" s="679"/>
      <c r="E813" s="679" t="s">
        <v>1442</v>
      </c>
      <c r="F813" s="679"/>
      <c r="G813" s="679"/>
      <c r="H813" s="679"/>
      <c r="I813" s="450"/>
    </row>
    <row r="814" spans="1:9" x14ac:dyDescent="0.2">
      <c r="A814" s="686"/>
      <c r="B814" s="460"/>
      <c r="C814" s="460"/>
      <c r="D814" s="460"/>
      <c r="E814" s="460" t="s">
        <v>1443</v>
      </c>
      <c r="F814" s="460"/>
      <c r="G814" s="460"/>
      <c r="H814" s="460"/>
      <c r="I814" s="454"/>
    </row>
    <row r="815" spans="1:9" x14ac:dyDescent="0.2">
      <c r="A815" s="695"/>
      <c r="B815" s="685"/>
      <c r="C815" s="685"/>
      <c r="D815" s="685"/>
      <c r="E815" s="685" t="s">
        <v>1444</v>
      </c>
      <c r="F815" s="685"/>
      <c r="G815" s="685"/>
      <c r="H815" s="685"/>
      <c r="I815" s="489"/>
    </row>
    <row r="816" spans="1:9" x14ac:dyDescent="0.2">
      <c r="A816" s="694" t="s">
        <v>1445</v>
      </c>
      <c r="B816" s="679"/>
      <c r="C816" s="679"/>
      <c r="D816" s="679"/>
      <c r="E816" s="679" t="s">
        <v>1446</v>
      </c>
      <c r="F816" s="679"/>
      <c r="G816" s="679"/>
      <c r="H816" s="679"/>
      <c r="I816" s="450"/>
    </row>
    <row r="817" spans="1:9" x14ac:dyDescent="0.2">
      <c r="A817" s="695"/>
      <c r="B817" s="685"/>
      <c r="C817" s="685"/>
      <c r="D817" s="685"/>
      <c r="E817" s="685" t="s">
        <v>1447</v>
      </c>
      <c r="F817" s="685"/>
      <c r="G817" s="685"/>
      <c r="H817" s="685"/>
      <c r="I817" s="489"/>
    </row>
    <row r="818" spans="1:9" x14ac:dyDescent="0.2">
      <c r="A818" s="538" t="s">
        <v>1448</v>
      </c>
      <c r="B818" s="535"/>
      <c r="C818" s="535" t="s">
        <v>1449</v>
      </c>
      <c r="D818" s="535"/>
      <c r="E818" s="535" t="s">
        <v>1450</v>
      </c>
      <c r="F818" s="535"/>
      <c r="G818" s="535"/>
      <c r="H818" s="535"/>
      <c r="I818" s="536"/>
    </row>
    <row r="819" spans="1:9" x14ac:dyDescent="0.2">
      <c r="A819" s="686" t="s">
        <v>1451</v>
      </c>
      <c r="B819" s="460"/>
      <c r="C819" s="460"/>
      <c r="D819" s="460"/>
      <c r="E819" s="460" t="s">
        <v>1452</v>
      </c>
      <c r="F819" s="460"/>
      <c r="G819" s="460"/>
      <c r="H819" s="460"/>
      <c r="I819" s="454"/>
    </row>
    <row r="820" spans="1:9" x14ac:dyDescent="0.2">
      <c r="A820" s="262"/>
      <c r="B820" s="35"/>
      <c r="C820" s="35"/>
      <c r="D820" s="35"/>
      <c r="E820" s="35" t="s">
        <v>1453</v>
      </c>
      <c r="F820" s="35"/>
      <c r="G820" s="35"/>
      <c r="H820" s="35"/>
      <c r="I820" s="36"/>
    </row>
    <row r="823" spans="1:9" x14ac:dyDescent="0.2">
      <c r="A823" s="541" t="s">
        <v>1454</v>
      </c>
      <c r="B823" s="430"/>
      <c r="C823" s="430"/>
      <c r="D823" s="430"/>
      <c r="E823" s="430"/>
      <c r="F823" s="430"/>
      <c r="G823" s="430"/>
      <c r="H823" s="430"/>
      <c r="I823" s="431"/>
    </row>
    <row r="824" spans="1:9" x14ac:dyDescent="0.2">
      <c r="A824" s="435" t="s">
        <v>1455</v>
      </c>
      <c r="B824" s="369"/>
      <c r="C824" s="369"/>
      <c r="D824" s="369"/>
      <c r="E824" s="369"/>
      <c r="F824" s="369"/>
      <c r="G824" s="369"/>
      <c r="H824" s="369"/>
      <c r="I824" s="434"/>
    </row>
    <row r="825" spans="1:9" x14ac:dyDescent="0.2">
      <c r="A825" s="435" t="s">
        <v>1456</v>
      </c>
      <c r="B825" s="369"/>
      <c r="C825" s="369"/>
      <c r="D825" s="369"/>
      <c r="E825" s="369"/>
      <c r="F825" s="369"/>
      <c r="G825" s="369"/>
      <c r="H825" s="369"/>
      <c r="I825" s="434"/>
    </row>
    <row r="826" spans="1:9" x14ac:dyDescent="0.2">
      <c r="A826" s="435" t="s">
        <v>1457</v>
      </c>
      <c r="B826" s="369"/>
      <c r="C826" s="369"/>
      <c r="D826" s="369"/>
      <c r="E826" s="369"/>
      <c r="F826" s="369"/>
      <c r="G826" s="369"/>
      <c r="H826" s="369"/>
      <c r="I826" s="434"/>
    </row>
    <row r="827" spans="1:9" x14ac:dyDescent="0.2">
      <c r="A827" s="435" t="s">
        <v>1458</v>
      </c>
      <c r="B827" s="369"/>
      <c r="C827" s="369"/>
      <c r="D827" s="369"/>
      <c r="E827" s="369"/>
      <c r="F827" s="369"/>
      <c r="G827" s="369"/>
      <c r="H827" s="369"/>
      <c r="I827" s="434"/>
    </row>
    <row r="828" spans="1:9" x14ac:dyDescent="0.2">
      <c r="A828" s="435"/>
      <c r="B828" s="369"/>
      <c r="C828" s="369"/>
      <c r="D828" s="369"/>
      <c r="E828" s="369"/>
      <c r="F828" s="369"/>
      <c r="G828" s="369"/>
      <c r="H828" s="369"/>
      <c r="I828" s="434"/>
    </row>
    <row r="829" spans="1:9" x14ac:dyDescent="0.2">
      <c r="A829" s="525" t="s">
        <v>1459</v>
      </c>
      <c r="B829" s="506"/>
      <c r="C829" s="506"/>
      <c r="D829" s="373"/>
      <c r="E829" s="369"/>
      <c r="F829" s="369"/>
      <c r="G829" s="369"/>
      <c r="H829" s="369"/>
      <c r="I829" s="434"/>
    </row>
    <row r="830" spans="1:9" x14ac:dyDescent="0.2">
      <c r="A830" s="525" t="s">
        <v>1460</v>
      </c>
      <c r="B830" s="506"/>
      <c r="C830" s="373"/>
      <c r="D830" s="696" t="s">
        <v>1461</v>
      </c>
      <c r="E830" s="369"/>
      <c r="F830" s="369"/>
      <c r="G830" s="369"/>
      <c r="H830" s="369"/>
      <c r="I830" s="434"/>
    </row>
    <row r="831" spans="1:9" x14ac:dyDescent="0.2">
      <c r="A831" s="426" t="s">
        <v>1462</v>
      </c>
      <c r="B831" s="506"/>
      <c r="C831" s="373"/>
      <c r="D831" s="647">
        <v>-2</v>
      </c>
      <c r="E831" s="369"/>
      <c r="F831" s="369"/>
      <c r="G831" s="369"/>
      <c r="H831" s="369"/>
      <c r="I831" s="434"/>
    </row>
    <row r="832" spans="1:9" x14ac:dyDescent="0.2">
      <c r="A832" s="426" t="s">
        <v>1463</v>
      </c>
      <c r="B832" s="506"/>
      <c r="C832" s="373"/>
      <c r="D832" s="647">
        <v>-1</v>
      </c>
      <c r="E832" s="369"/>
      <c r="F832" s="369"/>
      <c r="G832" s="369"/>
      <c r="H832" s="369"/>
      <c r="I832" s="434"/>
    </row>
    <row r="833" spans="1:9" x14ac:dyDescent="0.2">
      <c r="A833" s="426" t="s">
        <v>1464</v>
      </c>
      <c r="B833" s="506"/>
      <c r="C833" s="373"/>
      <c r="D833" s="647">
        <v>0</v>
      </c>
      <c r="E833" s="369"/>
      <c r="F833" s="369"/>
      <c r="G833" s="369"/>
      <c r="H833" s="369"/>
      <c r="I833" s="434"/>
    </row>
    <row r="834" spans="1:9" x14ac:dyDescent="0.2">
      <c r="A834" s="426" t="s">
        <v>2439</v>
      </c>
      <c r="B834" s="506"/>
      <c r="C834" s="373"/>
      <c r="D834" s="647">
        <v>1</v>
      </c>
      <c r="E834" s="369"/>
      <c r="F834" s="369"/>
      <c r="G834" s="369"/>
      <c r="H834" s="369"/>
      <c r="I834" s="434"/>
    </row>
    <row r="835" spans="1:9" x14ac:dyDescent="0.2">
      <c r="A835" s="426" t="s">
        <v>2441</v>
      </c>
      <c r="B835" s="506"/>
      <c r="C835" s="373"/>
      <c r="D835" s="647">
        <v>2</v>
      </c>
      <c r="E835" s="369"/>
      <c r="F835" s="369"/>
      <c r="G835" s="369"/>
      <c r="H835" s="369"/>
      <c r="I835" s="434"/>
    </row>
    <row r="836" spans="1:9" x14ac:dyDescent="0.2">
      <c r="A836" s="426" t="s">
        <v>2440</v>
      </c>
      <c r="B836" s="506"/>
      <c r="C836" s="373"/>
      <c r="D836" s="647">
        <v>3</v>
      </c>
      <c r="E836" s="437"/>
      <c r="F836" s="437"/>
      <c r="G836" s="437"/>
      <c r="H836" s="437"/>
      <c r="I836" s="438"/>
    </row>
    <row r="839" spans="1:9" x14ac:dyDescent="0.2">
      <c r="A839" s="631" t="s">
        <v>1465</v>
      </c>
      <c r="B839" s="351"/>
      <c r="C839" s="351"/>
      <c r="D839" s="351"/>
      <c r="E839" s="351"/>
      <c r="F839" s="351"/>
      <c r="G839" s="351"/>
      <c r="H839" s="351"/>
      <c r="I839" s="351"/>
    </row>
    <row r="840" spans="1:9" x14ac:dyDescent="0.2">
      <c r="A840" s="351" t="s">
        <v>1466</v>
      </c>
      <c r="B840" s="351"/>
      <c r="C840" s="351"/>
      <c r="D840" s="351"/>
      <c r="E840" s="351"/>
      <c r="F840" s="351"/>
      <c r="G840" s="351"/>
      <c r="H840" s="351"/>
      <c r="I840" s="351"/>
    </row>
    <row r="841" spans="1:9" x14ac:dyDescent="0.2">
      <c r="A841" s="351" t="s">
        <v>1467</v>
      </c>
      <c r="B841" s="351"/>
      <c r="C841" s="351"/>
      <c r="D841" s="351"/>
      <c r="E841" s="351"/>
      <c r="F841" s="351"/>
      <c r="G841" s="351"/>
      <c r="H841" s="351"/>
      <c r="I841" s="351"/>
    </row>
    <row r="842" spans="1:9" x14ac:dyDescent="0.2">
      <c r="A842" s="351" t="s">
        <v>1468</v>
      </c>
      <c r="B842" s="351"/>
      <c r="C842" s="351"/>
      <c r="D842" s="351"/>
      <c r="E842" s="351"/>
      <c r="F842" s="351"/>
      <c r="G842" s="351"/>
      <c r="H842" s="351"/>
      <c r="I842" s="351"/>
    </row>
    <row r="843" spans="1:9" x14ac:dyDescent="0.2">
      <c r="A843" s="351" t="s">
        <v>1469</v>
      </c>
      <c r="B843" s="351"/>
      <c r="C843" s="351"/>
      <c r="D843" s="351"/>
      <c r="E843" s="351"/>
      <c r="F843" s="351"/>
      <c r="G843" s="351"/>
      <c r="H843" s="351"/>
      <c r="I843" s="351"/>
    </row>
    <row r="844" spans="1:9" x14ac:dyDescent="0.2">
      <c r="A844" s="351"/>
      <c r="B844" s="351"/>
      <c r="C844" s="351"/>
      <c r="D844" s="351"/>
      <c r="E844" s="351"/>
      <c r="F844" s="351"/>
      <c r="G844" s="351"/>
      <c r="H844" s="351"/>
      <c r="I844" s="351"/>
    </row>
    <row r="845" spans="1:9" x14ac:dyDescent="0.2">
      <c r="A845" s="351" t="s">
        <v>1470</v>
      </c>
      <c r="B845" s="351"/>
      <c r="C845" s="351"/>
      <c r="D845" s="351"/>
      <c r="E845" s="351"/>
      <c r="F845" s="351"/>
      <c r="G845" s="351"/>
      <c r="H845" s="351"/>
      <c r="I845" s="351"/>
    </row>
    <row r="846" spans="1:9" x14ac:dyDescent="0.2">
      <c r="A846" s="351"/>
      <c r="B846" s="351"/>
      <c r="C846" s="351"/>
      <c r="D846" s="351"/>
      <c r="E846" s="351"/>
      <c r="F846" s="351"/>
      <c r="G846" s="351"/>
      <c r="H846" s="351"/>
      <c r="I846" s="351"/>
    </row>
    <row r="847" spans="1:9" x14ac:dyDescent="0.2">
      <c r="A847" s="697" t="s">
        <v>1471</v>
      </c>
      <c r="B847" s="348"/>
      <c r="C847" s="351"/>
      <c r="D847" s="351"/>
      <c r="E847" s="351"/>
      <c r="F847" s="351"/>
      <c r="G847" s="351"/>
      <c r="H847" s="351"/>
      <c r="I847" s="351"/>
    </row>
    <row r="848" spans="1:9" x14ac:dyDescent="0.2">
      <c r="A848" s="342" t="s">
        <v>162</v>
      </c>
      <c r="B848" s="698">
        <v>150000</v>
      </c>
      <c r="C848" s="351"/>
      <c r="D848" s="351"/>
      <c r="E848" s="351"/>
      <c r="F848" s="351"/>
      <c r="G848" s="351"/>
      <c r="H848" s="351"/>
      <c r="I848" s="351"/>
    </row>
    <row r="849" spans="1:9" x14ac:dyDescent="0.2">
      <c r="A849" s="342" t="s">
        <v>158</v>
      </c>
      <c r="B849" s="699">
        <v>75000</v>
      </c>
      <c r="C849" s="351"/>
      <c r="D849" s="351"/>
      <c r="E849" s="351"/>
      <c r="F849" s="351"/>
      <c r="G849" s="351"/>
      <c r="H849" s="351"/>
      <c r="I849" s="351"/>
    </row>
    <row r="850" spans="1:9" x14ac:dyDescent="0.2">
      <c r="A850" s="342" t="s">
        <v>154</v>
      </c>
      <c r="B850" s="699">
        <v>25000</v>
      </c>
      <c r="C850" s="351"/>
      <c r="D850" s="351"/>
      <c r="E850" s="351"/>
      <c r="F850" s="351"/>
      <c r="G850" s="351"/>
      <c r="H850" s="351"/>
      <c r="I850" s="351"/>
    </row>
    <row r="851" spans="1:9" x14ac:dyDescent="0.2">
      <c r="A851" s="353" t="s">
        <v>148</v>
      </c>
      <c r="B851" s="700">
        <v>10000</v>
      </c>
      <c r="C851" s="351"/>
      <c r="D851" s="351"/>
      <c r="E851" s="351"/>
      <c r="F851" s="351"/>
      <c r="G851" s="351"/>
      <c r="H851" s="351"/>
      <c r="I851" s="351"/>
    </row>
    <row r="852" spans="1:9" x14ac:dyDescent="0.2">
      <c r="A852" s="697" t="s">
        <v>1472</v>
      </c>
      <c r="B852" s="348"/>
      <c r="C852" s="351"/>
      <c r="D852" s="351"/>
      <c r="E852" s="351"/>
      <c r="F852" s="351"/>
      <c r="G852" s="351"/>
      <c r="H852" s="351"/>
      <c r="I852" s="351"/>
    </row>
    <row r="853" spans="1:9" x14ac:dyDescent="0.2">
      <c r="A853" s="342" t="s">
        <v>162</v>
      </c>
      <c r="B853" s="701">
        <v>50000</v>
      </c>
      <c r="C853" s="351"/>
      <c r="D853" s="351"/>
      <c r="E853" s="351"/>
      <c r="F853" s="351"/>
      <c r="G853" s="351"/>
      <c r="H853" s="351"/>
      <c r="I853" s="351"/>
    </row>
    <row r="854" spans="1:9" x14ac:dyDescent="0.2">
      <c r="A854" s="342" t="s">
        <v>158</v>
      </c>
      <c r="B854" s="702">
        <v>25000</v>
      </c>
      <c r="C854" s="351"/>
      <c r="D854" s="351"/>
      <c r="E854" s="351"/>
      <c r="F854" s="351"/>
      <c r="G854" s="351"/>
      <c r="H854" s="351"/>
      <c r="I854" s="351"/>
    </row>
    <row r="855" spans="1:9" x14ac:dyDescent="0.2">
      <c r="A855" s="342" t="s">
        <v>154</v>
      </c>
      <c r="B855" s="702">
        <v>10000</v>
      </c>
      <c r="C855" s="351"/>
      <c r="D855" s="351"/>
      <c r="E855" s="351"/>
      <c r="F855" s="351"/>
      <c r="G855" s="351"/>
      <c r="H855" s="351"/>
      <c r="I855" s="351"/>
    </row>
    <row r="856" spans="1:9" x14ac:dyDescent="0.2">
      <c r="A856" s="353" t="s">
        <v>148</v>
      </c>
      <c r="B856" s="703">
        <v>5000</v>
      </c>
      <c r="C856" s="351"/>
      <c r="D856" s="351"/>
      <c r="E856" s="351"/>
      <c r="F856" s="351"/>
      <c r="G856" s="351"/>
      <c r="H856" s="351"/>
      <c r="I856" s="351"/>
    </row>
    <row r="858" spans="1:9" x14ac:dyDescent="0.2">
      <c r="A858" s="665" t="s">
        <v>1473</v>
      </c>
      <c r="B858" s="666"/>
      <c r="C858" s="666"/>
      <c r="D858" s="666"/>
      <c r="E858" s="666"/>
      <c r="F858" s="666"/>
      <c r="G858" s="666"/>
      <c r="H858" s="666"/>
      <c r="I858" s="667"/>
    </row>
    <row r="859" spans="1:9" x14ac:dyDescent="0.2">
      <c r="A859" s="342" t="s">
        <v>1474</v>
      </c>
      <c r="B859" s="351"/>
      <c r="C859" s="351"/>
      <c r="D859" s="351"/>
      <c r="E859" s="351"/>
      <c r="F859" s="351"/>
      <c r="G859" s="351"/>
      <c r="H859" s="351"/>
      <c r="I859" s="344"/>
    </row>
    <row r="860" spans="1:9" x14ac:dyDescent="0.2">
      <c r="A860" s="704" t="s">
        <v>1475</v>
      </c>
      <c r="B860" s="351"/>
      <c r="C860" s="351"/>
      <c r="D860" s="351"/>
      <c r="E860" s="351"/>
      <c r="F860" s="351"/>
      <c r="G860" s="351"/>
      <c r="H860" s="351"/>
      <c r="I860" s="344"/>
    </row>
    <row r="861" spans="1:9" x14ac:dyDescent="0.2">
      <c r="A861" s="704" t="s">
        <v>1476</v>
      </c>
      <c r="B861" s="351"/>
      <c r="C861" s="351"/>
      <c r="D861" s="351"/>
      <c r="E861" s="351"/>
      <c r="F861" s="351"/>
      <c r="G861" s="351"/>
      <c r="H861" s="351"/>
      <c r="I861" s="344"/>
    </row>
    <row r="862" spans="1:9" x14ac:dyDescent="0.2">
      <c r="A862" s="704" t="s">
        <v>1477</v>
      </c>
      <c r="B862" s="351"/>
      <c r="C862" s="351"/>
      <c r="D862" s="351"/>
      <c r="E862" s="351"/>
      <c r="F862" s="351"/>
      <c r="G862" s="351"/>
      <c r="H862" s="351"/>
      <c r="I862" s="344"/>
    </row>
    <row r="863" spans="1:9" x14ac:dyDescent="0.2">
      <c r="A863" s="704"/>
      <c r="B863" s="351"/>
      <c r="C863" s="351"/>
      <c r="D863" s="351"/>
      <c r="E863" s="351"/>
      <c r="F863" s="351"/>
      <c r="G863" s="351"/>
      <c r="H863" s="351"/>
      <c r="I863" s="344"/>
    </row>
    <row r="864" spans="1:9" x14ac:dyDescent="0.2">
      <c r="A864" s="705" t="s">
        <v>1478</v>
      </c>
      <c r="B864" s="706"/>
      <c r="C864" s="706"/>
      <c r="D864" s="707"/>
      <c r="E864" s="708"/>
      <c r="F864" s="351"/>
      <c r="G864" s="668" t="s">
        <v>1479</v>
      </c>
      <c r="H864" s="666"/>
      <c r="I864" s="667"/>
    </row>
    <row r="865" spans="1:10" x14ac:dyDescent="0.2">
      <c r="A865" s="342"/>
      <c r="B865" s="592"/>
      <c r="C865" s="709"/>
      <c r="D865" s="710"/>
      <c r="E865" s="711"/>
      <c r="F865" s="351"/>
      <c r="G865" s="353" t="s">
        <v>1480</v>
      </c>
      <c r="H865" s="354"/>
      <c r="I865" s="355"/>
    </row>
    <row r="866" spans="1:10" x14ac:dyDescent="0.2">
      <c r="A866" s="342" t="s">
        <v>1481</v>
      </c>
      <c r="B866" s="709"/>
      <c r="C866" s="709"/>
      <c r="D866" s="710" t="s">
        <v>1482</v>
      </c>
      <c r="E866" s="712"/>
      <c r="F866" s="351"/>
      <c r="G866" s="351"/>
      <c r="H866" s="351"/>
      <c r="I866" s="344"/>
    </row>
    <row r="867" spans="1:10" x14ac:dyDescent="0.2">
      <c r="A867" s="342" t="s">
        <v>148</v>
      </c>
      <c r="B867" s="713" t="s">
        <v>1483</v>
      </c>
      <c r="C867" s="709"/>
      <c r="D867" s="710" t="s">
        <v>145</v>
      </c>
      <c r="E867" s="712">
        <v>-2</v>
      </c>
      <c r="F867" s="351"/>
      <c r="G867" s="351"/>
      <c r="H867" s="351">
        <f ca="1">RANDBETWEEN(1,6)+RANDBETWEEN(1,6)</f>
        <v>7</v>
      </c>
      <c r="I867" s="344"/>
    </row>
    <row r="868" spans="1:10" x14ac:dyDescent="0.2">
      <c r="A868" s="342" t="s">
        <v>154</v>
      </c>
      <c r="B868" s="713" t="s">
        <v>1484</v>
      </c>
      <c r="C868" s="709"/>
      <c r="D868" s="351" t="s">
        <v>152</v>
      </c>
      <c r="E868" s="360">
        <v>-1</v>
      </c>
      <c r="F868" s="351"/>
      <c r="G868" s="351"/>
      <c r="H868" s="351"/>
      <c r="I868" s="344"/>
    </row>
    <row r="869" spans="1:10" x14ac:dyDescent="0.2">
      <c r="A869" s="342" t="s">
        <v>158</v>
      </c>
      <c r="B869" s="713" t="s">
        <v>1485</v>
      </c>
      <c r="C869" s="710"/>
      <c r="D869" s="710" t="s">
        <v>159</v>
      </c>
      <c r="E869" s="712">
        <v>1</v>
      </c>
      <c r="F869" s="351"/>
      <c r="G869" s="351"/>
      <c r="H869" s="351"/>
      <c r="I869" s="344"/>
    </row>
    <row r="870" spans="1:10" x14ac:dyDescent="0.2">
      <c r="A870" s="353" t="s">
        <v>162</v>
      </c>
      <c r="B870" s="714" t="s">
        <v>1486</v>
      </c>
      <c r="C870" s="669"/>
      <c r="D870" s="669" t="s">
        <v>161</v>
      </c>
      <c r="E870" s="715">
        <v>2</v>
      </c>
      <c r="F870" s="354"/>
      <c r="G870" s="354"/>
      <c r="H870" s="354"/>
      <c r="I870" s="355"/>
    </row>
    <row r="873" spans="1:10" x14ac:dyDescent="0.2">
      <c r="A873" s="716" t="s">
        <v>1487</v>
      </c>
      <c r="B873" s="717"/>
      <c r="C873" s="717"/>
      <c r="D873" s="717"/>
      <c r="E873" s="717"/>
      <c r="F873" s="717"/>
      <c r="G873" s="717"/>
      <c r="H873" s="717"/>
      <c r="I873" s="717"/>
      <c r="J873" s="718"/>
    </row>
    <row r="874" spans="1:10" x14ac:dyDescent="0.2">
      <c r="A874" s="719"/>
      <c r="B874" s="460"/>
      <c r="C874" s="460"/>
      <c r="D874" s="460"/>
      <c r="E874" s="460"/>
      <c r="F874" s="460"/>
      <c r="G874" s="460"/>
      <c r="H874" s="460"/>
      <c r="I874" s="460"/>
      <c r="J874" s="720"/>
    </row>
    <row r="875" spans="1:10" x14ac:dyDescent="0.2">
      <c r="A875" s="719" t="s">
        <v>1488</v>
      </c>
      <c r="B875" s="460"/>
      <c r="C875" s="460"/>
      <c r="D875" s="460"/>
      <c r="E875" s="460"/>
      <c r="F875" s="460"/>
      <c r="G875" s="460"/>
      <c r="H875" s="460"/>
      <c r="I875" s="460"/>
      <c r="J875" s="720"/>
    </row>
    <row r="876" spans="1:10" x14ac:dyDescent="0.2">
      <c r="A876" s="719" t="s">
        <v>1489</v>
      </c>
      <c r="B876" s="460"/>
      <c r="C876" s="460"/>
      <c r="D876" s="460"/>
      <c r="E876" s="460"/>
      <c r="F876" s="460"/>
      <c r="G876" s="460"/>
      <c r="H876" s="460"/>
      <c r="I876" s="460"/>
      <c r="J876" s="720"/>
    </row>
    <row r="877" spans="1:10" x14ac:dyDescent="0.2">
      <c r="A877" s="719" t="s">
        <v>1490</v>
      </c>
      <c r="B877" s="460"/>
      <c r="C877" s="460"/>
      <c r="D877" s="460"/>
      <c r="E877" s="460"/>
      <c r="F877" s="460"/>
      <c r="G877" s="460"/>
      <c r="H877" s="460"/>
      <c r="I877" s="460"/>
      <c r="J877" s="720"/>
    </row>
    <row r="878" spans="1:10" x14ac:dyDescent="0.2">
      <c r="A878" s="719" t="s">
        <v>1491</v>
      </c>
      <c r="B878" s="460"/>
      <c r="C878" s="460"/>
      <c r="D878" s="460"/>
      <c r="E878" s="460"/>
      <c r="F878" s="460"/>
      <c r="G878" s="460"/>
      <c r="H878" s="460"/>
      <c r="I878" s="460"/>
      <c r="J878" s="720"/>
    </row>
    <row r="879" spans="1:10" x14ac:dyDescent="0.2">
      <c r="A879" s="719" t="s">
        <v>1492</v>
      </c>
      <c r="B879" s="460"/>
      <c r="C879" s="460"/>
      <c r="D879" s="460"/>
      <c r="E879" s="460"/>
      <c r="F879" s="460"/>
      <c r="G879" s="460"/>
      <c r="H879" s="460"/>
      <c r="I879" s="460"/>
      <c r="J879" s="720"/>
    </row>
    <row r="880" spans="1:10" x14ac:dyDescent="0.2">
      <c r="A880" s="719" t="s">
        <v>1493</v>
      </c>
      <c r="B880" s="463"/>
      <c r="C880" s="463"/>
      <c r="D880" s="463"/>
      <c r="E880" s="463"/>
      <c r="F880" s="463"/>
      <c r="G880" s="463"/>
      <c r="H880" s="463"/>
      <c r="I880" s="463"/>
      <c r="J880" s="720"/>
    </row>
    <row r="881" spans="1:10" x14ac:dyDescent="0.2">
      <c r="A881" s="721" t="s">
        <v>1494</v>
      </c>
      <c r="B881" s="722"/>
      <c r="C881" s="722"/>
      <c r="D881" s="722"/>
      <c r="E881" s="722"/>
      <c r="F881" s="722"/>
      <c r="G881" s="722"/>
      <c r="H881" s="722"/>
      <c r="I881" s="722"/>
      <c r="J881" s="723"/>
    </row>
  </sheetData>
  <sheetProtection selectLockedCells="1" selectUnlockedCells="1"/>
  <mergeCells count="16">
    <mergeCell ref="A2:H4"/>
    <mergeCell ref="A463:B463"/>
    <mergeCell ref="A464:B464"/>
    <mergeCell ref="A465:B465"/>
    <mergeCell ref="A457:B457"/>
    <mergeCell ref="A458:B458"/>
    <mergeCell ref="A459:B459"/>
    <mergeCell ref="A460:B460"/>
    <mergeCell ref="A461:B461"/>
    <mergeCell ref="A462:B462"/>
    <mergeCell ref="A100:B100"/>
    <mergeCell ref="A347:F349"/>
    <mergeCell ref="A449:B449"/>
    <mergeCell ref="A453:B453"/>
    <mergeCell ref="A455:B455"/>
    <mergeCell ref="A456:B456"/>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E52D6-1A10-4A93-AF99-50DDB3255F90}">
  <dimension ref="A1:Q588"/>
  <sheetViews>
    <sheetView workbookViewId="0">
      <selection activeCell="P26" sqref="P26"/>
    </sheetView>
  </sheetViews>
  <sheetFormatPr defaultColWidth="11.5703125" defaultRowHeight="12.75" x14ac:dyDescent="0.2"/>
  <cols>
    <col min="11" max="11" width="13.140625" customWidth="1"/>
  </cols>
  <sheetData>
    <row r="1" spans="1:16" ht="74.25" customHeight="1" x14ac:dyDescent="0.2">
      <c r="A1" s="369" t="s">
        <v>1495</v>
      </c>
      <c r="B1" s="369"/>
      <c r="C1" s="369"/>
      <c r="D1" s="369"/>
      <c r="E1" s="369"/>
      <c r="F1" s="369"/>
      <c r="G1" s="369"/>
      <c r="H1" s="369"/>
      <c r="J1" s="725" t="s">
        <v>2453</v>
      </c>
      <c r="K1" s="725"/>
      <c r="L1" s="725"/>
      <c r="M1" s="725"/>
      <c r="N1" s="725"/>
      <c r="O1" s="725"/>
      <c r="P1" s="725"/>
    </row>
    <row r="2" spans="1:16" x14ac:dyDescent="0.2">
      <c r="A2" s="369"/>
      <c r="B2" s="369"/>
      <c r="C2" s="369"/>
      <c r="D2" s="369"/>
      <c r="E2" s="369"/>
      <c r="F2" s="369"/>
      <c r="G2" s="369"/>
      <c r="H2" s="369"/>
    </row>
    <row r="3" spans="1:16" x14ac:dyDescent="0.2">
      <c r="A3" s="369" t="s">
        <v>1496</v>
      </c>
      <c r="B3" s="369"/>
      <c r="C3" s="369"/>
      <c r="D3" s="369"/>
      <c r="E3" s="369"/>
      <c r="F3" s="369"/>
      <c r="G3" s="369"/>
      <c r="H3" s="369"/>
    </row>
    <row r="4" spans="1:16" x14ac:dyDescent="0.2">
      <c r="A4" s="369" t="s">
        <v>1497</v>
      </c>
      <c r="B4" s="369"/>
      <c r="C4" s="369"/>
      <c r="D4" s="369"/>
      <c r="E4" s="369"/>
      <c r="F4" s="369"/>
      <c r="G4" s="369"/>
      <c r="H4" s="369"/>
    </row>
    <row r="5" spans="1:16" x14ac:dyDescent="0.2">
      <c r="A5" s="369" t="s">
        <v>1498</v>
      </c>
      <c r="B5" s="369"/>
      <c r="C5" s="369"/>
      <c r="D5" s="369"/>
      <c r="E5" s="369"/>
      <c r="F5" s="369"/>
      <c r="G5" s="369"/>
      <c r="H5" s="369"/>
    </row>
    <row r="6" spans="1:16" x14ac:dyDescent="0.2">
      <c r="A6" s="369" t="s">
        <v>1499</v>
      </c>
      <c r="B6" s="369"/>
      <c r="C6" s="369"/>
      <c r="D6" s="369"/>
      <c r="E6" s="369"/>
      <c r="F6" s="369"/>
      <c r="G6" s="369"/>
      <c r="H6" s="369"/>
    </row>
    <row r="8" spans="1:16" x14ac:dyDescent="0.2">
      <c r="A8" s="49" t="s">
        <v>1500</v>
      </c>
    </row>
    <row r="9" spans="1:16" x14ac:dyDescent="0.2">
      <c r="A9" s="264" t="s">
        <v>1501</v>
      </c>
      <c r="B9" s="264" t="s">
        <v>747</v>
      </c>
      <c r="C9" s="264" t="s">
        <v>751</v>
      </c>
      <c r="D9" s="264" t="s">
        <v>749</v>
      </c>
      <c r="E9" s="264" t="s">
        <v>753</v>
      </c>
      <c r="F9" s="265" t="s">
        <v>1502</v>
      </c>
      <c r="G9" s="266"/>
      <c r="H9">
        <f ca="1">RANDBETWEEN(1,100)</f>
        <v>45</v>
      </c>
      <c r="M9" t="s">
        <v>1503</v>
      </c>
      <c r="N9">
        <f ca="1">RANDBETWEEN(1,7)</f>
        <v>4</v>
      </c>
    </row>
    <row r="10" spans="1:16" x14ac:dyDescent="0.2">
      <c r="A10" s="53" t="s">
        <v>1504</v>
      </c>
      <c r="B10" s="264">
        <v>0</v>
      </c>
      <c r="C10" s="264">
        <v>0</v>
      </c>
      <c r="D10" s="264">
        <v>0</v>
      </c>
      <c r="E10" s="264">
        <v>0</v>
      </c>
      <c r="F10" s="267" t="s">
        <v>1505</v>
      </c>
      <c r="G10" s="268"/>
      <c r="I10">
        <f ca="1">RANDBETWEEN(1,1000)</f>
        <v>258</v>
      </c>
    </row>
    <row r="11" spans="1:16" x14ac:dyDescent="0.2">
      <c r="A11" s="53" t="s">
        <v>1506</v>
      </c>
      <c r="B11" s="264" t="s">
        <v>82</v>
      </c>
      <c r="C11" s="264" t="s">
        <v>82</v>
      </c>
      <c r="D11" s="264" t="s">
        <v>379</v>
      </c>
      <c r="E11" s="264" t="s">
        <v>1507</v>
      </c>
      <c r="F11" s="267" t="s">
        <v>1508</v>
      </c>
      <c r="G11" s="268"/>
      <c r="L11">
        <f ca="1">RANDBETWEEN(1,6)</f>
        <v>3</v>
      </c>
    </row>
    <row r="12" spans="1:16" x14ac:dyDescent="0.2">
      <c r="A12" s="53" t="s">
        <v>1509</v>
      </c>
      <c r="B12" s="264" t="s">
        <v>271</v>
      </c>
      <c r="C12" s="264" t="s">
        <v>82</v>
      </c>
      <c r="D12" s="264" t="s">
        <v>82</v>
      </c>
      <c r="E12" s="264" t="s">
        <v>1510</v>
      </c>
      <c r="F12" s="267" t="s">
        <v>1511</v>
      </c>
      <c r="G12" s="268"/>
    </row>
    <row r="13" spans="1:16" x14ac:dyDescent="0.2">
      <c r="A13" s="53" t="s">
        <v>1512</v>
      </c>
      <c r="B13" s="264" t="s">
        <v>82</v>
      </c>
      <c r="C13" s="264" t="s">
        <v>27</v>
      </c>
      <c r="D13" s="264" t="s">
        <v>82</v>
      </c>
      <c r="E13" s="264" t="s">
        <v>386</v>
      </c>
      <c r="F13" s="267" t="s">
        <v>1513</v>
      </c>
      <c r="G13" s="268"/>
    </row>
    <row r="14" spans="1:16" x14ac:dyDescent="0.2">
      <c r="A14" s="53" t="s">
        <v>1514</v>
      </c>
      <c r="B14" s="264" t="s">
        <v>82</v>
      </c>
      <c r="C14" s="264" t="s">
        <v>32</v>
      </c>
      <c r="D14" s="264" t="s">
        <v>82</v>
      </c>
      <c r="E14" s="264" t="s">
        <v>407</v>
      </c>
      <c r="F14" s="267" t="s">
        <v>1515</v>
      </c>
      <c r="G14" s="268"/>
      <c r="L14">
        <f ca="1">RANDBETWEEN(1,4)</f>
        <v>1</v>
      </c>
    </row>
    <row r="15" spans="1:16" x14ac:dyDescent="0.2">
      <c r="A15" s="53" t="s">
        <v>1516</v>
      </c>
      <c r="B15" s="264" t="s">
        <v>82</v>
      </c>
      <c r="C15" s="264" t="s">
        <v>82</v>
      </c>
      <c r="D15" s="264" t="s">
        <v>385</v>
      </c>
      <c r="E15" s="264" t="s">
        <v>82</v>
      </c>
      <c r="F15" s="267" t="s">
        <v>1517</v>
      </c>
      <c r="G15" s="268"/>
      <c r="L15">
        <f ca="1">RANDBETWEEN(1,30)</f>
        <v>28</v>
      </c>
    </row>
    <row r="16" spans="1:16" x14ac:dyDescent="0.2">
      <c r="A16" s="53" t="s">
        <v>1518</v>
      </c>
      <c r="B16" s="264" t="s">
        <v>82</v>
      </c>
      <c r="C16" s="264" t="s">
        <v>82</v>
      </c>
      <c r="D16" s="264" t="s">
        <v>391</v>
      </c>
      <c r="E16" s="264" t="s">
        <v>82</v>
      </c>
      <c r="F16" s="267" t="s">
        <v>1519</v>
      </c>
      <c r="G16" s="268"/>
    </row>
    <row r="17" spans="1:8" x14ac:dyDescent="0.2">
      <c r="A17" s="53" t="s">
        <v>1520</v>
      </c>
      <c r="B17" s="264" t="s">
        <v>82</v>
      </c>
      <c r="C17" s="264" t="s">
        <v>35</v>
      </c>
      <c r="D17" s="264" t="s">
        <v>82</v>
      </c>
      <c r="E17" s="264" t="s">
        <v>82</v>
      </c>
      <c r="F17" s="267" t="s">
        <v>1521</v>
      </c>
      <c r="G17" s="268"/>
    </row>
    <row r="18" spans="1:8" x14ac:dyDescent="0.2">
      <c r="A18" s="53" t="s">
        <v>1522</v>
      </c>
      <c r="B18" s="264" t="s">
        <v>82</v>
      </c>
      <c r="C18" s="264" t="s">
        <v>38</v>
      </c>
      <c r="D18" s="264" t="s">
        <v>82</v>
      </c>
      <c r="E18" s="264" t="s">
        <v>82</v>
      </c>
      <c r="F18" s="267" t="s">
        <v>1523</v>
      </c>
      <c r="G18" s="268"/>
    </row>
    <row r="19" spans="1:8" x14ac:dyDescent="0.2">
      <c r="A19" s="53" t="s">
        <v>1524</v>
      </c>
      <c r="B19" s="264" t="s">
        <v>1525</v>
      </c>
      <c r="C19" s="264" t="s">
        <v>1526</v>
      </c>
      <c r="D19" s="264" t="s">
        <v>1527</v>
      </c>
      <c r="E19" s="264" t="s">
        <v>1528</v>
      </c>
      <c r="F19" s="269" t="s">
        <v>1529</v>
      </c>
      <c r="G19" s="270"/>
    </row>
    <row r="20" spans="1:8" x14ac:dyDescent="0.2">
      <c r="A20" s="53" t="s">
        <v>1503</v>
      </c>
      <c r="B20" s="264" t="s">
        <v>1530</v>
      </c>
      <c r="C20" s="264" t="s">
        <v>82</v>
      </c>
      <c r="D20" s="264" t="s">
        <v>82</v>
      </c>
      <c r="E20" s="264" t="s">
        <v>82</v>
      </c>
      <c r="F20" s="97" t="s">
        <v>1531</v>
      </c>
      <c r="G20" s="164"/>
      <c r="H20" s="99"/>
    </row>
    <row r="21" spans="1:8" x14ac:dyDescent="0.2">
      <c r="A21" s="53" t="s">
        <v>1532</v>
      </c>
      <c r="B21" s="264" t="s">
        <v>1533</v>
      </c>
      <c r="C21" s="264" t="s">
        <v>82</v>
      </c>
      <c r="D21" s="264" t="s">
        <v>82</v>
      </c>
      <c r="E21" s="264" t="s">
        <v>82</v>
      </c>
      <c r="F21" s="101" t="s">
        <v>1534</v>
      </c>
      <c r="G21" s="168"/>
      <c r="H21" s="103"/>
    </row>
    <row r="22" spans="1:8" x14ac:dyDescent="0.2">
      <c r="A22" s="53" t="s">
        <v>1535</v>
      </c>
      <c r="B22" s="264" t="s">
        <v>82</v>
      </c>
      <c r="C22" s="264" t="s">
        <v>1536</v>
      </c>
      <c r="D22" s="264" t="s">
        <v>82</v>
      </c>
      <c r="E22" s="264" t="s">
        <v>82</v>
      </c>
      <c r="F22" s="97" t="s">
        <v>1537</v>
      </c>
      <c r="G22" s="164"/>
      <c r="H22" s="99"/>
    </row>
    <row r="23" spans="1:8" x14ac:dyDescent="0.2">
      <c r="A23" s="53" t="s">
        <v>1538</v>
      </c>
      <c r="B23" s="264" t="s">
        <v>82</v>
      </c>
      <c r="C23" s="264" t="s">
        <v>1539</v>
      </c>
      <c r="D23" s="264" t="s">
        <v>82</v>
      </c>
      <c r="E23" s="264" t="s">
        <v>82</v>
      </c>
      <c r="F23" s="166" t="s">
        <v>1540</v>
      </c>
      <c r="H23" s="167"/>
    </row>
    <row r="24" spans="1:8" x14ac:dyDescent="0.2">
      <c r="A24" s="53" t="s">
        <v>1541</v>
      </c>
      <c r="B24" s="264" t="s">
        <v>82</v>
      </c>
      <c r="C24" s="264" t="s">
        <v>82</v>
      </c>
      <c r="D24" s="264" t="s">
        <v>1542</v>
      </c>
      <c r="E24" s="264" t="s">
        <v>82</v>
      </c>
      <c r="F24" s="101" t="s">
        <v>1543</v>
      </c>
      <c r="G24" s="168"/>
      <c r="H24" s="103"/>
    </row>
    <row r="25" spans="1:8" x14ac:dyDescent="0.2">
      <c r="A25" s="53" t="s">
        <v>1544</v>
      </c>
      <c r="B25" s="264" t="s">
        <v>1545</v>
      </c>
      <c r="C25" s="264" t="s">
        <v>82</v>
      </c>
      <c r="D25" s="264" t="s">
        <v>82</v>
      </c>
      <c r="E25" s="264" t="s">
        <v>1546</v>
      </c>
    </row>
    <row r="26" spans="1:8" x14ac:dyDescent="0.2">
      <c r="A26" s="53" t="s">
        <v>1547</v>
      </c>
      <c r="B26" s="264" t="s">
        <v>82</v>
      </c>
      <c r="C26" s="264" t="s">
        <v>82</v>
      </c>
      <c r="D26" s="264" t="s">
        <v>1548</v>
      </c>
      <c r="E26" s="264" t="s">
        <v>82</v>
      </c>
    </row>
    <row r="27" spans="1:8" x14ac:dyDescent="0.2">
      <c r="A27" s="53" t="s">
        <v>1549</v>
      </c>
      <c r="B27" s="264" t="s">
        <v>1550</v>
      </c>
      <c r="C27" s="264" t="s">
        <v>82</v>
      </c>
      <c r="D27" s="264" t="s">
        <v>82</v>
      </c>
      <c r="E27" s="264" t="s">
        <v>82</v>
      </c>
    </row>
    <row r="28" spans="1:8" x14ac:dyDescent="0.2">
      <c r="A28" s="53" t="s">
        <v>1551</v>
      </c>
      <c r="B28" s="264">
        <v>101</v>
      </c>
      <c r="C28" s="264" t="s">
        <v>82</v>
      </c>
      <c r="D28" s="264" t="s">
        <v>82</v>
      </c>
      <c r="E28" s="264" t="s">
        <v>82</v>
      </c>
    </row>
    <row r="33" spans="1:6" x14ac:dyDescent="0.2">
      <c r="A33" s="332" t="s">
        <v>1552</v>
      </c>
      <c r="B33" s="332"/>
      <c r="C33" s="332"/>
      <c r="D33" s="332"/>
      <c r="E33" s="332"/>
      <c r="F33" s="332"/>
    </row>
    <row r="34" spans="1:6" x14ac:dyDescent="0.2">
      <c r="A34" s="33" t="s">
        <v>1553</v>
      </c>
      <c r="B34" s="31"/>
      <c r="C34" s="31"/>
      <c r="D34" s="31"/>
      <c r="E34" s="31"/>
      <c r="F34" s="32"/>
    </row>
    <row r="35" spans="1:6" x14ac:dyDescent="0.2">
      <c r="A35" s="33" t="s">
        <v>1554</v>
      </c>
      <c r="B35" s="31"/>
      <c r="C35" s="31"/>
      <c r="D35" s="31"/>
      <c r="E35" s="31"/>
      <c r="F35" s="32"/>
    </row>
    <row r="36" spans="1:6" x14ac:dyDescent="0.2">
      <c r="A36" s="33" t="s">
        <v>1555</v>
      </c>
      <c r="B36" s="31"/>
      <c r="C36" s="31"/>
      <c r="D36" s="31"/>
      <c r="E36" s="31"/>
      <c r="F36" s="32"/>
    </row>
    <row r="37" spans="1:6" x14ac:dyDescent="0.2">
      <c r="A37" s="33" t="s">
        <v>1556</v>
      </c>
      <c r="B37" s="31"/>
      <c r="C37" s="31"/>
      <c r="D37" s="236"/>
      <c r="E37" s="31"/>
      <c r="F37" s="32"/>
    </row>
    <row r="38" spans="1:6" x14ac:dyDescent="0.2">
      <c r="A38" s="33" t="s">
        <v>1557</v>
      </c>
      <c r="B38" s="31"/>
      <c r="C38" s="31"/>
      <c r="D38" s="236"/>
      <c r="E38" s="31"/>
      <c r="F38" s="32"/>
    </row>
    <row r="39" spans="1:6" x14ac:dyDescent="0.2">
      <c r="A39" s="33" t="s">
        <v>1558</v>
      </c>
      <c r="B39" s="31"/>
      <c r="C39" s="31"/>
      <c r="D39" s="236"/>
      <c r="E39" s="31"/>
      <c r="F39" s="32"/>
    </row>
    <row r="40" spans="1:6" x14ac:dyDescent="0.2">
      <c r="A40" s="33" t="s">
        <v>1559</v>
      </c>
      <c r="B40" s="31"/>
      <c r="C40" s="31"/>
      <c r="D40" s="31"/>
      <c r="E40" s="31"/>
      <c r="F40" s="32"/>
    </row>
    <row r="41" spans="1:6" x14ac:dyDescent="0.2">
      <c r="A41" s="33" t="s">
        <v>1560</v>
      </c>
      <c r="B41" s="31"/>
      <c r="C41" s="31"/>
      <c r="D41" s="31"/>
      <c r="E41" s="31"/>
      <c r="F41" s="32"/>
    </row>
    <row r="42" spans="1:6" x14ac:dyDescent="0.2">
      <c r="A42" s="33" t="s">
        <v>1561</v>
      </c>
      <c r="B42" s="31"/>
      <c r="C42" s="31"/>
      <c r="D42" s="31"/>
      <c r="E42" s="31"/>
      <c r="F42" s="32"/>
    </row>
    <row r="43" spans="1:6" x14ac:dyDescent="0.2">
      <c r="A43" s="33" t="s">
        <v>1562</v>
      </c>
      <c r="B43" s="31"/>
      <c r="C43" s="31"/>
      <c r="D43" s="31"/>
      <c r="E43" s="31"/>
      <c r="F43" s="32"/>
    </row>
    <row r="44" spans="1:6" x14ac:dyDescent="0.2">
      <c r="A44" s="33" t="s">
        <v>1563</v>
      </c>
      <c r="B44" s="31"/>
      <c r="C44" s="31"/>
      <c r="D44" s="31"/>
      <c r="E44" s="31"/>
      <c r="F44" s="32"/>
    </row>
    <row r="45" spans="1:6" x14ac:dyDescent="0.2">
      <c r="A45" s="33" t="s">
        <v>1564</v>
      </c>
      <c r="B45" s="31"/>
      <c r="C45" s="31"/>
      <c r="D45" s="31"/>
      <c r="E45" s="31"/>
      <c r="F45" s="32"/>
    </row>
    <row r="46" spans="1:6" x14ac:dyDescent="0.2">
      <c r="A46" s="34" t="s">
        <v>1565</v>
      </c>
      <c r="B46" s="35"/>
      <c r="C46" s="35"/>
      <c r="D46" s="35"/>
      <c r="E46" s="271"/>
      <c r="F46" s="36"/>
    </row>
    <row r="49" spans="1:6" x14ac:dyDescent="0.2">
      <c r="A49" s="181" t="s">
        <v>1566</v>
      </c>
      <c r="B49" s="28"/>
      <c r="C49" s="28"/>
      <c r="D49" s="272"/>
      <c r="E49" s="272"/>
      <c r="F49" s="273"/>
    </row>
    <row r="50" spans="1:6" x14ac:dyDescent="0.2">
      <c r="A50" s="33" t="s">
        <v>1567</v>
      </c>
      <c r="B50" s="31"/>
      <c r="C50" s="31"/>
      <c r="D50" s="239"/>
      <c r="E50" s="239"/>
      <c r="F50" s="274"/>
    </row>
    <row r="51" spans="1:6" x14ac:dyDescent="0.2">
      <c r="A51" s="33" t="s">
        <v>1568</v>
      </c>
      <c r="B51" s="31"/>
      <c r="C51" s="31"/>
      <c r="D51" s="239"/>
      <c r="E51" s="239"/>
      <c r="F51" s="274"/>
    </row>
    <row r="52" spans="1:6" x14ac:dyDescent="0.2">
      <c r="A52" s="34" t="s">
        <v>1569</v>
      </c>
      <c r="B52" s="35"/>
      <c r="C52" s="35"/>
      <c r="D52" s="271"/>
      <c r="E52" s="271"/>
      <c r="F52" s="275"/>
    </row>
    <row r="53" spans="1:6" x14ac:dyDescent="0.2">
      <c r="D53" s="104"/>
      <c r="E53" s="104"/>
      <c r="F53" s="104"/>
    </row>
    <row r="54" spans="1:6" x14ac:dyDescent="0.2">
      <c r="A54" s="60" t="s">
        <v>1570</v>
      </c>
      <c r="B54" s="28"/>
      <c r="C54" s="276" t="s">
        <v>1571</v>
      </c>
      <c r="D54" s="29"/>
      <c r="E54" s="104"/>
      <c r="F54" s="104"/>
    </row>
    <row r="55" spans="1:6" x14ac:dyDescent="0.2">
      <c r="A55" s="33" t="s">
        <v>1572</v>
      </c>
      <c r="B55" s="31"/>
      <c r="C55" s="239"/>
      <c r="D55" s="274" t="s">
        <v>1507</v>
      </c>
      <c r="E55" s="104"/>
      <c r="F55" s="104"/>
    </row>
    <row r="56" spans="1:6" x14ac:dyDescent="0.2">
      <c r="A56" s="33" t="s">
        <v>1549</v>
      </c>
      <c r="B56" s="31"/>
      <c r="C56" s="31"/>
      <c r="D56" s="274">
        <v>1</v>
      </c>
      <c r="E56" s="104"/>
      <c r="F56" s="104"/>
    </row>
    <row r="57" spans="1:6" x14ac:dyDescent="0.2">
      <c r="A57" s="33" t="s">
        <v>1547</v>
      </c>
      <c r="B57" s="31"/>
      <c r="C57" s="31"/>
      <c r="D57" s="274">
        <v>1</v>
      </c>
      <c r="E57" s="104"/>
      <c r="F57" s="104"/>
    </row>
    <row r="58" spans="1:6" x14ac:dyDescent="0.2">
      <c r="A58" s="34" t="s">
        <v>1538</v>
      </c>
      <c r="B58" s="35"/>
      <c r="C58" s="35"/>
      <c r="D58" s="275" t="s">
        <v>1573</v>
      </c>
      <c r="E58" s="104"/>
      <c r="F58" s="104"/>
    </row>
    <row r="59" spans="1:6" x14ac:dyDescent="0.2">
      <c r="D59" s="104"/>
      <c r="E59" s="104"/>
      <c r="F59" s="104"/>
    </row>
    <row r="60" spans="1:6" x14ac:dyDescent="0.2">
      <c r="A60" s="181" t="s">
        <v>1574</v>
      </c>
      <c r="B60" s="28"/>
      <c r="C60" s="28"/>
      <c r="D60" s="272"/>
      <c r="E60" s="272"/>
      <c r="F60" s="273"/>
    </row>
    <row r="61" spans="1:6" x14ac:dyDescent="0.2">
      <c r="A61" s="64" t="s">
        <v>1575</v>
      </c>
      <c r="B61" s="31"/>
      <c r="C61" s="31"/>
      <c r="D61" s="239"/>
      <c r="E61" s="239"/>
      <c r="F61" s="274"/>
    </row>
    <row r="62" spans="1:6" x14ac:dyDescent="0.2">
      <c r="A62" s="64" t="s">
        <v>1576</v>
      </c>
      <c r="B62" s="31"/>
      <c r="C62" s="31"/>
      <c r="D62" s="31"/>
      <c r="E62" s="31"/>
      <c r="F62" s="32"/>
    </row>
    <row r="63" spans="1:6" x14ac:dyDescent="0.2">
      <c r="A63" s="34" t="s">
        <v>1577</v>
      </c>
      <c r="B63" s="35"/>
      <c r="C63" s="35"/>
      <c r="D63" s="35"/>
      <c r="E63" s="35"/>
      <c r="F63" s="36"/>
    </row>
    <row r="66" spans="1:5" x14ac:dyDescent="0.2">
      <c r="A66" s="49" t="s">
        <v>1578</v>
      </c>
    </row>
    <row r="68" spans="1:5" x14ac:dyDescent="0.2">
      <c r="A68" s="109" t="s">
        <v>1579</v>
      </c>
      <c r="B68" s="228"/>
      <c r="C68" s="228"/>
      <c r="D68" s="111"/>
      <c r="E68" s="277" t="s">
        <v>1580</v>
      </c>
    </row>
    <row r="69" spans="1:5" x14ac:dyDescent="0.2">
      <c r="A69" s="60" t="s">
        <v>1581</v>
      </c>
      <c r="B69" s="276"/>
      <c r="C69" s="28"/>
      <c r="D69" s="28"/>
      <c r="E69" s="29"/>
    </row>
    <row r="70" spans="1:5" x14ac:dyDescent="0.2">
      <c r="A70" s="34" t="s">
        <v>1582</v>
      </c>
      <c r="B70" s="217"/>
      <c r="C70" s="35"/>
      <c r="D70" s="35"/>
      <c r="E70" s="36"/>
    </row>
    <row r="71" spans="1:5" x14ac:dyDescent="0.2">
      <c r="A71" s="253" t="s">
        <v>1583</v>
      </c>
      <c r="B71" s="278"/>
      <c r="C71" s="164"/>
      <c r="D71" s="164"/>
      <c r="E71" s="99"/>
    </row>
    <row r="72" spans="1:5" x14ac:dyDescent="0.2">
      <c r="A72" s="101" t="s">
        <v>1584</v>
      </c>
      <c r="B72" s="279"/>
      <c r="C72" s="168"/>
      <c r="D72" s="168"/>
      <c r="E72" s="103"/>
    </row>
    <row r="73" spans="1:5" x14ac:dyDescent="0.2">
      <c r="A73" s="253" t="s">
        <v>1585</v>
      </c>
      <c r="B73" s="164"/>
      <c r="C73" s="164"/>
      <c r="D73" s="164"/>
      <c r="E73" s="99"/>
    </row>
    <row r="74" spans="1:5" x14ac:dyDescent="0.2">
      <c r="A74" s="101" t="s">
        <v>1586</v>
      </c>
      <c r="B74" s="168"/>
      <c r="C74" s="168"/>
      <c r="D74" s="168"/>
      <c r="E74" s="103"/>
    </row>
    <row r="75" spans="1:5" x14ac:dyDescent="0.2">
      <c r="A75" s="136"/>
      <c r="B75" s="136"/>
      <c r="C75" s="31"/>
      <c r="D75" s="31"/>
      <c r="E75" s="31"/>
    </row>
    <row r="76" spans="1:5" x14ac:dyDescent="0.2">
      <c r="B76" s="195"/>
      <c r="C76" s="31"/>
      <c r="D76" s="31"/>
      <c r="E76" s="31"/>
    </row>
    <row r="77" spans="1:5" x14ac:dyDescent="0.2">
      <c r="A77" s="109" t="s">
        <v>1587</v>
      </c>
      <c r="B77" s="228"/>
      <c r="C77" s="111"/>
      <c r="D77" s="280"/>
      <c r="E77" s="277" t="s">
        <v>1588</v>
      </c>
    </row>
    <row r="78" spans="1:5" x14ac:dyDescent="0.2">
      <c r="A78" s="60" t="s">
        <v>1581</v>
      </c>
      <c r="B78" s="28"/>
      <c r="C78" s="28"/>
      <c r="D78" s="28"/>
      <c r="E78" s="29"/>
    </row>
    <row r="79" spans="1:5" x14ac:dyDescent="0.2">
      <c r="A79" s="33" t="s">
        <v>1589</v>
      </c>
      <c r="B79" s="35"/>
      <c r="C79" s="35"/>
      <c r="D79" s="35"/>
      <c r="E79" s="36"/>
    </row>
    <row r="80" spans="1:5" x14ac:dyDescent="0.2">
      <c r="A80" s="181" t="s">
        <v>1590</v>
      </c>
      <c r="B80" s="28"/>
      <c r="C80" s="28"/>
      <c r="D80" s="28"/>
      <c r="E80" s="29"/>
    </row>
    <row r="81" spans="1:5" x14ac:dyDescent="0.2">
      <c r="A81" s="33" t="s">
        <v>1591</v>
      </c>
      <c r="B81" s="31"/>
      <c r="C81" s="31"/>
      <c r="D81" s="31"/>
      <c r="E81" s="32"/>
    </row>
    <row r="82" spans="1:5" x14ac:dyDescent="0.2">
      <c r="A82" s="33" t="s">
        <v>1592</v>
      </c>
      <c r="B82" s="31"/>
      <c r="C82" s="31"/>
      <c r="D82" s="31"/>
      <c r="E82" s="32"/>
    </row>
    <row r="83" spans="1:5" x14ac:dyDescent="0.2">
      <c r="A83" s="33" t="s">
        <v>1593</v>
      </c>
      <c r="B83" s="31"/>
      <c r="C83" s="31"/>
      <c r="D83" s="31"/>
      <c r="E83" s="32"/>
    </row>
    <row r="84" spans="1:5" x14ac:dyDescent="0.2">
      <c r="A84" s="262" t="s">
        <v>1594</v>
      </c>
      <c r="B84" s="35"/>
      <c r="C84" s="35"/>
      <c r="D84" s="35"/>
      <c r="E84" s="36"/>
    </row>
    <row r="85" spans="1:5" x14ac:dyDescent="0.2">
      <c r="A85" s="60" t="s">
        <v>1583</v>
      </c>
      <c r="B85" s="28"/>
      <c r="C85" s="28"/>
      <c r="D85" s="28"/>
      <c r="E85" s="29"/>
    </row>
    <row r="86" spans="1:5" x14ac:dyDescent="0.2">
      <c r="A86" s="33" t="s">
        <v>1595</v>
      </c>
      <c r="B86" s="31"/>
      <c r="C86" s="31"/>
      <c r="D86" s="31"/>
      <c r="E86" s="32"/>
    </row>
    <row r="87" spans="1:5" x14ac:dyDescent="0.2">
      <c r="A87" s="33" t="s">
        <v>1596</v>
      </c>
      <c r="B87" s="31"/>
      <c r="C87" s="31"/>
      <c r="D87" s="31"/>
      <c r="E87" s="32"/>
    </row>
    <row r="88" spans="1:5" x14ac:dyDescent="0.2">
      <c r="A88" s="60" t="s">
        <v>1585</v>
      </c>
      <c r="B88" s="28"/>
      <c r="C88" s="28"/>
      <c r="D88" s="28"/>
      <c r="E88" s="29"/>
    </row>
    <row r="89" spans="1:5" x14ac:dyDescent="0.2">
      <c r="A89" s="34" t="s">
        <v>1586</v>
      </c>
      <c r="B89" s="35"/>
      <c r="C89" s="35"/>
      <c r="D89" s="35"/>
      <c r="E89" s="36"/>
    </row>
    <row r="91" spans="1:5" x14ac:dyDescent="0.2">
      <c r="A91" s="109" t="s">
        <v>1597</v>
      </c>
      <c r="B91" s="228"/>
      <c r="C91" s="111"/>
      <c r="D91" s="280"/>
      <c r="E91" s="277" t="s">
        <v>1598</v>
      </c>
    </row>
    <row r="92" spans="1:5" x14ac:dyDescent="0.2">
      <c r="A92" s="60" t="s">
        <v>1581</v>
      </c>
      <c r="B92" s="28"/>
      <c r="C92" s="28"/>
      <c r="D92" s="28"/>
      <c r="E92" s="29"/>
    </row>
    <row r="93" spans="1:5" x14ac:dyDescent="0.2">
      <c r="A93" s="33" t="s">
        <v>1599</v>
      </c>
      <c r="B93" s="31"/>
      <c r="C93" s="31"/>
      <c r="D93" s="31"/>
      <c r="E93" s="32"/>
    </row>
    <row r="94" spans="1:5" x14ac:dyDescent="0.2">
      <c r="A94" s="33" t="s">
        <v>1600</v>
      </c>
      <c r="B94" s="31"/>
      <c r="C94" s="31"/>
      <c r="D94" s="31"/>
      <c r="E94" s="32"/>
    </row>
    <row r="95" spans="1:5" x14ac:dyDescent="0.2">
      <c r="A95" s="262" t="s">
        <v>1601</v>
      </c>
      <c r="B95" s="35"/>
      <c r="C95" s="35"/>
      <c r="D95" s="35"/>
      <c r="E95" s="36"/>
    </row>
    <row r="96" spans="1:5" x14ac:dyDescent="0.2">
      <c r="A96" s="60" t="s">
        <v>1583</v>
      </c>
      <c r="B96" s="28"/>
      <c r="C96" s="28"/>
      <c r="D96" s="28"/>
      <c r="E96" s="29"/>
    </row>
    <row r="97" spans="1:5" x14ac:dyDescent="0.2">
      <c r="A97" s="33" t="s">
        <v>1602</v>
      </c>
      <c r="B97" s="31"/>
      <c r="C97" s="31"/>
      <c r="D97" s="31"/>
      <c r="E97" s="32"/>
    </row>
    <row r="98" spans="1:5" x14ac:dyDescent="0.2">
      <c r="A98" s="33" t="s">
        <v>1603</v>
      </c>
      <c r="B98" s="31"/>
      <c r="C98" s="31"/>
      <c r="D98" s="31"/>
      <c r="E98" s="32"/>
    </row>
    <row r="99" spans="1:5" x14ac:dyDescent="0.2">
      <c r="A99" s="60" t="s">
        <v>1585</v>
      </c>
      <c r="B99" s="28"/>
      <c r="C99" s="28"/>
      <c r="D99" s="28"/>
      <c r="E99" s="29"/>
    </row>
    <row r="100" spans="1:5" x14ac:dyDescent="0.2">
      <c r="A100" s="34" t="s">
        <v>1586</v>
      </c>
      <c r="B100" s="35"/>
      <c r="C100" s="35"/>
      <c r="D100" s="35"/>
      <c r="E100" s="36"/>
    </row>
    <row r="101" spans="1:5" x14ac:dyDescent="0.2">
      <c r="A101" s="136"/>
      <c r="B101" s="31"/>
      <c r="C101" s="31"/>
      <c r="D101" s="31"/>
      <c r="E101" s="31"/>
    </row>
    <row r="102" spans="1:5" x14ac:dyDescent="0.2">
      <c r="A102" s="109" t="s">
        <v>1604</v>
      </c>
      <c r="B102" s="228"/>
      <c r="C102" s="111"/>
      <c r="D102" s="280"/>
      <c r="E102" s="277" t="s">
        <v>1605</v>
      </c>
    </row>
    <row r="103" spans="1:5" x14ac:dyDescent="0.2">
      <c r="A103" s="60" t="s">
        <v>1581</v>
      </c>
      <c r="B103" s="28"/>
      <c r="C103" s="28"/>
      <c r="D103" s="28"/>
      <c r="E103" s="29"/>
    </row>
    <row r="104" spans="1:5" x14ac:dyDescent="0.2">
      <c r="A104" s="33" t="s">
        <v>1606</v>
      </c>
      <c r="B104" s="31"/>
      <c r="C104" s="31"/>
      <c r="D104" s="31"/>
      <c r="E104" s="32"/>
    </row>
    <row r="105" spans="1:5" x14ac:dyDescent="0.2">
      <c r="A105" s="33" t="s">
        <v>1607</v>
      </c>
      <c r="B105" s="31"/>
      <c r="C105" s="31"/>
      <c r="D105" s="31"/>
      <c r="E105" s="32"/>
    </row>
    <row r="106" spans="1:5" x14ac:dyDescent="0.2">
      <c r="A106" s="262" t="s">
        <v>1608</v>
      </c>
      <c r="B106" s="35"/>
      <c r="C106" s="35"/>
      <c r="D106" s="35"/>
      <c r="E106" s="36"/>
    </row>
    <row r="107" spans="1:5" x14ac:dyDescent="0.2">
      <c r="A107" s="60" t="s">
        <v>1583</v>
      </c>
      <c r="B107" s="28"/>
      <c r="C107" s="28"/>
      <c r="D107" s="28"/>
      <c r="E107" s="29"/>
    </row>
    <row r="108" spans="1:5" x14ac:dyDescent="0.2">
      <c r="A108" s="33" t="s">
        <v>1609</v>
      </c>
      <c r="B108" s="31"/>
      <c r="C108" s="31"/>
      <c r="D108" s="31"/>
      <c r="E108" s="32"/>
    </row>
    <row r="109" spans="1:5" x14ac:dyDescent="0.2">
      <c r="A109" s="33" t="s">
        <v>1610</v>
      </c>
      <c r="B109" s="31"/>
      <c r="C109" s="31"/>
      <c r="D109" s="31"/>
      <c r="E109" s="32"/>
    </row>
    <row r="110" spans="1:5" x14ac:dyDescent="0.2">
      <c r="A110" s="33" t="s">
        <v>1611</v>
      </c>
      <c r="B110" s="31"/>
      <c r="C110" s="31"/>
      <c r="D110" s="31"/>
      <c r="E110" s="32"/>
    </row>
    <row r="111" spans="1:5" x14ac:dyDescent="0.2">
      <c r="A111" s="33" t="s">
        <v>1612</v>
      </c>
      <c r="B111" s="31"/>
      <c r="C111" s="31"/>
      <c r="D111" s="31"/>
      <c r="E111" s="32"/>
    </row>
    <row r="112" spans="1:5" x14ac:dyDescent="0.2">
      <c r="A112" s="253" t="s">
        <v>1585</v>
      </c>
      <c r="B112" s="164"/>
      <c r="C112" s="164"/>
      <c r="D112" s="164"/>
      <c r="E112" s="99"/>
    </row>
    <row r="113" spans="1:12" x14ac:dyDescent="0.2">
      <c r="A113" s="166" t="s">
        <v>1613</v>
      </c>
      <c r="B113" s="31"/>
      <c r="C113" s="31"/>
      <c r="D113" s="31"/>
      <c r="E113" s="167"/>
    </row>
    <row r="114" spans="1:12" x14ac:dyDescent="0.2">
      <c r="A114" s="101" t="s">
        <v>1614</v>
      </c>
      <c r="B114" s="168"/>
      <c r="C114" s="168"/>
      <c r="D114" s="168"/>
      <c r="E114" s="103"/>
    </row>
    <row r="115" spans="1:12" x14ac:dyDescent="0.2">
      <c r="A115" s="136"/>
      <c r="B115" s="31"/>
      <c r="C115" s="31"/>
      <c r="D115" s="31"/>
      <c r="E115" s="31"/>
    </row>
    <row r="116" spans="1:12" x14ac:dyDescent="0.2">
      <c r="A116" s="109" t="s">
        <v>1615</v>
      </c>
      <c r="B116" s="228"/>
      <c r="C116" s="111"/>
      <c r="D116" s="280"/>
      <c r="E116" s="277" t="s">
        <v>1616</v>
      </c>
    </row>
    <row r="117" spans="1:12" x14ac:dyDescent="0.2">
      <c r="A117" s="60" t="s">
        <v>1581</v>
      </c>
      <c r="B117" s="28"/>
      <c r="C117" s="28"/>
      <c r="D117" s="28"/>
      <c r="E117" s="29"/>
    </row>
    <row r="118" spans="1:12" x14ac:dyDescent="0.2">
      <c r="A118" s="34" t="s">
        <v>1617</v>
      </c>
      <c r="B118" s="35"/>
      <c r="C118" s="35"/>
      <c r="D118" s="35"/>
      <c r="E118" s="36"/>
    </row>
    <row r="119" spans="1:12" x14ac:dyDescent="0.2">
      <c r="A119" t="s">
        <v>1618</v>
      </c>
    </row>
    <row r="120" spans="1:12" x14ac:dyDescent="0.2">
      <c r="A120" s="60" t="s">
        <v>1583</v>
      </c>
      <c r="B120" s="28"/>
      <c r="C120" s="28"/>
      <c r="D120" s="28"/>
      <c r="E120" s="29"/>
    </row>
    <row r="121" spans="1:12" x14ac:dyDescent="0.2">
      <c r="A121" s="33" t="s">
        <v>1619</v>
      </c>
      <c r="B121" s="31"/>
      <c r="C121" s="31"/>
      <c r="D121" s="31"/>
      <c r="E121" s="32"/>
    </row>
    <row r="122" spans="1:12" x14ac:dyDescent="0.2">
      <c r="A122" s="33" t="s">
        <v>1620</v>
      </c>
      <c r="B122" s="31"/>
      <c r="C122" s="31"/>
      <c r="D122" s="31"/>
      <c r="E122" s="32"/>
    </row>
    <row r="123" spans="1:12" x14ac:dyDescent="0.2">
      <c r="A123" s="33" t="s">
        <v>1621</v>
      </c>
      <c r="B123" s="31"/>
      <c r="C123" s="31"/>
      <c r="D123" s="31"/>
      <c r="E123" s="32"/>
    </row>
    <row r="124" spans="1:12" x14ac:dyDescent="0.2">
      <c r="A124" s="34" t="s">
        <v>1622</v>
      </c>
      <c r="B124" s="35"/>
      <c r="C124" s="35"/>
      <c r="D124" s="35"/>
      <c r="E124" s="36"/>
    </row>
    <row r="125" spans="1:12" x14ac:dyDescent="0.2">
      <c r="A125" s="253" t="s">
        <v>1585</v>
      </c>
      <c r="B125" s="164"/>
      <c r="C125" s="164"/>
      <c r="D125" s="164"/>
      <c r="E125" s="99"/>
    </row>
    <row r="126" spans="1:12" x14ac:dyDescent="0.2">
      <c r="A126" s="101" t="s">
        <v>1613</v>
      </c>
      <c r="B126" s="168"/>
      <c r="C126" s="168"/>
      <c r="D126" s="168"/>
      <c r="E126" s="103"/>
    </row>
    <row r="128" spans="1:12" x14ac:dyDescent="0.2">
      <c r="A128" s="109" t="s">
        <v>1623</v>
      </c>
      <c r="B128" s="228"/>
      <c r="C128" s="111"/>
      <c r="D128" s="280"/>
      <c r="E128" s="277" t="s">
        <v>1624</v>
      </c>
      <c r="H128" s="181" t="s">
        <v>1625</v>
      </c>
      <c r="I128" s="28"/>
      <c r="J128" s="28"/>
      <c r="K128" s="28"/>
      <c r="L128" s="29"/>
    </row>
    <row r="129" spans="1:12" x14ac:dyDescent="0.2">
      <c r="A129" s="60" t="s">
        <v>1581</v>
      </c>
      <c r="B129" s="28"/>
      <c r="C129" s="28"/>
      <c r="D129" s="28"/>
      <c r="E129" s="29"/>
      <c r="H129" s="64"/>
      <c r="L129" s="32"/>
    </row>
    <row r="130" spans="1:12" x14ac:dyDescent="0.2">
      <c r="A130" s="33" t="s">
        <v>1626</v>
      </c>
      <c r="B130" s="31"/>
      <c r="C130" s="31"/>
      <c r="D130" s="31"/>
      <c r="E130" s="32"/>
      <c r="H130" s="63" t="s">
        <v>1627</v>
      </c>
      <c r="L130" s="32"/>
    </row>
    <row r="131" spans="1:12" x14ac:dyDescent="0.2">
      <c r="A131" s="33" t="s">
        <v>1628</v>
      </c>
      <c r="E131" s="32"/>
      <c r="H131" s="64" t="s">
        <v>1629</v>
      </c>
      <c r="L131" s="32"/>
    </row>
    <row r="132" spans="1:12" x14ac:dyDescent="0.2">
      <c r="A132" s="33" t="s">
        <v>1630</v>
      </c>
      <c r="B132" s="31"/>
      <c r="C132" s="31"/>
      <c r="D132" s="31"/>
      <c r="E132" s="32"/>
      <c r="H132" s="64" t="s">
        <v>1631</v>
      </c>
      <c r="L132" s="32"/>
    </row>
    <row r="133" spans="1:12" x14ac:dyDescent="0.2">
      <c r="A133" s="33" t="s">
        <v>1632</v>
      </c>
      <c r="B133" s="31"/>
      <c r="C133" s="31"/>
      <c r="D133" s="31"/>
      <c r="E133" s="32"/>
      <c r="H133" s="64" t="s">
        <v>1633</v>
      </c>
      <c r="L133" s="32"/>
    </row>
    <row r="134" spans="1:12" x14ac:dyDescent="0.2">
      <c r="A134" s="33" t="s">
        <v>1634</v>
      </c>
      <c r="B134" s="31"/>
      <c r="C134" s="31"/>
      <c r="D134" s="31"/>
      <c r="E134" s="32"/>
      <c r="H134" s="64" t="s">
        <v>1635</v>
      </c>
      <c r="L134" s="32"/>
    </row>
    <row r="135" spans="1:12" x14ac:dyDescent="0.2">
      <c r="A135" s="33" t="s">
        <v>1636</v>
      </c>
      <c r="B135" s="31"/>
      <c r="C135" s="31"/>
      <c r="D135" s="31"/>
      <c r="E135" s="32"/>
      <c r="H135" s="64" t="s">
        <v>1637</v>
      </c>
      <c r="L135" s="32"/>
    </row>
    <row r="136" spans="1:12" x14ac:dyDescent="0.2">
      <c r="A136" s="34" t="s">
        <v>1638</v>
      </c>
      <c r="B136" s="35"/>
      <c r="C136" s="35"/>
      <c r="D136" s="35"/>
      <c r="E136" s="36"/>
      <c r="H136" s="64" t="s">
        <v>1639</v>
      </c>
      <c r="L136" s="32"/>
    </row>
    <row r="137" spans="1:12" x14ac:dyDescent="0.2">
      <c r="A137" s="60" t="s">
        <v>1583</v>
      </c>
      <c r="B137" s="28"/>
      <c r="C137" s="28"/>
      <c r="D137" s="28"/>
      <c r="E137" s="29"/>
      <c r="H137" s="64"/>
      <c r="L137" s="32"/>
    </row>
    <row r="138" spans="1:12" x14ac:dyDescent="0.2">
      <c r="A138" s="33" t="s">
        <v>1640</v>
      </c>
      <c r="B138" s="31"/>
      <c r="C138" s="31"/>
      <c r="D138" s="31"/>
      <c r="E138" s="32"/>
      <c r="H138" s="64" t="s">
        <v>1641</v>
      </c>
      <c r="L138" s="32"/>
    </row>
    <row r="139" spans="1:12" x14ac:dyDescent="0.2">
      <c r="A139" s="253" t="s">
        <v>1585</v>
      </c>
      <c r="B139" s="164"/>
      <c r="C139" s="164"/>
      <c r="D139" s="164"/>
      <c r="E139" s="99"/>
      <c r="H139" s="64" t="s">
        <v>1642</v>
      </c>
      <c r="L139" s="32"/>
    </row>
    <row r="140" spans="1:12" x14ac:dyDescent="0.2">
      <c r="A140" s="101" t="s">
        <v>1613</v>
      </c>
      <c r="B140" s="168"/>
      <c r="C140" s="168"/>
      <c r="D140" s="168"/>
      <c r="E140" s="103"/>
      <c r="H140" s="64" t="s">
        <v>1643</v>
      </c>
      <c r="L140" s="32"/>
    </row>
    <row r="141" spans="1:12" x14ac:dyDescent="0.2">
      <c r="H141" s="64" t="s">
        <v>1644</v>
      </c>
      <c r="L141" s="32"/>
    </row>
    <row r="142" spans="1:12" x14ac:dyDescent="0.2">
      <c r="A142" s="109" t="s">
        <v>1645</v>
      </c>
      <c r="B142" s="228"/>
      <c r="C142" s="111"/>
      <c r="D142" s="280"/>
      <c r="E142" s="277" t="s">
        <v>1646</v>
      </c>
      <c r="H142" s="64" t="s">
        <v>1647</v>
      </c>
      <c r="L142" s="32"/>
    </row>
    <row r="143" spans="1:12" x14ac:dyDescent="0.2">
      <c r="A143" s="60" t="s">
        <v>1581</v>
      </c>
      <c r="B143" s="28"/>
      <c r="C143" s="28"/>
      <c r="D143" s="28"/>
      <c r="E143" s="29"/>
      <c r="H143" s="64" t="s">
        <v>1648</v>
      </c>
      <c r="L143" s="32"/>
    </row>
    <row r="144" spans="1:12" x14ac:dyDescent="0.2">
      <c r="A144" s="33" t="s">
        <v>1649</v>
      </c>
      <c r="B144" s="31"/>
      <c r="C144" s="31"/>
      <c r="D144" s="31"/>
      <c r="E144" s="32"/>
      <c r="H144" s="64"/>
      <c r="L144" s="32"/>
    </row>
    <row r="145" spans="1:12" x14ac:dyDescent="0.2">
      <c r="A145" s="33" t="s">
        <v>1650</v>
      </c>
      <c r="B145" s="31"/>
      <c r="C145" s="31"/>
      <c r="D145" s="31"/>
      <c r="E145" s="32"/>
      <c r="H145" s="64" t="s">
        <v>1651</v>
      </c>
      <c r="L145" s="32"/>
    </row>
    <row r="146" spans="1:12" x14ac:dyDescent="0.2">
      <c r="A146" s="33" t="s">
        <v>1652</v>
      </c>
      <c r="B146" s="31"/>
      <c r="C146" s="31"/>
      <c r="D146" s="31"/>
      <c r="E146" s="32"/>
      <c r="H146" s="64" t="s">
        <v>1653</v>
      </c>
      <c r="L146" s="32"/>
    </row>
    <row r="147" spans="1:12" x14ac:dyDescent="0.2">
      <c r="A147" s="34" t="s">
        <v>1654</v>
      </c>
      <c r="B147" s="35"/>
      <c r="C147" s="35"/>
      <c r="D147" s="35"/>
      <c r="E147" s="36"/>
      <c r="H147" s="64" t="s">
        <v>1655</v>
      </c>
      <c r="L147" s="32"/>
    </row>
    <row r="148" spans="1:12" x14ac:dyDescent="0.2">
      <c r="A148" s="60" t="s">
        <v>1583</v>
      </c>
      <c r="B148" s="28"/>
      <c r="C148" s="28"/>
      <c r="D148" s="28"/>
      <c r="E148" s="29"/>
      <c r="H148" s="64" t="s">
        <v>1656</v>
      </c>
      <c r="L148" s="32"/>
    </row>
    <row r="149" spans="1:12" x14ac:dyDescent="0.2">
      <c r="A149" s="33" t="s">
        <v>1657</v>
      </c>
      <c r="B149" s="31"/>
      <c r="C149" s="31"/>
      <c r="D149" s="31"/>
      <c r="E149" s="32"/>
      <c r="H149" s="64" t="s">
        <v>1658</v>
      </c>
      <c r="L149" s="32"/>
    </row>
    <row r="150" spans="1:12" x14ac:dyDescent="0.2">
      <c r="A150" s="34" t="s">
        <v>1659</v>
      </c>
      <c r="B150" s="35"/>
      <c r="C150" s="35"/>
      <c r="D150" s="35"/>
      <c r="E150" s="36"/>
      <c r="H150" s="64" t="s">
        <v>1660</v>
      </c>
      <c r="L150" s="32"/>
    </row>
    <row r="151" spans="1:12" x14ac:dyDescent="0.2">
      <c r="A151" s="60" t="s">
        <v>1235</v>
      </c>
      <c r="B151" s="28"/>
      <c r="C151" s="28"/>
      <c r="D151" s="28"/>
      <c r="E151" s="29"/>
      <c r="H151" s="34" t="s">
        <v>1661</v>
      </c>
      <c r="I151" s="35"/>
      <c r="J151" s="35"/>
      <c r="K151" s="35"/>
      <c r="L151" s="36"/>
    </row>
    <row r="152" spans="1:12" x14ac:dyDescent="0.2">
      <c r="A152" s="34" t="s">
        <v>1586</v>
      </c>
      <c r="B152" s="35"/>
      <c r="C152" s="35"/>
      <c r="D152" s="35"/>
      <c r="E152" s="36"/>
    </row>
    <row r="154" spans="1:12" x14ac:dyDescent="0.2">
      <c r="A154" s="109" t="s">
        <v>360</v>
      </c>
      <c r="B154" s="228"/>
      <c r="C154" s="111"/>
      <c r="D154" s="280"/>
      <c r="E154" s="277" t="s">
        <v>1662</v>
      </c>
    </row>
    <row r="155" spans="1:12" x14ac:dyDescent="0.2">
      <c r="A155" s="60" t="s">
        <v>1581</v>
      </c>
      <c r="B155" s="28"/>
      <c r="C155" s="28"/>
      <c r="D155" s="28"/>
      <c r="E155" s="29"/>
    </row>
    <row r="156" spans="1:12" x14ac:dyDescent="0.2">
      <c r="A156" s="33" t="s">
        <v>1663</v>
      </c>
      <c r="B156" s="31"/>
      <c r="C156" s="31"/>
      <c r="D156" s="31"/>
      <c r="E156" s="32"/>
    </row>
    <row r="157" spans="1:12" x14ac:dyDescent="0.2">
      <c r="A157" s="33" t="s">
        <v>1664</v>
      </c>
      <c r="B157" s="31"/>
      <c r="C157" s="31"/>
      <c r="D157" s="31"/>
      <c r="E157" s="32"/>
    </row>
    <row r="158" spans="1:12" x14ac:dyDescent="0.2">
      <c r="A158" s="34" t="s">
        <v>1665</v>
      </c>
      <c r="B158" s="35"/>
      <c r="C158" s="35"/>
      <c r="D158" s="35"/>
      <c r="E158" s="36"/>
    </row>
    <row r="159" spans="1:12" x14ac:dyDescent="0.2">
      <c r="A159" s="60" t="s">
        <v>1583</v>
      </c>
      <c r="B159" s="28"/>
      <c r="C159" s="28"/>
      <c r="D159" s="28"/>
      <c r="E159" s="29"/>
    </row>
    <row r="160" spans="1:12" x14ac:dyDescent="0.2">
      <c r="A160" s="33" t="s">
        <v>1666</v>
      </c>
      <c r="B160" s="31"/>
      <c r="C160" s="31"/>
      <c r="D160" s="31"/>
      <c r="E160" s="32"/>
    </row>
    <row r="161" spans="1:9" x14ac:dyDescent="0.2">
      <c r="A161" s="33" t="s">
        <v>1667</v>
      </c>
      <c r="B161" s="31"/>
      <c r="C161" s="31"/>
      <c r="D161" s="31"/>
      <c r="E161" s="32"/>
    </row>
    <row r="162" spans="1:9" x14ac:dyDescent="0.2">
      <c r="A162" s="33" t="s">
        <v>1668</v>
      </c>
      <c r="B162" s="31"/>
      <c r="C162" s="31"/>
      <c r="D162" s="31"/>
      <c r="E162" s="32"/>
    </row>
    <row r="163" spans="1:9" x14ac:dyDescent="0.2">
      <c r="A163" s="33" t="s">
        <v>1669</v>
      </c>
      <c r="B163" s="31"/>
      <c r="C163" s="31"/>
      <c r="D163" s="31"/>
      <c r="E163" s="32"/>
    </row>
    <row r="164" spans="1:9" x14ac:dyDescent="0.2">
      <c r="A164" s="33" t="s">
        <v>1670</v>
      </c>
      <c r="B164" s="31"/>
      <c r="C164" s="31"/>
      <c r="D164" s="31"/>
      <c r="E164" s="32"/>
    </row>
    <row r="165" spans="1:9" x14ac:dyDescent="0.2">
      <c r="A165" s="34" t="s">
        <v>1671</v>
      </c>
      <c r="B165" s="35"/>
      <c r="C165" s="35"/>
      <c r="D165" s="35"/>
      <c r="E165" s="36"/>
    </row>
    <row r="166" spans="1:9" x14ac:dyDescent="0.2">
      <c r="A166" s="253" t="s">
        <v>1585</v>
      </c>
      <c r="B166" s="164"/>
      <c r="C166" s="164"/>
      <c r="D166" s="164"/>
      <c r="E166" s="99"/>
    </row>
    <row r="167" spans="1:9" x14ac:dyDescent="0.2">
      <c r="A167" s="166" t="s">
        <v>1672</v>
      </c>
      <c r="B167" s="31"/>
      <c r="C167" s="31"/>
      <c r="D167" s="31"/>
      <c r="E167" s="167"/>
    </row>
    <row r="168" spans="1:9" x14ac:dyDescent="0.2">
      <c r="A168" s="101" t="s">
        <v>1673</v>
      </c>
      <c r="B168" s="168"/>
      <c r="C168" s="168"/>
      <c r="D168" s="168"/>
      <c r="E168" s="103"/>
    </row>
    <row r="170" spans="1:9" x14ac:dyDescent="0.2">
      <c r="A170" t="s">
        <v>1674</v>
      </c>
    </row>
    <row r="171" spans="1:9" x14ac:dyDescent="0.2">
      <c r="A171" t="s">
        <v>1675</v>
      </c>
    </row>
    <row r="173" spans="1:9" x14ac:dyDescent="0.2">
      <c r="A173" s="281" t="s">
        <v>149</v>
      </c>
      <c r="B173" s="282"/>
      <c r="C173" s="13"/>
      <c r="D173" s="283">
        <f ca="1">RANDBETWEEN(1,20)</f>
        <v>12</v>
      </c>
      <c r="F173" s="281" t="s">
        <v>1676</v>
      </c>
      <c r="G173" s="13"/>
      <c r="H173" s="13"/>
      <c r="I173" s="283">
        <f ca="1">RANDBETWEEN(1,20)</f>
        <v>11</v>
      </c>
    </row>
    <row r="174" spans="1:9" x14ac:dyDescent="0.2">
      <c r="A174" s="56" t="s">
        <v>355</v>
      </c>
      <c r="B174" s="12" t="s">
        <v>1677</v>
      </c>
      <c r="C174" s="13"/>
      <c r="D174" s="14"/>
      <c r="F174" s="56" t="s">
        <v>355</v>
      </c>
      <c r="G174" s="12" t="s">
        <v>1677</v>
      </c>
      <c r="H174" s="13"/>
      <c r="I174" s="14"/>
    </row>
    <row r="175" spans="1:9" x14ac:dyDescent="0.2">
      <c r="A175" s="71" t="s">
        <v>1128</v>
      </c>
      <c r="B175" s="284" t="s">
        <v>1678</v>
      </c>
      <c r="C175" s="13"/>
      <c r="D175" s="14"/>
      <c r="F175" s="71" t="s">
        <v>269</v>
      </c>
      <c r="G175" s="284" t="s">
        <v>1679</v>
      </c>
      <c r="H175" s="13"/>
      <c r="I175" s="14"/>
    </row>
    <row r="176" spans="1:9" x14ac:dyDescent="0.2">
      <c r="A176" s="71" t="s">
        <v>1680</v>
      </c>
      <c r="B176" s="284" t="s">
        <v>1679</v>
      </c>
      <c r="C176" s="13"/>
      <c r="D176" s="14"/>
      <c r="F176" s="71" t="s">
        <v>388</v>
      </c>
      <c r="G176" s="284" t="s">
        <v>1681</v>
      </c>
      <c r="H176" s="13"/>
      <c r="I176" s="14"/>
    </row>
    <row r="177" spans="1:9" x14ac:dyDescent="0.2">
      <c r="A177" s="71" t="s">
        <v>1682</v>
      </c>
      <c r="B177" s="284" t="s">
        <v>1683</v>
      </c>
      <c r="C177" s="13"/>
      <c r="D177" s="14"/>
      <c r="F177" s="71" t="s">
        <v>32</v>
      </c>
      <c r="G177" s="284" t="s">
        <v>1684</v>
      </c>
      <c r="H177" s="13"/>
      <c r="I177" s="14"/>
    </row>
    <row r="179" spans="1:9" x14ac:dyDescent="0.2">
      <c r="A179" s="281" t="s">
        <v>1685</v>
      </c>
      <c r="B179" s="13"/>
      <c r="C179" s="13"/>
      <c r="D179" s="283">
        <f ca="1">RANDBETWEEN(1,20)</f>
        <v>11</v>
      </c>
      <c r="F179" s="281" t="s">
        <v>1686</v>
      </c>
      <c r="G179" s="13"/>
      <c r="H179" s="13"/>
      <c r="I179" s="283">
        <f ca="1">RANDBETWEEN(1,20)</f>
        <v>14</v>
      </c>
    </row>
    <row r="180" spans="1:9" x14ac:dyDescent="0.2">
      <c r="A180" s="56" t="s">
        <v>355</v>
      </c>
      <c r="B180" s="12" t="s">
        <v>1677</v>
      </c>
      <c r="C180" s="13"/>
      <c r="D180" s="14"/>
      <c r="F180" s="56" t="s">
        <v>355</v>
      </c>
      <c r="G180" s="12" t="s">
        <v>1677</v>
      </c>
      <c r="H180" s="13"/>
      <c r="I180" s="14"/>
    </row>
    <row r="181" spans="1:9" x14ac:dyDescent="0.2">
      <c r="A181" s="71" t="s">
        <v>1573</v>
      </c>
      <c r="B181" s="284" t="s">
        <v>1687</v>
      </c>
      <c r="C181" s="13"/>
      <c r="D181" s="14"/>
      <c r="F181" s="71" t="s">
        <v>379</v>
      </c>
      <c r="G181" s="284" t="s">
        <v>1688</v>
      </c>
      <c r="H181" s="13"/>
      <c r="I181" s="14"/>
    </row>
    <row r="182" spans="1:9" x14ac:dyDescent="0.2">
      <c r="A182" s="71" t="s">
        <v>1689</v>
      </c>
      <c r="B182" s="284" t="s">
        <v>1690</v>
      </c>
      <c r="C182" s="13"/>
      <c r="D182" s="14"/>
      <c r="F182" s="71" t="s">
        <v>383</v>
      </c>
      <c r="G182" s="284" t="s">
        <v>1691</v>
      </c>
      <c r="H182" s="13"/>
      <c r="I182" s="14"/>
    </row>
    <row r="183" spans="1:9" x14ac:dyDescent="0.2">
      <c r="A183" s="71" t="s">
        <v>446</v>
      </c>
      <c r="B183" s="284" t="s">
        <v>1692</v>
      </c>
      <c r="C183" s="13"/>
      <c r="D183" s="14"/>
      <c r="F183" s="71" t="s">
        <v>446</v>
      </c>
      <c r="G183" s="284" t="s">
        <v>1693</v>
      </c>
      <c r="H183" s="13"/>
      <c r="I183" s="14"/>
    </row>
    <row r="184" spans="1:9" x14ac:dyDescent="0.2">
      <c r="A184" s="71" t="s">
        <v>1694</v>
      </c>
      <c r="B184" s="284" t="s">
        <v>1695</v>
      </c>
      <c r="C184" s="13"/>
      <c r="D184" s="14"/>
      <c r="F184" s="71" t="s">
        <v>449</v>
      </c>
      <c r="G184" s="284" t="s">
        <v>1696</v>
      </c>
      <c r="H184" s="13"/>
      <c r="I184" s="14"/>
    </row>
    <row r="185" spans="1:9" x14ac:dyDescent="0.2">
      <c r="A185" s="71" t="s">
        <v>1697</v>
      </c>
      <c r="B185" s="284" t="s">
        <v>1698</v>
      </c>
      <c r="C185" s="13"/>
      <c r="D185" s="14"/>
      <c r="F185" s="71" t="s">
        <v>427</v>
      </c>
      <c r="G185" s="284" t="s">
        <v>1699</v>
      </c>
      <c r="H185" s="13"/>
      <c r="I185" s="14"/>
    </row>
    <row r="186" spans="1:9" x14ac:dyDescent="0.2">
      <c r="A186" s="71" t="s">
        <v>1682</v>
      </c>
      <c r="B186" s="284" t="s">
        <v>1700</v>
      </c>
      <c r="C186" s="13"/>
      <c r="D186" s="14"/>
      <c r="F186" s="71" t="s">
        <v>431</v>
      </c>
      <c r="G186" s="284" t="s">
        <v>1701</v>
      </c>
      <c r="H186" s="13"/>
      <c r="I186" s="14"/>
    </row>
    <row r="187" spans="1:9" x14ac:dyDescent="0.2">
      <c r="F187" s="71" t="s">
        <v>1702</v>
      </c>
      <c r="G187" s="284" t="s">
        <v>1703</v>
      </c>
      <c r="H187" s="13"/>
      <c r="I187" s="14"/>
    </row>
    <row r="188" spans="1:9" x14ac:dyDescent="0.2">
      <c r="A188" s="285"/>
      <c r="B188" s="286"/>
      <c r="C188" s="31"/>
      <c r="D188" s="31"/>
    </row>
    <row r="189" spans="1:9" x14ac:dyDescent="0.2">
      <c r="A189" s="285"/>
      <c r="B189" s="286"/>
      <c r="C189" s="31"/>
      <c r="D189" s="31"/>
    </row>
    <row r="190" spans="1:9" x14ac:dyDescent="0.2">
      <c r="A190" s="181" t="s">
        <v>1704</v>
      </c>
      <c r="B190" s="28"/>
      <c r="C190" s="28"/>
      <c r="D190" s="28"/>
      <c r="E190" s="29"/>
    </row>
    <row r="191" spans="1:9" x14ac:dyDescent="0.2">
      <c r="A191" s="33" t="s">
        <v>1705</v>
      </c>
      <c r="B191" s="31"/>
      <c r="C191" s="31"/>
      <c r="D191" s="31"/>
      <c r="E191" s="32"/>
    </row>
    <row r="192" spans="1:9" x14ac:dyDescent="0.2">
      <c r="A192" s="34" t="s">
        <v>1706</v>
      </c>
      <c r="B192" s="35"/>
      <c r="C192" s="35"/>
      <c r="D192" s="35"/>
      <c r="E192" s="36"/>
    </row>
    <row r="193" spans="1:11" x14ac:dyDescent="0.2">
      <c r="A193" s="115" t="s">
        <v>355</v>
      </c>
      <c r="B193" s="228" t="s">
        <v>315</v>
      </c>
      <c r="C193" s="111"/>
      <c r="D193" s="111"/>
      <c r="E193" s="24"/>
    </row>
    <row r="194" spans="1:11" x14ac:dyDescent="0.2">
      <c r="A194" s="287" t="s">
        <v>1573</v>
      </c>
      <c r="B194" s="134" t="s">
        <v>1707</v>
      </c>
      <c r="C194" s="111"/>
      <c r="D194" s="111"/>
      <c r="E194" s="24"/>
    </row>
    <row r="195" spans="1:11" x14ac:dyDescent="0.2">
      <c r="A195" s="287" t="s">
        <v>835</v>
      </c>
      <c r="B195" s="134" t="s">
        <v>1708</v>
      </c>
      <c r="C195" s="111"/>
      <c r="D195" s="111"/>
      <c r="E195" s="24"/>
    </row>
    <row r="196" spans="1:11" x14ac:dyDescent="0.2">
      <c r="A196" s="287">
        <v>6</v>
      </c>
      <c r="B196" s="288" t="s">
        <v>1709</v>
      </c>
      <c r="C196" s="111"/>
      <c r="D196" s="111"/>
      <c r="E196" s="24"/>
    </row>
    <row r="202" spans="1:11" x14ac:dyDescent="0.2">
      <c r="A202" t="s">
        <v>1710</v>
      </c>
    </row>
    <row r="204" spans="1:11" x14ac:dyDescent="0.2">
      <c r="A204" s="120" t="s">
        <v>1711</v>
      </c>
      <c r="B204" s="128"/>
      <c r="C204" s="128"/>
      <c r="D204" s="163"/>
      <c r="E204" s="283">
        <f ca="1">RANDBETWEEN(1,6)</f>
        <v>4</v>
      </c>
      <c r="G204" s="120" t="s">
        <v>1712</v>
      </c>
      <c r="H204" s="128"/>
      <c r="I204" s="128"/>
      <c r="J204" s="163"/>
      <c r="K204" s="283">
        <f ca="1">RANDBETWEEN(1,6)</f>
        <v>2</v>
      </c>
    </row>
    <row r="205" spans="1:11" x14ac:dyDescent="0.2">
      <c r="A205" s="165" t="s">
        <v>355</v>
      </c>
      <c r="B205" s="80" t="s">
        <v>149</v>
      </c>
      <c r="C205" s="80" t="s">
        <v>155</v>
      </c>
      <c r="D205" s="80" t="s">
        <v>157</v>
      </c>
      <c r="E205" s="80" t="s">
        <v>160</v>
      </c>
      <c r="G205" s="165" t="s">
        <v>355</v>
      </c>
      <c r="H205" s="80" t="s">
        <v>149</v>
      </c>
      <c r="I205" s="80" t="s">
        <v>155</v>
      </c>
      <c r="J205" s="80" t="s">
        <v>157</v>
      </c>
      <c r="K205" s="80" t="s">
        <v>160</v>
      </c>
    </row>
    <row r="206" spans="1:11" x14ac:dyDescent="0.2">
      <c r="A206" s="119">
        <v>1</v>
      </c>
      <c r="B206" s="119" t="s">
        <v>1713</v>
      </c>
      <c r="C206" s="119" t="s">
        <v>1714</v>
      </c>
      <c r="D206" s="119" t="s">
        <v>1715</v>
      </c>
      <c r="E206" s="119" t="s">
        <v>1716</v>
      </c>
      <c r="G206" s="119">
        <v>1</v>
      </c>
      <c r="H206" s="119" t="s">
        <v>1717</v>
      </c>
      <c r="I206" s="119" t="s">
        <v>1718</v>
      </c>
      <c r="J206" s="119" t="s">
        <v>1719</v>
      </c>
      <c r="K206" s="119" t="s">
        <v>1720</v>
      </c>
    </row>
    <row r="207" spans="1:11" x14ac:dyDescent="0.2">
      <c r="A207" s="138">
        <v>2</v>
      </c>
      <c r="B207" s="119" t="s">
        <v>1713</v>
      </c>
      <c r="C207" s="119" t="s">
        <v>1721</v>
      </c>
      <c r="D207" s="119" t="s">
        <v>1722</v>
      </c>
      <c r="E207" s="119" t="str">
        <f>E206</f>
        <v>HHAA</v>
      </c>
      <c r="G207" s="138">
        <v>2</v>
      </c>
      <c r="H207" s="119" t="s">
        <v>1717</v>
      </c>
      <c r="I207" s="119" t="s">
        <v>1723</v>
      </c>
      <c r="J207" s="119" t="s">
        <v>1724</v>
      </c>
      <c r="K207" s="119" t="s">
        <v>1725</v>
      </c>
    </row>
    <row r="208" spans="1:11" x14ac:dyDescent="0.2">
      <c r="A208" s="119">
        <v>3</v>
      </c>
      <c r="B208" s="119" t="str">
        <f>B207</f>
        <v>LLLL</v>
      </c>
      <c r="C208" s="119" t="str">
        <f>C207</f>
        <v>LMMM</v>
      </c>
      <c r="D208" s="119" t="str">
        <f>D207</f>
        <v>MHHH</v>
      </c>
      <c r="E208" s="119" t="s">
        <v>1726</v>
      </c>
      <c r="G208" s="119">
        <v>3</v>
      </c>
      <c r="H208" s="119" t="s">
        <v>1727</v>
      </c>
      <c r="I208" s="119" t="s">
        <v>1728</v>
      </c>
      <c r="J208" s="119" t="str">
        <f>J207</f>
        <v>MHHHH</v>
      </c>
      <c r="K208" s="119" t="str">
        <f>K207</f>
        <v>HHHAA</v>
      </c>
    </row>
    <row r="209" spans="1:11" x14ac:dyDescent="0.2">
      <c r="A209" s="119">
        <v>4</v>
      </c>
      <c r="B209" s="119" t="s">
        <v>1729</v>
      </c>
      <c r="C209" s="119" t="s">
        <v>1730</v>
      </c>
      <c r="D209" s="119" t="s">
        <v>1731</v>
      </c>
      <c r="E209" s="119" t="s">
        <v>1726</v>
      </c>
      <c r="G209" s="119">
        <v>4</v>
      </c>
      <c r="H209" s="119" t="s">
        <v>1727</v>
      </c>
      <c r="I209" s="119" t="s">
        <v>1728</v>
      </c>
      <c r="J209" s="119" t="s">
        <v>1732</v>
      </c>
      <c r="K209" s="119" t="s">
        <v>1733</v>
      </c>
    </row>
    <row r="210" spans="1:11" x14ac:dyDescent="0.2">
      <c r="A210" s="119">
        <v>5</v>
      </c>
      <c r="B210" s="119" t="str">
        <f>B209</f>
        <v>LLLM</v>
      </c>
      <c r="C210" s="119" t="str">
        <f>C209</f>
        <v>MMMM</v>
      </c>
      <c r="D210" s="119" t="str">
        <f>D209</f>
        <v>HHHH</v>
      </c>
      <c r="E210" s="119" t="str">
        <f>E209</f>
        <v>HAAA</v>
      </c>
      <c r="G210" s="119">
        <v>5</v>
      </c>
      <c r="H210" s="119" t="s">
        <v>1734</v>
      </c>
      <c r="I210" s="119" t="s">
        <v>1735</v>
      </c>
      <c r="J210" s="119" t="str">
        <f>J209</f>
        <v>HHHHH</v>
      </c>
      <c r="K210" s="119" t="str">
        <f>K209</f>
        <v>HHAAA</v>
      </c>
    </row>
    <row r="211" spans="1:11" x14ac:dyDescent="0.2">
      <c r="A211" s="119">
        <v>6</v>
      </c>
      <c r="B211" s="119" t="s">
        <v>1714</v>
      </c>
      <c r="C211" s="119" t="s">
        <v>1736</v>
      </c>
      <c r="D211" s="119" t="s">
        <v>1737</v>
      </c>
      <c r="E211" s="119" t="s">
        <v>1738</v>
      </c>
      <c r="G211" s="119">
        <v>6</v>
      </c>
      <c r="H211" s="119" t="s">
        <v>1734</v>
      </c>
      <c r="I211" s="119" t="s">
        <v>1739</v>
      </c>
      <c r="J211" s="119" t="s">
        <v>1740</v>
      </c>
      <c r="K211" s="119" t="s">
        <v>1741</v>
      </c>
    </row>
    <row r="214" spans="1:11" x14ac:dyDescent="0.2">
      <c r="A214" s="170" t="s">
        <v>1742</v>
      </c>
      <c r="B214" s="173"/>
      <c r="C214" s="173"/>
      <c r="D214" s="173"/>
      <c r="E214" s="173"/>
      <c r="F214" s="173"/>
      <c r="G214" s="173"/>
      <c r="H214" s="173"/>
      <c r="I214" s="171"/>
    </row>
    <row r="215" spans="1:11" x14ac:dyDescent="0.2">
      <c r="A215" s="181" t="s">
        <v>1743</v>
      </c>
      <c r="B215" s="28"/>
      <c r="C215" s="28"/>
      <c r="D215" s="28"/>
      <c r="E215" s="28"/>
      <c r="F215" s="28"/>
      <c r="G215" s="28"/>
      <c r="H215" s="28"/>
      <c r="I215" s="29"/>
    </row>
    <row r="216" spans="1:11" x14ac:dyDescent="0.2">
      <c r="A216" s="33" t="s">
        <v>1744</v>
      </c>
      <c r="B216" s="31"/>
      <c r="C216" s="31"/>
      <c r="D216" s="31"/>
      <c r="E216" s="31"/>
      <c r="F216" s="31"/>
      <c r="G216" s="31"/>
      <c r="H216" s="31"/>
      <c r="I216" s="32"/>
    </row>
    <row r="217" spans="1:11" x14ac:dyDescent="0.2">
      <c r="A217" s="33" t="s">
        <v>1745</v>
      </c>
      <c r="B217" s="31"/>
      <c r="C217" s="31"/>
      <c r="D217" s="31"/>
      <c r="E217" s="31"/>
      <c r="F217" s="31"/>
      <c r="G217" s="31"/>
      <c r="H217" s="31"/>
      <c r="I217" s="32"/>
    </row>
    <row r="218" spans="1:11" x14ac:dyDescent="0.2">
      <c r="A218" s="33" t="s">
        <v>1746</v>
      </c>
      <c r="B218" s="31"/>
      <c r="C218" s="31"/>
      <c r="D218" s="31"/>
      <c r="E218" s="31"/>
      <c r="F218" s="31"/>
      <c r="G218" s="31"/>
      <c r="H218" s="31"/>
      <c r="I218" s="32"/>
    </row>
    <row r="219" spans="1:11" x14ac:dyDescent="0.2">
      <c r="A219" s="34" t="s">
        <v>1747</v>
      </c>
      <c r="B219" s="35"/>
      <c r="C219" s="35"/>
      <c r="D219" s="35"/>
      <c r="E219" s="35"/>
      <c r="F219" s="35"/>
      <c r="G219" s="35"/>
      <c r="H219" s="35"/>
      <c r="I219" s="36"/>
    </row>
    <row r="222" spans="1:11" x14ac:dyDescent="0.2">
      <c r="A222" s="332" t="s">
        <v>1147</v>
      </c>
      <c r="B222" s="332"/>
      <c r="C222" s="332"/>
      <c r="D222" s="332"/>
      <c r="E222" s="332"/>
      <c r="F222" s="332"/>
      <c r="G222" s="332"/>
      <c r="H222" s="332"/>
      <c r="I222" s="332"/>
    </row>
    <row r="223" spans="1:11" x14ac:dyDescent="0.2">
      <c r="A223" s="181" t="s">
        <v>1748</v>
      </c>
      <c r="B223" s="28"/>
      <c r="C223" s="28"/>
      <c r="D223" s="28"/>
      <c r="E223" s="28"/>
      <c r="F223" s="28"/>
      <c r="G223" s="28"/>
      <c r="H223" s="28"/>
      <c r="I223" s="29"/>
    </row>
    <row r="224" spans="1:11" x14ac:dyDescent="0.2">
      <c r="A224" s="33" t="s">
        <v>1749</v>
      </c>
      <c r="B224" s="31"/>
      <c r="C224" s="31"/>
      <c r="D224" s="31"/>
      <c r="E224" s="31"/>
      <c r="F224" s="31"/>
      <c r="G224" s="31"/>
      <c r="H224" s="31"/>
      <c r="I224" s="32"/>
    </row>
    <row r="225" spans="1:11" x14ac:dyDescent="0.2">
      <c r="A225" s="33" t="s">
        <v>1750</v>
      </c>
      <c r="B225" s="31"/>
      <c r="C225" s="31"/>
      <c r="D225" s="31"/>
      <c r="E225" s="31"/>
      <c r="F225" s="31"/>
      <c r="G225" s="31"/>
      <c r="H225" s="31"/>
      <c r="I225" s="32"/>
    </row>
    <row r="226" spans="1:11" x14ac:dyDescent="0.2">
      <c r="A226" s="33" t="s">
        <v>1751</v>
      </c>
      <c r="B226" s="31"/>
      <c r="C226" s="31"/>
      <c r="D226" s="31"/>
      <c r="E226" s="31"/>
      <c r="F226" s="31"/>
      <c r="G226" s="31"/>
      <c r="H226" s="31"/>
      <c r="I226" s="32"/>
    </row>
    <row r="227" spans="1:11" x14ac:dyDescent="0.2">
      <c r="A227" s="33" t="s">
        <v>1752</v>
      </c>
      <c r="B227" s="31"/>
      <c r="C227" s="31"/>
      <c r="D227" s="31"/>
      <c r="E227" s="31"/>
      <c r="F227" s="31"/>
      <c r="G227" s="31"/>
      <c r="H227" s="31"/>
      <c r="I227" s="32"/>
    </row>
    <row r="228" spans="1:11" x14ac:dyDescent="0.2">
      <c r="A228" s="33"/>
      <c r="B228" s="31"/>
      <c r="C228" s="31"/>
      <c r="D228" s="31"/>
      <c r="E228" s="31"/>
      <c r="F228" s="31"/>
      <c r="G228" s="31"/>
      <c r="H228" s="31"/>
      <c r="I228" s="32"/>
    </row>
    <row r="229" spans="1:11" x14ac:dyDescent="0.2">
      <c r="A229" s="33" t="s">
        <v>1753</v>
      </c>
      <c r="B229" s="31"/>
      <c r="C229" s="31"/>
      <c r="D229" s="31"/>
      <c r="E229" s="31"/>
      <c r="F229" s="31"/>
      <c r="G229" s="31"/>
      <c r="H229" s="31"/>
      <c r="I229" s="32"/>
    </row>
    <row r="230" spans="1:11" x14ac:dyDescent="0.2">
      <c r="A230" s="33" t="s">
        <v>1754</v>
      </c>
      <c r="B230" s="31"/>
      <c r="C230" s="31"/>
      <c r="D230" s="31"/>
      <c r="E230" s="31"/>
      <c r="F230" s="31"/>
      <c r="G230" s="31"/>
      <c r="H230" s="31"/>
      <c r="I230" s="32"/>
      <c r="K230" s="289">
        <f ca="1">RANDBETWEEN(1,6)</f>
        <v>4</v>
      </c>
    </row>
    <row r="231" spans="1:11" x14ac:dyDescent="0.2">
      <c r="A231" s="33"/>
      <c r="B231" s="31"/>
      <c r="C231" s="31"/>
      <c r="D231" s="31"/>
      <c r="E231" s="31"/>
      <c r="F231" s="31"/>
      <c r="G231" s="31"/>
      <c r="H231" s="31"/>
      <c r="I231" s="32"/>
      <c r="K231" s="289">
        <f ca="1">RANDBETWEEN(1,6)</f>
        <v>6</v>
      </c>
    </row>
    <row r="232" spans="1:11" x14ac:dyDescent="0.2">
      <c r="A232" s="33"/>
      <c r="B232" s="170" t="s">
        <v>1755</v>
      </c>
      <c r="C232" s="173"/>
      <c r="D232" s="289">
        <f ca="1">RANDBETWEEN(1,6)</f>
        <v>1</v>
      </c>
      <c r="E232" s="31"/>
      <c r="F232" s="23" t="s">
        <v>1756</v>
      </c>
      <c r="G232" s="111"/>
      <c r="H232" s="24"/>
      <c r="I232" s="32"/>
      <c r="K232" s="289">
        <f ca="1">RANDBETWEEN(1,6)</f>
        <v>4</v>
      </c>
    </row>
    <row r="233" spans="1:11" x14ac:dyDescent="0.2">
      <c r="A233" s="290"/>
      <c r="B233" s="165" t="s">
        <v>1399</v>
      </c>
      <c r="C233" s="165" t="s">
        <v>1147</v>
      </c>
      <c r="D233" s="145"/>
      <c r="E233" s="31"/>
      <c r="F233" s="23" t="s">
        <v>1757</v>
      </c>
      <c r="G233" s="111"/>
      <c r="H233" s="24"/>
      <c r="I233" s="32"/>
      <c r="K233" s="289">
        <f ca="1">RANDBETWEEN(1,6)</f>
        <v>2</v>
      </c>
    </row>
    <row r="234" spans="1:11" x14ac:dyDescent="0.2">
      <c r="A234" s="33"/>
      <c r="B234" s="70">
        <v>1</v>
      </c>
      <c r="C234" s="21" t="s">
        <v>31</v>
      </c>
      <c r="D234" s="14"/>
      <c r="E234" s="31"/>
      <c r="F234" s="136"/>
      <c r="G234" s="31"/>
      <c r="H234" s="31"/>
      <c r="I234" s="32"/>
      <c r="K234" s="289">
        <f ca="1">RANDBETWEEN(1,6)</f>
        <v>6</v>
      </c>
    </row>
    <row r="235" spans="1:11" x14ac:dyDescent="0.2">
      <c r="A235" s="33"/>
      <c r="B235" s="70">
        <v>2</v>
      </c>
      <c r="C235" s="21" t="s">
        <v>31</v>
      </c>
      <c r="D235" s="14"/>
      <c r="E235" s="31"/>
      <c r="F235" s="181" t="s">
        <v>1758</v>
      </c>
      <c r="G235" s="28"/>
      <c r="H235" s="28"/>
      <c r="I235" s="29"/>
    </row>
    <row r="236" spans="1:11" x14ac:dyDescent="0.2">
      <c r="A236" s="33"/>
      <c r="B236" s="70">
        <v>3</v>
      </c>
      <c r="C236" s="21" t="s">
        <v>31</v>
      </c>
      <c r="D236" s="14"/>
      <c r="E236" s="31"/>
      <c r="F236" s="64" t="s">
        <v>1759</v>
      </c>
      <c r="G236" s="31"/>
      <c r="H236" s="31"/>
      <c r="I236" s="32"/>
    </row>
    <row r="237" spans="1:11" x14ac:dyDescent="0.2">
      <c r="A237" s="33"/>
      <c r="B237" s="70">
        <v>4</v>
      </c>
      <c r="C237" s="21" t="s">
        <v>1760</v>
      </c>
      <c r="D237" s="14"/>
      <c r="E237" s="31"/>
      <c r="F237" s="262" t="s">
        <v>1761</v>
      </c>
      <c r="G237" s="35"/>
      <c r="H237" s="35"/>
      <c r="I237" s="36"/>
    </row>
    <row r="238" spans="1:11" x14ac:dyDescent="0.2">
      <c r="A238" s="33"/>
      <c r="B238" s="70">
        <v>5</v>
      </c>
      <c r="C238" s="21" t="s">
        <v>1760</v>
      </c>
      <c r="D238" s="14"/>
      <c r="E238" s="31"/>
      <c r="F238" s="31"/>
      <c r="G238" s="31"/>
      <c r="H238" s="31"/>
      <c r="I238" s="32"/>
    </row>
    <row r="239" spans="1:11" x14ac:dyDescent="0.2">
      <c r="A239" s="33"/>
      <c r="B239" s="70">
        <v>6</v>
      </c>
      <c r="C239" s="21" t="s">
        <v>1762</v>
      </c>
      <c r="D239" s="14"/>
      <c r="E239" s="31"/>
      <c r="F239" s="31"/>
      <c r="G239" s="31"/>
      <c r="H239" s="31"/>
      <c r="I239" s="32"/>
    </row>
    <row r="240" spans="1:11" x14ac:dyDescent="0.2">
      <c r="A240" s="34"/>
      <c r="B240" s="35"/>
      <c r="C240" s="35"/>
      <c r="D240" s="35"/>
      <c r="E240" s="35"/>
      <c r="F240" s="35"/>
      <c r="G240" s="35"/>
      <c r="H240" s="35"/>
      <c r="I240" s="36"/>
    </row>
    <row r="244" spans="1:9" x14ac:dyDescent="0.2">
      <c r="A244" s="170" t="s">
        <v>765</v>
      </c>
      <c r="B244" s="173"/>
      <c r="C244" s="173"/>
      <c r="D244" s="173"/>
      <c r="E244" s="173"/>
      <c r="F244" s="173"/>
      <c r="G244" s="173"/>
      <c r="H244" s="173"/>
      <c r="I244" s="171"/>
    </row>
    <row r="245" spans="1:9" x14ac:dyDescent="0.2">
      <c r="A245" s="33" t="s">
        <v>766</v>
      </c>
      <c r="B245" s="31"/>
      <c r="C245" s="31"/>
      <c r="D245" s="31"/>
      <c r="E245" s="31"/>
      <c r="F245" s="31"/>
      <c r="G245" s="31"/>
      <c r="H245" s="31"/>
      <c r="I245" s="32"/>
    </row>
    <row r="246" spans="1:9" x14ac:dyDescent="0.2">
      <c r="A246" s="33" t="s">
        <v>767</v>
      </c>
      <c r="B246" s="31"/>
      <c r="C246" s="31"/>
      <c r="D246" s="31"/>
      <c r="E246" s="31"/>
      <c r="F246" s="31"/>
      <c r="G246" s="31"/>
      <c r="H246" s="31"/>
      <c r="I246" s="32"/>
    </row>
    <row r="247" spans="1:9" x14ac:dyDescent="0.2">
      <c r="A247" s="33"/>
      <c r="B247" s="31"/>
      <c r="C247" s="31"/>
      <c r="D247" s="31"/>
      <c r="E247" s="31"/>
      <c r="F247" s="31"/>
      <c r="G247" s="31"/>
      <c r="H247" s="31"/>
      <c r="I247" s="32"/>
    </row>
    <row r="248" spans="1:9" x14ac:dyDescent="0.2">
      <c r="A248" s="109" t="s">
        <v>768</v>
      </c>
      <c r="B248" s="111"/>
      <c r="C248" s="228" t="s">
        <v>769</v>
      </c>
      <c r="D248" s="111"/>
      <c r="E248" s="111"/>
      <c r="F248" s="111"/>
      <c r="G248" s="111"/>
      <c r="H248" s="24"/>
      <c r="I248" s="32"/>
    </row>
    <row r="249" spans="1:9" x14ac:dyDescent="0.2">
      <c r="A249" s="23" t="s">
        <v>579</v>
      </c>
      <c r="B249" s="111"/>
      <c r="C249" s="134" t="s">
        <v>770</v>
      </c>
      <c r="D249" s="111"/>
      <c r="E249" s="111"/>
      <c r="F249" s="111"/>
      <c r="G249" s="111"/>
      <c r="H249" s="24"/>
      <c r="I249" s="32"/>
    </row>
    <row r="250" spans="1:9" x14ac:dyDescent="0.2">
      <c r="A250" s="23" t="s">
        <v>584</v>
      </c>
      <c r="B250" s="111"/>
      <c r="C250" s="134" t="s">
        <v>771</v>
      </c>
      <c r="D250" s="111"/>
      <c r="E250" s="111"/>
      <c r="F250" s="111"/>
      <c r="G250" s="111"/>
      <c r="H250" s="24"/>
      <c r="I250" s="32"/>
    </row>
    <row r="251" spans="1:9" x14ac:dyDescent="0.2">
      <c r="A251" s="23" t="s">
        <v>597</v>
      </c>
      <c r="B251" s="111"/>
      <c r="C251" s="134" t="s">
        <v>772</v>
      </c>
      <c r="D251" s="111"/>
      <c r="E251" s="111"/>
      <c r="F251" s="111"/>
      <c r="G251" s="111"/>
      <c r="H251" s="24"/>
      <c r="I251" s="32"/>
    </row>
    <row r="252" spans="1:9" x14ac:dyDescent="0.2">
      <c r="A252" s="23" t="s">
        <v>607</v>
      </c>
      <c r="B252" s="111"/>
      <c r="C252" s="134" t="s">
        <v>773</v>
      </c>
      <c r="D252" s="111"/>
      <c r="E252" s="111"/>
      <c r="F252" s="111"/>
      <c r="G252" s="111"/>
      <c r="H252" s="24"/>
      <c r="I252" s="32"/>
    </row>
    <row r="253" spans="1:9" x14ac:dyDescent="0.2">
      <c r="A253" s="33"/>
      <c r="B253" s="31"/>
      <c r="C253" s="31"/>
      <c r="D253" s="31"/>
      <c r="E253" s="31"/>
      <c r="F253" s="31"/>
      <c r="G253" s="31"/>
      <c r="H253" s="31"/>
      <c r="I253" s="32"/>
    </row>
    <row r="254" spans="1:9" x14ac:dyDescent="0.2">
      <c r="A254" s="33" t="s">
        <v>774</v>
      </c>
      <c r="B254" s="31"/>
      <c r="C254" s="31"/>
      <c r="D254" s="31"/>
      <c r="E254" s="31"/>
      <c r="F254" s="31"/>
      <c r="G254" s="31"/>
      <c r="H254" s="31"/>
      <c r="I254" s="32"/>
    </row>
    <row r="255" spans="1:9" x14ac:dyDescent="0.2">
      <c r="A255" s="33" t="s">
        <v>775</v>
      </c>
      <c r="B255" s="31"/>
      <c r="C255" s="31"/>
      <c r="D255" s="31"/>
      <c r="E255" s="31"/>
      <c r="F255" s="31"/>
      <c r="G255" s="31"/>
      <c r="H255" s="31"/>
      <c r="I255" s="32"/>
    </row>
    <row r="256" spans="1:9" x14ac:dyDescent="0.2">
      <c r="A256" t="s">
        <v>776</v>
      </c>
      <c r="B256" s="31"/>
      <c r="C256" s="31"/>
      <c r="D256" s="31"/>
      <c r="E256" s="31"/>
      <c r="F256" s="31"/>
      <c r="G256" s="31"/>
      <c r="H256" s="31"/>
      <c r="I256" s="32"/>
    </row>
    <row r="257" spans="1:9" x14ac:dyDescent="0.2">
      <c r="A257" s="33"/>
      <c r="B257" s="31"/>
      <c r="C257" s="31"/>
      <c r="D257" s="31"/>
      <c r="E257" s="31"/>
      <c r="F257" s="31"/>
      <c r="G257" s="31"/>
      <c r="H257" s="31"/>
      <c r="I257" s="32"/>
    </row>
    <row r="258" spans="1:9" x14ac:dyDescent="0.2">
      <c r="A258" s="33" t="s">
        <v>777</v>
      </c>
      <c r="B258" s="31"/>
      <c r="C258" s="31"/>
      <c r="D258" s="31"/>
      <c r="E258" s="31"/>
      <c r="F258" s="31"/>
      <c r="G258" s="31"/>
      <c r="H258" s="31"/>
      <c r="I258" s="32"/>
    </row>
    <row r="259" spans="1:9" x14ac:dyDescent="0.2">
      <c r="A259" s="33"/>
      <c r="B259" s="31"/>
      <c r="C259" s="31"/>
      <c r="D259" s="31"/>
      <c r="E259" s="31"/>
      <c r="F259" s="31"/>
      <c r="G259" s="31"/>
      <c r="H259" s="31"/>
      <c r="I259" s="32"/>
    </row>
    <row r="260" spans="1:9" x14ac:dyDescent="0.2">
      <c r="A260" s="63" t="s">
        <v>778</v>
      </c>
      <c r="B260" s="31"/>
      <c r="C260" s="31"/>
      <c r="D260" s="31"/>
      <c r="E260" s="31"/>
      <c r="F260" s="31"/>
      <c r="G260" s="31"/>
      <c r="H260" s="31"/>
      <c r="I260" s="32"/>
    </row>
    <row r="261" spans="1:9" x14ac:dyDescent="0.2">
      <c r="A261" s="33" t="s">
        <v>779</v>
      </c>
      <c r="B261" s="31"/>
      <c r="C261" s="31"/>
      <c r="D261" s="31"/>
      <c r="E261" s="31"/>
      <c r="F261" s="31"/>
      <c r="G261" s="31"/>
      <c r="H261" s="31"/>
      <c r="I261" s="32"/>
    </row>
    <row r="262" spans="1:9" x14ac:dyDescent="0.2">
      <c r="A262" s="33"/>
      <c r="B262" s="31"/>
      <c r="C262" s="31"/>
      <c r="D262" s="31"/>
      <c r="E262" s="31"/>
      <c r="F262" s="31"/>
      <c r="G262" s="31"/>
      <c r="H262" s="31"/>
      <c r="I262" s="32"/>
    </row>
    <row r="263" spans="1:9" x14ac:dyDescent="0.2">
      <c r="A263" s="34" t="s">
        <v>780</v>
      </c>
      <c r="B263" s="35"/>
      <c r="C263" s="35"/>
      <c r="D263" s="35"/>
      <c r="E263" s="35"/>
      <c r="F263" s="35"/>
      <c r="G263" s="35"/>
      <c r="H263" s="35"/>
      <c r="I263" s="36"/>
    </row>
    <row r="268" spans="1:9" x14ac:dyDescent="0.2">
      <c r="A268" s="49" t="s">
        <v>1763</v>
      </c>
    </row>
    <row r="270" spans="1:9" x14ac:dyDescent="0.2">
      <c r="A270" s="55" t="s">
        <v>1764</v>
      </c>
    </row>
    <row r="271" spans="1:9" x14ac:dyDescent="0.2">
      <c r="A271" t="s">
        <v>1765</v>
      </c>
    </row>
    <row r="272" spans="1:9" x14ac:dyDescent="0.2">
      <c r="A272" t="s">
        <v>1766</v>
      </c>
    </row>
    <row r="275" spans="1:11" x14ac:dyDescent="0.2">
      <c r="A275" s="12" t="s">
        <v>1767</v>
      </c>
      <c r="B275" s="13"/>
      <c r="C275" s="13"/>
      <c r="D275" s="13"/>
      <c r="E275" s="13"/>
      <c r="F275" s="13"/>
      <c r="G275" s="14">
        <f ca="1">RANDBETWEEN(1,20)</f>
        <v>7</v>
      </c>
    </row>
    <row r="276" spans="1:11" x14ac:dyDescent="0.2">
      <c r="A276" s="291" t="s">
        <v>1768</v>
      </c>
      <c r="B276" s="292"/>
      <c r="C276" s="226" t="s">
        <v>1124</v>
      </c>
      <c r="D276" s="226" t="s">
        <v>1125</v>
      </c>
      <c r="E276" s="226" t="s">
        <v>507</v>
      </c>
      <c r="F276" s="226" t="s">
        <v>1126</v>
      </c>
      <c r="G276" s="226" t="s">
        <v>311</v>
      </c>
    </row>
    <row r="277" spans="1:11" x14ac:dyDescent="0.2">
      <c r="A277" s="247" t="s">
        <v>1769</v>
      </c>
      <c r="B277" s="248"/>
      <c r="C277" s="227">
        <v>1</v>
      </c>
      <c r="D277" s="227" t="s">
        <v>1507</v>
      </c>
      <c r="E277" s="227">
        <v>1</v>
      </c>
      <c r="F277" s="227">
        <v>1</v>
      </c>
      <c r="G277" s="227" t="s">
        <v>1507</v>
      </c>
    </row>
    <row r="278" spans="1:11" x14ac:dyDescent="0.2">
      <c r="A278" s="247" t="s">
        <v>1770</v>
      </c>
      <c r="B278" s="248"/>
      <c r="C278" s="227">
        <v>2</v>
      </c>
      <c r="D278" s="227" t="s">
        <v>1510</v>
      </c>
      <c r="E278" s="227" t="s">
        <v>882</v>
      </c>
      <c r="F278" s="227" t="s">
        <v>1771</v>
      </c>
      <c r="G278" s="227" t="s">
        <v>1510</v>
      </c>
      <c r="I278">
        <f ca="1">RANDBETWEEN(1,31)</f>
        <v>2</v>
      </c>
    </row>
    <row r="279" spans="1:11" x14ac:dyDescent="0.2">
      <c r="A279" s="16" t="s">
        <v>1772</v>
      </c>
      <c r="B279" s="17"/>
      <c r="C279" s="227" t="s">
        <v>1773</v>
      </c>
      <c r="D279" s="227" t="s">
        <v>386</v>
      </c>
      <c r="E279" s="227" t="s">
        <v>1689</v>
      </c>
      <c r="F279" s="227" t="s">
        <v>383</v>
      </c>
      <c r="G279" s="227" t="s">
        <v>386</v>
      </c>
    </row>
    <row r="280" spans="1:11" x14ac:dyDescent="0.2">
      <c r="A280" s="16" t="s">
        <v>1774</v>
      </c>
      <c r="B280" s="17"/>
      <c r="C280" s="227">
        <v>7</v>
      </c>
      <c r="D280" s="227" t="s">
        <v>1775</v>
      </c>
      <c r="E280" s="227">
        <v>8</v>
      </c>
      <c r="F280" s="227" t="s">
        <v>1132</v>
      </c>
      <c r="G280" s="227" t="s">
        <v>407</v>
      </c>
    </row>
    <row r="281" spans="1:11" x14ac:dyDescent="0.2">
      <c r="A281" s="16" t="s">
        <v>1776</v>
      </c>
      <c r="B281" s="17"/>
      <c r="C281" s="227">
        <v>8</v>
      </c>
      <c r="D281" s="227" t="s">
        <v>113</v>
      </c>
      <c r="E281" s="227" t="s">
        <v>391</v>
      </c>
      <c r="F281" s="227">
        <v>12</v>
      </c>
      <c r="G281" s="227" t="s">
        <v>109</v>
      </c>
    </row>
    <row r="282" spans="1:11" x14ac:dyDescent="0.2">
      <c r="A282" s="16" t="s">
        <v>1777</v>
      </c>
      <c r="B282" s="17"/>
      <c r="C282" s="227" t="s">
        <v>391</v>
      </c>
      <c r="D282" s="227" t="s">
        <v>82</v>
      </c>
      <c r="E282" s="227" t="s">
        <v>82</v>
      </c>
      <c r="F282" s="227" t="s">
        <v>82</v>
      </c>
      <c r="G282" s="227" t="s">
        <v>113</v>
      </c>
    </row>
    <row r="283" spans="1:11" x14ac:dyDescent="0.2">
      <c r="A283" s="16" t="s">
        <v>1778</v>
      </c>
      <c r="B283" s="17"/>
      <c r="C283" s="227" t="s">
        <v>1697</v>
      </c>
      <c r="D283" s="227" t="s">
        <v>1697</v>
      </c>
      <c r="E283" s="227" t="s">
        <v>1697</v>
      </c>
      <c r="F283" s="227" t="s">
        <v>1697</v>
      </c>
      <c r="G283" s="227" t="s">
        <v>1697</v>
      </c>
    </row>
    <row r="284" spans="1:11" x14ac:dyDescent="0.2">
      <c r="A284" s="16" t="s">
        <v>1779</v>
      </c>
      <c r="B284" s="17"/>
      <c r="C284" s="227" t="s">
        <v>1682</v>
      </c>
      <c r="D284" s="227" t="s">
        <v>1682</v>
      </c>
      <c r="E284" s="227" t="s">
        <v>1682</v>
      </c>
      <c r="F284" s="227" t="s">
        <v>1682</v>
      </c>
      <c r="G284" s="227" t="s">
        <v>1682</v>
      </c>
    </row>
    <row r="287" spans="1:11" x14ac:dyDescent="0.2">
      <c r="A287" s="293" t="s">
        <v>1780</v>
      </c>
      <c r="B287" s="294"/>
      <c r="C287" s="294"/>
      <c r="D287" s="294"/>
      <c r="E287" s="294"/>
      <c r="F287" s="294"/>
      <c r="G287" s="294"/>
      <c r="H287" s="294"/>
      <c r="I287" s="295"/>
      <c r="J287" s="230"/>
      <c r="K287" s="31"/>
    </row>
    <row r="288" spans="1:11" x14ac:dyDescent="0.2">
      <c r="A288" s="41" t="s">
        <v>1781</v>
      </c>
      <c r="B288" s="2"/>
      <c r="C288" s="2"/>
      <c r="D288" s="2"/>
      <c r="E288" s="2"/>
      <c r="F288" s="2"/>
      <c r="G288" s="2"/>
      <c r="H288" s="2"/>
      <c r="I288" s="42"/>
      <c r="J288" s="2"/>
      <c r="K288" s="31"/>
    </row>
    <row r="289" spans="1:11" x14ac:dyDescent="0.2">
      <c r="A289" s="41" t="s">
        <v>1782</v>
      </c>
      <c r="B289" s="2"/>
      <c r="C289" s="2"/>
      <c r="D289" s="2"/>
      <c r="E289" s="2"/>
      <c r="F289" s="2"/>
      <c r="G289" s="2"/>
      <c r="H289" s="2"/>
      <c r="I289" s="42"/>
      <c r="J289" s="2"/>
      <c r="K289" s="31"/>
    </row>
    <row r="290" spans="1:11" x14ac:dyDescent="0.2">
      <c r="A290" s="41" t="s">
        <v>1783</v>
      </c>
      <c r="B290" s="2"/>
      <c r="C290" s="2"/>
      <c r="D290" s="2"/>
      <c r="E290" s="2"/>
      <c r="F290" s="2"/>
      <c r="G290" s="2"/>
      <c r="H290" s="2"/>
      <c r="I290" s="42"/>
      <c r="J290" s="2"/>
      <c r="K290" s="31"/>
    </row>
    <row r="291" spans="1:11" x14ac:dyDescent="0.2">
      <c r="A291" s="43" t="s">
        <v>1784</v>
      </c>
      <c r="B291" s="44"/>
      <c r="C291" s="44"/>
      <c r="D291" s="44"/>
      <c r="E291" s="44"/>
      <c r="F291" s="44"/>
      <c r="G291" s="44"/>
      <c r="H291" s="44"/>
      <c r="I291" s="45"/>
      <c r="J291" s="2"/>
      <c r="K291" s="31"/>
    </row>
    <row r="293" spans="1:11" x14ac:dyDescent="0.2">
      <c r="A293" s="293" t="s">
        <v>1770</v>
      </c>
      <c r="B293" s="164"/>
      <c r="C293" s="164"/>
      <c r="D293" s="164"/>
      <c r="E293" s="164"/>
      <c r="F293" s="164"/>
      <c r="G293" s="164"/>
      <c r="H293" s="164"/>
      <c r="I293" s="99"/>
    </row>
    <row r="294" spans="1:11" x14ac:dyDescent="0.2">
      <c r="A294" s="43" t="s">
        <v>1785</v>
      </c>
      <c r="B294" s="168"/>
      <c r="C294" s="168"/>
      <c r="D294" s="168"/>
      <c r="E294" s="168"/>
      <c r="F294" s="168"/>
      <c r="G294" s="168"/>
      <c r="H294" s="168"/>
      <c r="I294" s="103"/>
    </row>
    <row r="296" spans="1:11" x14ac:dyDescent="0.2">
      <c r="A296" s="293" t="s">
        <v>1772</v>
      </c>
      <c r="B296" s="164"/>
      <c r="C296" s="164"/>
      <c r="D296" s="164"/>
      <c r="E296" s="164"/>
      <c r="F296" s="164"/>
      <c r="G296" s="164"/>
      <c r="H296" s="164"/>
      <c r="I296" s="99"/>
    </row>
    <row r="297" spans="1:11" x14ac:dyDescent="0.2">
      <c r="A297" s="41" t="s">
        <v>1786</v>
      </c>
      <c r="I297" s="167"/>
    </row>
    <row r="298" spans="1:11" x14ac:dyDescent="0.2">
      <c r="A298" s="41" t="s">
        <v>1787</v>
      </c>
      <c r="I298" s="167"/>
    </row>
    <row r="299" spans="1:11" x14ac:dyDescent="0.2">
      <c r="A299" s="101" t="s">
        <v>1788</v>
      </c>
      <c r="B299" s="168"/>
      <c r="C299" s="168"/>
      <c r="D299" s="168"/>
      <c r="E299" s="168"/>
      <c r="F299" s="168"/>
      <c r="G299" s="168"/>
      <c r="H299" s="168"/>
      <c r="I299" s="103"/>
    </row>
    <row r="301" spans="1:11" x14ac:dyDescent="0.2">
      <c r="A301" s="293" t="s">
        <v>1774</v>
      </c>
      <c r="B301" s="296"/>
      <c r="C301" s="296"/>
      <c r="D301" s="296"/>
      <c r="E301" s="296"/>
      <c r="F301" s="296"/>
      <c r="G301" s="296"/>
      <c r="H301" s="296"/>
      <c r="I301" s="297"/>
      <c r="J301" s="1"/>
    </row>
    <row r="302" spans="1:11" x14ac:dyDescent="0.2">
      <c r="A302" s="41" t="s">
        <v>1789</v>
      </c>
      <c r="B302" s="2"/>
      <c r="C302" s="2"/>
      <c r="D302" s="2"/>
      <c r="E302" s="2"/>
      <c r="F302" s="2"/>
      <c r="G302" s="2"/>
      <c r="H302" s="2"/>
      <c r="I302" s="42"/>
      <c r="J302" s="2"/>
    </row>
    <row r="303" spans="1:11" x14ac:dyDescent="0.2">
      <c r="A303" s="41" t="s">
        <v>1790</v>
      </c>
      <c r="B303" s="2"/>
      <c r="C303" s="2"/>
      <c r="D303" s="2"/>
      <c r="E303" s="2"/>
      <c r="F303" s="2"/>
      <c r="G303" s="2"/>
      <c r="H303" s="2"/>
      <c r="I303" s="42"/>
      <c r="J303" s="2"/>
    </row>
    <row r="304" spans="1:11" x14ac:dyDescent="0.2">
      <c r="A304" s="43" t="s">
        <v>1791</v>
      </c>
      <c r="B304" s="44"/>
      <c r="C304" s="44"/>
      <c r="D304" s="44"/>
      <c r="E304" s="44"/>
      <c r="F304" s="44"/>
      <c r="G304" s="44"/>
      <c r="H304" s="44"/>
      <c r="I304" s="45"/>
      <c r="J304" s="2"/>
    </row>
    <row r="306" spans="1:12" x14ac:dyDescent="0.2">
      <c r="A306" s="293" t="s">
        <v>1776</v>
      </c>
      <c r="B306" s="296"/>
      <c r="C306" s="231"/>
      <c r="D306" s="231"/>
      <c r="E306" s="231"/>
      <c r="F306" s="231"/>
      <c r="G306" s="231"/>
      <c r="H306" s="231"/>
      <c r="I306" s="232"/>
      <c r="J306" s="65"/>
      <c r="K306" s="31"/>
      <c r="L306" s="31"/>
    </row>
    <row r="307" spans="1:12" x14ac:dyDescent="0.2">
      <c r="A307" s="41" t="s">
        <v>1792</v>
      </c>
      <c r="B307" s="2"/>
      <c r="C307" s="2"/>
      <c r="D307" s="2"/>
      <c r="E307" s="2"/>
      <c r="F307" s="2"/>
      <c r="G307" s="2"/>
      <c r="H307" s="2"/>
      <c r="I307" s="42"/>
      <c r="J307" s="2"/>
      <c r="K307" s="31"/>
      <c r="L307" s="31"/>
    </row>
    <row r="308" spans="1:12" x14ac:dyDescent="0.2">
      <c r="A308" s="41" t="s">
        <v>1793</v>
      </c>
      <c r="B308" s="2"/>
      <c r="C308" s="2"/>
      <c r="D308" s="2"/>
      <c r="E308" s="2"/>
      <c r="F308" s="2"/>
      <c r="G308" s="2"/>
      <c r="H308" s="2"/>
      <c r="I308" s="42"/>
      <c r="J308" s="2"/>
      <c r="K308" s="31"/>
      <c r="L308" s="31"/>
    </row>
    <row r="309" spans="1:12" x14ac:dyDescent="0.2">
      <c r="A309" s="43" t="s">
        <v>1794</v>
      </c>
      <c r="B309" s="44"/>
      <c r="C309" s="44"/>
      <c r="D309" s="44"/>
      <c r="E309" s="44"/>
      <c r="F309" s="44"/>
      <c r="G309" s="44"/>
      <c r="H309" s="44"/>
      <c r="I309" s="45"/>
      <c r="J309" s="2"/>
      <c r="K309" s="31"/>
      <c r="L309" s="31"/>
    </row>
    <row r="311" spans="1:12" x14ac:dyDescent="0.2">
      <c r="A311" s="293" t="s">
        <v>1777</v>
      </c>
      <c r="B311" s="164"/>
      <c r="C311" s="164"/>
      <c r="D311" s="164"/>
      <c r="E311" s="164"/>
      <c r="F311" s="164"/>
      <c r="G311" s="164"/>
      <c r="H311" s="164"/>
      <c r="I311" s="99"/>
    </row>
    <row r="312" spans="1:12" x14ac:dyDescent="0.2">
      <c r="A312" s="41" t="s">
        <v>1795</v>
      </c>
      <c r="I312" s="167"/>
    </row>
    <row r="313" spans="1:12" x14ac:dyDescent="0.2">
      <c r="A313" s="41" t="s">
        <v>1796</v>
      </c>
      <c r="I313" s="167"/>
    </row>
    <row r="314" spans="1:12" x14ac:dyDescent="0.2">
      <c r="A314" s="233" t="s">
        <v>1797</v>
      </c>
      <c r="I314" s="167"/>
    </row>
    <row r="315" spans="1:12" x14ac:dyDescent="0.2">
      <c r="A315" s="233" t="s">
        <v>1798</v>
      </c>
      <c r="I315" s="167"/>
    </row>
    <row r="316" spans="1:12" x14ac:dyDescent="0.2">
      <c r="A316" s="166" t="s">
        <v>1799</v>
      </c>
      <c r="I316" s="167"/>
    </row>
    <row r="317" spans="1:12" x14ac:dyDescent="0.2">
      <c r="A317" s="235" t="s">
        <v>1800</v>
      </c>
      <c r="B317" s="168"/>
      <c r="C317" s="168"/>
      <c r="D317" s="168"/>
      <c r="E317" s="168"/>
      <c r="F317" s="168"/>
      <c r="G317" s="168"/>
      <c r="H317" s="168"/>
      <c r="I317" s="103"/>
    </row>
    <row r="319" spans="1:12" x14ac:dyDescent="0.2">
      <c r="A319" s="253" t="s">
        <v>1778</v>
      </c>
      <c r="B319" s="164"/>
      <c r="C319" s="164"/>
      <c r="D319" s="164"/>
      <c r="E319" s="164"/>
      <c r="F319" s="164"/>
      <c r="G319" s="164"/>
      <c r="H319" s="164"/>
      <c r="I319" s="99"/>
      <c r="J319" s="31"/>
      <c r="K319" s="31"/>
      <c r="L319" s="31"/>
    </row>
    <row r="320" spans="1:12" x14ac:dyDescent="0.2">
      <c r="A320" s="198" t="s">
        <v>1801</v>
      </c>
      <c r="B320" s="31"/>
      <c r="C320" s="31"/>
      <c r="D320" s="31"/>
      <c r="E320" s="31"/>
      <c r="F320" s="31"/>
      <c r="G320" s="31"/>
      <c r="H320" s="31"/>
      <c r="I320" s="167"/>
      <c r="J320" s="31"/>
      <c r="K320" s="31"/>
      <c r="L320" s="31"/>
    </row>
    <row r="321" spans="1:12" x14ac:dyDescent="0.2">
      <c r="A321" s="198" t="s">
        <v>1802</v>
      </c>
      <c r="B321" s="65"/>
      <c r="C321" s="65"/>
      <c r="D321" s="65"/>
      <c r="E321" s="65"/>
      <c r="F321" s="65"/>
      <c r="G321" s="65"/>
      <c r="H321" s="65"/>
      <c r="I321" s="234"/>
      <c r="J321" s="65"/>
      <c r="K321" s="31"/>
      <c r="L321" s="31"/>
    </row>
    <row r="322" spans="1:12" x14ac:dyDescent="0.2">
      <c r="A322" s="198" t="s">
        <v>1803</v>
      </c>
      <c r="B322" s="65"/>
      <c r="C322" s="65"/>
      <c r="D322" s="65"/>
      <c r="E322" s="65"/>
      <c r="F322" s="65"/>
      <c r="G322" s="65"/>
      <c r="H322" s="65"/>
      <c r="I322" s="234"/>
      <c r="J322" s="65"/>
      <c r="K322" s="31"/>
      <c r="L322" s="31"/>
    </row>
    <row r="323" spans="1:12" x14ac:dyDescent="0.2">
      <c r="A323" s="198" t="s">
        <v>1804</v>
      </c>
      <c r="B323" s="65"/>
      <c r="C323" s="65"/>
      <c r="D323" s="65"/>
      <c r="E323" s="65"/>
      <c r="F323" s="65"/>
      <c r="G323" s="65"/>
      <c r="H323" s="65"/>
      <c r="I323" s="234"/>
      <c r="J323" s="65"/>
      <c r="K323" s="31"/>
      <c r="L323" s="31"/>
    </row>
    <row r="324" spans="1:12" x14ac:dyDescent="0.2">
      <c r="A324" s="198" t="s">
        <v>1805</v>
      </c>
      <c r="B324" s="65"/>
      <c r="C324" s="65"/>
      <c r="D324" s="65"/>
      <c r="E324" s="65"/>
      <c r="F324" s="65"/>
      <c r="G324" s="65"/>
      <c r="H324" s="65"/>
      <c r="I324" s="234"/>
      <c r="J324" s="65"/>
      <c r="K324" s="31"/>
      <c r="L324" s="31"/>
    </row>
    <row r="325" spans="1:12" x14ac:dyDescent="0.2">
      <c r="A325" s="166" t="s">
        <v>1806</v>
      </c>
      <c r="B325" s="65"/>
      <c r="C325" s="65"/>
      <c r="D325" s="65"/>
      <c r="E325" s="65"/>
      <c r="F325" s="65"/>
      <c r="G325" s="65"/>
      <c r="H325" s="65"/>
      <c r="I325" s="234"/>
      <c r="J325" s="65"/>
      <c r="K325" s="31"/>
      <c r="L325" s="31"/>
    </row>
    <row r="326" spans="1:12" x14ac:dyDescent="0.2">
      <c r="A326" s="198" t="s">
        <v>1807</v>
      </c>
      <c r="B326" s="31"/>
      <c r="C326" s="31"/>
      <c r="D326" s="31"/>
      <c r="E326" s="31"/>
      <c r="F326" s="31"/>
      <c r="G326" s="31"/>
      <c r="H326" s="31"/>
      <c r="I326" s="167"/>
      <c r="J326" s="31"/>
      <c r="K326" s="31"/>
      <c r="L326" s="31"/>
    </row>
    <row r="327" spans="1:12" x14ac:dyDescent="0.2">
      <c r="A327" s="166" t="s">
        <v>1808</v>
      </c>
      <c r="B327" s="31"/>
      <c r="C327" s="31"/>
      <c r="D327" s="31"/>
      <c r="E327" s="31"/>
      <c r="F327" s="31"/>
      <c r="G327" s="31"/>
      <c r="H327" s="31"/>
      <c r="I327" s="167"/>
    </row>
    <row r="328" spans="1:12" x14ac:dyDescent="0.2">
      <c r="A328" s="101" t="s">
        <v>1809</v>
      </c>
      <c r="B328" s="168"/>
      <c r="C328" s="168"/>
      <c r="D328" s="168"/>
      <c r="E328" s="168"/>
      <c r="F328" s="168"/>
      <c r="G328" s="168"/>
      <c r="H328" s="168"/>
      <c r="I328" s="103"/>
      <c r="K328">
        <f ca="1">RANDBETWEEN(1,1000)</f>
        <v>562</v>
      </c>
    </row>
    <row r="330" spans="1:12" x14ac:dyDescent="0.2">
      <c r="A330" s="253" t="s">
        <v>1779</v>
      </c>
      <c r="B330" s="164"/>
      <c r="C330" s="164"/>
      <c r="D330" s="164"/>
      <c r="E330" s="164"/>
      <c r="F330" s="164"/>
      <c r="G330" s="164"/>
      <c r="H330" s="164"/>
      <c r="I330" s="99"/>
      <c r="K330">
        <f ca="1">RANDBETWEEN(1,6)</f>
        <v>6</v>
      </c>
    </row>
    <row r="331" spans="1:12" x14ac:dyDescent="0.2">
      <c r="A331" s="198" t="s">
        <v>1810</v>
      </c>
      <c r="I331" s="167"/>
    </row>
    <row r="332" spans="1:12" x14ac:dyDescent="0.2">
      <c r="A332" s="198" t="s">
        <v>1811</v>
      </c>
      <c r="I332" s="167"/>
    </row>
    <row r="333" spans="1:12" x14ac:dyDescent="0.2">
      <c r="A333" s="198" t="s">
        <v>1812</v>
      </c>
      <c r="I333" s="167"/>
    </row>
    <row r="334" spans="1:12" x14ac:dyDescent="0.2">
      <c r="A334" s="198" t="s">
        <v>1813</v>
      </c>
      <c r="I334" s="167"/>
    </row>
    <row r="335" spans="1:12" x14ac:dyDescent="0.2">
      <c r="A335" s="198" t="s">
        <v>1814</v>
      </c>
      <c r="I335" s="167"/>
    </row>
    <row r="336" spans="1:12" x14ac:dyDescent="0.2">
      <c r="A336" s="298" t="s">
        <v>1815</v>
      </c>
      <c r="B336" s="168"/>
      <c r="C336" s="168"/>
      <c r="D336" s="168"/>
      <c r="E336" s="168"/>
      <c r="F336" s="168"/>
      <c r="G336" s="168"/>
      <c r="H336" s="168"/>
      <c r="I336" s="103"/>
    </row>
    <row r="341" spans="1:7" x14ac:dyDescent="0.2">
      <c r="A341" s="49" t="s">
        <v>1816</v>
      </c>
    </row>
    <row r="342" spans="1:7" x14ac:dyDescent="0.2">
      <c r="A342" s="49"/>
    </row>
    <row r="343" spans="1:7" x14ac:dyDescent="0.2">
      <c r="A343" t="s">
        <v>1817</v>
      </c>
    </row>
    <row r="344" spans="1:7" x14ac:dyDescent="0.2">
      <c r="A344" t="s">
        <v>1818</v>
      </c>
    </row>
    <row r="347" spans="1:7" x14ac:dyDescent="0.2">
      <c r="A347" s="114" t="s">
        <v>1819</v>
      </c>
      <c r="B347" s="299">
        <f ca="1">RANDBETWEEN(1,6)</f>
        <v>1</v>
      </c>
      <c r="C347" s="226" t="s">
        <v>1124</v>
      </c>
      <c r="D347" s="226" t="s">
        <v>1125</v>
      </c>
      <c r="E347" s="226" t="s">
        <v>507</v>
      </c>
      <c r="F347" s="226" t="s">
        <v>1126</v>
      </c>
      <c r="G347" s="226" t="s">
        <v>311</v>
      </c>
    </row>
    <row r="348" spans="1:7" x14ac:dyDescent="0.2">
      <c r="A348" s="300" t="s">
        <v>1820</v>
      </c>
      <c r="B348" s="301"/>
      <c r="C348" s="70">
        <v>1</v>
      </c>
      <c r="D348" s="70" t="s">
        <v>1507</v>
      </c>
      <c r="E348" s="70">
        <v>1</v>
      </c>
      <c r="F348" s="70">
        <v>1</v>
      </c>
      <c r="G348" s="70" t="s">
        <v>1507</v>
      </c>
    </row>
    <row r="349" spans="1:7" x14ac:dyDescent="0.2">
      <c r="A349" s="300" t="s">
        <v>1821</v>
      </c>
      <c r="B349" s="301"/>
      <c r="C349" s="70" t="s">
        <v>82</v>
      </c>
      <c r="D349" s="70">
        <v>3</v>
      </c>
      <c r="E349" s="70" t="s">
        <v>1771</v>
      </c>
      <c r="F349" s="70" t="s">
        <v>82</v>
      </c>
      <c r="G349" s="70">
        <v>3</v>
      </c>
    </row>
    <row r="350" spans="1:7" x14ac:dyDescent="0.2">
      <c r="A350" s="300" t="s">
        <v>1822</v>
      </c>
      <c r="B350" s="301"/>
      <c r="C350" s="70">
        <v>2</v>
      </c>
      <c r="D350" s="70" t="s">
        <v>835</v>
      </c>
      <c r="E350" s="70">
        <v>5</v>
      </c>
      <c r="F350" s="70" t="s">
        <v>882</v>
      </c>
      <c r="G350" s="70">
        <v>4</v>
      </c>
    </row>
    <row r="351" spans="1:7" x14ac:dyDescent="0.2">
      <c r="A351" s="21" t="s">
        <v>1823</v>
      </c>
      <c r="B351" s="301"/>
      <c r="C351" s="70" t="s">
        <v>1824</v>
      </c>
      <c r="D351" s="70" t="s">
        <v>82</v>
      </c>
      <c r="E351" s="70" t="s">
        <v>82</v>
      </c>
      <c r="F351" s="70">
        <v>4</v>
      </c>
      <c r="G351" s="70">
        <v>5</v>
      </c>
    </row>
    <row r="352" spans="1:7" x14ac:dyDescent="0.2">
      <c r="A352" s="300" t="s">
        <v>1825</v>
      </c>
      <c r="B352" s="14"/>
      <c r="C352" s="70">
        <v>6</v>
      </c>
      <c r="D352" s="70">
        <v>6</v>
      </c>
      <c r="E352" s="70">
        <v>6</v>
      </c>
      <c r="F352" s="70" t="s">
        <v>386</v>
      </c>
      <c r="G352" s="70">
        <v>6</v>
      </c>
    </row>
    <row r="355" spans="1:8" x14ac:dyDescent="0.2">
      <c r="A355" s="109" t="s">
        <v>1826</v>
      </c>
      <c r="B355" s="111"/>
      <c r="C355" s="111"/>
      <c r="D355" s="111"/>
      <c r="E355" s="111"/>
      <c r="F355" s="111"/>
      <c r="G355" s="111"/>
      <c r="H355" s="24"/>
    </row>
    <row r="356" spans="1:8" x14ac:dyDescent="0.2">
      <c r="A356" s="60" t="s">
        <v>1827</v>
      </c>
      <c r="B356" s="28"/>
      <c r="C356" s="28"/>
      <c r="D356" s="28"/>
      <c r="E356" s="28"/>
      <c r="F356" s="28"/>
      <c r="G356" s="28"/>
      <c r="H356" s="29"/>
    </row>
    <row r="357" spans="1:8" x14ac:dyDescent="0.2">
      <c r="A357" s="33" t="s">
        <v>1828</v>
      </c>
      <c r="B357" s="31"/>
      <c r="C357" s="31"/>
      <c r="D357" s="31"/>
      <c r="E357" s="31"/>
      <c r="F357" s="31"/>
      <c r="G357" s="31"/>
      <c r="H357" s="32"/>
    </row>
    <row r="358" spans="1:8" x14ac:dyDescent="0.2">
      <c r="A358" s="34" t="s">
        <v>1829</v>
      </c>
      <c r="B358" s="35"/>
      <c r="C358" s="35"/>
      <c r="D358" s="35"/>
      <c r="E358" s="35"/>
      <c r="F358" s="35"/>
      <c r="G358" s="35"/>
      <c r="H358" s="36"/>
    </row>
    <row r="359" spans="1:8" x14ac:dyDescent="0.2">
      <c r="A359" s="253" t="s">
        <v>1581</v>
      </c>
      <c r="B359" s="164"/>
      <c r="C359" s="164"/>
      <c r="D359" s="164"/>
      <c r="E359" s="164"/>
      <c r="F359" s="164"/>
      <c r="G359" s="164"/>
      <c r="H359" s="99"/>
    </row>
    <row r="360" spans="1:8" x14ac:dyDescent="0.2">
      <c r="A360" s="166" t="s">
        <v>1830</v>
      </c>
      <c r="B360" s="31"/>
      <c r="C360" s="31"/>
      <c r="D360" s="31"/>
      <c r="E360" s="31"/>
      <c r="F360" s="31"/>
      <c r="G360" s="31"/>
      <c r="H360" s="167"/>
    </row>
    <row r="361" spans="1:8" x14ac:dyDescent="0.2">
      <c r="A361" s="166" t="s">
        <v>1831</v>
      </c>
      <c r="B361" s="31"/>
      <c r="C361" s="31"/>
      <c r="D361" s="31"/>
      <c r="E361" s="31"/>
      <c r="F361" s="31"/>
      <c r="G361" s="31"/>
      <c r="H361" s="167"/>
    </row>
    <row r="362" spans="1:8" x14ac:dyDescent="0.2">
      <c r="A362" s="166" t="s">
        <v>1832</v>
      </c>
      <c r="B362" s="31"/>
      <c r="C362" s="31"/>
      <c r="D362" s="31"/>
      <c r="E362" s="31"/>
      <c r="F362" s="31"/>
      <c r="G362" s="31"/>
      <c r="H362" s="167"/>
    </row>
    <row r="363" spans="1:8" x14ac:dyDescent="0.2">
      <c r="A363" s="101" t="s">
        <v>1833</v>
      </c>
      <c r="B363" s="168"/>
      <c r="C363" s="168"/>
      <c r="D363" s="168"/>
      <c r="E363" s="168"/>
      <c r="F363" s="168"/>
      <c r="G363" s="168"/>
      <c r="H363" s="103"/>
    </row>
    <row r="364" spans="1:8" x14ac:dyDescent="0.2">
      <c r="A364" s="253" t="s">
        <v>1583</v>
      </c>
      <c r="B364" s="164"/>
      <c r="C364" s="164"/>
      <c r="D364" s="164"/>
      <c r="E364" s="164"/>
      <c r="F364" s="164"/>
      <c r="G364" s="164"/>
      <c r="H364" s="99"/>
    </row>
    <row r="365" spans="1:8" x14ac:dyDescent="0.2">
      <c r="A365" s="166" t="s">
        <v>1834</v>
      </c>
      <c r="B365" s="31"/>
      <c r="C365" s="31"/>
      <c r="D365" s="31"/>
      <c r="E365" s="31"/>
      <c r="F365" s="31"/>
      <c r="G365" s="31"/>
      <c r="H365" s="167"/>
    </row>
    <row r="366" spans="1:8" x14ac:dyDescent="0.2">
      <c r="A366" s="166" t="s">
        <v>1835</v>
      </c>
      <c r="B366" s="31"/>
      <c r="C366" s="31"/>
      <c r="D366" s="31"/>
      <c r="E366" s="31"/>
      <c r="F366" s="31"/>
      <c r="G366" s="31"/>
      <c r="H366" s="167"/>
    </row>
    <row r="367" spans="1:8" x14ac:dyDescent="0.2">
      <c r="A367" s="101" t="s">
        <v>1836</v>
      </c>
      <c r="B367" s="168"/>
      <c r="C367" s="168"/>
      <c r="D367" s="168"/>
      <c r="E367" s="168"/>
      <c r="F367" s="168"/>
      <c r="G367" s="168"/>
      <c r="H367" s="103"/>
    </row>
    <row r="368" spans="1:8" x14ac:dyDescent="0.2">
      <c r="A368" s="253" t="s">
        <v>1235</v>
      </c>
      <c r="B368" s="164"/>
      <c r="C368" s="164"/>
      <c r="D368" s="164"/>
      <c r="E368" s="164"/>
      <c r="F368" s="164"/>
      <c r="G368" s="164"/>
      <c r="H368" s="99"/>
    </row>
    <row r="369" spans="1:8" x14ac:dyDescent="0.2">
      <c r="A369" s="101" t="s">
        <v>1586</v>
      </c>
      <c r="B369" s="168"/>
      <c r="C369" s="168"/>
      <c r="D369" s="168"/>
      <c r="E369" s="168"/>
      <c r="F369" s="168"/>
      <c r="G369" s="168"/>
      <c r="H369" s="103"/>
    </row>
    <row r="370" spans="1:8" x14ac:dyDescent="0.2">
      <c r="B370" s="31"/>
      <c r="C370" s="31"/>
      <c r="D370" s="31"/>
      <c r="E370" s="31"/>
      <c r="F370" s="31"/>
      <c r="G370" s="31"/>
      <c r="H370" s="31"/>
    </row>
    <row r="371" spans="1:8" x14ac:dyDescent="0.2">
      <c r="A371" s="109" t="s">
        <v>1837</v>
      </c>
      <c r="B371" s="111"/>
      <c r="C371" s="111"/>
      <c r="D371" s="111"/>
      <c r="E371" s="111"/>
      <c r="F371" s="111"/>
      <c r="G371" s="111"/>
      <c r="H371" s="24"/>
    </row>
    <row r="372" spans="1:8" x14ac:dyDescent="0.2">
      <c r="A372" s="60" t="s">
        <v>1827</v>
      </c>
      <c r="B372" s="28"/>
      <c r="C372" s="28"/>
      <c r="D372" s="28"/>
      <c r="E372" s="28"/>
      <c r="F372" s="28"/>
      <c r="G372" s="28"/>
      <c r="H372" s="29"/>
    </row>
    <row r="373" spans="1:8" x14ac:dyDescent="0.2">
      <c r="A373" s="33" t="s">
        <v>1838</v>
      </c>
      <c r="B373" s="31"/>
      <c r="C373" s="31"/>
      <c r="D373" s="31"/>
      <c r="E373" s="31"/>
      <c r="F373" s="31"/>
      <c r="G373" s="31"/>
      <c r="H373" s="32"/>
    </row>
    <row r="374" spans="1:8" x14ac:dyDescent="0.2">
      <c r="A374" s="34" t="s">
        <v>1829</v>
      </c>
      <c r="B374" s="35"/>
      <c r="C374" s="35"/>
      <c r="D374" s="35"/>
      <c r="E374" s="35"/>
      <c r="F374" s="35"/>
      <c r="G374" s="35"/>
      <c r="H374" s="36"/>
    </row>
    <row r="375" spans="1:8" x14ac:dyDescent="0.2">
      <c r="A375" s="60" t="s">
        <v>1581</v>
      </c>
      <c r="B375" s="28"/>
      <c r="C375" s="28"/>
      <c r="D375" s="28"/>
      <c r="E375" s="28"/>
      <c r="F375" s="28"/>
      <c r="G375" s="28"/>
      <c r="H375" s="29"/>
    </row>
    <row r="376" spans="1:8" x14ac:dyDescent="0.2">
      <c r="A376" s="33" t="s">
        <v>1839</v>
      </c>
      <c r="B376" s="31"/>
      <c r="C376" s="31"/>
      <c r="D376" s="31"/>
      <c r="E376" s="31"/>
      <c r="F376" s="31"/>
      <c r="G376" s="31"/>
      <c r="H376" s="32"/>
    </row>
    <row r="377" spans="1:8" x14ac:dyDescent="0.2">
      <c r="A377" s="33" t="s">
        <v>1840</v>
      </c>
      <c r="B377" s="31"/>
      <c r="C377" s="31"/>
      <c r="D377" s="31"/>
      <c r="E377" s="31"/>
      <c r="F377" s="31"/>
      <c r="G377" s="31"/>
      <c r="H377" s="32"/>
    </row>
    <row r="378" spans="1:8" x14ac:dyDescent="0.2">
      <c r="A378" s="33" t="s">
        <v>1841</v>
      </c>
      <c r="B378" s="31"/>
      <c r="C378" s="31"/>
      <c r="D378" s="31"/>
      <c r="E378" s="31"/>
      <c r="F378" s="31"/>
      <c r="G378" s="31"/>
      <c r="H378" s="32"/>
    </row>
    <row r="379" spans="1:8" x14ac:dyDescent="0.2">
      <c r="A379" s="33" t="s">
        <v>1842</v>
      </c>
      <c r="B379" s="31"/>
      <c r="C379" s="31"/>
      <c r="D379" s="31"/>
      <c r="E379" s="31"/>
      <c r="F379" s="31"/>
      <c r="G379" s="31"/>
      <c r="H379" s="32"/>
    </row>
    <row r="380" spans="1:8" x14ac:dyDescent="0.2">
      <c r="A380" s="33" t="s">
        <v>1843</v>
      </c>
      <c r="B380" s="31"/>
      <c r="C380" s="31"/>
      <c r="D380" s="31"/>
      <c r="E380" s="31"/>
      <c r="F380" s="31"/>
      <c r="G380" s="31"/>
      <c r="H380" s="32"/>
    </row>
    <row r="381" spans="1:8" x14ac:dyDescent="0.2">
      <c r="A381" s="33" t="s">
        <v>1844</v>
      </c>
      <c r="B381" s="31"/>
      <c r="C381" s="31"/>
      <c r="D381" s="31"/>
      <c r="E381" s="31"/>
      <c r="F381" s="31"/>
      <c r="G381" s="31"/>
      <c r="H381" s="32"/>
    </row>
    <row r="382" spans="1:8" x14ac:dyDescent="0.2">
      <c r="A382" s="33" t="s">
        <v>1845</v>
      </c>
      <c r="B382" s="31"/>
      <c r="C382" s="31"/>
      <c r="D382" s="31"/>
      <c r="E382" s="31"/>
      <c r="F382" s="31"/>
      <c r="G382" s="31"/>
      <c r="H382" s="32"/>
    </row>
    <row r="383" spans="1:8" x14ac:dyDescent="0.2">
      <c r="A383" s="34" t="s">
        <v>1846</v>
      </c>
      <c r="B383" s="35"/>
      <c r="C383" s="35"/>
      <c r="D383" s="35"/>
      <c r="E383" s="35"/>
      <c r="F383" s="35"/>
      <c r="G383" s="35"/>
      <c r="H383" s="36"/>
    </row>
    <row r="384" spans="1:8" x14ac:dyDescent="0.2">
      <c r="A384" s="60" t="s">
        <v>1583</v>
      </c>
      <c r="B384" s="28"/>
      <c r="C384" s="28"/>
      <c r="D384" s="28"/>
      <c r="E384" s="28"/>
      <c r="F384" s="28"/>
      <c r="G384" s="28"/>
      <c r="H384" s="29"/>
    </row>
    <row r="385" spans="1:8" x14ac:dyDescent="0.2">
      <c r="A385" s="33" t="s">
        <v>1847</v>
      </c>
      <c r="B385" s="31"/>
      <c r="C385" s="31"/>
      <c r="D385" s="31"/>
      <c r="E385" s="31"/>
      <c r="F385" s="31"/>
      <c r="G385" s="31"/>
      <c r="H385" s="32"/>
    </row>
    <row r="386" spans="1:8" x14ac:dyDescent="0.2">
      <c r="A386" s="34" t="s">
        <v>1848</v>
      </c>
      <c r="B386" s="35"/>
      <c r="C386" s="35"/>
      <c r="D386" s="35"/>
      <c r="E386" s="35"/>
      <c r="F386" s="35"/>
      <c r="G386" s="35"/>
      <c r="H386" s="36"/>
    </row>
    <row r="387" spans="1:8" x14ac:dyDescent="0.2">
      <c r="A387" s="60" t="s">
        <v>1235</v>
      </c>
      <c r="B387" s="28"/>
      <c r="C387" s="28"/>
      <c r="D387" s="28"/>
      <c r="E387" s="28"/>
      <c r="F387" s="28"/>
      <c r="G387" s="28"/>
      <c r="H387" s="29"/>
    </row>
    <row r="388" spans="1:8" x14ac:dyDescent="0.2">
      <c r="A388" s="33" t="s">
        <v>1586</v>
      </c>
      <c r="B388" s="31"/>
      <c r="C388" s="31"/>
      <c r="D388" s="31"/>
      <c r="E388" s="31"/>
      <c r="F388" s="31"/>
      <c r="G388" s="31"/>
      <c r="H388" s="32"/>
    </row>
    <row r="389" spans="1:8" x14ac:dyDescent="0.2">
      <c r="A389" s="34" t="s">
        <v>1849</v>
      </c>
      <c r="B389" s="35"/>
      <c r="C389" s="35"/>
      <c r="D389" s="35"/>
      <c r="E389" s="35"/>
      <c r="F389" s="35"/>
      <c r="G389" s="35"/>
      <c r="H389" s="36"/>
    </row>
    <row r="391" spans="1:8" x14ac:dyDescent="0.2">
      <c r="A391" s="12" t="s">
        <v>1850</v>
      </c>
      <c r="B391" s="13"/>
      <c r="C391" s="13"/>
      <c r="D391" s="13"/>
      <c r="E391" s="13"/>
      <c r="F391" s="13"/>
      <c r="G391" s="13"/>
      <c r="H391" s="14"/>
    </row>
    <row r="392" spans="1:8" x14ac:dyDescent="0.2">
      <c r="A392" s="253" t="s">
        <v>1827</v>
      </c>
      <c r="B392" s="164"/>
      <c r="C392" s="164"/>
      <c r="D392" s="164"/>
      <c r="E392" s="164"/>
      <c r="F392" s="164"/>
      <c r="G392" s="164"/>
      <c r="H392" s="99"/>
    </row>
    <row r="393" spans="1:8" x14ac:dyDescent="0.2">
      <c r="A393" s="166" t="s">
        <v>1851</v>
      </c>
      <c r="H393" s="167"/>
    </row>
    <row r="394" spans="1:8" x14ac:dyDescent="0.2">
      <c r="A394" s="101" t="s">
        <v>1852</v>
      </c>
      <c r="B394" s="168"/>
      <c r="C394" s="168"/>
      <c r="D394" s="168"/>
      <c r="E394" s="168"/>
      <c r="F394" s="168"/>
      <c r="G394" s="168"/>
      <c r="H394" s="103"/>
    </row>
    <row r="395" spans="1:8" x14ac:dyDescent="0.2">
      <c r="A395" s="253" t="s">
        <v>1581</v>
      </c>
      <c r="B395" s="164"/>
      <c r="C395" s="164"/>
      <c r="D395" s="164"/>
      <c r="E395" s="164"/>
      <c r="F395" s="164"/>
      <c r="G395" s="164"/>
      <c r="H395" s="99"/>
    </row>
    <row r="396" spans="1:8" x14ac:dyDescent="0.2">
      <c r="A396" s="166" t="s">
        <v>1853</v>
      </c>
      <c r="H396" s="167"/>
    </row>
    <row r="397" spans="1:8" x14ac:dyDescent="0.2">
      <c r="A397" s="166" t="s">
        <v>1854</v>
      </c>
      <c r="H397" s="167"/>
    </row>
    <row r="398" spans="1:8" x14ac:dyDescent="0.2">
      <c r="A398" s="166" t="s">
        <v>1855</v>
      </c>
      <c r="H398" s="167"/>
    </row>
    <row r="399" spans="1:8" x14ac:dyDescent="0.2">
      <c r="A399" s="101" t="s">
        <v>1856</v>
      </c>
      <c r="B399" s="168"/>
      <c r="C399" s="168"/>
      <c r="D399" s="168"/>
      <c r="E399" s="168"/>
      <c r="F399" s="168"/>
      <c r="G399" s="168"/>
      <c r="H399" s="103"/>
    </row>
    <row r="400" spans="1:8" x14ac:dyDescent="0.2">
      <c r="A400" s="253" t="s">
        <v>1583</v>
      </c>
      <c r="B400" s="164"/>
      <c r="C400" s="164"/>
      <c r="D400" s="164"/>
      <c r="E400" s="164"/>
      <c r="F400" s="164"/>
      <c r="G400" s="164"/>
      <c r="H400" s="99"/>
    </row>
    <row r="401" spans="1:8" x14ac:dyDescent="0.2">
      <c r="A401" s="166" t="s">
        <v>1857</v>
      </c>
      <c r="H401" s="167"/>
    </row>
    <row r="402" spans="1:8" x14ac:dyDescent="0.2">
      <c r="A402" s="101" t="s">
        <v>1858</v>
      </c>
      <c r="B402" s="168"/>
      <c r="C402" s="168"/>
      <c r="D402" s="168"/>
      <c r="E402" s="168"/>
      <c r="F402" s="168"/>
      <c r="G402" s="168"/>
      <c r="H402" s="103"/>
    </row>
    <row r="403" spans="1:8" x14ac:dyDescent="0.2">
      <c r="A403" s="253" t="s">
        <v>1235</v>
      </c>
      <c r="B403" s="164"/>
      <c r="C403" s="164"/>
      <c r="D403" s="164"/>
      <c r="E403" s="164"/>
      <c r="F403" s="164"/>
      <c r="G403" s="164"/>
      <c r="H403" s="99"/>
    </row>
    <row r="404" spans="1:8" x14ac:dyDescent="0.2">
      <c r="A404" s="166" t="s">
        <v>1859</v>
      </c>
      <c r="H404" s="167"/>
    </row>
    <row r="405" spans="1:8" x14ac:dyDescent="0.2">
      <c r="A405" s="101" t="s">
        <v>1860</v>
      </c>
      <c r="B405" s="168"/>
      <c r="C405" s="168"/>
      <c r="D405" s="168"/>
      <c r="E405" s="168"/>
      <c r="F405" s="168"/>
      <c r="G405" s="168"/>
      <c r="H405" s="103"/>
    </row>
    <row r="407" spans="1:8" x14ac:dyDescent="0.2">
      <c r="A407" s="109" t="s">
        <v>1861</v>
      </c>
      <c r="B407" s="111"/>
      <c r="C407" s="111"/>
      <c r="D407" s="111"/>
      <c r="E407" s="111"/>
      <c r="F407" s="111"/>
      <c r="G407" s="111"/>
      <c r="H407" s="24"/>
    </row>
    <row r="408" spans="1:8" x14ac:dyDescent="0.2">
      <c r="A408" s="60" t="s">
        <v>1827</v>
      </c>
      <c r="B408" s="28"/>
      <c r="C408" s="28"/>
      <c r="D408" s="28"/>
      <c r="E408" s="28"/>
      <c r="F408" s="28"/>
      <c r="G408" s="28"/>
      <c r="H408" s="29"/>
    </row>
    <row r="409" spans="1:8" ht="15" customHeight="1" x14ac:dyDescent="0.2">
      <c r="A409" s="33" t="s">
        <v>1828</v>
      </c>
      <c r="B409" s="31"/>
      <c r="C409" s="31"/>
      <c r="D409" s="31"/>
      <c r="E409" s="31"/>
      <c r="F409" s="31"/>
      <c r="G409" s="31"/>
      <c r="H409" s="32"/>
    </row>
    <row r="410" spans="1:8" ht="15" customHeight="1" x14ac:dyDescent="0.2">
      <c r="A410" s="34" t="s">
        <v>1862</v>
      </c>
      <c r="B410" s="35"/>
      <c r="C410" s="35"/>
      <c r="D410" s="35"/>
      <c r="E410" s="35"/>
      <c r="F410" s="35"/>
      <c r="G410" s="35"/>
      <c r="H410" s="36"/>
    </row>
    <row r="411" spans="1:8" ht="15" customHeight="1" x14ac:dyDescent="0.2">
      <c r="A411" s="60" t="s">
        <v>1581</v>
      </c>
      <c r="B411" s="28"/>
      <c r="C411" s="28"/>
      <c r="D411" s="28"/>
      <c r="E411" s="28"/>
      <c r="F411" s="28"/>
      <c r="G411" s="28"/>
      <c r="H411" s="29"/>
    </row>
    <row r="412" spans="1:8" ht="15" customHeight="1" x14ac:dyDescent="0.2">
      <c r="A412" s="33" t="s">
        <v>1863</v>
      </c>
      <c r="B412" s="31"/>
      <c r="C412" s="31"/>
      <c r="D412" s="31"/>
      <c r="E412" s="31"/>
      <c r="F412" s="31"/>
      <c r="G412" s="31"/>
      <c r="H412" s="32"/>
    </row>
    <row r="413" spans="1:8" ht="15" customHeight="1" x14ac:dyDescent="0.2">
      <c r="A413" s="33" t="s">
        <v>1864</v>
      </c>
      <c r="B413" s="31"/>
      <c r="C413" s="31"/>
      <c r="D413" s="31"/>
      <c r="E413" s="31"/>
      <c r="F413" s="31"/>
      <c r="G413" s="31"/>
      <c r="H413" s="32"/>
    </row>
    <row r="414" spans="1:8" ht="15" customHeight="1" x14ac:dyDescent="0.2">
      <c r="A414" s="33" t="s">
        <v>1865</v>
      </c>
      <c r="B414" s="31"/>
      <c r="C414" s="31"/>
      <c r="D414" s="31"/>
      <c r="E414" s="31"/>
      <c r="F414" s="31"/>
      <c r="G414" s="31"/>
      <c r="H414" s="32"/>
    </row>
    <row r="415" spans="1:8" ht="15" customHeight="1" x14ac:dyDescent="0.2">
      <c r="A415" s="34" t="s">
        <v>1866</v>
      </c>
      <c r="B415" s="35"/>
      <c r="C415" s="35"/>
      <c r="D415" s="35"/>
      <c r="E415" s="35"/>
      <c r="F415" s="35"/>
      <c r="G415" s="35"/>
      <c r="H415" s="36"/>
    </row>
    <row r="416" spans="1:8" ht="15" customHeight="1" x14ac:dyDescent="0.2">
      <c r="A416" s="60" t="s">
        <v>1583</v>
      </c>
      <c r="B416" s="28"/>
      <c r="C416" s="28"/>
      <c r="D416" s="28"/>
      <c r="E416" s="28"/>
      <c r="F416" s="28"/>
      <c r="G416" s="28"/>
      <c r="H416" s="29"/>
    </row>
    <row r="417" spans="1:8" ht="15" customHeight="1" x14ac:dyDescent="0.2">
      <c r="A417" s="33" t="s">
        <v>1867</v>
      </c>
      <c r="B417" s="31"/>
      <c r="C417" s="31"/>
      <c r="D417" s="31"/>
      <c r="E417" s="31"/>
      <c r="F417" s="31"/>
      <c r="G417" s="31"/>
      <c r="H417" s="32"/>
    </row>
    <row r="418" spans="1:8" ht="15" customHeight="1" x14ac:dyDescent="0.2">
      <c r="A418" s="34" t="s">
        <v>1868</v>
      </c>
      <c r="B418" s="35"/>
      <c r="C418" s="35"/>
      <c r="D418" s="35"/>
      <c r="E418" s="35"/>
      <c r="F418" s="35"/>
      <c r="G418" s="35"/>
      <c r="H418" s="36"/>
    </row>
    <row r="419" spans="1:8" ht="15" customHeight="1" x14ac:dyDescent="0.2">
      <c r="A419" s="253" t="s">
        <v>1235</v>
      </c>
      <c r="B419" s="164"/>
      <c r="C419" s="164"/>
      <c r="D419" s="164"/>
      <c r="E419" s="164"/>
      <c r="F419" s="164"/>
      <c r="G419" s="164"/>
      <c r="H419" s="99"/>
    </row>
    <row r="420" spans="1:8" ht="15" customHeight="1" x14ac:dyDescent="0.2">
      <c r="A420" s="101" t="s">
        <v>1859</v>
      </c>
      <c r="B420" s="168"/>
      <c r="C420" s="168"/>
      <c r="D420" s="168"/>
      <c r="E420" s="168"/>
      <c r="F420" s="168"/>
      <c r="G420" s="168"/>
      <c r="H420" s="103"/>
    </row>
    <row r="421" spans="1:8" ht="15" customHeight="1" x14ac:dyDescent="0.2">
      <c r="A421" s="136"/>
      <c r="B421" s="31"/>
      <c r="C421" s="31"/>
      <c r="D421" s="31"/>
      <c r="E421" s="31"/>
      <c r="F421" s="31"/>
      <c r="G421" s="31"/>
      <c r="H421" s="31"/>
    </row>
    <row r="422" spans="1:8" ht="15" customHeight="1" x14ac:dyDescent="0.2">
      <c r="A422" s="109" t="s">
        <v>1869</v>
      </c>
      <c r="B422" s="111"/>
      <c r="C422" s="111"/>
      <c r="D422" s="111"/>
      <c r="E422" s="111"/>
      <c r="F422" s="111"/>
      <c r="G422" s="111"/>
      <c r="H422" s="24"/>
    </row>
    <row r="423" spans="1:8" ht="15" customHeight="1" x14ac:dyDescent="0.2">
      <c r="A423" s="60" t="s">
        <v>1827</v>
      </c>
      <c r="B423" s="28"/>
      <c r="C423" s="28"/>
      <c r="D423" s="28"/>
      <c r="E423" s="28"/>
      <c r="F423" s="28"/>
      <c r="G423" s="28"/>
      <c r="H423" s="29"/>
    </row>
    <row r="424" spans="1:8" ht="15" customHeight="1" x14ac:dyDescent="0.2">
      <c r="A424" s="33" t="s">
        <v>1828</v>
      </c>
      <c r="B424" s="31"/>
      <c r="C424" s="31"/>
      <c r="D424" s="31"/>
      <c r="E424" s="31"/>
      <c r="F424" s="31"/>
      <c r="G424" s="31"/>
      <c r="H424" s="32"/>
    </row>
    <row r="425" spans="1:8" ht="15" customHeight="1" x14ac:dyDescent="0.2">
      <c r="A425" s="34" t="s">
        <v>1862</v>
      </c>
      <c r="B425" s="35"/>
      <c r="C425" s="35"/>
      <c r="D425" s="35"/>
      <c r="E425" s="35"/>
      <c r="F425" s="35"/>
      <c r="G425" s="35"/>
      <c r="H425" s="36"/>
    </row>
    <row r="426" spans="1:8" ht="15" customHeight="1" x14ac:dyDescent="0.2">
      <c r="A426" s="60" t="s">
        <v>1581</v>
      </c>
      <c r="B426" s="28"/>
      <c r="C426" s="28"/>
      <c r="D426" s="28"/>
      <c r="E426" s="28"/>
      <c r="F426" s="28"/>
      <c r="G426" s="28"/>
      <c r="H426" s="29"/>
    </row>
    <row r="427" spans="1:8" ht="15" customHeight="1" x14ac:dyDescent="0.2">
      <c r="A427" s="33" t="s">
        <v>1870</v>
      </c>
      <c r="B427" s="31"/>
      <c r="C427" s="31"/>
      <c r="D427" s="31"/>
      <c r="E427" s="31"/>
      <c r="F427" s="31"/>
      <c r="G427" s="31"/>
      <c r="H427" s="32"/>
    </row>
    <row r="428" spans="1:8" ht="15" customHeight="1" x14ac:dyDescent="0.2">
      <c r="A428" s="33" t="s">
        <v>1871</v>
      </c>
      <c r="B428" s="31"/>
      <c r="C428" s="31"/>
      <c r="D428" s="31"/>
      <c r="E428" s="31"/>
      <c r="F428" s="31"/>
      <c r="G428" s="31"/>
      <c r="H428" s="32"/>
    </row>
    <row r="429" spans="1:8" ht="15" customHeight="1" x14ac:dyDescent="0.2">
      <c r="A429" s="33" t="s">
        <v>1872</v>
      </c>
      <c r="B429" s="31"/>
      <c r="C429" s="31"/>
      <c r="D429" s="31"/>
      <c r="E429" s="31"/>
      <c r="F429" s="31"/>
      <c r="G429" s="31"/>
      <c r="H429" s="32"/>
    </row>
    <row r="430" spans="1:8" ht="15" customHeight="1" x14ac:dyDescent="0.2">
      <c r="A430" s="34" t="s">
        <v>1873</v>
      </c>
      <c r="B430" s="35"/>
      <c r="C430" s="35"/>
      <c r="D430" s="35"/>
      <c r="E430" s="35"/>
      <c r="F430" s="35"/>
      <c r="G430" s="35"/>
      <c r="H430" s="36"/>
    </row>
    <row r="431" spans="1:8" x14ac:dyDescent="0.2">
      <c r="A431" s="60" t="s">
        <v>1583</v>
      </c>
      <c r="B431" s="28"/>
      <c r="C431" s="28"/>
      <c r="D431" s="28"/>
      <c r="E431" s="28"/>
      <c r="F431" s="28"/>
      <c r="G431" s="28"/>
      <c r="H431" s="29"/>
    </row>
    <row r="432" spans="1:8" x14ac:dyDescent="0.2">
      <c r="A432" s="33" t="s">
        <v>1874</v>
      </c>
      <c r="B432" s="31"/>
      <c r="C432" s="31"/>
      <c r="D432" s="31"/>
      <c r="E432" s="31"/>
      <c r="F432" s="31"/>
      <c r="G432" s="31"/>
      <c r="H432" s="32"/>
    </row>
    <row r="433" spans="1:17" x14ac:dyDescent="0.2">
      <c r="A433" s="34" t="s">
        <v>1875</v>
      </c>
      <c r="B433" s="35"/>
      <c r="C433" s="35"/>
      <c r="D433" s="35"/>
      <c r="E433" s="35"/>
      <c r="F433" s="35"/>
      <c r="G433" s="35"/>
      <c r="H433" s="36"/>
    </row>
    <row r="434" spans="1:17" x14ac:dyDescent="0.2">
      <c r="A434" s="253" t="s">
        <v>1235</v>
      </c>
      <c r="B434" s="164"/>
      <c r="C434" s="164"/>
      <c r="D434" s="164"/>
      <c r="E434" s="164"/>
      <c r="F434" s="164"/>
      <c r="G434" s="164"/>
      <c r="H434" s="99"/>
    </row>
    <row r="435" spans="1:17" x14ac:dyDescent="0.2">
      <c r="A435" s="101" t="s">
        <v>1586</v>
      </c>
      <c r="B435" s="168"/>
      <c r="C435" s="168"/>
      <c r="D435" s="168"/>
      <c r="E435" s="168"/>
      <c r="F435" s="168"/>
      <c r="G435" s="168"/>
      <c r="H435" s="103"/>
    </row>
    <row r="436" spans="1:17" x14ac:dyDescent="0.2">
      <c r="A436" s="136"/>
      <c r="B436" s="31"/>
      <c r="C436" s="31"/>
      <c r="D436" s="31"/>
      <c r="E436" s="31"/>
      <c r="F436" s="31"/>
      <c r="G436" s="31"/>
      <c r="H436" s="31"/>
    </row>
    <row r="440" spans="1:17" x14ac:dyDescent="0.2">
      <c r="A440" s="49" t="s">
        <v>1876</v>
      </c>
    </row>
    <row r="442" spans="1:17" x14ac:dyDescent="0.2">
      <c r="A442" t="s">
        <v>1877</v>
      </c>
    </row>
    <row r="443" spans="1:17" x14ac:dyDescent="0.2">
      <c r="A443" t="s">
        <v>1878</v>
      </c>
    </row>
    <row r="447" spans="1:17" x14ac:dyDescent="0.2">
      <c r="A447" s="114" t="s">
        <v>1876</v>
      </c>
      <c r="B447" s="13"/>
      <c r="C447" s="13"/>
      <c r="D447" s="13"/>
      <c r="E447" s="14">
        <f ca="1">RANDBETWEEN(1,10)</f>
        <v>2</v>
      </c>
      <c r="K447" s="60" t="s">
        <v>1879</v>
      </c>
      <c r="L447" s="28"/>
      <c r="M447" s="302"/>
      <c r="N447" s="28"/>
      <c r="O447" s="28"/>
      <c r="P447" s="28"/>
      <c r="Q447" s="283">
        <f ca="1">RANDBETWEEN(1,6)+RANDBETWEEN(1,6)</f>
        <v>9</v>
      </c>
    </row>
    <row r="448" spans="1:17" x14ac:dyDescent="0.2">
      <c r="A448" s="68" t="s">
        <v>1175</v>
      </c>
      <c r="B448" s="12" t="s">
        <v>1880</v>
      </c>
      <c r="C448" s="13"/>
      <c r="D448" s="13"/>
      <c r="E448" s="14"/>
      <c r="K448" s="64"/>
      <c r="L448" s="31"/>
      <c r="M448" s="136"/>
      <c r="P448" s="31"/>
      <c r="Q448" s="32"/>
    </row>
    <row r="449" spans="1:17" x14ac:dyDescent="0.2">
      <c r="A449" s="70">
        <v>1</v>
      </c>
      <c r="B449" s="21" t="s">
        <v>1140</v>
      </c>
      <c r="C449" s="13"/>
      <c r="D449" s="13"/>
      <c r="E449" s="14"/>
      <c r="K449" s="303" t="s">
        <v>1881</v>
      </c>
      <c r="L449" s="31" t="s">
        <v>1882</v>
      </c>
      <c r="M449" s="136"/>
      <c r="N449" s="195" t="s">
        <v>1883</v>
      </c>
      <c r="O449" s="31"/>
      <c r="P449" s="31"/>
      <c r="Q449" s="32"/>
    </row>
    <row r="450" spans="1:17" x14ac:dyDescent="0.2">
      <c r="A450" s="70">
        <v>2</v>
      </c>
      <c r="B450" s="21" t="s">
        <v>1140</v>
      </c>
      <c r="C450" s="13"/>
      <c r="D450" s="13"/>
      <c r="E450" s="14"/>
      <c r="K450" s="304">
        <v>1</v>
      </c>
      <c r="L450" s="305" t="s">
        <v>1884</v>
      </c>
      <c r="N450" s="22" t="s">
        <v>161</v>
      </c>
      <c r="O450" s="263" t="s">
        <v>188</v>
      </c>
      <c r="P450" s="31"/>
      <c r="Q450" s="32"/>
    </row>
    <row r="451" spans="1:17" x14ac:dyDescent="0.2">
      <c r="A451" s="70">
        <v>3</v>
      </c>
      <c r="B451" s="21" t="s">
        <v>1140</v>
      </c>
      <c r="C451" s="13"/>
      <c r="D451" s="13"/>
      <c r="E451" s="14"/>
      <c r="K451" s="303">
        <v>2</v>
      </c>
      <c r="L451" s="286" t="s">
        <v>1885</v>
      </c>
      <c r="M451" s="31"/>
      <c r="N451" s="22" t="s">
        <v>159</v>
      </c>
      <c r="O451" s="263" t="s">
        <v>184</v>
      </c>
      <c r="Q451" s="32"/>
    </row>
    <row r="452" spans="1:17" x14ac:dyDescent="0.2">
      <c r="A452" s="70">
        <v>4</v>
      </c>
      <c r="B452" s="21" t="s">
        <v>1142</v>
      </c>
      <c r="C452" s="13"/>
      <c r="D452" s="13"/>
      <c r="E452" s="14"/>
      <c r="K452" s="303">
        <v>3</v>
      </c>
      <c r="L452" s="305" t="s">
        <v>1886</v>
      </c>
      <c r="N452" s="22" t="s">
        <v>156</v>
      </c>
      <c r="O452" s="263" t="s">
        <v>929</v>
      </c>
      <c r="Q452" s="32"/>
    </row>
    <row r="453" spans="1:17" x14ac:dyDescent="0.2">
      <c r="A453" s="70">
        <v>5</v>
      </c>
      <c r="B453" s="21" t="s">
        <v>1142</v>
      </c>
      <c r="C453" s="13"/>
      <c r="D453" s="13"/>
      <c r="E453" s="14"/>
      <c r="K453" s="303">
        <v>4</v>
      </c>
      <c r="L453" s="305" t="s">
        <v>1887</v>
      </c>
      <c r="N453" s="22" t="s">
        <v>152</v>
      </c>
      <c r="O453" s="263" t="s">
        <v>477</v>
      </c>
      <c r="P453" s="31"/>
      <c r="Q453" s="32"/>
    </row>
    <row r="454" spans="1:17" x14ac:dyDescent="0.2">
      <c r="A454" s="70">
        <v>6</v>
      </c>
      <c r="B454" s="21" t="s">
        <v>1142</v>
      </c>
      <c r="C454" s="13"/>
      <c r="D454" s="13"/>
      <c r="E454" s="14"/>
      <c r="K454" s="303">
        <v>5</v>
      </c>
      <c r="L454" s="305" t="s">
        <v>1888</v>
      </c>
      <c r="N454" s="22" t="s">
        <v>145</v>
      </c>
      <c r="O454" s="263" t="s">
        <v>476</v>
      </c>
      <c r="P454" s="31"/>
      <c r="Q454" s="32"/>
    </row>
    <row r="455" spans="1:17" x14ac:dyDescent="0.2">
      <c r="A455" s="70">
        <v>7</v>
      </c>
      <c r="B455" s="21" t="s">
        <v>1144</v>
      </c>
      <c r="C455" s="13"/>
      <c r="D455" s="13"/>
      <c r="E455" s="14"/>
      <c r="K455" s="303">
        <v>6</v>
      </c>
      <c r="L455" s="305" t="s">
        <v>1889</v>
      </c>
      <c r="P455" s="31"/>
      <c r="Q455" s="32"/>
    </row>
    <row r="456" spans="1:17" x14ac:dyDescent="0.2">
      <c r="A456" s="70">
        <v>8</v>
      </c>
      <c r="B456" s="21" t="s">
        <v>1144</v>
      </c>
      <c r="C456" s="13"/>
      <c r="D456" s="13"/>
      <c r="E456" s="14"/>
      <c r="K456" s="303">
        <v>7</v>
      </c>
      <c r="L456" s="305" t="s">
        <v>1890</v>
      </c>
      <c r="P456" s="31"/>
      <c r="Q456" s="32"/>
    </row>
    <row r="457" spans="1:17" x14ac:dyDescent="0.2">
      <c r="A457" s="70">
        <v>9</v>
      </c>
      <c r="B457" s="21" t="s">
        <v>1144</v>
      </c>
      <c r="C457" s="13"/>
      <c r="D457" s="13"/>
      <c r="E457" s="14"/>
      <c r="K457" s="303">
        <v>8</v>
      </c>
      <c r="L457" s="305" t="s">
        <v>1891</v>
      </c>
      <c r="Q457" s="32"/>
    </row>
    <row r="458" spans="1:17" x14ac:dyDescent="0.2">
      <c r="A458" s="70">
        <v>10</v>
      </c>
      <c r="B458" s="21" t="s">
        <v>1892</v>
      </c>
      <c r="C458" s="13"/>
      <c r="D458" s="13"/>
      <c r="E458" s="14"/>
      <c r="K458" s="303">
        <v>9</v>
      </c>
      <c r="L458" s="305" t="s">
        <v>1893</v>
      </c>
      <c r="Q458" s="32"/>
    </row>
    <row r="459" spans="1:17" x14ac:dyDescent="0.2">
      <c r="A459" s="21" t="s">
        <v>1894</v>
      </c>
      <c r="B459" s="13"/>
      <c r="C459" s="13"/>
      <c r="D459" s="13"/>
      <c r="E459" s="14"/>
      <c r="K459" s="303">
        <v>10</v>
      </c>
      <c r="L459" s="305" t="s">
        <v>1895</v>
      </c>
      <c r="Q459" s="32"/>
    </row>
    <row r="460" spans="1:17" x14ac:dyDescent="0.2">
      <c r="K460" s="303">
        <v>11</v>
      </c>
      <c r="L460" s="305" t="s">
        <v>1896</v>
      </c>
      <c r="Q460" s="32"/>
    </row>
    <row r="461" spans="1:17" x14ac:dyDescent="0.2">
      <c r="A461" s="11" t="s">
        <v>1175</v>
      </c>
      <c r="B461" s="12" t="s">
        <v>1176</v>
      </c>
      <c r="C461" s="14"/>
      <c r="E461" s="11" t="s">
        <v>1175</v>
      </c>
      <c r="F461" s="12" t="s">
        <v>1142</v>
      </c>
      <c r="G461" s="14"/>
      <c r="K461" s="303">
        <v>12</v>
      </c>
      <c r="L461" s="305" t="s">
        <v>1897</v>
      </c>
      <c r="Q461" s="32"/>
    </row>
    <row r="462" spans="1:17" x14ac:dyDescent="0.2">
      <c r="A462" s="20">
        <v>1</v>
      </c>
      <c r="B462" s="21" t="s">
        <v>1178</v>
      </c>
      <c r="C462" s="14"/>
      <c r="E462" s="20">
        <v>1</v>
      </c>
      <c r="F462" s="21" t="s">
        <v>1199</v>
      </c>
      <c r="G462" s="14"/>
      <c r="K462" s="303">
        <v>13</v>
      </c>
      <c r="L462" s="305" t="s">
        <v>1898</v>
      </c>
      <c r="Q462" s="32"/>
    </row>
    <row r="463" spans="1:17" x14ac:dyDescent="0.2">
      <c r="A463" s="20">
        <v>2</v>
      </c>
      <c r="B463" s="21" t="s">
        <v>1180</v>
      </c>
      <c r="C463" s="14"/>
      <c r="E463" s="20">
        <v>2</v>
      </c>
      <c r="F463" s="21" t="s">
        <v>1201</v>
      </c>
      <c r="G463" s="14"/>
      <c r="K463" s="303">
        <v>14</v>
      </c>
      <c r="L463" t="s">
        <v>1899</v>
      </c>
      <c r="Q463" s="32"/>
    </row>
    <row r="464" spans="1:17" x14ac:dyDescent="0.2">
      <c r="A464" s="20">
        <v>3</v>
      </c>
      <c r="B464" s="21" t="s">
        <v>1182</v>
      </c>
      <c r="C464" s="14"/>
      <c r="E464" s="20">
        <v>3</v>
      </c>
      <c r="F464" s="21" t="s">
        <v>1203</v>
      </c>
      <c r="G464" s="14"/>
      <c r="K464" s="33"/>
      <c r="Q464" s="32"/>
    </row>
    <row r="465" spans="1:17" x14ac:dyDescent="0.2">
      <c r="A465" s="20">
        <v>4</v>
      </c>
      <c r="B465" s="21" t="s">
        <v>1184</v>
      </c>
      <c r="C465" s="14"/>
      <c r="E465" s="20">
        <v>4</v>
      </c>
      <c r="F465" s="21" t="s">
        <v>1205</v>
      </c>
      <c r="G465" s="14"/>
      <c r="K465" s="33" t="s">
        <v>1900</v>
      </c>
      <c r="Q465" s="32"/>
    </row>
    <row r="466" spans="1:17" x14ac:dyDescent="0.2">
      <c r="A466" s="20">
        <v>5</v>
      </c>
      <c r="B466" s="21" t="s">
        <v>1186</v>
      </c>
      <c r="C466" s="14"/>
      <c r="E466" s="20">
        <v>5</v>
      </c>
      <c r="F466" s="21" t="s">
        <v>1207</v>
      </c>
      <c r="G466" s="14"/>
      <c r="K466" s="34" t="s">
        <v>1901</v>
      </c>
      <c r="L466" s="35"/>
      <c r="M466" s="35"/>
      <c r="N466" s="35"/>
      <c r="O466" s="35"/>
      <c r="P466" s="35"/>
      <c r="Q466" s="36"/>
    </row>
    <row r="467" spans="1:17" x14ac:dyDescent="0.2">
      <c r="A467" s="20">
        <v>6</v>
      </c>
      <c r="B467" s="21" t="s">
        <v>1188</v>
      </c>
      <c r="C467" s="14"/>
      <c r="E467" s="20">
        <v>6</v>
      </c>
      <c r="F467" s="21" t="s">
        <v>1209</v>
      </c>
      <c r="G467" s="14"/>
    </row>
    <row r="468" spans="1:17" x14ac:dyDescent="0.2">
      <c r="A468" s="20">
        <v>7</v>
      </c>
      <c r="B468" s="21" t="s">
        <v>1190</v>
      </c>
      <c r="C468" s="14"/>
      <c r="E468" s="20">
        <v>7</v>
      </c>
      <c r="F468" s="21" t="s">
        <v>1211</v>
      </c>
      <c r="G468" s="14"/>
      <c r="K468" s="283">
        <f t="shared" ref="K468:K473" ca="1" si="0">RANDBETWEEN(1,6)+RANDBETWEEN(1,6)</f>
        <v>4</v>
      </c>
      <c r="L468" t="s">
        <v>1893</v>
      </c>
    </row>
    <row r="469" spans="1:17" x14ac:dyDescent="0.2">
      <c r="A469" s="20">
        <v>8</v>
      </c>
      <c r="B469" s="21" t="s">
        <v>1192</v>
      </c>
      <c r="C469" s="14"/>
      <c r="E469" s="20">
        <v>8</v>
      </c>
      <c r="F469" s="21" t="s">
        <v>1213</v>
      </c>
      <c r="G469" s="14"/>
      <c r="K469" s="283">
        <f t="shared" ca="1" si="0"/>
        <v>6</v>
      </c>
      <c r="L469" t="s">
        <v>1885</v>
      </c>
    </row>
    <row r="470" spans="1:17" x14ac:dyDescent="0.2">
      <c r="A470" s="20">
        <v>9</v>
      </c>
      <c r="B470" s="21" t="s">
        <v>1194</v>
      </c>
      <c r="C470" s="14"/>
      <c r="E470" s="20">
        <v>9</v>
      </c>
      <c r="F470" s="21" t="s">
        <v>1215</v>
      </c>
      <c r="G470" s="14"/>
      <c r="K470" s="283">
        <f t="shared" ca="1" si="0"/>
        <v>10</v>
      </c>
      <c r="L470" t="s">
        <v>1886</v>
      </c>
    </row>
    <row r="471" spans="1:17" x14ac:dyDescent="0.2">
      <c r="A471" s="20">
        <v>10</v>
      </c>
      <c r="B471" s="21" t="s">
        <v>1196</v>
      </c>
      <c r="C471" s="14"/>
      <c r="E471" s="20">
        <v>10</v>
      </c>
      <c r="F471" s="21" t="s">
        <v>1217</v>
      </c>
      <c r="G471" s="14"/>
      <c r="K471" s="283">
        <f t="shared" ca="1" si="0"/>
        <v>6</v>
      </c>
      <c r="L471" t="s">
        <v>1893</v>
      </c>
    </row>
    <row r="472" spans="1:17" x14ac:dyDescent="0.2">
      <c r="K472" s="283">
        <f t="shared" ca="1" si="0"/>
        <v>12</v>
      </c>
      <c r="L472" t="s">
        <v>1891</v>
      </c>
    </row>
    <row r="473" spans="1:17" x14ac:dyDescent="0.2">
      <c r="A473" s="11" t="s">
        <v>1175</v>
      </c>
      <c r="B473" s="12" t="s">
        <v>1177</v>
      </c>
      <c r="C473" s="14"/>
      <c r="E473" s="11" t="s">
        <v>1175</v>
      </c>
      <c r="F473" s="12" t="s">
        <v>1198</v>
      </c>
      <c r="G473" s="14"/>
      <c r="K473" s="283">
        <f t="shared" ca="1" si="0"/>
        <v>10</v>
      </c>
      <c r="L473" t="s">
        <v>1886</v>
      </c>
    </row>
    <row r="474" spans="1:17" x14ac:dyDescent="0.2">
      <c r="A474" s="20">
        <v>1</v>
      </c>
      <c r="B474" s="21" t="s">
        <v>1179</v>
      </c>
      <c r="C474" s="14"/>
      <c r="E474" s="20">
        <v>1</v>
      </c>
      <c r="F474" s="21" t="s">
        <v>1200</v>
      </c>
      <c r="G474" s="14"/>
    </row>
    <row r="475" spans="1:17" x14ac:dyDescent="0.2">
      <c r="A475" s="20">
        <v>2</v>
      </c>
      <c r="B475" s="21" t="s">
        <v>1181</v>
      </c>
      <c r="C475" s="14"/>
      <c r="E475" s="20">
        <v>2</v>
      </c>
      <c r="F475" s="21" t="s">
        <v>1202</v>
      </c>
      <c r="G475" s="14"/>
    </row>
    <row r="476" spans="1:17" x14ac:dyDescent="0.2">
      <c r="A476" s="20">
        <v>3</v>
      </c>
      <c r="B476" s="21" t="s">
        <v>1183</v>
      </c>
      <c r="C476" s="14"/>
      <c r="E476" s="20">
        <v>3</v>
      </c>
      <c r="F476" s="21" t="s">
        <v>1204</v>
      </c>
      <c r="G476" s="14"/>
    </row>
    <row r="477" spans="1:17" x14ac:dyDescent="0.2">
      <c r="A477" s="20">
        <v>4</v>
      </c>
      <c r="B477" s="21" t="s">
        <v>1185</v>
      </c>
      <c r="C477" s="14"/>
      <c r="E477" s="20">
        <v>4</v>
      </c>
      <c r="F477" s="21" t="s">
        <v>1206</v>
      </c>
      <c r="G477" s="14"/>
      <c r="J477" s="14">
        <f ca="1">RANDBETWEEN(1,10)</f>
        <v>2</v>
      </c>
      <c r="K477" t="s">
        <v>1902</v>
      </c>
    </row>
    <row r="478" spans="1:17" x14ac:dyDescent="0.2">
      <c r="A478" s="20">
        <v>5</v>
      </c>
      <c r="B478" s="21" t="s">
        <v>1187</v>
      </c>
      <c r="C478" s="14"/>
      <c r="E478" s="20">
        <v>5</v>
      </c>
      <c r="F478" s="21" t="s">
        <v>1208</v>
      </c>
      <c r="G478" s="14"/>
      <c r="J478" s="14">
        <f ca="1">RANDBETWEEN(1,10)</f>
        <v>2</v>
      </c>
      <c r="K478" t="s">
        <v>1903</v>
      </c>
    </row>
    <row r="479" spans="1:17" x14ac:dyDescent="0.2">
      <c r="A479" s="20">
        <v>6</v>
      </c>
      <c r="B479" s="21" t="s">
        <v>1189</v>
      </c>
      <c r="C479" s="14"/>
      <c r="E479" s="20">
        <v>6</v>
      </c>
      <c r="F479" s="21" t="s">
        <v>1210</v>
      </c>
      <c r="G479" s="14"/>
      <c r="J479" s="14">
        <f ca="1">RANDBETWEEN(1,10)</f>
        <v>1</v>
      </c>
      <c r="K479" t="s">
        <v>1904</v>
      </c>
    </row>
    <row r="480" spans="1:17" x14ac:dyDescent="0.2">
      <c r="A480" s="20">
        <v>7</v>
      </c>
      <c r="B480" s="21" t="s">
        <v>1191</v>
      </c>
      <c r="C480" s="14"/>
      <c r="E480" s="20">
        <v>7</v>
      </c>
      <c r="F480" s="21" t="s">
        <v>1212</v>
      </c>
      <c r="G480" s="14"/>
    </row>
    <row r="481" spans="1:7" x14ac:dyDescent="0.2">
      <c r="A481" s="20">
        <v>8</v>
      </c>
      <c r="B481" s="21" t="s">
        <v>1193</v>
      </c>
      <c r="C481" s="14"/>
      <c r="E481" s="20">
        <v>8</v>
      </c>
      <c r="F481" s="21" t="s">
        <v>1214</v>
      </c>
      <c r="G481" s="14"/>
    </row>
    <row r="482" spans="1:7" x14ac:dyDescent="0.2">
      <c r="A482" s="20">
        <v>9</v>
      </c>
      <c r="B482" s="21" t="s">
        <v>1195</v>
      </c>
      <c r="C482" s="14"/>
      <c r="E482" s="20">
        <v>9</v>
      </c>
      <c r="F482" s="21" t="s">
        <v>1216</v>
      </c>
      <c r="G482" s="14"/>
    </row>
    <row r="483" spans="1:7" x14ac:dyDescent="0.2">
      <c r="A483" s="20">
        <v>10</v>
      </c>
      <c r="B483" s="21" t="s">
        <v>1197</v>
      </c>
      <c r="C483" s="14"/>
      <c r="E483" s="20">
        <v>10</v>
      </c>
      <c r="F483" s="21" t="s">
        <v>1218</v>
      </c>
      <c r="G483" s="14"/>
    </row>
    <row r="488" spans="1:7" x14ac:dyDescent="0.2">
      <c r="A488" t="s">
        <v>1905</v>
      </c>
    </row>
    <row r="490" spans="1:7" x14ac:dyDescent="0.2">
      <c r="B490" s="226" t="s">
        <v>355</v>
      </c>
      <c r="C490" s="306" t="s">
        <v>1129</v>
      </c>
      <c r="D490" s="307">
        <f ca="1">RANDBETWEEN(1,6)</f>
        <v>6</v>
      </c>
    </row>
    <row r="491" spans="1:7" x14ac:dyDescent="0.2">
      <c r="B491" s="227">
        <v>1</v>
      </c>
      <c r="C491" s="247" t="s">
        <v>1134</v>
      </c>
      <c r="D491" s="248"/>
    </row>
    <row r="492" spans="1:7" x14ac:dyDescent="0.2">
      <c r="B492" s="227">
        <v>2</v>
      </c>
      <c r="C492" s="247" t="s">
        <v>1136</v>
      </c>
      <c r="D492" s="248"/>
    </row>
    <row r="493" spans="1:7" x14ac:dyDescent="0.2">
      <c r="B493" s="227">
        <v>3</v>
      </c>
      <c r="C493" s="247" t="s">
        <v>1138</v>
      </c>
      <c r="D493" s="248"/>
    </row>
    <row r="494" spans="1:7" x14ac:dyDescent="0.2">
      <c r="B494" s="227">
        <v>4</v>
      </c>
      <c r="C494" s="247" t="s">
        <v>1140</v>
      </c>
      <c r="D494" s="248"/>
    </row>
    <row r="495" spans="1:7" x14ac:dyDescent="0.2">
      <c r="B495" s="227">
        <v>5</v>
      </c>
      <c r="C495" s="247" t="s">
        <v>1142</v>
      </c>
      <c r="D495" s="248"/>
    </row>
    <row r="496" spans="1:7" x14ac:dyDescent="0.2">
      <c r="B496" s="227">
        <v>6</v>
      </c>
      <c r="C496" s="247" t="s">
        <v>1144</v>
      </c>
      <c r="D496" s="248"/>
    </row>
    <row r="497" spans="1:15" x14ac:dyDescent="0.2">
      <c r="B497" s="246" t="s">
        <v>1146</v>
      </c>
      <c r="C497" s="249"/>
      <c r="D497" s="250"/>
    </row>
    <row r="498" spans="1:15" x14ac:dyDescent="0.2">
      <c r="B498" s="251" t="s">
        <v>1148</v>
      </c>
      <c r="C498" s="245"/>
      <c r="D498" s="252"/>
    </row>
    <row r="499" spans="1:15" x14ac:dyDescent="0.2">
      <c r="B499" s="251" t="s">
        <v>1150</v>
      </c>
      <c r="C499" s="241"/>
      <c r="D499" s="252"/>
    </row>
    <row r="500" spans="1:15" x14ac:dyDescent="0.2">
      <c r="B500" s="166" t="s">
        <v>1152</v>
      </c>
      <c r="C500" s="245"/>
      <c r="D500" s="252"/>
    </row>
    <row r="501" spans="1:15" x14ac:dyDescent="0.2">
      <c r="B501" s="166" t="s">
        <v>1153</v>
      </c>
      <c r="D501" s="167"/>
    </row>
    <row r="502" spans="1:15" x14ac:dyDescent="0.2">
      <c r="B502" s="229"/>
      <c r="C502" s="168"/>
      <c r="D502" s="103"/>
    </row>
    <row r="504" spans="1:15" x14ac:dyDescent="0.2">
      <c r="M504">
        <f ca="1">RANDBETWEEN(1,6)</f>
        <v>4</v>
      </c>
    </row>
    <row r="505" spans="1:15" x14ac:dyDescent="0.2">
      <c r="M505">
        <f ca="1">RANDBETWEEN(1,6)</f>
        <v>2</v>
      </c>
    </row>
    <row r="506" spans="1:15" x14ac:dyDescent="0.2">
      <c r="A506" s="49" t="s">
        <v>1906</v>
      </c>
    </row>
    <row r="508" spans="1:15" x14ac:dyDescent="0.2">
      <c r="A508" t="s">
        <v>1907</v>
      </c>
    </row>
    <row r="509" spans="1:15" x14ac:dyDescent="0.2">
      <c r="A509" t="s">
        <v>1908</v>
      </c>
    </row>
    <row r="511" spans="1:15" x14ac:dyDescent="0.2">
      <c r="A511" s="12" t="s">
        <v>1909</v>
      </c>
      <c r="B511" s="14"/>
      <c r="D511" s="12" t="s">
        <v>1910</v>
      </c>
      <c r="E511" s="13"/>
      <c r="F511" s="13"/>
      <c r="G511" s="13"/>
      <c r="H511" s="13"/>
      <c r="I511" s="13"/>
      <c r="J511" s="14">
        <f ca="1">RANDBETWEEN(1,6)</f>
        <v>6</v>
      </c>
      <c r="M511">
        <f ca="1">RANDBETWEEN(1,6)+RANDBETWEEN(1,6)</f>
        <v>6</v>
      </c>
      <c r="N511" s="14">
        <f ca="1">RANDBETWEEN(1,6)</f>
        <v>1</v>
      </c>
      <c r="O511" t="s">
        <v>1911</v>
      </c>
    </row>
    <row r="512" spans="1:15" x14ac:dyDescent="0.2">
      <c r="A512" s="11" t="s">
        <v>355</v>
      </c>
      <c r="B512" s="11" t="s">
        <v>1912</v>
      </c>
      <c r="D512" s="165" t="s">
        <v>1399</v>
      </c>
      <c r="E512" s="228" t="s">
        <v>1913</v>
      </c>
      <c r="F512" s="228"/>
      <c r="G512" s="109" t="s">
        <v>1914</v>
      </c>
      <c r="H512" s="228"/>
      <c r="I512" s="12" t="s">
        <v>1915</v>
      </c>
      <c r="J512" s="14"/>
      <c r="N512">
        <f ca="1">RANDBETWEEN(1,20)</f>
        <v>2</v>
      </c>
      <c r="O512" t="s">
        <v>1916</v>
      </c>
    </row>
    <row r="513" spans="1:15" x14ac:dyDescent="0.2">
      <c r="A513" s="119">
        <v>2</v>
      </c>
      <c r="B513" s="161" t="s">
        <v>1917</v>
      </c>
      <c r="D513" s="308">
        <v>1</v>
      </c>
      <c r="E513" s="111" t="s">
        <v>1918</v>
      </c>
      <c r="F513" s="111"/>
      <c r="G513" s="23" t="s">
        <v>1919</v>
      </c>
      <c r="H513" s="111"/>
      <c r="I513" s="21" t="s">
        <v>1920</v>
      </c>
      <c r="J513" s="14"/>
      <c r="N513">
        <f ca="1">RANDBETWEEN(1,10)</f>
        <v>8</v>
      </c>
      <c r="O513" t="s">
        <v>1921</v>
      </c>
    </row>
    <row r="514" spans="1:15" x14ac:dyDescent="0.2">
      <c r="A514" s="119">
        <v>3</v>
      </c>
      <c r="B514" s="161" t="s">
        <v>1913</v>
      </c>
      <c r="D514" s="308">
        <v>2</v>
      </c>
      <c r="E514" s="111" t="s">
        <v>1922</v>
      </c>
      <c r="F514" s="111"/>
      <c r="G514" s="23" t="s">
        <v>1923</v>
      </c>
      <c r="H514" s="111"/>
      <c r="I514" s="21" t="s">
        <v>1924</v>
      </c>
      <c r="J514" s="14"/>
      <c r="M514">
        <f ca="1">RANDBETWEEN(1,10)</f>
        <v>10</v>
      </c>
      <c r="N514" s="14">
        <f ca="1">RANDBETWEEN(1,6)</f>
        <v>2</v>
      </c>
      <c r="O514" t="s">
        <v>1925</v>
      </c>
    </row>
    <row r="515" spans="1:15" x14ac:dyDescent="0.2">
      <c r="A515" s="119">
        <v>4</v>
      </c>
      <c r="B515" s="161" t="s">
        <v>1926</v>
      </c>
      <c r="D515" s="308">
        <v>3</v>
      </c>
      <c r="E515" s="111" t="s">
        <v>1927</v>
      </c>
      <c r="F515" s="111"/>
      <c r="G515" s="23" t="s">
        <v>1928</v>
      </c>
      <c r="H515" s="111"/>
      <c r="I515" s="21" t="s">
        <v>1929</v>
      </c>
      <c r="J515" s="14"/>
      <c r="M515">
        <f ca="1">RANDBETWEEN(1,10)</f>
        <v>4</v>
      </c>
      <c r="O515" t="s">
        <v>1930</v>
      </c>
    </row>
    <row r="516" spans="1:15" x14ac:dyDescent="0.2">
      <c r="A516" s="119">
        <v>5</v>
      </c>
      <c r="B516" s="161" t="s">
        <v>1931</v>
      </c>
      <c r="D516" s="308">
        <v>4</v>
      </c>
      <c r="E516" s="111" t="s">
        <v>1932</v>
      </c>
      <c r="F516" s="111"/>
      <c r="G516" s="23" t="s">
        <v>1933</v>
      </c>
      <c r="H516" s="111"/>
      <c r="I516" s="21" t="s">
        <v>1934</v>
      </c>
      <c r="J516" s="14"/>
    </row>
    <row r="517" spans="1:15" x14ac:dyDescent="0.2">
      <c r="A517" s="119">
        <v>6</v>
      </c>
      <c r="B517" s="161" t="s">
        <v>1917</v>
      </c>
      <c r="D517" s="308">
        <v>5</v>
      </c>
      <c r="E517" s="111" t="s">
        <v>1935</v>
      </c>
      <c r="F517" s="111"/>
      <c r="G517" s="23" t="s">
        <v>1936</v>
      </c>
      <c r="H517" s="111"/>
      <c r="I517" s="21" t="s">
        <v>1937</v>
      </c>
      <c r="J517" s="14"/>
    </row>
    <row r="518" spans="1:15" x14ac:dyDescent="0.2">
      <c r="A518" s="119">
        <v>7</v>
      </c>
      <c r="B518" s="161" t="s">
        <v>1915</v>
      </c>
      <c r="D518" s="308">
        <v>6</v>
      </c>
      <c r="E518" s="111" t="s">
        <v>1938</v>
      </c>
      <c r="F518" s="111"/>
      <c r="G518" s="23" t="s">
        <v>1939</v>
      </c>
      <c r="H518" s="111"/>
      <c r="I518" s="21" t="s">
        <v>1911</v>
      </c>
      <c r="J518" s="14"/>
    </row>
    <row r="519" spans="1:15" x14ac:dyDescent="0.2">
      <c r="A519" s="119">
        <v>8</v>
      </c>
      <c r="B519" s="161" t="s">
        <v>1940</v>
      </c>
    </row>
    <row r="520" spans="1:15" x14ac:dyDescent="0.2">
      <c r="A520" s="119">
        <v>9</v>
      </c>
      <c r="B520" s="161" t="s">
        <v>1941</v>
      </c>
      <c r="D520" s="109" t="s">
        <v>1399</v>
      </c>
      <c r="E520" s="228" t="s">
        <v>1941</v>
      </c>
      <c r="F520" s="228"/>
      <c r="G520" s="109" t="s">
        <v>1917</v>
      </c>
      <c r="H520" s="228"/>
      <c r="I520" s="309" t="s">
        <v>1931</v>
      </c>
      <c r="J520" s="310"/>
      <c r="N520">
        <v>24292286</v>
      </c>
    </row>
    <row r="521" spans="1:15" x14ac:dyDescent="0.2">
      <c r="A521" s="119">
        <v>10</v>
      </c>
      <c r="B521" s="161" t="s">
        <v>1914</v>
      </c>
      <c r="D521" s="308">
        <v>1</v>
      </c>
      <c r="E521" s="111" t="s">
        <v>1942</v>
      </c>
      <c r="F521" s="111"/>
      <c r="G521" s="23" t="s">
        <v>1929</v>
      </c>
      <c r="H521" s="111"/>
      <c r="I521" s="311" t="s">
        <v>1943</v>
      </c>
      <c r="J521" s="310"/>
      <c r="N521">
        <v>52</v>
      </c>
    </row>
    <row r="522" spans="1:15" x14ac:dyDescent="0.2">
      <c r="A522" s="119">
        <v>11</v>
      </c>
      <c r="B522" s="161" t="s">
        <v>1940</v>
      </c>
      <c r="D522" s="308">
        <v>2</v>
      </c>
      <c r="E522" s="111" t="s">
        <v>1942</v>
      </c>
      <c r="F522" s="111"/>
      <c r="G522" s="23" t="s">
        <v>1944</v>
      </c>
      <c r="H522" s="111"/>
      <c r="I522" s="311" t="s">
        <v>1945</v>
      </c>
      <c r="J522" s="310"/>
      <c r="N522">
        <f>N520/N521</f>
        <v>467159.34615384613</v>
      </c>
    </row>
    <row r="523" spans="1:15" x14ac:dyDescent="0.2">
      <c r="A523" s="119">
        <v>12</v>
      </c>
      <c r="B523" s="161" t="s">
        <v>1946</v>
      </c>
      <c r="D523" s="308">
        <v>3</v>
      </c>
      <c r="E523" s="111" t="s">
        <v>1947</v>
      </c>
      <c r="F523" s="111"/>
      <c r="G523" s="23" t="s">
        <v>1917</v>
      </c>
      <c r="H523" s="111"/>
      <c r="I523" s="311" t="s">
        <v>1937</v>
      </c>
      <c r="J523" s="310"/>
    </row>
    <row r="524" spans="1:15" x14ac:dyDescent="0.2">
      <c r="D524" s="308">
        <v>4</v>
      </c>
      <c r="E524" s="111" t="s">
        <v>1947</v>
      </c>
      <c r="F524" s="111"/>
      <c r="G524" s="23" t="s">
        <v>1948</v>
      </c>
      <c r="H524" s="111"/>
      <c r="I524" s="311" t="s">
        <v>1949</v>
      </c>
      <c r="J524" s="310"/>
    </row>
    <row r="525" spans="1:15" x14ac:dyDescent="0.2">
      <c r="A525" t="s">
        <v>1950</v>
      </c>
      <c r="D525" s="308">
        <v>5</v>
      </c>
      <c r="E525" s="111" t="s">
        <v>1951</v>
      </c>
      <c r="F525" s="111"/>
      <c r="G525" s="23" t="s">
        <v>1938</v>
      </c>
      <c r="H525" s="111"/>
      <c r="I525" s="311" t="s">
        <v>1934</v>
      </c>
      <c r="J525" s="310"/>
    </row>
    <row r="526" spans="1:15" x14ac:dyDescent="0.2">
      <c r="A526" t="s">
        <v>1952</v>
      </c>
      <c r="D526" s="308">
        <v>6</v>
      </c>
      <c r="E526" s="111" t="s">
        <v>1953</v>
      </c>
      <c r="F526" s="111"/>
      <c r="G526" s="23" t="s">
        <v>1954</v>
      </c>
      <c r="H526" s="111"/>
      <c r="I526" s="311" t="s">
        <v>1955</v>
      </c>
      <c r="J526" s="310"/>
    </row>
    <row r="527" spans="1:15" x14ac:dyDescent="0.2">
      <c r="A527" t="s">
        <v>1956</v>
      </c>
    </row>
    <row r="528" spans="1:15" x14ac:dyDescent="0.2">
      <c r="A528" t="s">
        <v>1957</v>
      </c>
      <c r="D528" s="109" t="s">
        <v>1399</v>
      </c>
      <c r="E528" s="228" t="s">
        <v>1946</v>
      </c>
      <c r="F528" s="228"/>
      <c r="G528" s="109" t="s">
        <v>1926</v>
      </c>
      <c r="H528" s="228"/>
      <c r="I528" s="12" t="s">
        <v>1940</v>
      </c>
      <c r="J528" s="14"/>
    </row>
    <row r="529" spans="1:11" x14ac:dyDescent="0.2">
      <c r="D529" s="308">
        <v>1</v>
      </c>
      <c r="E529" s="111" t="s">
        <v>1958</v>
      </c>
      <c r="F529" s="111"/>
      <c r="G529" s="23" t="s">
        <v>1959</v>
      </c>
      <c r="H529" s="111"/>
      <c r="I529" s="21" t="s">
        <v>1911</v>
      </c>
      <c r="J529" s="14"/>
    </row>
    <row r="530" spans="1:11" x14ac:dyDescent="0.2">
      <c r="A530" s="165" t="s">
        <v>1960</v>
      </c>
      <c r="B530" s="145"/>
      <c r="D530" s="308">
        <v>2</v>
      </c>
      <c r="E530" s="111" t="s">
        <v>1961</v>
      </c>
      <c r="F530" s="111"/>
      <c r="G530" s="23" t="s">
        <v>1962</v>
      </c>
      <c r="H530" s="111"/>
      <c r="I530" s="21" t="s">
        <v>1963</v>
      </c>
      <c r="J530" s="14"/>
    </row>
    <row r="531" spans="1:11" x14ac:dyDescent="0.2">
      <c r="A531" s="56" t="s">
        <v>355</v>
      </c>
      <c r="B531" s="56" t="s">
        <v>1964</v>
      </c>
      <c r="D531" s="308">
        <v>3</v>
      </c>
      <c r="E531" s="111" t="s">
        <v>1935</v>
      </c>
      <c r="F531" s="111"/>
      <c r="G531" s="23" t="s">
        <v>1965</v>
      </c>
      <c r="H531" s="111"/>
      <c r="I531" s="21" t="s">
        <v>1966</v>
      </c>
      <c r="J531" s="14"/>
    </row>
    <row r="532" spans="1:11" x14ac:dyDescent="0.2">
      <c r="A532" s="71" t="s">
        <v>269</v>
      </c>
      <c r="B532" s="71" t="s">
        <v>1967</v>
      </c>
      <c r="D532" s="308">
        <v>4</v>
      </c>
      <c r="E532" s="111" t="s">
        <v>1938</v>
      </c>
      <c r="F532" s="111"/>
      <c r="G532" s="23" t="s">
        <v>1963</v>
      </c>
      <c r="H532" s="111"/>
      <c r="I532" s="21" t="s">
        <v>1948</v>
      </c>
      <c r="J532" s="14"/>
    </row>
    <row r="533" spans="1:11" x14ac:dyDescent="0.2">
      <c r="A533" s="71" t="s">
        <v>388</v>
      </c>
      <c r="B533" s="71" t="s">
        <v>1968</v>
      </c>
      <c r="D533" s="308">
        <v>5</v>
      </c>
      <c r="E533" s="111" t="s">
        <v>1969</v>
      </c>
      <c r="F533" s="111"/>
      <c r="G533" s="23" t="s">
        <v>1970</v>
      </c>
      <c r="H533" s="111"/>
      <c r="I533" s="21" t="s">
        <v>1971</v>
      </c>
      <c r="J533" s="14"/>
    </row>
    <row r="534" spans="1:11" x14ac:dyDescent="0.2">
      <c r="A534" s="71" t="s">
        <v>113</v>
      </c>
      <c r="B534" s="71" t="s">
        <v>1972</v>
      </c>
      <c r="D534" s="308">
        <v>6</v>
      </c>
      <c r="E534" s="111" t="s">
        <v>1973</v>
      </c>
      <c r="F534" s="111"/>
      <c r="G534" s="23" t="s">
        <v>1974</v>
      </c>
      <c r="H534" s="111"/>
      <c r="I534" s="21" t="s">
        <v>1975</v>
      </c>
      <c r="J534" s="14"/>
    </row>
    <row r="535" spans="1:11" x14ac:dyDescent="0.2">
      <c r="A535" s="71" t="s">
        <v>117</v>
      </c>
      <c r="B535" s="71" t="s">
        <v>1976</v>
      </c>
    </row>
    <row r="536" spans="1:11" x14ac:dyDescent="0.2">
      <c r="A536" s="71" t="s">
        <v>393</v>
      </c>
      <c r="B536" s="71" t="s">
        <v>1977</v>
      </c>
    </row>
    <row r="537" spans="1:11" x14ac:dyDescent="0.2">
      <c r="A537" s="71">
        <v>19</v>
      </c>
      <c r="B537" s="71" t="s">
        <v>1978</v>
      </c>
      <c r="D537" s="97" t="s">
        <v>1979</v>
      </c>
      <c r="E537" s="164"/>
      <c r="F537" s="164"/>
      <c r="G537" s="164"/>
      <c r="H537" s="164"/>
      <c r="I537" s="164"/>
      <c r="J537" s="99"/>
      <c r="K537" s="31"/>
    </row>
    <row r="538" spans="1:11" x14ac:dyDescent="0.2">
      <c r="A538" s="71">
        <v>20</v>
      </c>
      <c r="B538" s="71" t="s">
        <v>1980</v>
      </c>
      <c r="D538" s="53" t="s">
        <v>1981</v>
      </c>
      <c r="E538" s="21" t="s">
        <v>1982</v>
      </c>
      <c r="F538" s="13"/>
      <c r="G538" s="13"/>
      <c r="H538" s="13"/>
      <c r="I538" s="13"/>
      <c r="J538" s="14"/>
      <c r="K538" s="31"/>
    </row>
    <row r="539" spans="1:11" x14ac:dyDescent="0.2">
      <c r="D539" s="53" t="s">
        <v>1983</v>
      </c>
      <c r="E539" s="21" t="s">
        <v>1984</v>
      </c>
      <c r="F539" s="13"/>
      <c r="G539" s="13"/>
      <c r="H539" s="13"/>
      <c r="I539" s="13"/>
      <c r="J539" s="14"/>
      <c r="K539" s="31"/>
    </row>
    <row r="540" spans="1:11" x14ac:dyDescent="0.2">
      <c r="D540" s="53" t="s">
        <v>1983</v>
      </c>
      <c r="E540" s="21" t="s">
        <v>1985</v>
      </c>
      <c r="F540" s="13"/>
      <c r="G540" s="13"/>
      <c r="H540" s="13"/>
      <c r="I540" s="13"/>
      <c r="J540" s="14"/>
      <c r="K540" s="31"/>
    </row>
    <row r="541" spans="1:11" x14ac:dyDescent="0.2">
      <c r="D541" s="53" t="s">
        <v>1983</v>
      </c>
      <c r="E541" s="21" t="s">
        <v>1986</v>
      </c>
      <c r="F541" s="13"/>
      <c r="G541" s="13"/>
      <c r="H541" s="13"/>
      <c r="I541" s="13"/>
      <c r="J541" s="14"/>
      <c r="K541" s="31"/>
    </row>
    <row r="542" spans="1:11" x14ac:dyDescent="0.2">
      <c r="D542" s="53" t="s">
        <v>1987</v>
      </c>
      <c r="E542" s="21" t="s">
        <v>1988</v>
      </c>
      <c r="F542" s="13"/>
      <c r="G542" s="13"/>
      <c r="H542" s="13"/>
      <c r="I542" s="13"/>
      <c r="J542" s="14"/>
      <c r="K542" s="31"/>
    </row>
    <row r="543" spans="1:11" x14ac:dyDescent="0.2">
      <c r="D543" s="53" t="s">
        <v>1989</v>
      </c>
      <c r="E543" s="21" t="s">
        <v>1990</v>
      </c>
      <c r="F543" s="13"/>
      <c r="G543" s="13"/>
      <c r="H543" s="13"/>
      <c r="I543" s="13"/>
      <c r="J543" s="14"/>
      <c r="K543" s="31"/>
    </row>
    <row r="546" spans="1:10" x14ac:dyDescent="0.2">
      <c r="A546" s="12" t="s">
        <v>1991</v>
      </c>
      <c r="B546" s="13"/>
      <c r="C546" s="13"/>
      <c r="D546" s="13"/>
      <c r="E546" s="13"/>
      <c r="F546" s="14"/>
    </row>
    <row r="547" spans="1:10" x14ac:dyDescent="0.2">
      <c r="A547" s="50" t="s">
        <v>1992</v>
      </c>
      <c r="B547" s="12" t="s">
        <v>1993</v>
      </c>
      <c r="C547" s="13"/>
      <c r="D547" s="13"/>
      <c r="E547" s="13"/>
      <c r="F547" s="14"/>
    </row>
    <row r="548" spans="1:10" x14ac:dyDescent="0.2">
      <c r="A548" s="53" t="s">
        <v>1994</v>
      </c>
      <c r="B548" s="21" t="s">
        <v>1995</v>
      </c>
      <c r="C548" s="13"/>
      <c r="D548" s="13"/>
      <c r="E548" s="13"/>
      <c r="F548" s="14"/>
    </row>
    <row r="549" spans="1:10" x14ac:dyDescent="0.2">
      <c r="A549" s="53" t="s">
        <v>1996</v>
      </c>
      <c r="B549" s="21" t="s">
        <v>1997</v>
      </c>
      <c r="C549" s="13"/>
      <c r="D549" s="13"/>
      <c r="E549" s="13"/>
      <c r="F549" s="14"/>
    </row>
    <row r="550" spans="1:10" x14ac:dyDescent="0.2">
      <c r="A550" s="53" t="s">
        <v>1977</v>
      </c>
      <c r="B550" s="21" t="s">
        <v>1998</v>
      </c>
      <c r="C550" s="13"/>
      <c r="D550" s="13"/>
      <c r="E550" s="13"/>
      <c r="F550" s="14"/>
    </row>
    <row r="551" spans="1:10" x14ac:dyDescent="0.2">
      <c r="A551" s="53" t="s">
        <v>1999</v>
      </c>
      <c r="B551" s="21" t="s">
        <v>2000</v>
      </c>
      <c r="C551" s="13"/>
      <c r="D551" s="13"/>
      <c r="E551" s="13"/>
      <c r="F551" s="14"/>
    </row>
    <row r="552" spans="1:10" x14ac:dyDescent="0.2">
      <c r="A552" s="53" t="s">
        <v>2001</v>
      </c>
      <c r="B552" s="21" t="s">
        <v>2002</v>
      </c>
      <c r="C552" s="13"/>
      <c r="D552" s="13"/>
      <c r="E552" s="13"/>
      <c r="F552" s="14"/>
    </row>
    <row r="553" spans="1:10" x14ac:dyDescent="0.2">
      <c r="A553" s="53" t="s">
        <v>2003</v>
      </c>
      <c r="B553" s="21" t="s">
        <v>2004</v>
      </c>
      <c r="C553" s="13"/>
      <c r="D553" s="13"/>
      <c r="E553" s="13"/>
      <c r="F553" s="14"/>
    </row>
    <row r="554" spans="1:10" x14ac:dyDescent="0.2">
      <c r="A554" s="53" t="s">
        <v>2005</v>
      </c>
      <c r="B554" s="21" t="s">
        <v>2006</v>
      </c>
      <c r="C554" s="13"/>
      <c r="D554" s="13"/>
      <c r="E554" s="13"/>
      <c r="F554" s="14"/>
    </row>
    <row r="555" spans="1:10" x14ac:dyDescent="0.2">
      <c r="A555" s="53" t="s">
        <v>2007</v>
      </c>
      <c r="B555" s="21" t="s">
        <v>1823</v>
      </c>
      <c r="C555" s="13"/>
      <c r="D555" s="13"/>
      <c r="E555" s="13"/>
      <c r="F555" s="14"/>
    </row>
    <row r="556" spans="1:10" x14ac:dyDescent="0.2">
      <c r="A556" s="53" t="s">
        <v>2008</v>
      </c>
      <c r="B556" s="21" t="s">
        <v>1821</v>
      </c>
      <c r="C556" s="13"/>
      <c r="D556" s="13"/>
      <c r="E556" s="13"/>
      <c r="F556" s="14"/>
    </row>
    <row r="557" spans="1:10" x14ac:dyDescent="0.2">
      <c r="A557" s="21" t="s">
        <v>2009</v>
      </c>
      <c r="B557" s="13"/>
      <c r="C557" s="13"/>
      <c r="D557" s="13"/>
      <c r="E557" s="13"/>
      <c r="F557" s="14"/>
    </row>
    <row r="560" spans="1:10" x14ac:dyDescent="0.2">
      <c r="A560" s="120" t="s">
        <v>2010</v>
      </c>
      <c r="B560" s="121"/>
      <c r="C560" s="14">
        <f ca="1">RANDBETWEEN(1,10)</f>
        <v>6</v>
      </c>
      <c r="E560" s="120" t="s">
        <v>2011</v>
      </c>
      <c r="F560" s="128"/>
      <c r="G560" s="14"/>
      <c r="I560" s="79" t="s">
        <v>2012</v>
      </c>
      <c r="J560" s="155"/>
    </row>
    <row r="561" spans="1:10" x14ac:dyDescent="0.2">
      <c r="A561" s="80" t="s">
        <v>355</v>
      </c>
      <c r="B561" s="120" t="s">
        <v>1982</v>
      </c>
      <c r="C561" s="14"/>
      <c r="E561" s="80" t="s">
        <v>355</v>
      </c>
      <c r="F561" s="312" t="s">
        <v>98</v>
      </c>
      <c r="G561" s="14"/>
      <c r="I561" s="80" t="s">
        <v>355</v>
      </c>
      <c r="J561" s="313" t="s">
        <v>2013</v>
      </c>
    </row>
    <row r="562" spans="1:10" x14ac:dyDescent="0.2">
      <c r="A562" s="314">
        <v>1</v>
      </c>
      <c r="B562" s="315" t="s">
        <v>2014</v>
      </c>
      <c r="C562" s="14"/>
      <c r="E562" s="314">
        <v>1</v>
      </c>
      <c r="F562" s="315" t="s">
        <v>31</v>
      </c>
      <c r="G562" s="14"/>
      <c r="I562" s="314">
        <v>1</v>
      </c>
      <c r="J562" s="161" t="s">
        <v>2015</v>
      </c>
    </row>
    <row r="563" spans="1:10" x14ac:dyDescent="0.2">
      <c r="A563" s="314">
        <v>2</v>
      </c>
      <c r="B563" s="315" t="s">
        <v>2014</v>
      </c>
      <c r="C563" s="14"/>
      <c r="E563" s="314">
        <v>2</v>
      </c>
      <c r="F563" s="315" t="s">
        <v>31</v>
      </c>
      <c r="G563" s="14"/>
      <c r="I563" s="314">
        <v>2</v>
      </c>
      <c r="J563" s="161" t="s">
        <v>2016</v>
      </c>
    </row>
    <row r="564" spans="1:10" x14ac:dyDescent="0.2">
      <c r="A564" s="314">
        <v>3</v>
      </c>
      <c r="B564" s="315" t="s">
        <v>2014</v>
      </c>
      <c r="C564" s="14"/>
      <c r="E564" s="314">
        <v>3</v>
      </c>
      <c r="F564" s="315" t="s">
        <v>31</v>
      </c>
      <c r="G564" s="14"/>
      <c r="I564" s="314">
        <v>3</v>
      </c>
      <c r="J564" s="161" t="s">
        <v>2017</v>
      </c>
    </row>
    <row r="565" spans="1:10" x14ac:dyDescent="0.2">
      <c r="A565" s="314">
        <v>4</v>
      </c>
      <c r="B565" s="315" t="s">
        <v>2014</v>
      </c>
      <c r="C565" s="14"/>
      <c r="E565" s="314">
        <v>4</v>
      </c>
      <c r="F565" s="315" t="s">
        <v>31</v>
      </c>
      <c r="G565" s="14"/>
      <c r="I565" s="314">
        <v>4</v>
      </c>
      <c r="J565" s="161" t="s">
        <v>2018</v>
      </c>
    </row>
    <row r="566" spans="1:10" x14ac:dyDescent="0.2">
      <c r="A566" s="314">
        <v>5</v>
      </c>
      <c r="B566" s="315" t="s">
        <v>2014</v>
      </c>
      <c r="C566" s="14"/>
      <c r="E566" s="314">
        <v>5</v>
      </c>
      <c r="F566" s="315" t="s">
        <v>31</v>
      </c>
      <c r="G566" s="14"/>
      <c r="I566" s="314">
        <v>5</v>
      </c>
      <c r="J566" s="161" t="s">
        <v>2019</v>
      </c>
    </row>
    <row r="567" spans="1:10" x14ac:dyDescent="0.2">
      <c r="A567" s="314">
        <v>6</v>
      </c>
      <c r="B567" s="315" t="s">
        <v>2020</v>
      </c>
      <c r="C567" s="14"/>
      <c r="E567" s="314">
        <v>6</v>
      </c>
      <c r="F567" s="315" t="s">
        <v>2021</v>
      </c>
      <c r="G567" s="14"/>
      <c r="I567" s="314">
        <v>6</v>
      </c>
      <c r="J567" s="161" t="s">
        <v>2022</v>
      </c>
    </row>
    <row r="568" spans="1:10" x14ac:dyDescent="0.2">
      <c r="A568" s="314">
        <v>7</v>
      </c>
      <c r="B568" s="315" t="s">
        <v>2020</v>
      </c>
      <c r="C568" s="14"/>
      <c r="E568" s="314">
        <v>7</v>
      </c>
      <c r="F568" s="315" t="s">
        <v>2023</v>
      </c>
      <c r="G568" s="14"/>
      <c r="I568" s="314">
        <v>7</v>
      </c>
      <c r="J568" s="161" t="s">
        <v>2024</v>
      </c>
    </row>
    <row r="569" spans="1:10" x14ac:dyDescent="0.2">
      <c r="A569" s="314">
        <v>8</v>
      </c>
      <c r="B569" s="315" t="s">
        <v>1921</v>
      </c>
      <c r="C569" s="14"/>
      <c r="E569" s="314">
        <v>8</v>
      </c>
      <c r="F569" s="315" t="s">
        <v>2025</v>
      </c>
      <c r="G569" s="14"/>
      <c r="I569" s="314">
        <v>8</v>
      </c>
      <c r="J569" s="161" t="s">
        <v>1930</v>
      </c>
    </row>
    <row r="570" spans="1:10" x14ac:dyDescent="0.2">
      <c r="A570" s="314">
        <v>9</v>
      </c>
      <c r="B570" s="315" t="s">
        <v>2026</v>
      </c>
      <c r="C570" s="14"/>
      <c r="E570" s="314">
        <v>9</v>
      </c>
      <c r="F570" s="315" t="s">
        <v>2027</v>
      </c>
      <c r="G570" s="14"/>
      <c r="I570" s="314">
        <v>9</v>
      </c>
      <c r="J570" s="161" t="s">
        <v>2028</v>
      </c>
    </row>
    <row r="571" spans="1:10" x14ac:dyDescent="0.2">
      <c r="A571" s="314">
        <v>10</v>
      </c>
      <c r="B571" s="315" t="s">
        <v>2029</v>
      </c>
      <c r="C571" s="14"/>
      <c r="E571" s="314">
        <v>10</v>
      </c>
      <c r="F571" s="315" t="s">
        <v>2030</v>
      </c>
      <c r="G571" s="14"/>
      <c r="I571" s="314">
        <v>10</v>
      </c>
      <c r="J571" s="161" t="s">
        <v>2031</v>
      </c>
    </row>
    <row r="573" spans="1:10" x14ac:dyDescent="0.2">
      <c r="A573" s="120" t="s">
        <v>2032</v>
      </c>
      <c r="B573" s="13"/>
      <c r="C573" s="13"/>
      <c r="D573" s="13"/>
      <c r="E573" s="13"/>
      <c r="F573" s="13"/>
      <c r="G573" s="14">
        <f ca="1">RANDBETWEEN(1,6)</f>
        <v>2</v>
      </c>
    </row>
    <row r="574" spans="1:10" x14ac:dyDescent="0.2">
      <c r="A574" s="80" t="s">
        <v>355</v>
      </c>
      <c r="B574" s="255" t="s">
        <v>2021</v>
      </c>
      <c r="C574" s="255" t="s">
        <v>2023</v>
      </c>
      <c r="D574" s="255" t="s">
        <v>2025</v>
      </c>
      <c r="E574" s="120" t="s">
        <v>2027</v>
      </c>
      <c r="F574" s="14"/>
      <c r="G574" s="255" t="s">
        <v>2030</v>
      </c>
    </row>
    <row r="575" spans="1:10" x14ac:dyDescent="0.2">
      <c r="A575" s="80">
        <v>1</v>
      </c>
      <c r="B575" s="161" t="s">
        <v>149</v>
      </c>
      <c r="C575" s="161" t="s">
        <v>149</v>
      </c>
      <c r="D575" s="161" t="s">
        <v>149</v>
      </c>
      <c r="E575" s="315" t="s">
        <v>2027</v>
      </c>
      <c r="F575" s="14"/>
      <c r="G575" s="161" t="s">
        <v>149</v>
      </c>
    </row>
    <row r="576" spans="1:10" x14ac:dyDescent="0.2">
      <c r="A576" s="80">
        <v>2</v>
      </c>
      <c r="B576" s="161" t="s">
        <v>149</v>
      </c>
      <c r="C576" s="161" t="s">
        <v>149</v>
      </c>
      <c r="D576" s="161" t="s">
        <v>149</v>
      </c>
      <c r="E576" s="315" t="s">
        <v>2033</v>
      </c>
      <c r="F576" s="14"/>
      <c r="G576" s="161" t="s">
        <v>149</v>
      </c>
    </row>
    <row r="577" spans="1:7" x14ac:dyDescent="0.2">
      <c r="A577" s="80">
        <v>3</v>
      </c>
      <c r="B577" s="161" t="s">
        <v>149</v>
      </c>
      <c r="C577" s="161" t="s">
        <v>149</v>
      </c>
      <c r="D577" s="161" t="s">
        <v>149</v>
      </c>
      <c r="E577" s="315" t="s">
        <v>2034</v>
      </c>
      <c r="F577" s="14"/>
      <c r="G577" s="161" t="s">
        <v>149</v>
      </c>
    </row>
    <row r="578" spans="1:7" x14ac:dyDescent="0.2">
      <c r="A578" s="80">
        <v>4</v>
      </c>
      <c r="B578" s="161" t="s">
        <v>2035</v>
      </c>
      <c r="C578" s="161" t="s">
        <v>155</v>
      </c>
      <c r="D578" s="161" t="s">
        <v>155</v>
      </c>
      <c r="E578" s="315" t="s">
        <v>2036</v>
      </c>
      <c r="F578" s="14"/>
      <c r="G578" s="161" t="s">
        <v>149</v>
      </c>
    </row>
    <row r="579" spans="1:7" x14ac:dyDescent="0.2">
      <c r="A579" s="80">
        <v>5</v>
      </c>
      <c r="B579" s="161" t="s">
        <v>2035</v>
      </c>
      <c r="C579" s="161" t="s">
        <v>155</v>
      </c>
      <c r="D579" s="161" t="s">
        <v>155</v>
      </c>
      <c r="E579" s="315" t="s">
        <v>2037</v>
      </c>
      <c r="F579" s="14"/>
      <c r="G579" s="161" t="s">
        <v>157</v>
      </c>
    </row>
    <row r="580" spans="1:7" x14ac:dyDescent="0.2">
      <c r="A580" s="80">
        <v>6</v>
      </c>
      <c r="B580" s="161" t="s">
        <v>157</v>
      </c>
      <c r="C580" s="161" t="s">
        <v>157</v>
      </c>
      <c r="D580" s="161" t="s">
        <v>157</v>
      </c>
      <c r="E580" s="315" t="s">
        <v>2038</v>
      </c>
      <c r="F580" s="14"/>
      <c r="G580" s="161" t="s">
        <v>157</v>
      </c>
    </row>
    <row r="583" spans="1:7" x14ac:dyDescent="0.2">
      <c r="A583" s="12" t="s">
        <v>2039</v>
      </c>
      <c r="B583" s="13"/>
      <c r="C583" s="14"/>
    </row>
    <row r="584" spans="1:7" x14ac:dyDescent="0.2">
      <c r="A584" s="12" t="s">
        <v>1993</v>
      </c>
      <c r="B584" s="14"/>
      <c r="C584" s="50" t="s">
        <v>2040</v>
      </c>
    </row>
    <row r="585" spans="1:7" x14ac:dyDescent="0.2">
      <c r="A585" s="21" t="s">
        <v>2041</v>
      </c>
      <c r="B585" s="14"/>
      <c r="C585" s="53" t="s">
        <v>1920</v>
      </c>
    </row>
    <row r="586" spans="1:7" x14ac:dyDescent="0.2">
      <c r="A586" s="21" t="s">
        <v>2042</v>
      </c>
      <c r="B586" s="14"/>
      <c r="C586" s="53" t="s">
        <v>2043</v>
      </c>
    </row>
    <row r="587" spans="1:7" x14ac:dyDescent="0.2">
      <c r="A587" s="21" t="s">
        <v>1820</v>
      </c>
      <c r="B587" s="14"/>
      <c r="C587" s="53" t="s">
        <v>2044</v>
      </c>
    </row>
    <row r="588" spans="1:7" x14ac:dyDescent="0.2">
      <c r="A588" s="21" t="s">
        <v>2045</v>
      </c>
      <c r="B588" s="14"/>
      <c r="C588" s="53" t="s">
        <v>2046</v>
      </c>
    </row>
  </sheetData>
  <sheetProtection selectLockedCells="1" selectUnlockedCells="1"/>
  <mergeCells count="3">
    <mergeCell ref="A33:F33"/>
    <mergeCell ref="A222:I222"/>
    <mergeCell ref="J1:P1"/>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0030-229D-4F85-9FBC-5A7AD67EB1CA}">
  <dimension ref="A1:O169"/>
  <sheetViews>
    <sheetView workbookViewId="0">
      <selection activeCell="M29" sqref="M29"/>
    </sheetView>
  </sheetViews>
  <sheetFormatPr defaultColWidth="11.5703125" defaultRowHeight="12.75" x14ac:dyDescent="0.2"/>
  <cols>
    <col min="14" max="14" width="17.42578125" customWidth="1"/>
  </cols>
  <sheetData>
    <row r="1" spans="1:14" x14ac:dyDescent="0.2">
      <c r="A1" s="567" t="s">
        <v>2047</v>
      </c>
      <c r="B1" s="369"/>
      <c r="C1" s="369"/>
      <c r="D1" s="369"/>
      <c r="E1" s="369"/>
      <c r="F1" s="369"/>
      <c r="G1" s="369"/>
      <c r="H1" s="369"/>
      <c r="I1" s="369"/>
      <c r="J1" s="369"/>
    </row>
    <row r="2" spans="1:14" x14ac:dyDescent="0.2">
      <c r="A2" s="369" t="s">
        <v>2048</v>
      </c>
      <c r="B2" s="369"/>
      <c r="C2" s="369"/>
      <c r="D2" s="369"/>
      <c r="E2" s="369"/>
      <c r="F2" s="369"/>
      <c r="G2" s="369"/>
      <c r="H2" s="369"/>
      <c r="I2" s="369"/>
      <c r="J2" s="369"/>
    </row>
    <row r="3" spans="1:14" x14ac:dyDescent="0.2">
      <c r="A3" s="369"/>
      <c r="B3" s="369"/>
      <c r="C3" s="369"/>
      <c r="D3" s="369"/>
      <c r="E3" s="369"/>
      <c r="F3" s="369"/>
      <c r="G3" s="369"/>
      <c r="H3" s="369"/>
      <c r="I3" s="369"/>
      <c r="J3" s="369"/>
      <c r="K3" s="333" t="s">
        <v>2438</v>
      </c>
      <c r="L3" s="333"/>
      <c r="M3" s="333"/>
      <c r="N3" s="333"/>
    </row>
    <row r="4" spans="1:14" x14ac:dyDescent="0.2">
      <c r="A4" s="369" t="s">
        <v>2049</v>
      </c>
      <c r="B4" s="369"/>
      <c r="C4" s="369"/>
      <c r="D4" s="369"/>
      <c r="E4" s="369"/>
      <c r="F4" s="369"/>
      <c r="G4" s="369"/>
      <c r="H4" s="369"/>
      <c r="I4" s="369"/>
      <c r="J4" s="369"/>
      <c r="K4" s="333"/>
      <c r="L4" s="333"/>
      <c r="M4" s="333"/>
      <c r="N4" s="333"/>
    </row>
    <row r="5" spans="1:14" x14ac:dyDescent="0.2">
      <c r="A5" s="369" t="s">
        <v>2050</v>
      </c>
      <c r="B5" s="369"/>
      <c r="C5" s="369"/>
      <c r="D5" s="369"/>
      <c r="E5" s="369"/>
      <c r="F5" s="369"/>
      <c r="G5" s="369"/>
      <c r="H5" s="369"/>
      <c r="I5" s="369"/>
      <c r="J5" s="369"/>
      <c r="K5" s="333"/>
      <c r="L5" s="333"/>
      <c r="M5" s="333"/>
      <c r="N5" s="333"/>
    </row>
    <row r="6" spans="1:14" x14ac:dyDescent="0.2">
      <c r="A6" s="369"/>
      <c r="B6" s="369"/>
      <c r="C6" s="369"/>
      <c r="D6" s="369"/>
      <c r="E6" s="369"/>
      <c r="F6" s="369"/>
      <c r="G6" s="369"/>
      <c r="H6" s="369"/>
      <c r="I6" s="369"/>
      <c r="J6" s="369"/>
      <c r="K6" s="333"/>
      <c r="L6" s="333"/>
      <c r="M6" s="333"/>
      <c r="N6" s="333"/>
    </row>
    <row r="7" spans="1:14" x14ac:dyDescent="0.2">
      <c r="A7" s="369"/>
      <c r="B7" s="369"/>
      <c r="C7" s="369"/>
      <c r="D7" s="369"/>
      <c r="E7" s="369"/>
      <c r="F7" s="369"/>
      <c r="G7" s="369"/>
      <c r="H7" s="369"/>
      <c r="I7" s="369"/>
      <c r="J7" s="369"/>
      <c r="K7" s="333"/>
      <c r="L7" s="333"/>
      <c r="M7" s="333"/>
      <c r="N7" s="333"/>
    </row>
    <row r="8" spans="1:14" x14ac:dyDescent="0.2">
      <c r="A8" s="369" t="s">
        <v>2051</v>
      </c>
      <c r="B8" s="369"/>
      <c r="C8" s="369"/>
      <c r="D8" s="369"/>
      <c r="E8" s="369"/>
      <c r="F8" s="369"/>
      <c r="G8" s="369"/>
      <c r="H8" s="369"/>
      <c r="I8" s="369"/>
      <c r="J8" s="369"/>
      <c r="K8" s="333"/>
      <c r="L8" s="333"/>
      <c r="M8" s="333"/>
      <c r="N8" s="333"/>
    </row>
    <row r="9" spans="1:14" x14ac:dyDescent="0.2">
      <c r="A9" s="369" t="s">
        <v>2052</v>
      </c>
      <c r="B9" s="369"/>
      <c r="C9" s="369"/>
      <c r="D9" s="369"/>
      <c r="E9" s="369"/>
      <c r="F9" s="369"/>
      <c r="G9" s="369"/>
      <c r="H9" s="369"/>
      <c r="I9" s="369"/>
      <c r="J9" s="369"/>
      <c r="K9" s="333"/>
      <c r="L9" s="333"/>
      <c r="M9" s="333"/>
      <c r="N9" s="333"/>
    </row>
    <row r="10" spans="1:14" x14ac:dyDescent="0.2">
      <c r="A10" s="369" t="s">
        <v>2053</v>
      </c>
      <c r="B10" s="369"/>
      <c r="C10" s="369"/>
      <c r="D10" s="369"/>
      <c r="E10" s="369"/>
      <c r="F10" s="369"/>
      <c r="G10" s="369"/>
      <c r="H10" s="369"/>
      <c r="I10" s="369"/>
      <c r="J10" s="369"/>
      <c r="K10" s="333"/>
      <c r="L10" s="333"/>
      <c r="M10" s="333"/>
      <c r="N10" s="333"/>
    </row>
    <row r="11" spans="1:14" x14ac:dyDescent="0.2">
      <c r="A11" s="369"/>
      <c r="B11" s="369"/>
      <c r="C11" s="369"/>
      <c r="D11" s="369"/>
      <c r="E11" s="369"/>
      <c r="F11" s="369"/>
      <c r="G11" s="369"/>
      <c r="H11" s="369"/>
      <c r="I11" s="369"/>
      <c r="J11" s="369"/>
      <c r="K11" s="333"/>
      <c r="L11" s="333"/>
      <c r="M11" s="333"/>
      <c r="N11" s="333"/>
    </row>
    <row r="12" spans="1:14" x14ac:dyDescent="0.2">
      <c r="A12" s="369" t="s">
        <v>2054</v>
      </c>
      <c r="B12" s="369"/>
      <c r="C12" s="369"/>
      <c r="D12" s="369"/>
      <c r="E12" s="369"/>
      <c r="F12" s="369"/>
      <c r="G12" s="369"/>
      <c r="H12" s="369"/>
      <c r="I12" s="369"/>
      <c r="J12" s="369"/>
      <c r="K12" s="333"/>
      <c r="L12" s="333"/>
      <c r="M12" s="333"/>
      <c r="N12" s="333"/>
    </row>
    <row r="13" spans="1:14" x14ac:dyDescent="0.2">
      <c r="A13" s="369"/>
      <c r="B13" s="369"/>
      <c r="C13" s="369"/>
      <c r="D13" s="369"/>
      <c r="E13" s="369"/>
      <c r="F13" s="369"/>
      <c r="G13" s="369"/>
      <c r="H13" s="369"/>
      <c r="I13" s="369"/>
      <c r="J13" s="369"/>
      <c r="K13" s="333"/>
      <c r="L13" s="333"/>
      <c r="M13" s="333"/>
      <c r="N13" s="333"/>
    </row>
    <row r="14" spans="1:14" x14ac:dyDescent="0.2">
      <c r="A14" s="369" t="s">
        <v>2055</v>
      </c>
      <c r="B14" s="369"/>
      <c r="C14" s="369"/>
      <c r="D14" s="369"/>
      <c r="E14" s="369"/>
      <c r="F14" s="369"/>
      <c r="G14" s="369"/>
      <c r="H14" s="369"/>
      <c r="I14" s="369"/>
      <c r="J14" s="369"/>
      <c r="K14" s="333"/>
      <c r="L14" s="333"/>
      <c r="M14" s="333"/>
      <c r="N14" s="333"/>
    </row>
    <row r="15" spans="1:14" x14ac:dyDescent="0.2">
      <c r="A15" s="369" t="s">
        <v>2056</v>
      </c>
      <c r="B15" s="369"/>
      <c r="C15" s="369"/>
      <c r="D15" s="369"/>
      <c r="E15" s="369"/>
      <c r="F15" s="369"/>
      <c r="G15" s="369"/>
      <c r="H15" s="369"/>
      <c r="I15" s="369"/>
      <c r="J15" s="369"/>
      <c r="K15" s="333"/>
      <c r="L15" s="333"/>
      <c r="M15" s="333"/>
      <c r="N15" s="333"/>
    </row>
    <row r="16" spans="1:14" x14ac:dyDescent="0.2">
      <c r="A16" s="369"/>
      <c r="B16" s="369"/>
      <c r="C16" s="369"/>
      <c r="D16" s="369"/>
      <c r="E16" s="369"/>
      <c r="F16" s="369"/>
      <c r="G16" s="369"/>
      <c r="H16" s="369"/>
      <c r="I16" s="369"/>
      <c r="J16" s="369"/>
      <c r="K16" s="333"/>
      <c r="L16" s="333"/>
      <c r="M16" s="333"/>
      <c r="N16" s="333"/>
    </row>
    <row r="17" spans="1:15" x14ac:dyDescent="0.2">
      <c r="A17" s="369" t="s">
        <v>2057</v>
      </c>
      <c r="B17" s="369"/>
      <c r="C17" s="369"/>
      <c r="D17" s="369"/>
      <c r="E17" s="369"/>
      <c r="F17" s="369"/>
      <c r="G17" s="369"/>
      <c r="H17" s="369"/>
      <c r="I17" s="369"/>
      <c r="J17" s="369"/>
    </row>
    <row r="18" spans="1:15" x14ac:dyDescent="0.2">
      <c r="A18" s="567" t="s">
        <v>2058</v>
      </c>
      <c r="B18" s="369"/>
      <c r="C18" s="369"/>
      <c r="D18" s="369"/>
      <c r="E18" s="369"/>
      <c r="F18" s="369"/>
      <c r="G18" s="369"/>
      <c r="H18" s="369"/>
      <c r="I18" s="369"/>
      <c r="J18" s="369"/>
      <c r="M18">
        <f ca="1">RANDBETWEEN(1,6)+RANDBETWEEN(1,6)</f>
        <v>3</v>
      </c>
      <c r="O18" t="s">
        <v>1940</v>
      </c>
    </row>
    <row r="19" spans="1:15" x14ac:dyDescent="0.2">
      <c r="A19" s="369"/>
      <c r="B19" s="369"/>
      <c r="C19" s="369"/>
      <c r="D19" s="369"/>
      <c r="E19" s="369"/>
      <c r="F19" s="369"/>
      <c r="G19" s="369"/>
      <c r="H19" s="369"/>
      <c r="I19" s="369"/>
      <c r="J19" s="369"/>
      <c r="O19" t="s">
        <v>1915</v>
      </c>
    </row>
    <row r="21" spans="1:15" x14ac:dyDescent="0.2">
      <c r="A21" s="12" t="s">
        <v>1909</v>
      </c>
      <c r="B21" s="14"/>
      <c r="D21" s="56" t="s">
        <v>2059</v>
      </c>
      <c r="E21" s="56" t="s">
        <v>2060</v>
      </c>
      <c r="F21" s="11" t="s">
        <v>702</v>
      </c>
      <c r="G21" s="316"/>
      <c r="H21" t="s">
        <v>2061</v>
      </c>
    </row>
    <row r="22" spans="1:15" x14ac:dyDescent="0.2">
      <c r="A22" s="11" t="s">
        <v>355</v>
      </c>
      <c r="B22" s="11" t="s">
        <v>2059</v>
      </c>
      <c r="D22" s="161" t="s">
        <v>1917</v>
      </c>
      <c r="E22" s="317">
        <v>60000</v>
      </c>
      <c r="F22" s="20">
        <v>2</v>
      </c>
      <c r="G22" s="31"/>
      <c r="H22" t="s">
        <v>2062</v>
      </c>
    </row>
    <row r="23" spans="1:15" x14ac:dyDescent="0.2">
      <c r="A23" s="119">
        <v>2</v>
      </c>
      <c r="B23" s="161" t="s">
        <v>1917</v>
      </c>
      <c r="D23" s="161" t="s">
        <v>1913</v>
      </c>
      <c r="E23" s="317">
        <v>20000</v>
      </c>
      <c r="F23" s="20">
        <v>0</v>
      </c>
      <c r="G23" s="31"/>
    </row>
    <row r="24" spans="1:15" x14ac:dyDescent="0.2">
      <c r="A24" s="119">
        <v>3</v>
      </c>
      <c r="B24" s="161" t="s">
        <v>1913</v>
      </c>
      <c r="D24" s="161" t="s">
        <v>1926</v>
      </c>
      <c r="E24" s="317">
        <v>20000</v>
      </c>
      <c r="F24" s="20">
        <v>0</v>
      </c>
      <c r="G24" s="31"/>
      <c r="H24" t="s">
        <v>2063</v>
      </c>
    </row>
    <row r="25" spans="1:15" x14ac:dyDescent="0.2">
      <c r="A25" s="119">
        <v>4</v>
      </c>
      <c r="B25" s="161" t="s">
        <v>1926</v>
      </c>
      <c r="D25" s="161" t="s">
        <v>1931</v>
      </c>
      <c r="E25" s="317">
        <v>200000</v>
      </c>
      <c r="F25" s="20">
        <v>4</v>
      </c>
      <c r="G25" s="31"/>
      <c r="H25" t="s">
        <v>2064</v>
      </c>
    </row>
    <row r="26" spans="1:15" x14ac:dyDescent="0.2">
      <c r="A26" s="119">
        <v>5</v>
      </c>
      <c r="B26" s="161" t="s">
        <v>1931</v>
      </c>
      <c r="D26" s="161" t="s">
        <v>1915</v>
      </c>
      <c r="E26" s="317">
        <v>100000</v>
      </c>
      <c r="F26" s="20">
        <v>3</v>
      </c>
      <c r="G26" s="31"/>
      <c r="H26" t="s">
        <v>2065</v>
      </c>
    </row>
    <row r="27" spans="1:15" x14ac:dyDescent="0.2">
      <c r="A27" s="119">
        <v>6</v>
      </c>
      <c r="B27" s="161" t="s">
        <v>1917</v>
      </c>
      <c r="D27" s="161" t="s">
        <v>1940</v>
      </c>
      <c r="E27" s="317">
        <v>60000</v>
      </c>
      <c r="F27" s="20">
        <v>2</v>
      </c>
      <c r="G27" s="31"/>
      <c r="H27" t="s">
        <v>2066</v>
      </c>
    </row>
    <row r="28" spans="1:15" x14ac:dyDescent="0.2">
      <c r="A28" s="119">
        <v>7</v>
      </c>
      <c r="B28" s="161" t="s">
        <v>1915</v>
      </c>
      <c r="D28" s="161" t="s">
        <v>1941</v>
      </c>
      <c r="E28" s="317">
        <v>400000</v>
      </c>
      <c r="F28" s="20">
        <v>6</v>
      </c>
      <c r="G28" s="31"/>
    </row>
    <row r="29" spans="1:15" x14ac:dyDescent="0.2">
      <c r="A29" s="119">
        <v>8</v>
      </c>
      <c r="B29" s="161" t="s">
        <v>1940</v>
      </c>
      <c r="D29" s="161" t="s">
        <v>1914</v>
      </c>
      <c r="E29" s="317">
        <v>80000</v>
      </c>
      <c r="F29" s="20">
        <v>2</v>
      </c>
      <c r="G29" s="31"/>
    </row>
    <row r="30" spans="1:15" x14ac:dyDescent="0.2">
      <c r="A30" s="119">
        <v>9</v>
      </c>
      <c r="B30" s="161" t="s">
        <v>1941</v>
      </c>
      <c r="D30" s="161" t="s">
        <v>1946</v>
      </c>
      <c r="E30" s="317">
        <v>40000</v>
      </c>
      <c r="F30" s="20">
        <v>1</v>
      </c>
      <c r="G30" s="31"/>
    </row>
    <row r="31" spans="1:15" x14ac:dyDescent="0.2">
      <c r="A31" s="119">
        <v>10</v>
      </c>
      <c r="B31" s="161" t="s">
        <v>1914</v>
      </c>
      <c r="D31" s="97" t="s">
        <v>2067</v>
      </c>
      <c r="E31" s="164"/>
      <c r="F31" s="99"/>
    </row>
    <row r="32" spans="1:15" x14ac:dyDescent="0.2">
      <c r="A32" s="119">
        <v>11</v>
      </c>
      <c r="B32" s="161" t="s">
        <v>1940</v>
      </c>
      <c r="D32" s="166" t="s">
        <v>2068</v>
      </c>
      <c r="F32" s="167"/>
    </row>
    <row r="33" spans="1:13" x14ac:dyDescent="0.2">
      <c r="A33" s="119">
        <v>12</v>
      </c>
      <c r="B33" s="161" t="s">
        <v>1946</v>
      </c>
      <c r="D33" s="101" t="s">
        <v>2069</v>
      </c>
      <c r="E33" s="168"/>
      <c r="F33" s="103"/>
    </row>
    <row r="35" spans="1:13" x14ac:dyDescent="0.2">
      <c r="A35" t="s">
        <v>2070</v>
      </c>
    </row>
    <row r="36" spans="1:13" x14ac:dyDescent="0.2">
      <c r="A36" t="s">
        <v>2071</v>
      </c>
    </row>
    <row r="38" spans="1:13" x14ac:dyDescent="0.2">
      <c r="A38" s="109" t="s">
        <v>2072</v>
      </c>
      <c r="B38" s="48"/>
      <c r="C38" s="165" t="s">
        <v>2073</v>
      </c>
      <c r="D38" s="109" t="s">
        <v>2074</v>
      </c>
      <c r="E38" s="48"/>
      <c r="F38" s="109" t="s">
        <v>1440</v>
      </c>
      <c r="G38" s="111"/>
      <c r="H38" s="111"/>
      <c r="I38" s="111"/>
      <c r="J38" s="111"/>
      <c r="K38" s="111"/>
      <c r="L38" s="111"/>
      <c r="M38" s="24"/>
    </row>
    <row r="39" spans="1:13" x14ac:dyDescent="0.2">
      <c r="A39" s="23" t="s">
        <v>2075</v>
      </c>
      <c r="B39" s="24"/>
      <c r="C39" s="317">
        <v>3000000</v>
      </c>
      <c r="D39" s="23" t="s">
        <v>82</v>
      </c>
      <c r="E39" s="24"/>
      <c r="F39" s="23" t="s">
        <v>2076</v>
      </c>
      <c r="G39" s="111"/>
      <c r="H39" s="111"/>
      <c r="I39" s="111"/>
      <c r="J39" s="111"/>
      <c r="K39" s="111"/>
      <c r="L39" s="111"/>
      <c r="M39" s="24"/>
    </row>
    <row r="40" spans="1:13" x14ac:dyDescent="0.2">
      <c r="A40" s="23" t="s">
        <v>2077</v>
      </c>
      <c r="B40" s="24"/>
      <c r="C40" s="317">
        <v>15000000</v>
      </c>
      <c r="D40" s="23" t="s">
        <v>82</v>
      </c>
      <c r="E40" s="24"/>
      <c r="F40" s="23" t="s">
        <v>2078</v>
      </c>
      <c r="G40" s="111"/>
      <c r="H40" s="111"/>
      <c r="I40" s="111"/>
      <c r="J40" s="111"/>
      <c r="K40" s="111"/>
      <c r="L40" s="111"/>
      <c r="M40" s="24"/>
    </row>
    <row r="41" spans="1:13" x14ac:dyDescent="0.2">
      <c r="A41" s="23" t="s">
        <v>2079</v>
      </c>
      <c r="B41" s="24"/>
      <c r="C41" s="317">
        <v>5000000</v>
      </c>
      <c r="D41" s="23" t="s">
        <v>2080</v>
      </c>
      <c r="E41" s="24"/>
      <c r="F41" s="23" t="s">
        <v>2081</v>
      </c>
      <c r="G41" s="111"/>
      <c r="H41" s="111"/>
      <c r="I41" s="111"/>
      <c r="J41" s="111"/>
      <c r="K41" s="111"/>
      <c r="L41" s="111"/>
      <c r="M41" s="24"/>
    </row>
    <row r="42" spans="1:13" x14ac:dyDescent="0.2">
      <c r="A42" s="23" t="s">
        <v>902</v>
      </c>
      <c r="B42" s="24"/>
      <c r="C42" s="317">
        <v>10000000</v>
      </c>
      <c r="D42" s="23" t="s">
        <v>2077</v>
      </c>
      <c r="E42" s="24"/>
      <c r="F42" s="23" t="s">
        <v>2082</v>
      </c>
      <c r="G42" s="111"/>
      <c r="H42" s="111"/>
      <c r="I42" s="111"/>
      <c r="J42" s="111"/>
      <c r="K42" s="111"/>
      <c r="L42" s="111"/>
      <c r="M42" s="24"/>
    </row>
    <row r="43" spans="1:13" x14ac:dyDescent="0.2">
      <c r="A43" s="23" t="s">
        <v>904</v>
      </c>
      <c r="B43" s="24"/>
      <c r="C43" s="318">
        <v>20000000</v>
      </c>
      <c r="D43" s="319" t="s">
        <v>1941</v>
      </c>
      <c r="E43" s="24"/>
      <c r="F43" s="23" t="s">
        <v>2083</v>
      </c>
      <c r="G43" s="111"/>
      <c r="H43" s="111"/>
      <c r="I43" s="111"/>
      <c r="J43" s="111"/>
      <c r="K43" s="111"/>
      <c r="L43" s="111"/>
      <c r="M43" s="24"/>
    </row>
    <row r="44" spans="1:13" x14ac:dyDescent="0.2">
      <c r="A44" s="23" t="s">
        <v>2084</v>
      </c>
      <c r="B44" s="24"/>
      <c r="C44" s="318">
        <v>10000000</v>
      </c>
      <c r="D44" s="320" t="s">
        <v>2085</v>
      </c>
      <c r="E44" s="24"/>
      <c r="F44" s="23" t="s">
        <v>2086</v>
      </c>
      <c r="G44" s="111"/>
      <c r="H44" s="111"/>
      <c r="I44" s="111"/>
      <c r="J44" s="111"/>
      <c r="K44" s="111"/>
      <c r="L44" s="111"/>
      <c r="M44" s="24"/>
    </row>
    <row r="45" spans="1:13" x14ac:dyDescent="0.2">
      <c r="A45" s="23" t="s">
        <v>2087</v>
      </c>
      <c r="B45" s="24"/>
      <c r="C45" s="317">
        <v>5000000</v>
      </c>
      <c r="D45" s="23" t="s">
        <v>2088</v>
      </c>
      <c r="E45" s="24"/>
      <c r="F45" s="23" t="s">
        <v>2089</v>
      </c>
      <c r="G45" s="111"/>
      <c r="H45" s="111"/>
      <c r="I45" s="111"/>
      <c r="J45" s="111"/>
      <c r="K45" s="111"/>
      <c r="L45" s="111"/>
      <c r="M45" s="24"/>
    </row>
    <row r="46" spans="1:13" x14ac:dyDescent="0.2">
      <c r="A46" s="23" t="s">
        <v>2090</v>
      </c>
      <c r="B46" s="111"/>
      <c r="C46" s="111"/>
      <c r="D46" s="111"/>
      <c r="E46" s="111"/>
      <c r="F46" s="111"/>
      <c r="G46" s="111"/>
      <c r="H46" s="111"/>
      <c r="I46" s="111"/>
      <c r="J46" s="111"/>
      <c r="K46" s="111"/>
      <c r="L46" s="111"/>
      <c r="M46" s="24"/>
    </row>
    <row r="47" spans="1:13" x14ac:dyDescent="0.2">
      <c r="A47" s="23" t="s">
        <v>2091</v>
      </c>
      <c r="B47" s="111"/>
      <c r="C47" s="111"/>
      <c r="D47" s="111"/>
      <c r="E47" s="111"/>
      <c r="F47" s="111"/>
      <c r="G47" s="111"/>
      <c r="H47" s="111"/>
      <c r="I47" s="111"/>
      <c r="J47" s="111"/>
      <c r="K47" s="111"/>
      <c r="L47" s="111"/>
      <c r="M47" s="24"/>
    </row>
    <row r="49" spans="1:6" x14ac:dyDescent="0.2">
      <c r="C49" s="321"/>
      <c r="D49" s="83"/>
      <c r="E49" s="31"/>
    </row>
    <row r="50" spans="1:6" x14ac:dyDescent="0.2">
      <c r="A50" t="s">
        <v>2092</v>
      </c>
      <c r="C50" s="321"/>
      <c r="D50" s="83"/>
      <c r="E50" s="31"/>
    </row>
    <row r="51" spans="1:6" x14ac:dyDescent="0.2">
      <c r="A51" t="s">
        <v>2093</v>
      </c>
      <c r="C51" s="321"/>
      <c r="D51" s="83"/>
      <c r="E51" s="31"/>
    </row>
    <row r="52" spans="1:6" x14ac:dyDescent="0.2">
      <c r="C52" s="321"/>
      <c r="D52" s="83"/>
      <c r="E52" s="31"/>
    </row>
    <row r="53" spans="1:6" x14ac:dyDescent="0.2">
      <c r="A53" t="s">
        <v>2094</v>
      </c>
      <c r="C53" s="321"/>
      <c r="D53" s="83"/>
      <c r="E53" s="31"/>
    </row>
    <row r="54" spans="1:6" x14ac:dyDescent="0.2">
      <c r="A54" t="s">
        <v>2095</v>
      </c>
      <c r="C54" s="321"/>
      <c r="D54" s="83"/>
      <c r="E54" s="31"/>
    </row>
    <row r="55" spans="1:6" x14ac:dyDescent="0.2">
      <c r="C55" s="321"/>
      <c r="D55" s="83"/>
      <c r="E55" s="31"/>
    </row>
    <row r="58" spans="1:6" x14ac:dyDescent="0.2">
      <c r="A58" t="s">
        <v>2096</v>
      </c>
    </row>
    <row r="59" spans="1:6" x14ac:dyDescent="0.2">
      <c r="A59" t="s">
        <v>2097</v>
      </c>
    </row>
    <row r="61" spans="1:6" x14ac:dyDescent="0.2">
      <c r="A61" s="12" t="s">
        <v>1144</v>
      </c>
      <c r="B61" s="14"/>
      <c r="C61" s="12" t="s">
        <v>2098</v>
      </c>
      <c r="D61" s="14"/>
      <c r="F61" t="s">
        <v>2099</v>
      </c>
    </row>
    <row r="62" spans="1:6" x14ac:dyDescent="0.2">
      <c r="A62" s="21" t="s">
        <v>2100</v>
      </c>
      <c r="B62" s="14"/>
      <c r="C62" s="21" t="s">
        <v>1915</v>
      </c>
      <c r="D62" s="14"/>
      <c r="F62" t="s">
        <v>2101</v>
      </c>
    </row>
    <row r="63" spans="1:6" x14ac:dyDescent="0.2">
      <c r="A63" s="21" t="s">
        <v>2102</v>
      </c>
      <c r="B63" s="14"/>
      <c r="C63" s="21" t="s">
        <v>1940</v>
      </c>
      <c r="D63" s="14"/>
    </row>
    <row r="64" spans="1:6" x14ac:dyDescent="0.2">
      <c r="A64" s="21" t="s">
        <v>2103</v>
      </c>
      <c r="B64" s="14"/>
      <c r="C64" s="284" t="s">
        <v>2104</v>
      </c>
      <c r="D64" s="257"/>
      <c r="E64" s="22"/>
    </row>
    <row r="65" spans="1:9" x14ac:dyDescent="0.2">
      <c r="A65" s="21" t="s">
        <v>2105</v>
      </c>
      <c r="B65" s="14"/>
      <c r="C65" s="284" t="s">
        <v>2106</v>
      </c>
      <c r="D65" s="257"/>
      <c r="E65" s="22"/>
    </row>
    <row r="66" spans="1:9" x14ac:dyDescent="0.2">
      <c r="A66" s="21" t="s">
        <v>2107</v>
      </c>
      <c r="B66" s="14"/>
      <c r="C66" s="21" t="s">
        <v>2104</v>
      </c>
      <c r="D66" s="14"/>
    </row>
    <row r="67" spans="1:9" x14ac:dyDescent="0.2">
      <c r="A67" s="21" t="s">
        <v>2108</v>
      </c>
      <c r="B67" s="14"/>
      <c r="C67" s="21" t="s">
        <v>1940</v>
      </c>
      <c r="D67" s="322"/>
      <c r="E67" s="323"/>
      <c r="F67" s="49"/>
      <c r="I67" s="49"/>
    </row>
    <row r="68" spans="1:9" x14ac:dyDescent="0.2">
      <c r="B68" s="254"/>
      <c r="C68" s="22"/>
      <c r="D68" s="22"/>
      <c r="E68" s="22"/>
    </row>
    <row r="70" spans="1:9" x14ac:dyDescent="0.2">
      <c r="A70" s="50" t="s">
        <v>2109</v>
      </c>
      <c r="B70" s="12" t="s">
        <v>2074</v>
      </c>
      <c r="C70" s="13"/>
      <c r="D70" s="14"/>
      <c r="E70" s="50" t="s">
        <v>2110</v>
      </c>
      <c r="G70" t="s">
        <v>2111</v>
      </c>
    </row>
    <row r="71" spans="1:9" x14ac:dyDescent="0.2">
      <c r="A71" s="53" t="s">
        <v>2112</v>
      </c>
      <c r="B71" s="21" t="s">
        <v>2113</v>
      </c>
      <c r="C71" s="13"/>
      <c r="D71" s="14"/>
      <c r="E71" s="264" t="s">
        <v>82</v>
      </c>
      <c r="G71" s="305"/>
      <c r="H71" s="22"/>
      <c r="I71" s="22"/>
    </row>
    <row r="72" spans="1:9" x14ac:dyDescent="0.2">
      <c r="A72" s="53" t="s">
        <v>2114</v>
      </c>
      <c r="B72" s="21" t="s">
        <v>2115</v>
      </c>
      <c r="C72" s="13"/>
      <c r="D72" s="14"/>
      <c r="E72" s="20">
        <v>2</v>
      </c>
      <c r="G72" t="s">
        <v>2116</v>
      </c>
    </row>
    <row r="73" spans="1:9" x14ac:dyDescent="0.2">
      <c r="A73" s="53" t="s">
        <v>2088</v>
      </c>
      <c r="B73" s="21" t="s">
        <v>2117</v>
      </c>
      <c r="C73" s="13"/>
      <c r="D73" s="14"/>
      <c r="E73" s="20">
        <v>4</v>
      </c>
      <c r="G73" t="s">
        <v>2118</v>
      </c>
    </row>
    <row r="74" spans="1:9" x14ac:dyDescent="0.2">
      <c r="A74" s="53" t="s">
        <v>2119</v>
      </c>
      <c r="B74" s="21" t="s">
        <v>2120</v>
      </c>
      <c r="C74" s="13"/>
      <c r="D74" s="14"/>
      <c r="E74" s="20">
        <v>8</v>
      </c>
      <c r="G74" t="s">
        <v>2121</v>
      </c>
    </row>
    <row r="75" spans="1:9" x14ac:dyDescent="0.2">
      <c r="A75" s="53" t="s">
        <v>2122</v>
      </c>
      <c r="B75" s="21" t="s">
        <v>2123</v>
      </c>
      <c r="C75" s="13"/>
      <c r="D75" s="14"/>
      <c r="E75" s="20">
        <v>12</v>
      </c>
      <c r="G75" t="s">
        <v>2124</v>
      </c>
    </row>
    <row r="76" spans="1:9" x14ac:dyDescent="0.2">
      <c r="A76" s="53" t="s">
        <v>2125</v>
      </c>
      <c r="B76" s="21" t="s">
        <v>2126</v>
      </c>
      <c r="C76" s="13"/>
      <c r="D76" s="14"/>
      <c r="E76" s="20">
        <v>18</v>
      </c>
      <c r="G76" t="s">
        <v>2127</v>
      </c>
    </row>
    <row r="77" spans="1:9" x14ac:dyDescent="0.2">
      <c r="A77" s="53" t="s">
        <v>2128</v>
      </c>
      <c r="B77" s="21" t="s">
        <v>2129</v>
      </c>
      <c r="C77" s="13"/>
      <c r="D77" s="14"/>
      <c r="E77" s="20">
        <v>24</v>
      </c>
    </row>
    <row r="78" spans="1:9" x14ac:dyDescent="0.2">
      <c r="A78" s="97" t="s">
        <v>2130</v>
      </c>
      <c r="B78" s="164"/>
      <c r="C78" s="164"/>
      <c r="D78" s="164"/>
      <c r="E78" s="99"/>
      <c r="G78" t="s">
        <v>2131</v>
      </c>
    </row>
    <row r="79" spans="1:9" x14ac:dyDescent="0.2">
      <c r="A79" s="166" t="s">
        <v>2132</v>
      </c>
      <c r="E79" s="167"/>
      <c r="G79" t="s">
        <v>2133</v>
      </c>
    </row>
    <row r="80" spans="1:9" x14ac:dyDescent="0.2">
      <c r="A80" s="166" t="s">
        <v>2134</v>
      </c>
      <c r="E80" s="167"/>
    </row>
    <row r="81" spans="1:7" x14ac:dyDescent="0.2">
      <c r="A81" s="101" t="s">
        <v>2135</v>
      </c>
      <c r="B81" s="168"/>
      <c r="C81" s="168"/>
      <c r="D81" s="168"/>
      <c r="E81" s="103"/>
    </row>
    <row r="83" spans="1:7" x14ac:dyDescent="0.2">
      <c r="A83" t="s">
        <v>2136</v>
      </c>
    </row>
    <row r="84" spans="1:7" x14ac:dyDescent="0.2">
      <c r="A84" t="s">
        <v>2137</v>
      </c>
    </row>
    <row r="86" spans="1:7" x14ac:dyDescent="0.2">
      <c r="A86" t="s">
        <v>2138</v>
      </c>
    </row>
    <row r="88" spans="1:7" x14ac:dyDescent="0.2">
      <c r="A88" t="s">
        <v>2139</v>
      </c>
    </row>
    <row r="89" spans="1:7" x14ac:dyDescent="0.2">
      <c r="A89" t="s">
        <v>2140</v>
      </c>
    </row>
    <row r="90" spans="1:7" x14ac:dyDescent="0.2">
      <c r="A90" t="s">
        <v>2141</v>
      </c>
    </row>
    <row r="92" spans="1:7" x14ac:dyDescent="0.2">
      <c r="A92" s="12" t="s">
        <v>2059</v>
      </c>
      <c r="B92" s="14"/>
      <c r="C92" s="12" t="s">
        <v>2142</v>
      </c>
      <c r="D92" s="13"/>
      <c r="E92" s="14"/>
      <c r="G92" t="s">
        <v>2143</v>
      </c>
    </row>
    <row r="93" spans="1:7" x14ac:dyDescent="0.2">
      <c r="A93" s="21" t="s">
        <v>2144</v>
      </c>
      <c r="B93" s="14"/>
      <c r="C93" s="21" t="s">
        <v>149</v>
      </c>
      <c r="D93" s="13"/>
      <c r="E93" s="14"/>
    </row>
    <row r="94" spans="1:7" x14ac:dyDescent="0.2">
      <c r="A94" s="21" t="s">
        <v>2145</v>
      </c>
      <c r="B94" s="14"/>
      <c r="C94" s="21" t="s">
        <v>155</v>
      </c>
      <c r="D94" s="13"/>
      <c r="E94" s="14"/>
    </row>
    <row r="95" spans="1:7" x14ac:dyDescent="0.2">
      <c r="A95" s="21" t="s">
        <v>2146</v>
      </c>
      <c r="B95" s="14"/>
      <c r="C95" s="21" t="s">
        <v>157</v>
      </c>
      <c r="D95" s="13"/>
      <c r="E95" s="14"/>
      <c r="G95" t="s">
        <v>2147</v>
      </c>
    </row>
    <row r="96" spans="1:7" x14ac:dyDescent="0.2">
      <c r="G96" t="s">
        <v>2148</v>
      </c>
    </row>
    <row r="97" spans="1:7" x14ac:dyDescent="0.2">
      <c r="G97" t="s">
        <v>2149</v>
      </c>
    </row>
    <row r="99" spans="1:7" x14ac:dyDescent="0.2">
      <c r="A99" t="s">
        <v>2150</v>
      </c>
    </row>
    <row r="101" spans="1:7" x14ac:dyDescent="0.2">
      <c r="A101" t="s">
        <v>2151</v>
      </c>
    </row>
    <row r="103" spans="1:7" x14ac:dyDescent="0.2">
      <c r="A103" t="s">
        <v>2152</v>
      </c>
    </row>
    <row r="105" spans="1:7" x14ac:dyDescent="0.2">
      <c r="A105" s="50" t="s">
        <v>1399</v>
      </c>
      <c r="B105" s="50" t="s">
        <v>376</v>
      </c>
      <c r="F105">
        <f ca="1">RANDBETWEEN(1,6)</f>
        <v>5</v>
      </c>
    </row>
    <row r="106" spans="1:7" x14ac:dyDescent="0.2">
      <c r="A106" s="20">
        <v>1</v>
      </c>
      <c r="B106" s="53" t="s">
        <v>378</v>
      </c>
    </row>
    <row r="107" spans="1:7" x14ac:dyDescent="0.2">
      <c r="A107" s="20">
        <v>2</v>
      </c>
      <c r="B107" s="53" t="s">
        <v>378</v>
      </c>
    </row>
    <row r="108" spans="1:7" x14ac:dyDescent="0.2">
      <c r="A108" s="20">
        <v>3</v>
      </c>
      <c r="B108" s="53" t="s">
        <v>337</v>
      </c>
    </row>
    <row r="109" spans="1:7" x14ac:dyDescent="0.2">
      <c r="A109" s="20">
        <v>4</v>
      </c>
      <c r="B109" s="53" t="s">
        <v>337</v>
      </c>
    </row>
    <row r="110" spans="1:7" x14ac:dyDescent="0.2">
      <c r="A110" s="20">
        <v>5</v>
      </c>
      <c r="B110" s="53" t="s">
        <v>322</v>
      </c>
    </row>
    <row r="111" spans="1:7" x14ac:dyDescent="0.2">
      <c r="A111" s="20">
        <v>6</v>
      </c>
      <c r="B111" s="53" t="s">
        <v>2153</v>
      </c>
    </row>
    <row r="114" spans="1:3" x14ac:dyDescent="0.2">
      <c r="A114" s="49" t="s">
        <v>2154</v>
      </c>
    </row>
    <row r="116" spans="1:3" x14ac:dyDescent="0.2">
      <c r="A116" s="55" t="s">
        <v>2155</v>
      </c>
      <c r="C116" t="s">
        <v>2156</v>
      </c>
    </row>
    <row r="117" spans="1:3" x14ac:dyDescent="0.2">
      <c r="C117" t="s">
        <v>2157</v>
      </c>
    </row>
    <row r="119" spans="1:3" x14ac:dyDescent="0.2">
      <c r="A119" t="s">
        <v>2158</v>
      </c>
      <c r="C119" t="s">
        <v>2159</v>
      </c>
    </row>
    <row r="120" spans="1:3" x14ac:dyDescent="0.2">
      <c r="A120" t="s">
        <v>2160</v>
      </c>
      <c r="C120" t="s">
        <v>2161</v>
      </c>
    </row>
    <row r="121" spans="1:3" x14ac:dyDescent="0.2">
      <c r="A121" t="s">
        <v>2162</v>
      </c>
      <c r="C121" t="s">
        <v>2163</v>
      </c>
    </row>
    <row r="122" spans="1:3" x14ac:dyDescent="0.2">
      <c r="A122" t="s">
        <v>2164</v>
      </c>
      <c r="C122" t="s">
        <v>2165</v>
      </c>
    </row>
    <row r="125" spans="1:3" x14ac:dyDescent="0.2">
      <c r="A125" s="49" t="s">
        <v>2166</v>
      </c>
    </row>
    <row r="127" spans="1:3" x14ac:dyDescent="0.2">
      <c r="A127" t="s">
        <v>2167</v>
      </c>
    </row>
    <row r="129" spans="1:5" x14ac:dyDescent="0.2">
      <c r="A129" t="s">
        <v>2168</v>
      </c>
    </row>
    <row r="131" spans="1:5" x14ac:dyDescent="0.2">
      <c r="A131" t="s">
        <v>2169</v>
      </c>
    </row>
    <row r="132" spans="1:5" x14ac:dyDescent="0.2">
      <c r="A132" t="s">
        <v>2170</v>
      </c>
    </row>
    <row r="134" spans="1:5" x14ac:dyDescent="0.2">
      <c r="A134" s="12" t="s">
        <v>2171</v>
      </c>
      <c r="B134" s="14"/>
      <c r="D134" s="12" t="s">
        <v>2172</v>
      </c>
      <c r="E134" s="14"/>
    </row>
    <row r="135" spans="1:5" x14ac:dyDescent="0.2">
      <c r="A135" s="50" t="s">
        <v>144</v>
      </c>
      <c r="B135" s="50" t="s">
        <v>926</v>
      </c>
      <c r="D135" s="50" t="s">
        <v>144</v>
      </c>
      <c r="E135" s="50" t="s">
        <v>207</v>
      </c>
    </row>
    <row r="136" spans="1:5" x14ac:dyDescent="0.2">
      <c r="A136" s="53" t="s">
        <v>31</v>
      </c>
      <c r="B136" s="324">
        <v>-0.2</v>
      </c>
      <c r="D136" s="53" t="s">
        <v>31</v>
      </c>
      <c r="E136" s="325">
        <v>0</v>
      </c>
    </row>
    <row r="137" spans="1:5" x14ac:dyDescent="0.2">
      <c r="A137" s="53" t="s">
        <v>148</v>
      </c>
      <c r="B137" s="324">
        <v>-0.1</v>
      </c>
      <c r="D137" s="53" t="s">
        <v>148</v>
      </c>
      <c r="E137" s="325">
        <v>1</v>
      </c>
    </row>
    <row r="138" spans="1:5" x14ac:dyDescent="0.2">
      <c r="A138" s="53" t="s">
        <v>154</v>
      </c>
      <c r="B138" s="324" t="s">
        <v>2173</v>
      </c>
      <c r="D138" s="53" t="s">
        <v>154</v>
      </c>
      <c r="E138" s="325">
        <v>2</v>
      </c>
    </row>
    <row r="139" spans="1:5" x14ac:dyDescent="0.2">
      <c r="A139" s="53" t="s">
        <v>158</v>
      </c>
      <c r="B139" s="324">
        <v>0.1</v>
      </c>
      <c r="D139" s="53" t="s">
        <v>158</v>
      </c>
      <c r="E139" s="325">
        <v>3</v>
      </c>
    </row>
    <row r="140" spans="1:5" x14ac:dyDescent="0.2">
      <c r="A140" s="53" t="s">
        <v>162</v>
      </c>
      <c r="B140" s="324">
        <v>0.2</v>
      </c>
      <c r="D140" s="53" t="s">
        <v>162</v>
      </c>
      <c r="E140" s="325">
        <v>4</v>
      </c>
    </row>
    <row r="142" spans="1:5" x14ac:dyDescent="0.2">
      <c r="A142" t="s">
        <v>2174</v>
      </c>
    </row>
    <row r="143" spans="1:5" x14ac:dyDescent="0.2">
      <c r="A143" t="s">
        <v>2175</v>
      </c>
    </row>
    <row r="145" spans="1:5" x14ac:dyDescent="0.2">
      <c r="A145" t="s">
        <v>2176</v>
      </c>
    </row>
    <row r="146" spans="1:5" x14ac:dyDescent="0.2">
      <c r="A146" t="s">
        <v>2177</v>
      </c>
    </row>
    <row r="147" spans="1:5" x14ac:dyDescent="0.2">
      <c r="A147" s="55"/>
    </row>
    <row r="148" spans="1:5" x14ac:dyDescent="0.2">
      <c r="A148" s="49" t="s">
        <v>2178</v>
      </c>
    </row>
    <row r="149" spans="1:5" x14ac:dyDescent="0.2">
      <c r="A149" s="49"/>
    </row>
    <row r="150" spans="1:5" x14ac:dyDescent="0.2">
      <c r="A150" s="55" t="s">
        <v>2179</v>
      </c>
    </row>
    <row r="151" spans="1:5" x14ac:dyDescent="0.2">
      <c r="A151" t="s">
        <v>2180</v>
      </c>
    </row>
    <row r="152" spans="1:5" x14ac:dyDescent="0.2">
      <c r="A152" t="s">
        <v>2181</v>
      </c>
    </row>
    <row r="153" spans="1:5" x14ac:dyDescent="0.2">
      <c r="A153" t="s">
        <v>2182</v>
      </c>
    </row>
    <row r="155" spans="1:5" x14ac:dyDescent="0.2">
      <c r="A155" s="97" t="s">
        <v>2183</v>
      </c>
      <c r="B155" s="164"/>
      <c r="C155" s="99">
        <v>1</v>
      </c>
      <c r="E155" t="s">
        <v>2184</v>
      </c>
    </row>
    <row r="156" spans="1:5" x14ac:dyDescent="0.2">
      <c r="A156" s="166" t="s">
        <v>2185</v>
      </c>
      <c r="C156" s="326" t="s">
        <v>579</v>
      </c>
      <c r="E156" t="s">
        <v>2186</v>
      </c>
    </row>
    <row r="157" spans="1:5" x14ac:dyDescent="0.2">
      <c r="A157" s="166" t="s">
        <v>536</v>
      </c>
      <c r="C157" s="326" t="s">
        <v>31</v>
      </c>
    </row>
    <row r="158" spans="1:5" x14ac:dyDescent="0.2">
      <c r="A158" s="166" t="s">
        <v>2187</v>
      </c>
      <c r="C158" s="327" t="s">
        <v>604</v>
      </c>
      <c r="E158" t="s">
        <v>2188</v>
      </c>
    </row>
    <row r="159" spans="1:5" x14ac:dyDescent="0.2">
      <c r="A159" s="166" t="s">
        <v>2189</v>
      </c>
      <c r="C159" s="326" t="s">
        <v>31</v>
      </c>
      <c r="E159" t="s">
        <v>2190</v>
      </c>
    </row>
    <row r="160" spans="1:5" x14ac:dyDescent="0.2">
      <c r="A160" s="166" t="s">
        <v>2191</v>
      </c>
      <c r="C160" s="326" t="s">
        <v>604</v>
      </c>
    </row>
    <row r="161" spans="1:3" x14ac:dyDescent="0.2">
      <c r="A161" s="166" t="s">
        <v>2192</v>
      </c>
      <c r="C161" s="327" t="s">
        <v>2193</v>
      </c>
    </row>
    <row r="162" spans="1:3" x14ac:dyDescent="0.2">
      <c r="A162" s="101" t="s">
        <v>2194</v>
      </c>
      <c r="B162" s="168"/>
      <c r="C162" s="103"/>
    </row>
    <row r="165" spans="1:3" x14ac:dyDescent="0.2">
      <c r="A165" s="49" t="s">
        <v>2195</v>
      </c>
    </row>
    <row r="167" spans="1:3" x14ac:dyDescent="0.2">
      <c r="A167" t="s">
        <v>219</v>
      </c>
      <c r="B167" t="s">
        <v>2196</v>
      </c>
    </row>
    <row r="168" spans="1:3" x14ac:dyDescent="0.2">
      <c r="A168" t="s">
        <v>225</v>
      </c>
      <c r="B168" t="s">
        <v>2197</v>
      </c>
    </row>
    <row r="169" spans="1:3" x14ac:dyDescent="0.2">
      <c r="A169" t="s">
        <v>229</v>
      </c>
      <c r="B169" t="s">
        <v>2198</v>
      </c>
    </row>
  </sheetData>
  <sheetProtection selectLockedCells="1" selectUnlockedCells="1"/>
  <mergeCells count="1">
    <mergeCell ref="K3:N16"/>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787E8-625E-4E04-8C9C-81584772F5C0}">
  <dimension ref="A1:P224"/>
  <sheetViews>
    <sheetView tabSelected="1" workbookViewId="0">
      <selection activeCell="L27" sqref="L27"/>
    </sheetView>
  </sheetViews>
  <sheetFormatPr defaultColWidth="11.5703125" defaultRowHeight="12.75" x14ac:dyDescent="0.2"/>
  <sheetData>
    <row r="1" spans="1:16" x14ac:dyDescent="0.2">
      <c r="A1" s="369" t="s">
        <v>2199</v>
      </c>
      <c r="B1" s="369"/>
      <c r="C1" s="369"/>
      <c r="D1" s="369"/>
      <c r="E1" s="369"/>
      <c r="F1" s="369"/>
      <c r="G1" s="369"/>
      <c r="H1" s="369"/>
      <c r="I1" s="369"/>
      <c r="J1" s="369"/>
      <c r="L1" s="337" t="s">
        <v>2437</v>
      </c>
      <c r="M1" s="337"/>
      <c r="N1" s="337"/>
      <c r="O1" s="337"/>
      <c r="P1" s="337"/>
    </row>
    <row r="2" spans="1:16" x14ac:dyDescent="0.2">
      <c r="A2" s="369"/>
      <c r="B2" s="369"/>
      <c r="C2" s="369"/>
      <c r="D2" s="369"/>
      <c r="E2" s="369"/>
      <c r="F2" s="369"/>
      <c r="G2" s="369"/>
      <c r="H2" s="369"/>
      <c r="I2" s="369"/>
      <c r="J2" s="369"/>
      <c r="L2" s="337"/>
      <c r="M2" s="337"/>
      <c r="N2" s="337"/>
      <c r="O2" s="337"/>
      <c r="P2" s="337"/>
    </row>
    <row r="3" spans="1:16" x14ac:dyDescent="0.2">
      <c r="A3" s="442" t="s">
        <v>2200</v>
      </c>
      <c r="B3" s="369"/>
      <c r="C3" s="369"/>
      <c r="D3" s="369"/>
      <c r="E3" s="369"/>
      <c r="F3" s="369"/>
      <c r="G3" s="369"/>
      <c r="H3" s="369"/>
      <c r="I3" s="369"/>
      <c r="J3" s="369"/>
      <c r="L3" s="337"/>
      <c r="M3" s="337"/>
      <c r="N3" s="337"/>
      <c r="O3" s="337"/>
      <c r="P3" s="337"/>
    </row>
    <row r="4" spans="1:16" x14ac:dyDescent="0.2">
      <c r="A4" s="369"/>
      <c r="B4" s="369"/>
      <c r="C4" s="369"/>
      <c r="D4" s="369"/>
      <c r="E4" s="369"/>
      <c r="F4" s="369"/>
      <c r="G4" s="369"/>
      <c r="H4" s="369"/>
      <c r="I4" s="369"/>
      <c r="J4" s="369"/>
      <c r="L4" s="337"/>
      <c r="M4" s="337"/>
      <c r="N4" s="337"/>
      <c r="O4" s="337"/>
      <c r="P4" s="337"/>
    </row>
    <row r="5" spans="1:16" x14ac:dyDescent="0.2">
      <c r="A5" s="369" t="s">
        <v>2201</v>
      </c>
      <c r="B5" s="369"/>
      <c r="C5" s="369"/>
      <c r="D5" s="369"/>
      <c r="E5" s="369"/>
      <c r="F5" s="369"/>
      <c r="G5" s="369"/>
      <c r="H5" s="369"/>
      <c r="I5" s="369"/>
      <c r="J5" s="369"/>
      <c r="L5" s="337"/>
      <c r="M5" s="337"/>
      <c r="N5" s="337"/>
      <c r="O5" s="337"/>
      <c r="P5" s="337"/>
    </row>
    <row r="6" spans="1:16" x14ac:dyDescent="0.2">
      <c r="A6" s="369" t="s">
        <v>2202</v>
      </c>
      <c r="B6" s="369"/>
      <c r="C6" s="369"/>
      <c r="D6" s="369"/>
      <c r="E6" s="369"/>
      <c r="F6" s="369"/>
      <c r="G6" s="369"/>
      <c r="H6" s="369"/>
      <c r="I6" s="369"/>
      <c r="J6" s="369"/>
      <c r="L6" s="337"/>
      <c r="M6" s="337"/>
      <c r="N6" s="337"/>
      <c r="O6" s="337"/>
      <c r="P6" s="337"/>
    </row>
    <row r="7" spans="1:16" x14ac:dyDescent="0.2">
      <c r="A7" s="369"/>
      <c r="B7" s="369"/>
      <c r="C7" s="369"/>
      <c r="D7" s="369"/>
      <c r="E7" s="369"/>
      <c r="F7" s="369"/>
      <c r="G7" s="369"/>
      <c r="H7" s="369"/>
      <c r="I7" s="369"/>
      <c r="J7" s="369"/>
      <c r="L7" s="337"/>
      <c r="M7" s="337"/>
      <c r="N7" s="337"/>
      <c r="O7" s="337"/>
      <c r="P7" s="337"/>
    </row>
    <row r="8" spans="1:16" x14ac:dyDescent="0.2">
      <c r="A8" s="442" t="s">
        <v>2203</v>
      </c>
      <c r="B8" s="369"/>
      <c r="C8" s="369"/>
      <c r="D8" s="369"/>
      <c r="E8" s="369"/>
      <c r="F8" s="369"/>
      <c r="G8" s="369"/>
      <c r="H8" s="369"/>
      <c r="I8" s="369"/>
      <c r="J8" s="369"/>
      <c r="L8" s="337"/>
      <c r="M8" s="337"/>
      <c r="N8" s="337"/>
      <c r="O8" s="337"/>
      <c r="P8" s="337"/>
    </row>
    <row r="9" spans="1:16" x14ac:dyDescent="0.2">
      <c r="A9" s="369"/>
      <c r="B9" s="369"/>
      <c r="C9" s="369"/>
      <c r="D9" s="369"/>
      <c r="E9" s="369"/>
      <c r="F9" s="369"/>
      <c r="G9" s="369"/>
      <c r="H9" s="369"/>
      <c r="I9" s="369"/>
      <c r="J9" s="369"/>
      <c r="L9" s="337"/>
      <c r="M9" s="337"/>
      <c r="N9" s="337"/>
      <c r="O9" s="337"/>
      <c r="P9" s="337"/>
    </row>
    <row r="10" spans="1:16" x14ac:dyDescent="0.2">
      <c r="A10" s="369" t="s">
        <v>2204</v>
      </c>
      <c r="B10" s="369"/>
      <c r="C10" s="369"/>
      <c r="D10" s="369"/>
      <c r="E10" s="369"/>
      <c r="F10" s="369"/>
      <c r="G10" s="369"/>
      <c r="H10" s="369"/>
      <c r="I10" s="369"/>
      <c r="J10" s="369"/>
      <c r="L10" s="337"/>
      <c r="M10" s="337"/>
      <c r="N10" s="337"/>
      <c r="O10" s="337"/>
      <c r="P10" s="337"/>
    </row>
    <row r="11" spans="1:16" x14ac:dyDescent="0.2">
      <c r="A11" s="369"/>
      <c r="B11" s="369"/>
      <c r="C11" s="369"/>
      <c r="D11" s="369"/>
      <c r="E11" s="369"/>
      <c r="F11" s="369"/>
      <c r="G11" s="369"/>
      <c r="H11" s="369"/>
      <c r="I11" s="369"/>
      <c r="J11" s="369"/>
      <c r="L11" s="337"/>
      <c r="M11" s="337"/>
      <c r="N11" s="337"/>
      <c r="O11" s="337"/>
      <c r="P11" s="337"/>
    </row>
    <row r="12" spans="1:16" x14ac:dyDescent="0.2">
      <c r="A12" s="369" t="s">
        <v>2205</v>
      </c>
      <c r="B12" s="369"/>
      <c r="C12" s="369"/>
      <c r="D12" s="369"/>
      <c r="E12" s="369"/>
      <c r="F12" s="369"/>
      <c r="G12" s="369"/>
      <c r="H12" s="369"/>
      <c r="I12" s="369"/>
      <c r="J12" s="369"/>
      <c r="L12" s="337"/>
      <c r="M12" s="337"/>
      <c r="N12" s="337"/>
      <c r="O12" s="337"/>
      <c r="P12" s="337"/>
    </row>
    <row r="13" spans="1:16" x14ac:dyDescent="0.2">
      <c r="A13" s="369" t="s">
        <v>2206</v>
      </c>
      <c r="B13" s="369"/>
      <c r="C13" s="369"/>
      <c r="D13" s="369"/>
      <c r="E13" s="369"/>
      <c r="F13" s="369"/>
      <c r="G13" s="369"/>
      <c r="H13" s="369"/>
      <c r="I13" s="369"/>
      <c r="J13" s="369"/>
      <c r="L13" s="337"/>
      <c r="M13" s="337"/>
      <c r="N13" s="337"/>
      <c r="O13" s="337"/>
      <c r="P13" s="337"/>
    </row>
    <row r="14" spans="1:16" x14ac:dyDescent="0.2">
      <c r="A14" s="369"/>
      <c r="B14" s="369"/>
      <c r="C14" s="369"/>
      <c r="D14" s="369"/>
      <c r="E14" s="369"/>
      <c r="F14" s="369"/>
      <c r="G14" s="369"/>
      <c r="H14" s="369"/>
      <c r="I14" s="369"/>
      <c r="J14" s="369"/>
      <c r="L14" s="337"/>
      <c r="M14" s="337"/>
      <c r="N14" s="337"/>
      <c r="O14" s="337"/>
      <c r="P14" s="337"/>
    </row>
    <row r="15" spans="1:16" x14ac:dyDescent="0.2">
      <c r="A15" s="369"/>
      <c r="B15" s="369"/>
      <c r="C15" s="369"/>
      <c r="D15" s="369"/>
      <c r="E15" s="369"/>
      <c r="F15" s="369"/>
      <c r="G15" s="369"/>
      <c r="H15" s="369"/>
      <c r="I15" s="369"/>
      <c r="J15" s="369"/>
      <c r="L15" s="337"/>
      <c r="M15" s="337"/>
      <c r="N15" s="337"/>
      <c r="O15" s="337"/>
      <c r="P15" s="337"/>
    </row>
    <row r="16" spans="1:16" x14ac:dyDescent="0.2">
      <c r="A16" s="181" t="s">
        <v>2207</v>
      </c>
      <c r="B16" s="28"/>
      <c r="C16" s="28"/>
      <c r="D16" s="28"/>
      <c r="E16" s="28"/>
      <c r="F16" s="28"/>
      <c r="G16" s="28"/>
      <c r="H16" s="28"/>
      <c r="I16" s="28"/>
      <c r="J16" s="29"/>
    </row>
    <row r="17" spans="1:10" x14ac:dyDescent="0.2">
      <c r="A17" s="33"/>
      <c r="B17" s="31"/>
      <c r="C17" s="31"/>
      <c r="D17" s="31"/>
      <c r="E17" s="31"/>
      <c r="F17" s="31"/>
      <c r="G17" s="31"/>
      <c r="H17" s="31"/>
      <c r="I17" s="31"/>
      <c r="J17" s="32"/>
    </row>
    <row r="18" spans="1:10" x14ac:dyDescent="0.2">
      <c r="A18" s="63" t="s">
        <v>2208</v>
      </c>
      <c r="B18" s="31"/>
      <c r="C18" s="31"/>
      <c r="D18" s="31"/>
      <c r="E18" s="31"/>
      <c r="F18" s="31"/>
      <c r="G18" s="31"/>
      <c r="H18" s="31"/>
      <c r="I18" s="31"/>
      <c r="J18" s="32"/>
    </row>
    <row r="19" spans="1:10" x14ac:dyDescent="0.2">
      <c r="A19" s="33" t="s">
        <v>2209</v>
      </c>
      <c r="B19" s="31"/>
      <c r="C19" s="31"/>
      <c r="D19" s="31"/>
      <c r="E19" s="31"/>
      <c r="F19" s="31"/>
      <c r="G19" s="31"/>
      <c r="H19" s="31"/>
      <c r="I19" s="31"/>
      <c r="J19" s="32"/>
    </row>
    <row r="20" spans="1:10" x14ac:dyDescent="0.2">
      <c r="A20" s="33" t="s">
        <v>2210</v>
      </c>
      <c r="B20" s="31"/>
      <c r="C20" s="31"/>
      <c r="D20" s="31"/>
      <c r="E20" s="31"/>
      <c r="F20" s="31"/>
      <c r="G20" s="31"/>
      <c r="H20" s="31"/>
      <c r="I20" s="31"/>
      <c r="J20" s="32"/>
    </row>
    <row r="21" spans="1:10" x14ac:dyDescent="0.2">
      <c r="A21" s="33"/>
      <c r="B21" s="31"/>
      <c r="C21" s="31"/>
      <c r="D21" s="31"/>
      <c r="E21" s="31"/>
      <c r="F21" s="31"/>
      <c r="G21" s="31"/>
      <c r="H21" s="31"/>
      <c r="I21" s="31"/>
      <c r="J21" s="32"/>
    </row>
    <row r="22" spans="1:10" x14ac:dyDescent="0.2">
      <c r="A22" s="63" t="s">
        <v>2211</v>
      </c>
      <c r="B22" s="31"/>
      <c r="C22" s="31"/>
      <c r="D22" s="31"/>
      <c r="E22" s="31"/>
      <c r="F22" s="31"/>
      <c r="G22" s="31"/>
      <c r="H22" s="31"/>
      <c r="I22" s="31"/>
      <c r="J22" s="32"/>
    </row>
    <row r="23" spans="1:10" x14ac:dyDescent="0.2">
      <c r="A23" s="33" t="s">
        <v>2212</v>
      </c>
      <c r="B23" s="31"/>
      <c r="C23" s="31"/>
      <c r="D23" s="31"/>
      <c r="E23" s="31"/>
      <c r="F23" s="31"/>
      <c r="G23" s="31"/>
      <c r="H23" s="31"/>
      <c r="I23" s="31"/>
      <c r="J23" s="32"/>
    </row>
    <row r="24" spans="1:10" x14ac:dyDescent="0.2">
      <c r="A24" s="33"/>
      <c r="B24" s="31"/>
      <c r="C24" s="31"/>
      <c r="D24" s="31"/>
      <c r="E24" s="31"/>
      <c r="F24" s="31"/>
      <c r="G24" s="31"/>
      <c r="H24" s="31"/>
      <c r="I24" s="31"/>
      <c r="J24" s="32"/>
    </row>
    <row r="25" spans="1:10" x14ac:dyDescent="0.2">
      <c r="A25" s="328" t="s">
        <v>2213</v>
      </c>
      <c r="B25" s="31"/>
      <c r="C25" s="31"/>
      <c r="D25" s="31"/>
      <c r="E25" s="31"/>
      <c r="F25" s="31"/>
      <c r="G25" s="31"/>
      <c r="H25" s="31"/>
      <c r="I25" s="31"/>
      <c r="J25" s="32"/>
    </row>
    <row r="26" spans="1:10" x14ac:dyDescent="0.2">
      <c r="A26" s="33"/>
      <c r="B26" s="31"/>
      <c r="C26" s="31"/>
      <c r="D26" s="31"/>
      <c r="E26" s="31"/>
      <c r="F26" s="31"/>
      <c r="G26" s="31"/>
      <c r="H26" s="31"/>
      <c r="I26" s="31"/>
      <c r="J26" s="32"/>
    </row>
    <row r="27" spans="1:10" x14ac:dyDescent="0.2">
      <c r="A27" s="64" t="s">
        <v>2214</v>
      </c>
      <c r="B27" s="31"/>
      <c r="C27" s="31"/>
      <c r="D27" s="31"/>
      <c r="E27" s="31"/>
      <c r="F27" s="31"/>
      <c r="G27" s="31"/>
      <c r="H27" s="31"/>
      <c r="I27" s="31"/>
      <c r="J27" s="32"/>
    </row>
    <row r="28" spans="1:10" x14ac:dyDescent="0.2">
      <c r="A28" s="64" t="s">
        <v>2215</v>
      </c>
      <c r="B28" s="31"/>
      <c r="C28" s="31"/>
      <c r="D28" s="31"/>
      <c r="E28" s="31"/>
      <c r="F28" s="31"/>
      <c r="G28" s="31"/>
      <c r="H28" s="31"/>
      <c r="I28" s="31"/>
      <c r="J28" s="32"/>
    </row>
    <row r="29" spans="1:10" x14ac:dyDescent="0.2">
      <c r="A29" s="64"/>
      <c r="B29" s="31"/>
      <c r="C29" s="31"/>
      <c r="D29" s="31"/>
      <c r="E29" s="31"/>
      <c r="F29" s="31"/>
      <c r="G29" s="31"/>
      <c r="H29" s="31"/>
      <c r="I29" s="31"/>
      <c r="J29" s="32"/>
    </row>
    <row r="30" spans="1:10" x14ac:dyDescent="0.2">
      <c r="A30" s="64" t="s">
        <v>2216</v>
      </c>
      <c r="B30" s="31"/>
      <c r="C30" s="31"/>
      <c r="D30" s="31"/>
      <c r="E30" s="31"/>
      <c r="F30" s="31"/>
      <c r="G30" s="31"/>
      <c r="H30" s="31"/>
      <c r="I30" s="31"/>
      <c r="J30" s="32"/>
    </row>
    <row r="31" spans="1:10" x14ac:dyDescent="0.2">
      <c r="A31" s="64" t="s">
        <v>2217</v>
      </c>
      <c r="B31" s="31"/>
      <c r="C31" s="31"/>
      <c r="D31" s="31"/>
      <c r="E31" s="31"/>
      <c r="F31" s="31"/>
      <c r="G31" s="31"/>
      <c r="H31" s="31"/>
      <c r="I31" s="31"/>
      <c r="J31" s="32"/>
    </row>
    <row r="32" spans="1:10" x14ac:dyDescent="0.2">
      <c r="A32" s="64"/>
      <c r="B32" s="31"/>
      <c r="C32" s="31"/>
      <c r="D32" s="31"/>
      <c r="E32" s="31"/>
      <c r="F32" s="31"/>
      <c r="G32" s="31"/>
      <c r="H32" s="31"/>
      <c r="I32" s="31"/>
      <c r="J32" s="32"/>
    </row>
    <row r="33" spans="1:10" x14ac:dyDescent="0.2">
      <c r="A33" s="64"/>
      <c r="B33" s="31"/>
      <c r="C33" s="31"/>
      <c r="D33" s="31"/>
      <c r="E33" s="31"/>
      <c r="F33" s="31"/>
      <c r="G33" s="31"/>
      <c r="H33" s="31"/>
      <c r="I33" s="31"/>
      <c r="J33" s="32"/>
    </row>
    <row r="34" spans="1:10" x14ac:dyDescent="0.2">
      <c r="A34" s="63" t="s">
        <v>2218</v>
      </c>
      <c r="B34" s="31"/>
      <c r="C34" s="31"/>
      <c r="D34" s="31"/>
      <c r="E34" s="31"/>
      <c r="F34" s="31"/>
      <c r="G34" s="31"/>
      <c r="H34" s="31"/>
      <c r="I34" s="31"/>
      <c r="J34" s="32"/>
    </row>
    <row r="35" spans="1:10" x14ac:dyDescent="0.2">
      <c r="A35" s="64"/>
      <c r="B35" s="31"/>
      <c r="C35" s="31"/>
      <c r="D35" s="31"/>
      <c r="E35" s="31"/>
      <c r="F35" s="31"/>
      <c r="G35" s="31"/>
      <c r="H35" s="31"/>
      <c r="I35" s="31"/>
      <c r="J35" s="32"/>
    </row>
    <row r="36" spans="1:10" x14ac:dyDescent="0.2">
      <c r="A36" s="33" t="s">
        <v>2219</v>
      </c>
      <c r="B36" s="31"/>
      <c r="C36" s="31"/>
      <c r="D36" s="31"/>
      <c r="E36" s="31"/>
      <c r="F36" s="31"/>
      <c r="G36" s="31"/>
      <c r="H36" s="31"/>
      <c r="I36" s="31"/>
      <c r="J36" s="32"/>
    </row>
    <row r="37" spans="1:10" x14ac:dyDescent="0.2">
      <c r="A37" s="64" t="s">
        <v>2220</v>
      </c>
      <c r="B37" s="31"/>
      <c r="C37" s="31"/>
      <c r="D37" s="31"/>
      <c r="E37" s="31"/>
      <c r="F37" s="31"/>
      <c r="G37" s="31"/>
      <c r="H37" s="31"/>
      <c r="I37" s="31"/>
      <c r="J37" s="32"/>
    </row>
    <row r="38" spans="1:10" x14ac:dyDescent="0.2">
      <c r="A38" s="64"/>
      <c r="B38" s="31"/>
      <c r="C38" s="31"/>
      <c r="D38" s="31"/>
      <c r="E38" s="31"/>
      <c r="F38" s="31"/>
      <c r="G38" s="31"/>
      <c r="H38" s="31"/>
      <c r="I38" s="31"/>
      <c r="J38" s="32"/>
    </row>
    <row r="39" spans="1:10" x14ac:dyDescent="0.2">
      <c r="A39" s="262"/>
      <c r="B39" s="35"/>
      <c r="C39" s="35"/>
      <c r="D39" s="35"/>
      <c r="E39" s="35"/>
      <c r="F39" s="35"/>
      <c r="G39" s="35"/>
      <c r="H39" s="35"/>
      <c r="I39" s="35"/>
      <c r="J39" s="36"/>
    </row>
    <row r="40" spans="1:10" x14ac:dyDescent="0.2">
      <c r="A40" s="31"/>
      <c r="B40" s="31"/>
      <c r="C40" s="31"/>
      <c r="D40" s="31"/>
      <c r="E40" s="31"/>
      <c r="F40" s="31"/>
      <c r="G40" s="31"/>
      <c r="H40" s="31"/>
      <c r="I40" s="31"/>
      <c r="J40" s="31"/>
    </row>
    <row r="41" spans="1:10" x14ac:dyDescent="0.2">
      <c r="B41" s="31"/>
      <c r="C41" s="31"/>
      <c r="D41" s="31"/>
      <c r="E41" s="31"/>
      <c r="F41" s="31"/>
      <c r="G41" s="31"/>
      <c r="H41" s="31"/>
      <c r="I41" s="31"/>
      <c r="J41" s="31"/>
    </row>
    <row r="42" spans="1:10" x14ac:dyDescent="0.2">
      <c r="A42" s="49" t="s">
        <v>2221</v>
      </c>
    </row>
    <row r="44" spans="1:10" x14ac:dyDescent="0.2">
      <c r="A44" s="55" t="s">
        <v>2222</v>
      </c>
    </row>
    <row r="45" spans="1:10" x14ac:dyDescent="0.2">
      <c r="A45" t="s">
        <v>2223</v>
      </c>
    </row>
    <row r="46" spans="1:10" x14ac:dyDescent="0.2">
      <c r="A46" t="s">
        <v>2224</v>
      </c>
    </row>
    <row r="47" spans="1:10" x14ac:dyDescent="0.2">
      <c r="A47" t="s">
        <v>2225</v>
      </c>
    </row>
    <row r="48" spans="1:10" x14ac:dyDescent="0.2">
      <c r="A48" t="s">
        <v>2226</v>
      </c>
    </row>
    <row r="50" spans="1:12" x14ac:dyDescent="0.2">
      <c r="A50" s="165" t="s">
        <v>2227</v>
      </c>
      <c r="B50" s="109" t="s">
        <v>1342</v>
      </c>
      <c r="C50" s="329">
        <f ca="1">RANDBETWEEN(1,10)</f>
        <v>5</v>
      </c>
    </row>
    <row r="51" spans="1:12" x14ac:dyDescent="0.2">
      <c r="A51" s="70">
        <v>1</v>
      </c>
      <c r="B51" s="23" t="s">
        <v>925</v>
      </c>
      <c r="C51" s="24"/>
    </row>
    <row r="52" spans="1:12" x14ac:dyDescent="0.2">
      <c r="A52" s="70" t="s">
        <v>882</v>
      </c>
      <c r="B52" s="23" t="s">
        <v>364</v>
      </c>
      <c r="C52" s="24"/>
    </row>
    <row r="53" spans="1:12" x14ac:dyDescent="0.2">
      <c r="A53" s="70" t="s">
        <v>1689</v>
      </c>
      <c r="B53" s="23" t="s">
        <v>363</v>
      </c>
      <c r="C53" s="24"/>
    </row>
    <row r="54" spans="1:12" x14ac:dyDescent="0.2">
      <c r="A54" s="70">
        <v>8</v>
      </c>
      <c r="B54" s="23" t="s">
        <v>2228</v>
      </c>
      <c r="C54" s="24"/>
    </row>
    <row r="55" spans="1:12" x14ac:dyDescent="0.2">
      <c r="A55" s="70">
        <v>9</v>
      </c>
      <c r="B55" s="23" t="s">
        <v>2229</v>
      </c>
      <c r="C55" s="24"/>
    </row>
    <row r="56" spans="1:12" x14ac:dyDescent="0.2">
      <c r="A56" s="70">
        <v>10</v>
      </c>
      <c r="B56" s="145" t="s">
        <v>2230</v>
      </c>
      <c r="C56" s="145"/>
    </row>
    <row r="59" spans="1:12" x14ac:dyDescent="0.2">
      <c r="A59" s="109" t="s">
        <v>2231</v>
      </c>
      <c r="B59" s="111"/>
      <c r="C59" s="111"/>
      <c r="D59" s="111"/>
      <c r="E59" s="111"/>
      <c r="F59" s="111"/>
      <c r="G59" s="111"/>
      <c r="H59" s="111"/>
      <c r="I59" s="111"/>
      <c r="J59" s="111"/>
      <c r="K59" s="111"/>
      <c r="L59" s="24"/>
    </row>
    <row r="61" spans="1:12" x14ac:dyDescent="0.2">
      <c r="A61" s="60" t="s">
        <v>2232</v>
      </c>
      <c r="B61" s="28"/>
      <c r="C61" s="28"/>
      <c r="D61" s="28"/>
      <c r="E61" s="28"/>
      <c r="F61" s="28"/>
      <c r="G61" s="28"/>
      <c r="H61" s="28"/>
      <c r="I61" s="28"/>
      <c r="J61" s="28"/>
      <c r="K61" s="28"/>
      <c r="L61" s="29"/>
    </row>
    <row r="62" spans="1:12" x14ac:dyDescent="0.2">
      <c r="A62" s="64" t="s">
        <v>2233</v>
      </c>
      <c r="B62" s="31"/>
      <c r="C62" s="31"/>
      <c r="D62" s="31"/>
      <c r="E62" s="31"/>
      <c r="F62" s="31"/>
      <c r="G62" s="31"/>
      <c r="H62" s="31"/>
      <c r="I62" s="31"/>
      <c r="J62" s="31"/>
      <c r="K62" s="31"/>
      <c r="L62" s="32"/>
    </row>
    <row r="63" spans="1:12" x14ac:dyDescent="0.2">
      <c r="A63" s="64"/>
      <c r="B63" s="31" t="s">
        <v>2234</v>
      </c>
      <c r="C63" s="31"/>
      <c r="D63" s="31"/>
      <c r="E63" s="31"/>
      <c r="F63" s="31"/>
      <c r="G63" s="31"/>
      <c r="H63" s="31"/>
      <c r="I63" s="31"/>
      <c r="J63" s="31"/>
      <c r="K63" s="31"/>
      <c r="L63" s="32"/>
    </row>
    <row r="64" spans="1:12" x14ac:dyDescent="0.2">
      <c r="A64" s="64"/>
      <c r="B64" s="31"/>
      <c r="C64" s="68" t="s">
        <v>355</v>
      </c>
      <c r="D64" s="115" t="s">
        <v>1342</v>
      </c>
      <c r="E64" s="24"/>
      <c r="F64" s="31"/>
      <c r="G64" s="31"/>
      <c r="H64" s="31"/>
      <c r="I64" s="31"/>
      <c r="J64" s="31"/>
      <c r="K64" s="31"/>
      <c r="L64" s="32"/>
    </row>
    <row r="65" spans="1:12" x14ac:dyDescent="0.2">
      <c r="A65" s="64"/>
      <c r="B65" s="31"/>
      <c r="C65" s="68">
        <v>1</v>
      </c>
      <c r="D65" s="23" t="s">
        <v>2235</v>
      </c>
      <c r="E65" s="24"/>
      <c r="F65" s="31"/>
      <c r="G65" s="31"/>
      <c r="H65" s="31"/>
      <c r="I65" s="31"/>
      <c r="J65" s="31"/>
      <c r="K65" s="31"/>
      <c r="L65" s="32"/>
    </row>
    <row r="66" spans="1:12" x14ac:dyDescent="0.2">
      <c r="A66" s="64"/>
      <c r="B66" s="31"/>
      <c r="C66" s="68">
        <v>2</v>
      </c>
      <c r="D66" s="179" t="s">
        <v>2236</v>
      </c>
      <c r="E66" s="145"/>
      <c r="F66" s="31"/>
      <c r="G66" s="31"/>
      <c r="H66" s="31"/>
      <c r="I66" s="31"/>
      <c r="J66" s="31"/>
      <c r="K66" s="31"/>
      <c r="L66" s="32"/>
    </row>
    <row r="67" spans="1:12" x14ac:dyDescent="0.2">
      <c r="A67" s="64"/>
      <c r="B67" s="31"/>
      <c r="C67" s="68">
        <v>3</v>
      </c>
      <c r="D67" s="179" t="s">
        <v>2236</v>
      </c>
      <c r="E67" s="145"/>
      <c r="F67" s="31"/>
      <c r="G67" s="31"/>
      <c r="H67" s="31"/>
      <c r="I67" s="31"/>
      <c r="J67" s="31"/>
      <c r="K67" s="31"/>
      <c r="L67" s="32"/>
    </row>
    <row r="68" spans="1:12" x14ac:dyDescent="0.2">
      <c r="A68" s="64"/>
      <c r="B68" s="31"/>
      <c r="C68" s="68">
        <v>4</v>
      </c>
      <c r="D68" s="179" t="s">
        <v>2237</v>
      </c>
      <c r="E68" s="145"/>
      <c r="F68" s="31"/>
      <c r="G68" s="31"/>
      <c r="H68" s="31"/>
      <c r="I68" s="31"/>
      <c r="J68" s="31"/>
      <c r="K68" s="31"/>
      <c r="L68" s="32"/>
    </row>
    <row r="69" spans="1:12" x14ac:dyDescent="0.2">
      <c r="A69" s="64"/>
      <c r="B69" s="31"/>
      <c r="C69" s="68">
        <v>5</v>
      </c>
      <c r="D69" s="179" t="s">
        <v>2238</v>
      </c>
      <c r="E69" s="145"/>
      <c r="F69" s="31"/>
      <c r="G69" s="31"/>
      <c r="H69" s="31"/>
      <c r="I69" s="31"/>
      <c r="J69" s="31"/>
      <c r="K69" s="31"/>
      <c r="L69" s="32"/>
    </row>
    <row r="70" spans="1:12" x14ac:dyDescent="0.2">
      <c r="A70" s="34"/>
      <c r="B70" s="35"/>
      <c r="C70" s="68">
        <v>6</v>
      </c>
      <c r="D70" s="179" t="s">
        <v>2239</v>
      </c>
      <c r="E70" s="145"/>
      <c r="F70" s="35"/>
      <c r="G70" s="35"/>
      <c r="H70" s="35"/>
      <c r="I70" s="35"/>
      <c r="J70" s="35"/>
      <c r="K70" s="35"/>
      <c r="L70" s="36"/>
    </row>
    <row r="72" spans="1:12" x14ac:dyDescent="0.2">
      <c r="A72" s="60" t="s">
        <v>2240</v>
      </c>
      <c r="B72" s="28"/>
      <c r="C72" s="28"/>
      <c r="D72" s="28"/>
      <c r="E72" s="28"/>
      <c r="F72" s="28"/>
      <c r="G72" s="28"/>
      <c r="H72" s="28"/>
      <c r="I72" s="28"/>
      <c r="J72" s="28"/>
      <c r="K72" s="28"/>
      <c r="L72" s="29"/>
    </row>
    <row r="73" spans="1:12" x14ac:dyDescent="0.2">
      <c r="A73" s="64" t="s">
        <v>2241</v>
      </c>
      <c r="B73" s="31"/>
      <c r="C73" s="31"/>
      <c r="D73" s="31"/>
      <c r="E73" s="31"/>
      <c r="F73" s="31"/>
      <c r="G73" s="31"/>
      <c r="H73" s="31"/>
      <c r="I73" s="31"/>
      <c r="J73" s="31"/>
      <c r="K73" s="31"/>
      <c r="L73" s="32"/>
    </row>
    <row r="74" spans="1:12" x14ac:dyDescent="0.2">
      <c r="A74" s="63" t="s">
        <v>2242</v>
      </c>
      <c r="B74" s="31"/>
      <c r="C74" s="31"/>
      <c r="D74" s="31"/>
      <c r="E74" s="31"/>
      <c r="F74" s="31"/>
      <c r="G74" s="31"/>
      <c r="H74" s="31"/>
      <c r="I74" s="31"/>
      <c r="J74" s="31"/>
      <c r="K74" s="31"/>
      <c r="L74" s="32"/>
    </row>
    <row r="75" spans="1:12" ht="14.85" customHeight="1" x14ac:dyDescent="0.2">
      <c r="A75" s="68" t="s">
        <v>2227</v>
      </c>
      <c r="B75" s="228" t="s">
        <v>1342</v>
      </c>
      <c r="C75" s="111"/>
      <c r="D75" s="111"/>
      <c r="E75" s="111"/>
      <c r="F75" s="24"/>
      <c r="G75" s="31"/>
      <c r="H75" s="334" t="s">
        <v>2243</v>
      </c>
      <c r="I75" s="334"/>
      <c r="J75" s="334"/>
      <c r="K75" s="334"/>
      <c r="L75" s="334"/>
    </row>
    <row r="76" spans="1:12" x14ac:dyDescent="0.2">
      <c r="A76" s="70">
        <v>1</v>
      </c>
      <c r="B76" s="134" t="s">
        <v>2235</v>
      </c>
      <c r="C76" s="111"/>
      <c r="D76" s="111"/>
      <c r="E76" s="111"/>
      <c r="F76" s="24"/>
      <c r="G76" s="31"/>
      <c r="H76" s="334"/>
      <c r="I76" s="334"/>
      <c r="J76" s="334"/>
      <c r="K76" s="334"/>
      <c r="L76" s="334"/>
    </row>
    <row r="77" spans="1:12" x14ac:dyDescent="0.2">
      <c r="A77" s="70">
        <v>2</v>
      </c>
      <c r="B77" s="134" t="s">
        <v>2237</v>
      </c>
      <c r="C77" s="111"/>
      <c r="D77" s="111"/>
      <c r="E77" s="111"/>
      <c r="F77" s="24"/>
      <c r="G77" s="31"/>
      <c r="H77" s="334"/>
      <c r="I77" s="334"/>
      <c r="J77" s="334"/>
      <c r="K77" s="334"/>
      <c r="L77" s="334"/>
    </row>
    <row r="78" spans="1:12" x14ac:dyDescent="0.2">
      <c r="A78" s="70">
        <v>3</v>
      </c>
      <c r="B78" s="134" t="s">
        <v>2238</v>
      </c>
      <c r="C78" s="111"/>
      <c r="D78" s="111"/>
      <c r="E78" s="111"/>
      <c r="F78" s="24"/>
      <c r="G78" s="31"/>
      <c r="H78" s="136"/>
      <c r="I78" s="31"/>
      <c r="J78" s="31"/>
      <c r="K78" s="31"/>
      <c r="L78" s="32"/>
    </row>
    <row r="79" spans="1:12" x14ac:dyDescent="0.2">
      <c r="A79" s="70">
        <v>4</v>
      </c>
      <c r="B79" s="134" t="s">
        <v>2239</v>
      </c>
      <c r="C79" s="111"/>
      <c r="D79" s="111"/>
      <c r="E79" s="111"/>
      <c r="F79" s="24"/>
      <c r="G79" s="31"/>
      <c r="H79" s="31"/>
      <c r="I79" s="31"/>
      <c r="J79" s="31"/>
      <c r="K79" s="31"/>
      <c r="L79" s="32"/>
    </row>
    <row r="80" spans="1:12" x14ac:dyDescent="0.2">
      <c r="A80" s="70">
        <v>5</v>
      </c>
      <c r="B80" s="134" t="s">
        <v>2244</v>
      </c>
      <c r="C80" s="111"/>
      <c r="D80" s="111"/>
      <c r="E80" s="111"/>
      <c r="F80" s="24"/>
      <c r="G80" s="31"/>
      <c r="H80" s="31"/>
      <c r="I80" s="31"/>
      <c r="J80" s="31"/>
      <c r="K80" s="31"/>
      <c r="L80" s="32"/>
    </row>
    <row r="81" spans="1:12" x14ac:dyDescent="0.2">
      <c r="A81" s="70">
        <v>6</v>
      </c>
      <c r="B81" s="134" t="s">
        <v>2245</v>
      </c>
      <c r="C81" s="111"/>
      <c r="D81" s="111"/>
      <c r="E81" s="111"/>
      <c r="F81" s="24"/>
      <c r="G81" s="31"/>
      <c r="H81" s="31"/>
      <c r="I81" s="31"/>
      <c r="J81" s="31"/>
      <c r="K81" s="31"/>
      <c r="L81" s="32"/>
    </row>
    <row r="82" spans="1:12" x14ac:dyDescent="0.2">
      <c r="A82" s="70">
        <v>7</v>
      </c>
      <c r="B82" s="134" t="s">
        <v>2246</v>
      </c>
      <c r="C82" s="111"/>
      <c r="D82" s="111"/>
      <c r="E82" s="111"/>
      <c r="F82" s="24"/>
      <c r="G82" s="31"/>
      <c r="H82" s="31"/>
      <c r="I82" s="31"/>
      <c r="J82" s="31"/>
      <c r="K82" s="31"/>
      <c r="L82" s="32"/>
    </row>
    <row r="83" spans="1:12" x14ac:dyDescent="0.2">
      <c r="A83" s="70">
        <v>8</v>
      </c>
      <c r="B83" s="134" t="s">
        <v>2247</v>
      </c>
      <c r="C83" s="111"/>
      <c r="D83" s="111"/>
      <c r="E83" s="111"/>
      <c r="F83" s="24"/>
      <c r="G83" s="31"/>
      <c r="H83" s="31"/>
      <c r="I83" s="31"/>
      <c r="J83" s="31"/>
      <c r="K83" s="31"/>
      <c r="L83" s="32"/>
    </row>
    <row r="84" spans="1:12" x14ac:dyDescent="0.2">
      <c r="A84" s="70">
        <v>9</v>
      </c>
      <c r="B84" s="134" t="s">
        <v>2248</v>
      </c>
      <c r="C84" s="111"/>
      <c r="D84" s="111"/>
      <c r="E84" s="111"/>
      <c r="F84" s="24"/>
      <c r="G84" s="31"/>
      <c r="H84" s="31"/>
      <c r="I84" s="31"/>
      <c r="J84" s="31"/>
      <c r="K84" s="31"/>
      <c r="L84" s="32"/>
    </row>
    <row r="85" spans="1:12" x14ac:dyDescent="0.2">
      <c r="A85" s="70">
        <v>10</v>
      </c>
      <c r="B85" s="134" t="s">
        <v>2249</v>
      </c>
      <c r="C85" s="111"/>
      <c r="D85" s="111"/>
      <c r="E85" s="111"/>
      <c r="F85" s="24"/>
      <c r="G85" s="35"/>
      <c r="H85" s="35"/>
      <c r="I85" s="35"/>
      <c r="J85" s="35"/>
      <c r="K85" s="35"/>
      <c r="L85" s="36"/>
    </row>
    <row r="87" spans="1:12" x14ac:dyDescent="0.2">
      <c r="A87" s="60" t="s">
        <v>2250</v>
      </c>
      <c r="B87" s="28"/>
      <c r="C87" s="28"/>
      <c r="D87" s="28"/>
      <c r="E87" s="28"/>
      <c r="F87" s="28"/>
      <c r="G87" s="28"/>
      <c r="H87" s="28"/>
      <c r="I87" s="28"/>
      <c r="J87" s="28"/>
      <c r="K87" s="28"/>
      <c r="L87" s="29"/>
    </row>
    <row r="88" spans="1:12" x14ac:dyDescent="0.2">
      <c r="A88" s="64" t="s">
        <v>2251</v>
      </c>
      <c r="B88" s="31"/>
      <c r="C88" s="31"/>
      <c r="D88" s="31"/>
      <c r="E88" s="31"/>
      <c r="F88" s="31"/>
      <c r="G88" s="31"/>
      <c r="H88" s="31"/>
      <c r="I88" s="31"/>
      <c r="J88" s="31"/>
      <c r="K88" s="31"/>
      <c r="L88" s="32"/>
    </row>
    <row r="89" spans="1:12" x14ac:dyDescent="0.2">
      <c r="A89" s="34" t="s">
        <v>2252</v>
      </c>
      <c r="B89" s="35"/>
      <c r="C89" s="35"/>
      <c r="D89" s="35"/>
      <c r="E89" s="35"/>
      <c r="F89" s="35"/>
      <c r="G89" s="35"/>
      <c r="H89" s="35"/>
      <c r="I89" s="35"/>
      <c r="J89" s="35"/>
      <c r="K89" s="35"/>
      <c r="L89" s="36"/>
    </row>
    <row r="91" spans="1:12" x14ac:dyDescent="0.2">
      <c r="A91" s="60" t="s">
        <v>2253</v>
      </c>
      <c r="B91" s="28"/>
      <c r="C91" s="28"/>
      <c r="D91" s="28"/>
      <c r="E91" s="28"/>
      <c r="F91" s="28"/>
      <c r="G91" s="28"/>
      <c r="H91" s="28"/>
      <c r="I91" s="28"/>
      <c r="J91" s="28"/>
      <c r="K91" s="28"/>
      <c r="L91" s="29"/>
    </row>
    <row r="92" spans="1:12" x14ac:dyDescent="0.2">
      <c r="A92" s="64" t="s">
        <v>2254</v>
      </c>
      <c r="B92" s="31"/>
      <c r="C92" s="31"/>
      <c r="D92" s="31"/>
      <c r="E92" s="31"/>
      <c r="F92" s="31"/>
      <c r="G92" s="31"/>
      <c r="H92" s="31"/>
      <c r="I92" s="31"/>
      <c r="J92" s="31"/>
      <c r="K92" s="31"/>
      <c r="L92" s="32"/>
    </row>
    <row r="93" spans="1:12" x14ac:dyDescent="0.2">
      <c r="A93" s="64" t="s">
        <v>2255</v>
      </c>
      <c r="B93" s="31"/>
      <c r="C93" s="31"/>
      <c r="D93" s="31"/>
      <c r="E93" s="31"/>
      <c r="F93" s="31"/>
      <c r="G93" s="31"/>
      <c r="H93" s="31"/>
      <c r="I93" s="31"/>
      <c r="J93" s="31"/>
      <c r="K93" s="31"/>
      <c r="L93" s="32"/>
    </row>
    <row r="94" spans="1:12" x14ac:dyDescent="0.2">
      <c r="A94" s="64" t="s">
        <v>2256</v>
      </c>
      <c r="B94" s="31"/>
      <c r="C94" s="31"/>
      <c r="D94" s="31"/>
      <c r="E94" s="31"/>
      <c r="F94" s="31"/>
      <c r="G94" s="31"/>
      <c r="H94" s="31"/>
      <c r="I94" s="31"/>
      <c r="J94" s="31"/>
      <c r="K94" s="31"/>
      <c r="L94" s="32"/>
    </row>
    <row r="95" spans="1:12" x14ac:dyDescent="0.2">
      <c r="A95" s="34" t="s">
        <v>2257</v>
      </c>
      <c r="B95" s="35"/>
      <c r="C95" s="35"/>
      <c r="D95" s="35"/>
      <c r="E95" s="35"/>
      <c r="F95" s="35"/>
      <c r="G95" s="35"/>
      <c r="H95" s="35"/>
      <c r="I95" s="35"/>
      <c r="J95" s="35"/>
      <c r="K95" s="35"/>
      <c r="L95" s="36"/>
    </row>
    <row r="97" spans="1:14" x14ac:dyDescent="0.2">
      <c r="A97" s="60" t="s">
        <v>2258</v>
      </c>
      <c r="B97" s="28"/>
      <c r="C97" s="28"/>
      <c r="D97" s="28"/>
      <c r="E97" s="28"/>
      <c r="F97" s="28"/>
      <c r="G97" s="28"/>
      <c r="H97" s="28"/>
      <c r="I97" s="28"/>
      <c r="J97" s="28"/>
      <c r="K97" s="28"/>
      <c r="L97" s="29"/>
    </row>
    <row r="98" spans="1:14" x14ac:dyDescent="0.2">
      <c r="A98" s="64" t="s">
        <v>2259</v>
      </c>
      <c r="B98" s="31"/>
      <c r="C98" s="31"/>
      <c r="D98" s="31"/>
      <c r="E98" s="31"/>
      <c r="F98" s="31"/>
      <c r="G98" s="31"/>
      <c r="H98" s="31"/>
      <c r="I98" s="31"/>
      <c r="J98" s="31"/>
      <c r="K98" s="31"/>
      <c r="L98" s="32"/>
    </row>
    <row r="99" spans="1:14" x14ac:dyDescent="0.2">
      <c r="A99" s="34" t="s">
        <v>2260</v>
      </c>
      <c r="B99" s="35"/>
      <c r="C99" s="35"/>
      <c r="D99" s="35"/>
      <c r="E99" s="35"/>
      <c r="F99" s="35"/>
      <c r="G99" s="35"/>
      <c r="H99" s="35"/>
      <c r="I99" s="35"/>
      <c r="J99" s="35"/>
      <c r="K99" s="35"/>
      <c r="L99" s="36"/>
    </row>
    <row r="103" spans="1:14" x14ac:dyDescent="0.2">
      <c r="A103" s="49" t="s">
        <v>2261</v>
      </c>
    </row>
    <row r="104" spans="1:14" x14ac:dyDescent="0.2">
      <c r="A104" s="55" t="s">
        <v>2262</v>
      </c>
    </row>
    <row r="107" spans="1:14" x14ac:dyDescent="0.2">
      <c r="A107" s="49" t="s">
        <v>2263</v>
      </c>
    </row>
    <row r="109" spans="1:14" x14ac:dyDescent="0.2">
      <c r="A109" t="s">
        <v>2264</v>
      </c>
    </row>
    <row r="110" spans="1:14" x14ac:dyDescent="0.2">
      <c r="A110" s="109" t="s">
        <v>2265</v>
      </c>
      <c r="B110" s="111"/>
      <c r="C110" s="111"/>
      <c r="D110" s="111"/>
      <c r="E110" s="111"/>
      <c r="F110" s="111"/>
      <c r="G110" s="111"/>
      <c r="H110" s="24"/>
      <c r="J110" s="337" t="s">
        <v>2437</v>
      </c>
      <c r="K110" s="337"/>
      <c r="L110" s="337"/>
      <c r="M110" s="337"/>
      <c r="N110" s="337"/>
    </row>
    <row r="111" spans="1:14" x14ac:dyDescent="0.2">
      <c r="A111" s="60" t="s">
        <v>1827</v>
      </c>
      <c r="B111" s="28"/>
      <c r="C111" s="28"/>
      <c r="D111" s="28"/>
      <c r="E111" s="28"/>
      <c r="F111" s="28"/>
      <c r="G111" s="28"/>
      <c r="H111" s="29"/>
      <c r="J111" s="337"/>
      <c r="K111" s="337"/>
      <c r="L111" s="337"/>
      <c r="M111" s="337"/>
      <c r="N111" s="337"/>
    </row>
    <row r="112" spans="1:14" x14ac:dyDescent="0.2">
      <c r="A112" s="33" t="s">
        <v>2266</v>
      </c>
      <c r="B112" s="31"/>
      <c r="C112" s="31"/>
      <c r="D112" s="31"/>
      <c r="E112" s="31"/>
      <c r="F112" s="31"/>
      <c r="G112" s="31"/>
      <c r="H112" s="32"/>
      <c r="J112" s="337"/>
      <c r="K112" s="337"/>
      <c r="L112" s="337"/>
      <c r="M112" s="337"/>
      <c r="N112" s="337"/>
    </row>
    <row r="113" spans="1:14" x14ac:dyDescent="0.2">
      <c r="A113" s="34" t="s">
        <v>2267</v>
      </c>
      <c r="B113" s="35"/>
      <c r="C113" s="35"/>
      <c r="D113" s="35"/>
      <c r="E113" s="35"/>
      <c r="F113" s="35"/>
      <c r="G113" s="35"/>
      <c r="H113" s="36"/>
      <c r="J113" s="337"/>
      <c r="K113" s="337"/>
      <c r="L113" s="337"/>
      <c r="M113" s="337"/>
      <c r="N113" s="337"/>
    </row>
    <row r="114" spans="1:14" x14ac:dyDescent="0.2">
      <c r="A114" s="60" t="s">
        <v>1581</v>
      </c>
      <c r="B114" s="28"/>
      <c r="C114" s="28"/>
      <c r="D114" s="28"/>
      <c r="E114" s="28"/>
      <c r="F114" s="28"/>
      <c r="G114" s="28"/>
      <c r="H114" s="29"/>
      <c r="J114" s="337"/>
      <c r="K114" s="337"/>
      <c r="L114" s="337"/>
      <c r="M114" s="337"/>
      <c r="N114" s="337"/>
    </row>
    <row r="115" spans="1:14" x14ac:dyDescent="0.2">
      <c r="A115" s="33" t="s">
        <v>2268</v>
      </c>
      <c r="B115" s="31"/>
      <c r="C115" s="31"/>
      <c r="D115" s="31"/>
      <c r="E115" s="31"/>
      <c r="F115" s="31"/>
      <c r="G115" s="31"/>
      <c r="H115" s="32"/>
      <c r="J115" s="337"/>
      <c r="K115" s="337"/>
      <c r="L115" s="337"/>
      <c r="M115" s="337"/>
      <c r="N115" s="337"/>
    </row>
    <row r="116" spans="1:14" x14ac:dyDescent="0.2">
      <c r="A116" s="33" t="s">
        <v>2269</v>
      </c>
      <c r="B116" s="31"/>
      <c r="C116" s="31"/>
      <c r="D116" s="31"/>
      <c r="E116" s="31"/>
      <c r="F116" s="31"/>
      <c r="G116" s="31"/>
      <c r="H116" s="32"/>
      <c r="J116" s="337"/>
      <c r="K116" s="337"/>
      <c r="L116" s="337"/>
      <c r="M116" s="337"/>
      <c r="N116" s="337"/>
    </row>
    <row r="117" spans="1:14" x14ac:dyDescent="0.2">
      <c r="A117" s="34" t="s">
        <v>2270</v>
      </c>
      <c r="B117" s="35"/>
      <c r="C117" s="35"/>
      <c r="D117" s="35"/>
      <c r="E117" s="35"/>
      <c r="F117" s="35"/>
      <c r="G117" s="35"/>
      <c r="H117" s="36"/>
      <c r="J117" s="337"/>
      <c r="K117" s="337"/>
      <c r="L117" s="337"/>
      <c r="M117" s="337"/>
      <c r="N117" s="337"/>
    </row>
    <row r="118" spans="1:14" x14ac:dyDescent="0.2">
      <c r="A118" s="60" t="s">
        <v>1583</v>
      </c>
      <c r="B118" s="28"/>
      <c r="C118" s="28"/>
      <c r="D118" s="28"/>
      <c r="E118" s="28"/>
      <c r="F118" s="28"/>
      <c r="G118" s="28"/>
      <c r="H118" s="29"/>
      <c r="J118" s="337"/>
      <c r="K118" s="337"/>
      <c r="L118" s="337"/>
      <c r="M118" s="337"/>
      <c r="N118" s="337"/>
    </row>
    <row r="119" spans="1:14" x14ac:dyDescent="0.2">
      <c r="A119" s="33" t="s">
        <v>2271</v>
      </c>
      <c r="B119" s="31"/>
      <c r="C119" s="31"/>
      <c r="D119" s="31"/>
      <c r="E119" s="31"/>
      <c r="F119" s="31"/>
      <c r="G119" s="31"/>
      <c r="H119" s="32"/>
      <c r="J119" s="337"/>
      <c r="K119" s="337"/>
      <c r="L119" s="337"/>
      <c r="M119" s="337"/>
      <c r="N119" s="337"/>
    </row>
    <row r="120" spans="1:14" x14ac:dyDescent="0.2">
      <c r="A120" s="34" t="s">
        <v>2272</v>
      </c>
      <c r="B120" s="35"/>
      <c r="C120" s="35"/>
      <c r="D120" s="35"/>
      <c r="E120" s="35"/>
      <c r="F120" s="35"/>
      <c r="G120" s="35"/>
      <c r="H120" s="36"/>
      <c r="J120" s="337"/>
      <c r="K120" s="337"/>
      <c r="L120" s="337"/>
      <c r="M120" s="337"/>
      <c r="N120" s="337"/>
    </row>
    <row r="121" spans="1:14" x14ac:dyDescent="0.2">
      <c r="A121" s="60" t="s">
        <v>1235</v>
      </c>
      <c r="B121" s="28"/>
      <c r="C121" s="28"/>
      <c r="D121" s="28"/>
      <c r="E121" s="28"/>
      <c r="F121" s="28"/>
      <c r="G121" s="28"/>
      <c r="H121" s="29"/>
      <c r="J121" s="337"/>
      <c r="K121" s="337"/>
      <c r="L121" s="337"/>
      <c r="M121" s="337"/>
      <c r="N121" s="337"/>
    </row>
    <row r="122" spans="1:14" x14ac:dyDescent="0.2">
      <c r="A122" s="34" t="s">
        <v>1586</v>
      </c>
      <c r="B122" s="35"/>
      <c r="C122" s="35"/>
      <c r="D122" s="35"/>
      <c r="E122" s="35"/>
      <c r="F122" s="35"/>
      <c r="G122" s="35"/>
      <c r="H122" s="36"/>
      <c r="J122" s="337"/>
      <c r="K122" s="337"/>
      <c r="L122" s="337"/>
      <c r="M122" s="337"/>
      <c r="N122" s="337"/>
    </row>
    <row r="123" spans="1:14" x14ac:dyDescent="0.2">
      <c r="J123" s="337"/>
      <c r="K123" s="337"/>
      <c r="L123" s="337"/>
      <c r="M123" s="337"/>
      <c r="N123" s="337"/>
    </row>
    <row r="124" spans="1:14" x14ac:dyDescent="0.2">
      <c r="J124" s="337"/>
      <c r="K124" s="337"/>
      <c r="L124" s="337"/>
      <c r="M124" s="337"/>
      <c r="N124" s="337"/>
    </row>
    <row r="125" spans="1:14" x14ac:dyDescent="0.2">
      <c r="A125" s="136"/>
      <c r="H125" s="31"/>
    </row>
    <row r="126" spans="1:14" x14ac:dyDescent="0.2">
      <c r="A126" s="136" t="s">
        <v>2273</v>
      </c>
      <c r="B126" s="31"/>
      <c r="C126" s="31"/>
      <c r="D126" s="31"/>
      <c r="E126" s="31"/>
      <c r="F126" s="31"/>
      <c r="G126" s="31"/>
      <c r="H126" s="31"/>
    </row>
    <row r="128" spans="1:14" x14ac:dyDescent="0.2">
      <c r="A128" s="60" t="s">
        <v>2274</v>
      </c>
      <c r="B128" s="28"/>
      <c r="C128" s="28"/>
      <c r="D128" s="28"/>
      <c r="E128" s="28"/>
      <c r="F128" s="28"/>
      <c r="G128" s="28"/>
      <c r="H128" s="28"/>
      <c r="I128" s="28"/>
      <c r="J128" s="28"/>
      <c r="K128" s="28"/>
      <c r="L128" s="29"/>
    </row>
    <row r="129" spans="1:12" x14ac:dyDescent="0.2">
      <c r="A129" s="64" t="s">
        <v>2275</v>
      </c>
      <c r="B129" s="31"/>
      <c r="C129" s="31"/>
      <c r="D129" s="31"/>
      <c r="E129" s="31"/>
      <c r="F129" s="31"/>
      <c r="G129" s="31"/>
      <c r="H129" s="31"/>
      <c r="I129" s="31"/>
      <c r="J129" s="31"/>
      <c r="K129" s="31"/>
      <c r="L129" s="32"/>
    </row>
    <row r="130" spans="1:12" x14ac:dyDescent="0.2">
      <c r="A130" s="34" t="s">
        <v>2276</v>
      </c>
      <c r="B130" s="35"/>
      <c r="C130" s="35"/>
      <c r="D130" s="35"/>
      <c r="E130" s="35"/>
      <c r="F130" s="35"/>
      <c r="G130" s="35"/>
      <c r="H130" s="35"/>
      <c r="I130" s="35"/>
      <c r="J130" s="35"/>
      <c r="K130" s="35"/>
      <c r="L130" s="36"/>
    </row>
    <row r="132" spans="1:12" x14ac:dyDescent="0.2">
      <c r="A132" s="60" t="s">
        <v>2277</v>
      </c>
      <c r="B132" s="28"/>
      <c r="C132" s="28"/>
      <c r="D132" s="28"/>
      <c r="E132" s="28"/>
      <c r="F132" s="28"/>
      <c r="G132" s="28"/>
      <c r="H132" s="28"/>
      <c r="I132" s="28"/>
      <c r="J132" s="28"/>
      <c r="K132" s="28"/>
      <c r="L132" s="29"/>
    </row>
    <row r="133" spans="1:12" x14ac:dyDescent="0.2">
      <c r="A133" s="64" t="s">
        <v>2278</v>
      </c>
      <c r="B133" s="31"/>
      <c r="C133" s="31"/>
      <c r="D133" s="31"/>
      <c r="E133" s="31"/>
      <c r="F133" s="31"/>
      <c r="G133" s="31"/>
      <c r="H133" s="31"/>
      <c r="I133" s="31"/>
      <c r="J133" s="31"/>
      <c r="K133" s="31"/>
      <c r="L133" s="32"/>
    </row>
    <row r="134" spans="1:12" x14ac:dyDescent="0.2">
      <c r="A134" s="34" t="s">
        <v>2279</v>
      </c>
      <c r="B134" s="35"/>
      <c r="C134" s="35"/>
      <c r="D134" s="35"/>
      <c r="E134" s="35"/>
      <c r="F134" s="35"/>
      <c r="G134" s="35"/>
      <c r="H134" s="35"/>
      <c r="I134" s="35"/>
      <c r="J134" s="35"/>
      <c r="K134" s="35"/>
      <c r="L134" s="36"/>
    </row>
    <row r="136" spans="1:12" x14ac:dyDescent="0.2">
      <c r="A136" s="60" t="s">
        <v>2280</v>
      </c>
      <c r="B136" s="28"/>
      <c r="C136" s="28"/>
      <c r="D136" s="28"/>
      <c r="E136" s="28"/>
      <c r="F136" s="28"/>
      <c r="G136" s="28"/>
      <c r="H136" s="28"/>
      <c r="I136" s="28"/>
      <c r="J136" s="28"/>
      <c r="K136" s="28"/>
      <c r="L136" s="29"/>
    </row>
    <row r="137" spans="1:12" x14ac:dyDescent="0.2">
      <c r="A137" s="34" t="s">
        <v>2281</v>
      </c>
      <c r="B137" s="35"/>
      <c r="C137" s="35"/>
      <c r="D137" s="35"/>
      <c r="E137" s="35"/>
      <c r="F137" s="35"/>
      <c r="G137" s="35"/>
      <c r="H137" s="35"/>
      <c r="I137" s="35"/>
      <c r="J137" s="35"/>
      <c r="K137" s="35"/>
      <c r="L137" s="36"/>
    </row>
    <row r="139" spans="1:12" x14ac:dyDescent="0.2">
      <c r="A139" s="60" t="s">
        <v>2282</v>
      </c>
      <c r="B139" s="28"/>
      <c r="C139" s="28"/>
      <c r="D139" s="28"/>
      <c r="E139" s="28"/>
      <c r="F139" s="28"/>
      <c r="G139" s="28"/>
      <c r="H139" s="28"/>
      <c r="I139" s="28"/>
      <c r="J139" s="28"/>
      <c r="K139" s="28"/>
      <c r="L139" s="29"/>
    </row>
    <row r="140" spans="1:12" x14ac:dyDescent="0.2">
      <c r="A140" s="64" t="s">
        <v>2283</v>
      </c>
      <c r="B140" s="31"/>
      <c r="C140" s="31"/>
      <c r="D140" s="31"/>
      <c r="E140" s="31"/>
      <c r="F140" s="31"/>
      <c r="G140" s="31"/>
      <c r="H140" s="31"/>
      <c r="I140" s="31"/>
      <c r="J140" s="31"/>
      <c r="K140" s="31"/>
      <c r="L140" s="32"/>
    </row>
    <row r="141" spans="1:12" x14ac:dyDescent="0.2">
      <c r="A141" s="64" t="s">
        <v>2284</v>
      </c>
      <c r="B141" s="31"/>
      <c r="C141" s="31"/>
      <c r="D141" s="31"/>
      <c r="E141" s="31"/>
      <c r="F141" s="31"/>
      <c r="G141" s="31"/>
      <c r="H141" s="31"/>
      <c r="I141" s="31"/>
      <c r="J141" s="31"/>
      <c r="K141" s="31"/>
      <c r="L141" s="32"/>
    </row>
    <row r="142" spans="1:12" x14ac:dyDescent="0.2">
      <c r="A142" s="34" t="s">
        <v>2285</v>
      </c>
      <c r="B142" s="35"/>
      <c r="C142" s="35"/>
      <c r="D142" s="35"/>
      <c r="E142" s="35"/>
      <c r="F142" s="35"/>
      <c r="G142" s="35"/>
      <c r="H142" s="35"/>
      <c r="I142" s="35"/>
      <c r="J142" s="35"/>
      <c r="K142" s="35"/>
      <c r="L142" s="36"/>
    </row>
    <row r="146" spans="1:4" x14ac:dyDescent="0.2">
      <c r="A146" s="49" t="s">
        <v>2286</v>
      </c>
    </row>
    <row r="148" spans="1:4" x14ac:dyDescent="0.2">
      <c r="B148" s="68" t="s">
        <v>2287</v>
      </c>
      <c r="C148" s="228" t="s">
        <v>1342</v>
      </c>
      <c r="D148" s="24"/>
    </row>
    <row r="149" spans="1:4" x14ac:dyDescent="0.2">
      <c r="B149" s="70" t="s">
        <v>270</v>
      </c>
      <c r="C149" s="134" t="s">
        <v>2288</v>
      </c>
      <c r="D149" s="24"/>
    </row>
    <row r="150" spans="1:4" x14ac:dyDescent="0.2">
      <c r="B150" s="70" t="s">
        <v>1132</v>
      </c>
      <c r="C150" s="134" t="s">
        <v>1130</v>
      </c>
      <c r="D150" s="24"/>
    </row>
    <row r="151" spans="1:4" x14ac:dyDescent="0.2">
      <c r="B151" s="70" t="s">
        <v>441</v>
      </c>
      <c r="C151" s="134" t="s">
        <v>2289</v>
      </c>
      <c r="D151" s="24"/>
    </row>
    <row r="152" spans="1:4" x14ac:dyDescent="0.2">
      <c r="B152" s="70" t="s">
        <v>428</v>
      </c>
      <c r="C152" s="134" t="s">
        <v>2290</v>
      </c>
      <c r="D152" s="24"/>
    </row>
    <row r="153" spans="1:4" x14ac:dyDescent="0.2">
      <c r="B153" s="70">
        <v>16</v>
      </c>
      <c r="C153" s="134" t="s">
        <v>1141</v>
      </c>
      <c r="D153" s="24"/>
    </row>
    <row r="154" spans="1:4" x14ac:dyDescent="0.2">
      <c r="B154" s="70">
        <v>17</v>
      </c>
      <c r="C154" s="134" t="s">
        <v>2291</v>
      </c>
      <c r="D154" s="24"/>
    </row>
    <row r="155" spans="1:4" x14ac:dyDescent="0.2">
      <c r="B155" s="70">
        <v>18</v>
      </c>
      <c r="C155" s="134" t="s">
        <v>2292</v>
      </c>
      <c r="D155" s="24"/>
    </row>
    <row r="156" spans="1:4" x14ac:dyDescent="0.2">
      <c r="B156" s="70">
        <v>19</v>
      </c>
      <c r="C156" s="134" t="s">
        <v>2293</v>
      </c>
      <c r="D156" s="24"/>
    </row>
    <row r="157" spans="1:4" x14ac:dyDescent="0.2">
      <c r="B157" s="70">
        <v>20</v>
      </c>
      <c r="C157" s="134" t="s">
        <v>1151</v>
      </c>
      <c r="D157" s="24"/>
    </row>
    <row r="159" spans="1:4" x14ac:dyDescent="0.2">
      <c r="B159" t="s">
        <v>2294</v>
      </c>
    </row>
    <row r="160" spans="1:4" x14ac:dyDescent="0.2">
      <c r="B160" t="s">
        <v>2295</v>
      </c>
    </row>
    <row r="162" spans="2:5" x14ac:dyDescent="0.2">
      <c r="B162" t="s">
        <v>2296</v>
      </c>
    </row>
    <row r="164" spans="2:5" x14ac:dyDescent="0.2">
      <c r="B164" t="s">
        <v>2297</v>
      </c>
    </row>
    <row r="166" spans="2:5" x14ac:dyDescent="0.2">
      <c r="B166" s="68" t="s">
        <v>355</v>
      </c>
      <c r="C166" s="68" t="s">
        <v>2298</v>
      </c>
      <c r="D166" s="68" t="s">
        <v>191</v>
      </c>
      <c r="E166" s="68" t="s">
        <v>2299</v>
      </c>
    </row>
    <row r="167" spans="2:5" x14ac:dyDescent="0.2">
      <c r="B167" s="70">
        <v>1</v>
      </c>
      <c r="C167" s="179" t="s">
        <v>2300</v>
      </c>
      <c r="D167" s="179" t="s">
        <v>2300</v>
      </c>
      <c r="E167" s="179" t="s">
        <v>2300</v>
      </c>
    </row>
    <row r="168" spans="2:5" x14ac:dyDescent="0.2">
      <c r="B168" s="70" t="s">
        <v>882</v>
      </c>
      <c r="C168" s="179" t="s">
        <v>2300</v>
      </c>
      <c r="D168" s="179" t="s">
        <v>2301</v>
      </c>
      <c r="E168" s="179" t="s">
        <v>2301</v>
      </c>
    </row>
    <row r="169" spans="2:5" x14ac:dyDescent="0.2">
      <c r="B169" s="70" t="s">
        <v>835</v>
      </c>
      <c r="C169" s="179" t="s">
        <v>2301</v>
      </c>
      <c r="D169" s="179" t="s">
        <v>2302</v>
      </c>
      <c r="E169" s="179" t="s">
        <v>2303</v>
      </c>
    </row>
    <row r="170" spans="2:5" x14ac:dyDescent="0.2">
      <c r="B170" s="70">
        <v>6</v>
      </c>
      <c r="C170" s="179" t="s">
        <v>2302</v>
      </c>
      <c r="D170" s="179" t="s">
        <v>2304</v>
      </c>
      <c r="E170" s="179" t="s">
        <v>2303</v>
      </c>
    </row>
    <row r="172" spans="2:5" x14ac:dyDescent="0.2">
      <c r="B172" t="s">
        <v>2305</v>
      </c>
    </row>
    <row r="173" spans="2:5" x14ac:dyDescent="0.2">
      <c r="B173" t="s">
        <v>2306</v>
      </c>
    </row>
    <row r="174" spans="2:5" x14ac:dyDescent="0.2">
      <c r="B174" t="s">
        <v>2307</v>
      </c>
    </row>
    <row r="175" spans="2:5" x14ac:dyDescent="0.2">
      <c r="B175" t="s">
        <v>2308</v>
      </c>
    </row>
    <row r="176" spans="2:5" x14ac:dyDescent="0.2">
      <c r="B176" t="s">
        <v>2309</v>
      </c>
    </row>
    <row r="178" spans="2:12" x14ac:dyDescent="0.2">
      <c r="B178" t="s">
        <v>2310</v>
      </c>
    </row>
    <row r="180" spans="2:12" x14ac:dyDescent="0.2">
      <c r="B180" s="55" t="s">
        <v>2311</v>
      </c>
    </row>
    <row r="182" spans="2:12" x14ac:dyDescent="0.2">
      <c r="B182" s="68" t="s">
        <v>247</v>
      </c>
      <c r="C182" s="228" t="s">
        <v>1342</v>
      </c>
      <c r="D182" s="111"/>
      <c r="E182" s="111"/>
      <c r="F182" s="111"/>
      <c r="G182" s="111"/>
      <c r="H182" s="111"/>
      <c r="I182" s="111"/>
      <c r="J182" s="111"/>
      <c r="K182" s="111"/>
      <c r="L182" s="24"/>
    </row>
    <row r="183" spans="2:12" x14ac:dyDescent="0.2">
      <c r="B183" s="70">
        <v>1</v>
      </c>
      <c r="C183" s="111" t="s">
        <v>2312</v>
      </c>
      <c r="D183" s="111"/>
      <c r="E183" s="111"/>
      <c r="F183" s="111"/>
      <c r="G183" s="111"/>
      <c r="H183" s="111"/>
      <c r="I183" s="111"/>
      <c r="J183" s="111"/>
      <c r="K183" s="111"/>
      <c r="L183" s="24"/>
    </row>
    <row r="184" spans="2:12" ht="14.85" customHeight="1" x14ac:dyDescent="0.2">
      <c r="B184" s="335">
        <v>2</v>
      </c>
      <c r="C184" s="336" t="s">
        <v>2313</v>
      </c>
      <c r="D184" s="336"/>
      <c r="E184" s="336"/>
      <c r="F184" s="336"/>
      <c r="G184" s="336"/>
      <c r="H184" s="336"/>
      <c r="I184" s="336"/>
      <c r="J184" s="336"/>
      <c r="K184" s="336"/>
      <c r="L184" s="336"/>
    </row>
    <row r="185" spans="2:12" x14ac:dyDescent="0.2">
      <c r="B185" s="335"/>
      <c r="C185" s="336"/>
      <c r="D185" s="336"/>
      <c r="E185" s="336"/>
      <c r="F185" s="336"/>
      <c r="G185" s="336"/>
      <c r="H185" s="336"/>
      <c r="I185" s="336"/>
      <c r="J185" s="336"/>
      <c r="K185" s="336"/>
      <c r="L185" s="336"/>
    </row>
    <row r="186" spans="2:12" x14ac:dyDescent="0.2">
      <c r="B186" s="70">
        <v>3</v>
      </c>
      <c r="C186" s="111" t="s">
        <v>2314</v>
      </c>
      <c r="D186" s="111"/>
      <c r="E186" s="111"/>
      <c r="F186" s="111"/>
      <c r="G186" s="111"/>
      <c r="H186" s="111"/>
      <c r="I186" s="111"/>
      <c r="J186" s="111"/>
      <c r="K186" s="111"/>
      <c r="L186" s="24"/>
    </row>
    <row r="187" spans="2:12" x14ac:dyDescent="0.2">
      <c r="B187" s="70">
        <v>4</v>
      </c>
      <c r="C187" s="111" t="s">
        <v>2315</v>
      </c>
      <c r="D187" s="111"/>
      <c r="E187" s="111"/>
      <c r="F187" s="111"/>
      <c r="G187" s="111"/>
      <c r="H187" s="111"/>
      <c r="I187" s="111"/>
      <c r="J187" s="111"/>
      <c r="K187" s="111"/>
      <c r="L187" s="24"/>
    </row>
    <row r="188" spans="2:12" x14ac:dyDescent="0.2">
      <c r="B188" s="70">
        <v>5</v>
      </c>
      <c r="C188" s="111" t="s">
        <v>2316</v>
      </c>
      <c r="D188" s="111"/>
      <c r="E188" s="111"/>
      <c r="F188" s="111"/>
      <c r="G188" s="111"/>
      <c r="H188" s="111"/>
      <c r="I188" s="111"/>
      <c r="J188" s="111"/>
      <c r="K188" s="111"/>
      <c r="L188" s="24"/>
    </row>
    <row r="189" spans="2:12" x14ac:dyDescent="0.2">
      <c r="B189" s="70">
        <v>6</v>
      </c>
      <c r="C189" s="111" t="s">
        <v>2317</v>
      </c>
      <c r="D189" s="111"/>
      <c r="E189" s="111"/>
      <c r="F189" s="111"/>
      <c r="G189" s="111"/>
      <c r="H189" s="111"/>
      <c r="I189" s="111"/>
      <c r="J189" s="111"/>
      <c r="K189" s="111"/>
      <c r="L189" s="24"/>
    </row>
    <row r="191" spans="2:12" x14ac:dyDescent="0.2">
      <c r="B191" t="s">
        <v>2318</v>
      </c>
    </row>
    <row r="193" spans="1:12" x14ac:dyDescent="0.2">
      <c r="B193" t="s">
        <v>2319</v>
      </c>
    </row>
    <row r="195" spans="1:12" x14ac:dyDescent="0.2">
      <c r="B195" s="68" t="s">
        <v>247</v>
      </c>
      <c r="C195" s="228" t="s">
        <v>1342</v>
      </c>
      <c r="D195" s="111"/>
      <c r="E195" s="111"/>
      <c r="F195" s="111"/>
      <c r="G195" s="111"/>
      <c r="H195" s="111"/>
      <c r="I195" s="111"/>
      <c r="J195" s="111"/>
      <c r="K195" s="111"/>
      <c r="L195" s="24"/>
    </row>
    <row r="196" spans="1:12" x14ac:dyDescent="0.2">
      <c r="B196" s="70">
        <v>1</v>
      </c>
      <c r="C196" s="111" t="s">
        <v>2320</v>
      </c>
      <c r="D196" s="111"/>
      <c r="E196" s="111"/>
      <c r="F196" s="111"/>
      <c r="G196" s="111"/>
      <c r="H196" s="111"/>
      <c r="I196" s="111"/>
      <c r="J196" s="111"/>
      <c r="K196" s="111"/>
      <c r="L196" s="24"/>
    </row>
    <row r="197" spans="1:12" x14ac:dyDescent="0.2">
      <c r="B197" s="70">
        <v>2</v>
      </c>
      <c r="C197" s="111" t="s">
        <v>2321</v>
      </c>
      <c r="D197" s="111"/>
      <c r="E197" s="111"/>
      <c r="F197" s="111"/>
      <c r="G197" s="111"/>
      <c r="H197" s="111"/>
      <c r="I197" s="111"/>
      <c r="J197" s="111"/>
      <c r="K197" s="111"/>
      <c r="L197" s="24"/>
    </row>
    <row r="198" spans="1:12" x14ac:dyDescent="0.2">
      <c r="B198" s="70">
        <v>3</v>
      </c>
      <c r="C198" s="111" t="s">
        <v>2322</v>
      </c>
      <c r="D198" s="111"/>
      <c r="E198" s="111"/>
      <c r="F198" s="111"/>
      <c r="G198" s="111"/>
      <c r="H198" s="111"/>
      <c r="I198" s="111"/>
      <c r="J198" s="111"/>
      <c r="K198" s="111"/>
      <c r="L198" s="24"/>
    </row>
    <row r="199" spans="1:12" x14ac:dyDescent="0.2">
      <c r="B199" s="70">
        <v>4</v>
      </c>
      <c r="C199" s="111" t="s">
        <v>2323</v>
      </c>
      <c r="D199" s="111"/>
      <c r="E199" s="111"/>
      <c r="F199" s="111"/>
      <c r="G199" s="111"/>
      <c r="H199" s="111"/>
      <c r="I199" s="111"/>
      <c r="J199" s="111"/>
      <c r="K199" s="111"/>
      <c r="L199" s="24"/>
    </row>
    <row r="200" spans="1:12" x14ac:dyDescent="0.2">
      <c r="B200" s="70">
        <v>5</v>
      </c>
      <c r="C200" s="111" t="s">
        <v>2324</v>
      </c>
      <c r="D200" s="111"/>
      <c r="E200" s="111"/>
      <c r="F200" s="111"/>
      <c r="G200" s="111"/>
      <c r="H200" s="111"/>
      <c r="I200" s="111"/>
      <c r="J200" s="111"/>
      <c r="K200" s="111"/>
      <c r="L200" s="24"/>
    </row>
    <row r="201" spans="1:12" x14ac:dyDescent="0.2">
      <c r="B201" s="70">
        <v>6</v>
      </c>
      <c r="C201" s="111" t="s">
        <v>2325</v>
      </c>
      <c r="D201" s="111"/>
      <c r="E201" s="111"/>
      <c r="F201" s="111"/>
      <c r="G201" s="111"/>
      <c r="H201" s="111"/>
      <c r="I201" s="111"/>
      <c r="J201" s="111"/>
      <c r="K201" s="111"/>
      <c r="L201" s="24"/>
    </row>
    <row r="204" spans="1:12" x14ac:dyDescent="0.2">
      <c r="A204" s="332" t="s">
        <v>2326</v>
      </c>
      <c r="B204" s="332"/>
      <c r="C204" s="332"/>
      <c r="D204" s="332"/>
      <c r="E204" s="332"/>
      <c r="F204" s="332"/>
      <c r="G204" s="332"/>
      <c r="H204" s="332"/>
      <c r="I204" s="332"/>
      <c r="J204" s="332"/>
      <c r="K204" s="332"/>
      <c r="L204" s="332"/>
    </row>
    <row r="205" spans="1:12" x14ac:dyDescent="0.2">
      <c r="A205" s="64" t="s">
        <v>2327</v>
      </c>
      <c r="B205" s="31"/>
      <c r="C205" s="31"/>
      <c r="D205" s="31"/>
      <c r="E205" s="31"/>
      <c r="F205" s="31"/>
      <c r="G205" s="31"/>
      <c r="H205" s="31"/>
      <c r="I205" s="31"/>
      <c r="J205" s="31"/>
      <c r="K205" s="31"/>
      <c r="L205" s="32"/>
    </row>
    <row r="206" spans="1:12" x14ac:dyDescent="0.2">
      <c r="A206" s="64"/>
      <c r="B206" s="31" t="s">
        <v>2328</v>
      </c>
      <c r="C206" s="31"/>
      <c r="D206" s="31"/>
      <c r="E206" s="31"/>
      <c r="F206" s="31"/>
      <c r="G206" s="31"/>
      <c r="H206" s="31"/>
      <c r="I206" s="31"/>
      <c r="J206" s="31"/>
      <c r="K206" s="31"/>
      <c r="L206" s="32"/>
    </row>
    <row r="207" spans="1:12" x14ac:dyDescent="0.2">
      <c r="A207" s="64"/>
      <c r="B207" s="31" t="s">
        <v>2329</v>
      </c>
      <c r="C207" s="31"/>
      <c r="D207" s="31"/>
      <c r="E207" s="31"/>
      <c r="F207" s="31"/>
      <c r="G207" s="31"/>
      <c r="H207" s="31"/>
      <c r="I207" s="31"/>
      <c r="J207" s="31"/>
      <c r="K207" s="31"/>
      <c r="L207" s="32"/>
    </row>
    <row r="208" spans="1:12" x14ac:dyDescent="0.2">
      <c r="A208" s="64"/>
      <c r="B208" s="31" t="s">
        <v>2330</v>
      </c>
      <c r="C208" s="31"/>
      <c r="D208" s="31"/>
      <c r="E208" s="31"/>
      <c r="F208" s="31"/>
      <c r="G208" s="31"/>
      <c r="H208" s="31"/>
      <c r="I208" s="31"/>
      <c r="J208" s="31"/>
      <c r="K208" s="31"/>
      <c r="L208" s="32"/>
    </row>
    <row r="209" spans="1:12" x14ac:dyDescent="0.2">
      <c r="A209" s="64"/>
      <c r="B209" s="31" t="s">
        <v>2331</v>
      </c>
      <c r="C209" s="31"/>
      <c r="D209" s="31"/>
      <c r="E209" s="31"/>
      <c r="F209" s="31"/>
      <c r="G209" s="31"/>
      <c r="H209" s="31"/>
      <c r="I209" s="31"/>
      <c r="J209" s="31"/>
      <c r="K209" s="31"/>
      <c r="L209" s="32"/>
    </row>
    <row r="210" spans="1:12" x14ac:dyDescent="0.2">
      <c r="A210" s="64"/>
      <c r="B210" s="31"/>
      <c r="C210" s="31" t="s">
        <v>2332</v>
      </c>
      <c r="D210" s="31"/>
      <c r="E210" s="31"/>
      <c r="F210" s="31"/>
      <c r="G210" s="31"/>
      <c r="H210" s="31"/>
      <c r="I210" s="31"/>
      <c r="J210" s="31"/>
      <c r="K210" s="31"/>
      <c r="L210" s="32"/>
    </row>
    <row r="211" spans="1:12" x14ac:dyDescent="0.2">
      <c r="A211" s="64"/>
      <c r="B211" s="31"/>
      <c r="C211" s="31" t="s">
        <v>2333</v>
      </c>
      <c r="D211" s="31"/>
      <c r="E211" s="31"/>
      <c r="F211" s="31"/>
      <c r="G211" s="31"/>
      <c r="H211" s="31"/>
      <c r="I211" s="31"/>
      <c r="J211" s="31"/>
      <c r="K211" s="31"/>
      <c r="L211" s="32"/>
    </row>
    <row r="212" spans="1:12" x14ac:dyDescent="0.2">
      <c r="A212" s="64"/>
      <c r="B212" s="31"/>
      <c r="C212" s="31" t="s">
        <v>2334</v>
      </c>
      <c r="D212" s="31"/>
      <c r="E212" s="31"/>
      <c r="F212" s="31"/>
      <c r="G212" s="31"/>
      <c r="H212" s="31"/>
      <c r="I212" s="31"/>
      <c r="J212" s="31"/>
      <c r="K212" s="31"/>
      <c r="L212" s="32"/>
    </row>
    <row r="213" spans="1:12" x14ac:dyDescent="0.2">
      <c r="A213" s="64"/>
      <c r="B213" s="31"/>
      <c r="C213" s="68" t="s">
        <v>247</v>
      </c>
      <c r="D213" s="111"/>
      <c r="E213" s="111"/>
      <c r="F213" s="24"/>
      <c r="G213" s="31"/>
      <c r="H213" s="31"/>
      <c r="I213" s="31"/>
      <c r="J213" s="31"/>
      <c r="K213" s="31"/>
      <c r="L213" s="32"/>
    </row>
    <row r="214" spans="1:12" x14ac:dyDescent="0.2">
      <c r="A214" s="64"/>
      <c r="B214" s="31"/>
      <c r="C214" s="70" t="s">
        <v>1507</v>
      </c>
      <c r="D214" s="111" t="s">
        <v>2335</v>
      </c>
      <c r="E214" s="111"/>
      <c r="F214" s="24"/>
      <c r="G214" s="31"/>
      <c r="H214" s="31"/>
      <c r="I214" s="31"/>
      <c r="J214" s="31"/>
      <c r="K214" s="31"/>
      <c r="L214" s="32"/>
    </row>
    <row r="215" spans="1:12" x14ac:dyDescent="0.2">
      <c r="A215" s="64"/>
      <c r="B215" s="31"/>
      <c r="C215" s="70" t="s">
        <v>1510</v>
      </c>
      <c r="D215" s="111" t="s">
        <v>2336</v>
      </c>
      <c r="E215" s="111"/>
      <c r="F215" s="24"/>
      <c r="G215" s="31"/>
      <c r="H215" s="31"/>
      <c r="I215" s="31"/>
      <c r="J215" s="31"/>
      <c r="K215" s="31"/>
      <c r="L215" s="32"/>
    </row>
    <row r="216" spans="1:12" x14ac:dyDescent="0.2">
      <c r="A216" s="64"/>
      <c r="B216" s="31"/>
      <c r="C216" s="70" t="s">
        <v>386</v>
      </c>
      <c r="D216" s="111" t="s">
        <v>2337</v>
      </c>
      <c r="E216" s="111"/>
      <c r="F216" s="24"/>
      <c r="G216" s="31"/>
      <c r="H216" s="31"/>
      <c r="I216" s="31"/>
      <c r="J216" s="31"/>
      <c r="K216" s="31"/>
      <c r="L216" s="32"/>
    </row>
    <row r="217" spans="1:12" x14ac:dyDescent="0.2">
      <c r="A217" s="64"/>
      <c r="B217" s="31"/>
      <c r="C217" s="31"/>
      <c r="D217" s="31"/>
      <c r="E217" s="31"/>
      <c r="F217" s="31"/>
      <c r="G217" s="31"/>
      <c r="H217" s="31"/>
      <c r="I217" s="31"/>
      <c r="J217" s="31"/>
      <c r="K217" s="31"/>
      <c r="L217" s="32"/>
    </row>
    <row r="218" spans="1:12" x14ac:dyDescent="0.2">
      <c r="A218" s="64"/>
      <c r="B218" s="31" t="s">
        <v>2338</v>
      </c>
      <c r="C218" s="31"/>
      <c r="D218" s="31"/>
      <c r="E218" s="31"/>
      <c r="F218" s="31"/>
      <c r="G218" s="31"/>
      <c r="H218" s="31"/>
      <c r="I218" s="31"/>
      <c r="J218" s="31"/>
      <c r="K218" s="31"/>
      <c r="L218" s="32"/>
    </row>
    <row r="219" spans="1:12" x14ac:dyDescent="0.2">
      <c r="A219" s="64"/>
      <c r="B219" s="31" t="s">
        <v>2339</v>
      </c>
      <c r="C219" s="31"/>
      <c r="D219" s="31"/>
      <c r="E219" s="31"/>
      <c r="F219" s="31"/>
      <c r="G219" s="31"/>
      <c r="H219" s="31"/>
      <c r="I219" s="31"/>
      <c r="J219" s="31"/>
      <c r="K219" s="31"/>
      <c r="L219" s="32"/>
    </row>
    <row r="220" spans="1:12" x14ac:dyDescent="0.2">
      <c r="A220" s="64"/>
      <c r="B220" s="31" t="s">
        <v>2340</v>
      </c>
      <c r="C220" s="31"/>
      <c r="D220" s="31"/>
      <c r="E220" s="31"/>
      <c r="F220" s="31"/>
      <c r="G220" s="31"/>
      <c r="H220" s="31"/>
      <c r="I220" s="31"/>
      <c r="J220" s="31"/>
      <c r="K220" s="31"/>
      <c r="L220" s="32"/>
    </row>
    <row r="221" spans="1:12" x14ac:dyDescent="0.2">
      <c r="A221" s="64"/>
      <c r="B221" s="31"/>
      <c r="C221" s="31"/>
      <c r="D221" s="31"/>
      <c r="E221" s="31"/>
      <c r="F221" s="31"/>
      <c r="G221" s="31"/>
      <c r="H221" s="31"/>
      <c r="I221" s="31"/>
      <c r="J221" s="31"/>
      <c r="K221" s="31"/>
      <c r="L221" s="32"/>
    </row>
    <row r="222" spans="1:12" x14ac:dyDescent="0.2">
      <c r="A222" s="64"/>
      <c r="B222" s="31" t="s">
        <v>2341</v>
      </c>
      <c r="C222" s="31"/>
      <c r="D222" s="31"/>
      <c r="E222" s="31"/>
      <c r="F222" s="31"/>
      <c r="G222" s="31"/>
      <c r="H222" s="31"/>
      <c r="I222" s="31"/>
      <c r="J222" s="31"/>
      <c r="K222" s="31"/>
      <c r="L222" s="32"/>
    </row>
    <row r="223" spans="1:12" x14ac:dyDescent="0.2">
      <c r="A223" s="64"/>
      <c r="B223" s="31" t="s">
        <v>2342</v>
      </c>
      <c r="C223" s="31"/>
      <c r="D223" s="31"/>
      <c r="E223" s="31"/>
      <c r="F223" s="31"/>
      <c r="G223" s="31"/>
      <c r="H223" s="31"/>
      <c r="I223" s="31"/>
      <c r="J223" s="31"/>
      <c r="K223" s="31"/>
      <c r="L223" s="32"/>
    </row>
    <row r="224" spans="1:12" x14ac:dyDescent="0.2">
      <c r="A224" s="34"/>
      <c r="B224" s="35" t="s">
        <v>2343</v>
      </c>
      <c r="C224" s="35"/>
      <c r="D224" s="35"/>
      <c r="E224" s="35"/>
      <c r="F224" s="35"/>
      <c r="G224" s="35"/>
      <c r="H224" s="35"/>
      <c r="I224" s="35"/>
      <c r="J224" s="35"/>
      <c r="K224" s="35"/>
      <c r="L224" s="36"/>
    </row>
  </sheetData>
  <sheetProtection selectLockedCells="1" selectUnlockedCells="1"/>
  <mergeCells count="6">
    <mergeCell ref="H75:L77"/>
    <mergeCell ref="B184:B185"/>
    <mergeCell ref="C184:L185"/>
    <mergeCell ref="A204:L204"/>
    <mergeCell ref="J110:N124"/>
    <mergeCell ref="L1:P15"/>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F1E57-D82A-49DA-8DA8-D2E195D1127E}">
  <dimension ref="A1:R70"/>
  <sheetViews>
    <sheetView workbookViewId="0">
      <selection activeCell="K24" sqref="K24"/>
    </sheetView>
  </sheetViews>
  <sheetFormatPr defaultColWidth="11.5703125" defaultRowHeight="12.75" x14ac:dyDescent="0.2"/>
  <sheetData>
    <row r="1" spans="1:18" x14ac:dyDescent="0.2">
      <c r="A1" t="s">
        <v>2344</v>
      </c>
    </row>
    <row r="2" spans="1:18" x14ac:dyDescent="0.2">
      <c r="A2" t="s">
        <v>2345</v>
      </c>
    </row>
    <row r="5" spans="1:18" x14ac:dyDescent="0.2">
      <c r="A5" t="s">
        <v>2346</v>
      </c>
      <c r="P5" s="46" t="s">
        <v>137</v>
      </c>
      <c r="Q5" s="47"/>
      <c r="R5" s="17">
        <f ca="1">RANDBETWEEN(1,6)+RANDBETWEEN(1,6)</f>
        <v>4</v>
      </c>
    </row>
    <row r="6" spans="1:18" x14ac:dyDescent="0.2">
      <c r="A6" s="22" t="s">
        <v>247</v>
      </c>
      <c r="H6">
        <f t="shared" ref="H6:H11" ca="1" si="0">RANDBETWEEN(1,6)</f>
        <v>5</v>
      </c>
      <c r="I6" t="s">
        <v>2347</v>
      </c>
      <c r="N6">
        <f ca="1">RANDBETWEEN(1,1000)</f>
        <v>818</v>
      </c>
      <c r="O6">
        <f ca="1">N6-50</f>
        <v>768</v>
      </c>
      <c r="P6" s="7" t="s">
        <v>140</v>
      </c>
      <c r="Q6" s="7" t="s">
        <v>141</v>
      </c>
      <c r="R6" s="7" t="s">
        <v>142</v>
      </c>
    </row>
    <row r="7" spans="1:18" x14ac:dyDescent="0.2">
      <c r="A7" s="330">
        <v>1</v>
      </c>
      <c r="B7" t="s">
        <v>2348</v>
      </c>
      <c r="H7">
        <f t="shared" ca="1" si="0"/>
        <v>2</v>
      </c>
      <c r="I7" t="s">
        <v>2349</v>
      </c>
      <c r="J7" t="s">
        <v>2350</v>
      </c>
      <c r="P7" s="7">
        <v>2</v>
      </c>
      <c r="Q7" s="18" t="s">
        <v>31</v>
      </c>
      <c r="R7" s="18" t="s">
        <v>145</v>
      </c>
    </row>
    <row r="8" spans="1:18" x14ac:dyDescent="0.2">
      <c r="A8" s="22">
        <v>2</v>
      </c>
      <c r="B8" t="s">
        <v>125</v>
      </c>
      <c r="H8">
        <f t="shared" ca="1" si="0"/>
        <v>5</v>
      </c>
      <c r="I8" t="s">
        <v>2351</v>
      </c>
      <c r="J8" t="s">
        <v>2352</v>
      </c>
      <c r="P8" s="7">
        <v>3</v>
      </c>
      <c r="Q8" s="18" t="s">
        <v>31</v>
      </c>
      <c r="R8" s="18" t="s">
        <v>145</v>
      </c>
    </row>
    <row r="9" spans="1:18" x14ac:dyDescent="0.2">
      <c r="A9" s="22">
        <v>3</v>
      </c>
      <c r="B9" t="s">
        <v>121</v>
      </c>
      <c r="H9">
        <f t="shared" ca="1" si="0"/>
        <v>6</v>
      </c>
      <c r="I9" t="s">
        <v>2353</v>
      </c>
      <c r="J9" t="s">
        <v>2354</v>
      </c>
      <c r="K9" t="s">
        <v>2355</v>
      </c>
      <c r="P9" s="7">
        <v>4</v>
      </c>
      <c r="Q9" s="18" t="s">
        <v>149</v>
      </c>
      <c r="R9" s="18" t="s">
        <v>145</v>
      </c>
    </row>
    <row r="10" spans="1:18" x14ac:dyDescent="0.2">
      <c r="A10" s="22">
        <v>4</v>
      </c>
      <c r="B10" t="s">
        <v>114</v>
      </c>
      <c r="H10">
        <f t="shared" ca="1" si="0"/>
        <v>1</v>
      </c>
      <c r="I10" t="s">
        <v>2353</v>
      </c>
      <c r="J10" t="s">
        <v>2354</v>
      </c>
      <c r="K10" t="s">
        <v>2355</v>
      </c>
      <c r="P10" s="7">
        <v>5</v>
      </c>
      <c r="Q10" s="18" t="s">
        <v>149</v>
      </c>
      <c r="R10" s="18" t="s">
        <v>145</v>
      </c>
    </row>
    <row r="11" spans="1:18" x14ac:dyDescent="0.2">
      <c r="A11" s="22">
        <v>5</v>
      </c>
      <c r="B11" t="s">
        <v>2356</v>
      </c>
      <c r="H11">
        <f t="shared" ca="1" si="0"/>
        <v>1</v>
      </c>
      <c r="I11" t="s">
        <v>2353</v>
      </c>
      <c r="J11" t="s">
        <v>2354</v>
      </c>
      <c r="K11" t="s">
        <v>2355</v>
      </c>
      <c r="P11" s="7">
        <v>6</v>
      </c>
      <c r="Q11" s="18" t="s">
        <v>149</v>
      </c>
      <c r="R11" s="18" t="s">
        <v>152</v>
      </c>
    </row>
    <row r="12" spans="1:18" x14ac:dyDescent="0.2">
      <c r="A12" s="22">
        <v>6</v>
      </c>
      <c r="B12" t="s">
        <v>311</v>
      </c>
      <c r="J12" s="22" t="s">
        <v>2357</v>
      </c>
      <c r="K12" s="22" t="s">
        <v>141</v>
      </c>
      <c r="L12" t="s">
        <v>2358</v>
      </c>
      <c r="N12" t="s">
        <v>2359</v>
      </c>
      <c r="P12" s="7">
        <v>7</v>
      </c>
      <c r="Q12" s="18" t="s">
        <v>155</v>
      </c>
      <c r="R12" s="18" t="s">
        <v>152</v>
      </c>
    </row>
    <row r="13" spans="1:18" x14ac:dyDescent="0.2">
      <c r="I13" t="s">
        <v>2347</v>
      </c>
      <c r="J13" s="331">
        <v>45</v>
      </c>
      <c r="K13" s="22" t="s">
        <v>2360</v>
      </c>
      <c r="L13" t="s">
        <v>2355</v>
      </c>
      <c r="P13" s="7">
        <v>8</v>
      </c>
      <c r="Q13" s="18" t="s">
        <v>155</v>
      </c>
      <c r="R13" s="18" t="s">
        <v>152</v>
      </c>
    </row>
    <row r="14" spans="1:18" x14ac:dyDescent="0.2">
      <c r="A14" s="22" t="s">
        <v>311</v>
      </c>
      <c r="I14" t="s">
        <v>2361</v>
      </c>
      <c r="J14" s="330">
        <v>44</v>
      </c>
      <c r="K14" s="22" t="s">
        <v>1902</v>
      </c>
      <c r="L14" t="s">
        <v>2362</v>
      </c>
      <c r="N14" t="s">
        <v>2363</v>
      </c>
      <c r="P14" s="7">
        <v>9</v>
      </c>
      <c r="Q14" s="18" t="s">
        <v>155</v>
      </c>
      <c r="R14" s="18" t="s">
        <v>156</v>
      </c>
    </row>
    <row r="15" spans="1:18" x14ac:dyDescent="0.2">
      <c r="A15" s="22" t="s">
        <v>247</v>
      </c>
      <c r="I15" t="s">
        <v>2364</v>
      </c>
      <c r="J15" s="330">
        <v>66</v>
      </c>
      <c r="K15" s="22" t="s">
        <v>2365</v>
      </c>
      <c r="P15" s="7">
        <v>10</v>
      </c>
      <c r="Q15" s="18" t="s">
        <v>157</v>
      </c>
      <c r="R15" s="18" t="s">
        <v>156</v>
      </c>
    </row>
    <row r="16" spans="1:18" x14ac:dyDescent="0.2">
      <c r="A16" s="330">
        <v>1</v>
      </c>
      <c r="B16" t="s">
        <v>2366</v>
      </c>
      <c r="D16" t="s">
        <v>2367</v>
      </c>
      <c r="I16" t="s">
        <v>2368</v>
      </c>
      <c r="J16" s="330">
        <v>46</v>
      </c>
      <c r="K16" s="22" t="s">
        <v>2369</v>
      </c>
      <c r="L16" t="s">
        <v>2370</v>
      </c>
      <c r="P16" s="7">
        <v>11</v>
      </c>
      <c r="Q16" s="18" t="s">
        <v>157</v>
      </c>
      <c r="R16" s="18" t="s">
        <v>159</v>
      </c>
    </row>
    <row r="17" spans="1:18" x14ac:dyDescent="0.2">
      <c r="A17" s="22">
        <v>2</v>
      </c>
      <c r="B17" t="s">
        <v>306</v>
      </c>
      <c r="D17" t="s">
        <v>2371</v>
      </c>
      <c r="I17" t="s">
        <v>2372</v>
      </c>
      <c r="J17" s="331">
        <v>34</v>
      </c>
      <c r="K17" s="22" t="s">
        <v>2373</v>
      </c>
      <c r="L17" t="s">
        <v>2374</v>
      </c>
      <c r="N17" t="s">
        <v>2363</v>
      </c>
      <c r="P17" s="7">
        <v>12</v>
      </c>
      <c r="Q17" s="18" t="s">
        <v>160</v>
      </c>
      <c r="R17" s="18" t="s">
        <v>161</v>
      </c>
    </row>
    <row r="18" spans="1:18" x14ac:dyDescent="0.2">
      <c r="A18" s="22">
        <v>3</v>
      </c>
      <c r="B18" t="s">
        <v>303</v>
      </c>
      <c r="D18" t="s">
        <v>2371</v>
      </c>
      <c r="I18" t="s">
        <v>2375</v>
      </c>
      <c r="J18" s="330">
        <v>55</v>
      </c>
      <c r="K18" s="22" t="s">
        <v>2376</v>
      </c>
      <c r="L18" s="305" t="s">
        <v>2355</v>
      </c>
    </row>
    <row r="19" spans="1:18" x14ac:dyDescent="0.2">
      <c r="A19" s="22">
        <v>4</v>
      </c>
      <c r="B19" t="s">
        <v>308</v>
      </c>
      <c r="D19" t="s">
        <v>2371</v>
      </c>
      <c r="I19" t="s">
        <v>2347</v>
      </c>
      <c r="J19" s="330">
        <v>55</v>
      </c>
      <c r="K19" s="22" t="s">
        <v>2376</v>
      </c>
      <c r="L19" s="305" t="s">
        <v>2370</v>
      </c>
    </row>
    <row r="20" spans="1:18" x14ac:dyDescent="0.2">
      <c r="A20" s="22">
        <v>5</v>
      </c>
      <c r="B20" t="s">
        <v>300</v>
      </c>
      <c r="D20" t="s">
        <v>2371</v>
      </c>
      <c r="I20" t="s">
        <v>2372</v>
      </c>
      <c r="J20" s="22">
        <v>33</v>
      </c>
      <c r="K20" s="22" t="s">
        <v>2377</v>
      </c>
      <c r="L20" t="s">
        <v>2378</v>
      </c>
      <c r="N20" t="s">
        <v>2379</v>
      </c>
    </row>
    <row r="21" spans="1:18" x14ac:dyDescent="0.2">
      <c r="A21" s="22">
        <v>6</v>
      </c>
      <c r="B21" t="s">
        <v>107</v>
      </c>
      <c r="D21" t="s">
        <v>2380</v>
      </c>
      <c r="I21" t="s">
        <v>2375</v>
      </c>
      <c r="J21" s="22">
        <v>55</v>
      </c>
      <c r="K21" s="22" t="s">
        <v>31</v>
      </c>
      <c r="L21" t="s">
        <v>2381</v>
      </c>
    </row>
    <row r="22" spans="1:18" x14ac:dyDescent="0.2">
      <c r="I22" t="s">
        <v>2364</v>
      </c>
      <c r="J22" s="22">
        <v>75</v>
      </c>
      <c r="K22" s="22" t="s">
        <v>1246</v>
      </c>
      <c r="L22" t="s">
        <v>2382</v>
      </c>
    </row>
    <row r="23" spans="1:18" x14ac:dyDescent="0.2">
      <c r="A23" t="s">
        <v>2383</v>
      </c>
      <c r="I23" t="s">
        <v>2364</v>
      </c>
      <c r="J23" s="22">
        <v>65</v>
      </c>
      <c r="K23" s="22" t="s">
        <v>2384</v>
      </c>
    </row>
    <row r="24" spans="1:18" x14ac:dyDescent="0.2">
      <c r="A24" s="22" t="s">
        <v>247</v>
      </c>
      <c r="I24" t="s">
        <v>2347</v>
      </c>
      <c r="J24" s="22">
        <v>34</v>
      </c>
      <c r="K24" s="22" t="s">
        <v>31</v>
      </c>
      <c r="L24" t="s">
        <v>2381</v>
      </c>
      <c r="N24" t="s">
        <v>2363</v>
      </c>
    </row>
    <row r="25" spans="1:18" x14ac:dyDescent="0.2">
      <c r="A25" s="330">
        <v>1</v>
      </c>
      <c r="B25" t="s">
        <v>2349</v>
      </c>
      <c r="D25" t="s">
        <v>2385</v>
      </c>
    </row>
    <row r="26" spans="1:18" x14ac:dyDescent="0.2">
      <c r="A26" s="22">
        <v>2</v>
      </c>
      <c r="B26" t="s">
        <v>2386</v>
      </c>
      <c r="D26" t="s">
        <v>2387</v>
      </c>
    </row>
    <row r="27" spans="1:18" x14ac:dyDescent="0.2">
      <c r="A27" s="22">
        <v>3</v>
      </c>
      <c r="B27" t="s">
        <v>2388</v>
      </c>
      <c r="D27" t="s">
        <v>2389</v>
      </c>
    </row>
    <row r="28" spans="1:18" x14ac:dyDescent="0.2">
      <c r="A28" s="22">
        <v>4</v>
      </c>
      <c r="B28" t="s">
        <v>2390</v>
      </c>
      <c r="D28" t="s">
        <v>2391</v>
      </c>
    </row>
    <row r="29" spans="1:18" x14ac:dyDescent="0.2">
      <c r="A29" s="22">
        <v>5</v>
      </c>
      <c r="B29" t="s">
        <v>2392</v>
      </c>
    </row>
    <row r="30" spans="1:18" x14ac:dyDescent="0.2">
      <c r="A30" s="22">
        <v>6</v>
      </c>
      <c r="B30" t="s">
        <v>2393</v>
      </c>
      <c r="D30" t="s">
        <v>2394</v>
      </c>
    </row>
    <row r="32" spans="1:18" x14ac:dyDescent="0.2">
      <c r="A32" t="s">
        <v>2395</v>
      </c>
    </row>
    <row r="35" spans="1:11" x14ac:dyDescent="0.2">
      <c r="A35" t="s">
        <v>2396</v>
      </c>
    </row>
    <row r="36" spans="1:11" x14ac:dyDescent="0.2">
      <c r="A36" t="s">
        <v>247</v>
      </c>
      <c r="B36" t="s">
        <v>2349</v>
      </c>
      <c r="D36" t="s">
        <v>2397</v>
      </c>
      <c r="F36" t="s">
        <v>2398</v>
      </c>
      <c r="H36" t="s">
        <v>2399</v>
      </c>
      <c r="K36" t="s">
        <v>2400</v>
      </c>
    </row>
    <row r="37" spans="1:11" x14ac:dyDescent="0.2">
      <c r="A37" s="330">
        <v>1</v>
      </c>
      <c r="B37" t="s">
        <v>2401</v>
      </c>
      <c r="D37" t="s">
        <v>2401</v>
      </c>
      <c r="F37" t="s">
        <v>2401</v>
      </c>
      <c r="H37" t="s">
        <v>2401</v>
      </c>
      <c r="K37" t="s">
        <v>2402</v>
      </c>
    </row>
    <row r="38" spans="1:11" x14ac:dyDescent="0.2">
      <c r="A38" s="330">
        <v>2</v>
      </c>
      <c r="B38" t="s">
        <v>2401</v>
      </c>
      <c r="D38" t="s">
        <v>2401</v>
      </c>
      <c r="F38" t="s">
        <v>2401</v>
      </c>
      <c r="H38" t="s">
        <v>2351</v>
      </c>
      <c r="K38" t="s">
        <v>2403</v>
      </c>
    </row>
    <row r="39" spans="1:11" x14ac:dyDescent="0.2">
      <c r="A39" s="330">
        <v>3</v>
      </c>
      <c r="B39" t="s">
        <v>2401</v>
      </c>
      <c r="D39" t="s">
        <v>2401</v>
      </c>
      <c r="F39" t="s">
        <v>2351</v>
      </c>
      <c r="H39" t="s">
        <v>2351</v>
      </c>
      <c r="K39" t="s">
        <v>2404</v>
      </c>
    </row>
    <row r="40" spans="1:11" x14ac:dyDescent="0.2">
      <c r="A40" s="330">
        <v>4</v>
      </c>
      <c r="B40" t="s">
        <v>2401</v>
      </c>
      <c r="D40" t="s">
        <v>2351</v>
      </c>
      <c r="F40" t="s">
        <v>2351</v>
      </c>
      <c r="H40" t="s">
        <v>2351</v>
      </c>
      <c r="K40" t="s">
        <v>2405</v>
      </c>
    </row>
    <row r="41" spans="1:11" x14ac:dyDescent="0.2">
      <c r="A41" s="330">
        <v>5</v>
      </c>
      <c r="B41" t="s">
        <v>2351</v>
      </c>
      <c r="D41" t="s">
        <v>2351</v>
      </c>
      <c r="F41" t="s">
        <v>2351</v>
      </c>
      <c r="H41" t="s">
        <v>2406</v>
      </c>
      <c r="K41" t="s">
        <v>2407</v>
      </c>
    </row>
    <row r="42" spans="1:11" x14ac:dyDescent="0.2">
      <c r="A42" s="330">
        <v>6</v>
      </c>
      <c r="B42" t="s">
        <v>2351</v>
      </c>
      <c r="D42" t="s">
        <v>2406</v>
      </c>
      <c r="F42" t="s">
        <v>2406</v>
      </c>
      <c r="H42" t="s">
        <v>2408</v>
      </c>
    </row>
    <row r="43" spans="1:11" x14ac:dyDescent="0.2">
      <c r="B43" t="s">
        <v>2409</v>
      </c>
    </row>
    <row r="45" spans="1:11" x14ac:dyDescent="0.2">
      <c r="K45" t="s">
        <v>2410</v>
      </c>
    </row>
    <row r="46" spans="1:11" x14ac:dyDescent="0.2">
      <c r="A46" t="s">
        <v>2411</v>
      </c>
      <c r="C46" t="s">
        <v>2412</v>
      </c>
      <c r="F46" s="22"/>
      <c r="G46" t="s">
        <v>2413</v>
      </c>
    </row>
    <row r="47" spans="1:11" x14ac:dyDescent="0.2">
      <c r="A47" t="s">
        <v>2414</v>
      </c>
      <c r="C47" t="s">
        <v>2415</v>
      </c>
      <c r="F47" s="22"/>
    </row>
    <row r="48" spans="1:11" x14ac:dyDescent="0.2">
      <c r="A48" t="s">
        <v>2416</v>
      </c>
      <c r="C48" t="s">
        <v>2417</v>
      </c>
      <c r="F48" s="22"/>
      <c r="G48" t="s">
        <v>2418</v>
      </c>
    </row>
    <row r="49" spans="1:13" x14ac:dyDescent="0.2">
      <c r="A49" t="s">
        <v>2419</v>
      </c>
      <c r="C49" t="s">
        <v>2420</v>
      </c>
      <c r="F49" s="22"/>
      <c r="G49" t="s">
        <v>2421</v>
      </c>
    </row>
    <row r="52" spans="1:13" x14ac:dyDescent="0.2">
      <c r="A52" t="s">
        <v>2422</v>
      </c>
    </row>
    <row r="53" spans="1:13" x14ac:dyDescent="0.2">
      <c r="A53" s="330" t="s">
        <v>247</v>
      </c>
      <c r="B53" t="s">
        <v>2401</v>
      </c>
      <c r="D53" t="s">
        <v>2351</v>
      </c>
      <c r="F53" t="s">
        <v>2406</v>
      </c>
      <c r="H53" t="s">
        <v>2423</v>
      </c>
    </row>
    <row r="54" spans="1:13" x14ac:dyDescent="0.2">
      <c r="A54" s="330">
        <v>0</v>
      </c>
      <c r="B54" t="s">
        <v>31</v>
      </c>
      <c r="D54" t="s">
        <v>31</v>
      </c>
      <c r="F54" t="s">
        <v>31</v>
      </c>
      <c r="H54" t="s">
        <v>31</v>
      </c>
      <c r="L54" s="22" t="s">
        <v>247</v>
      </c>
      <c r="M54" t="s">
        <v>2424</v>
      </c>
    </row>
    <row r="55" spans="1:13" x14ac:dyDescent="0.2">
      <c r="A55" s="330">
        <v>1</v>
      </c>
      <c r="B55" t="s">
        <v>2425</v>
      </c>
      <c r="D55" t="s">
        <v>2425</v>
      </c>
      <c r="F55" t="s">
        <v>2426</v>
      </c>
      <c r="H55" t="s">
        <v>2427</v>
      </c>
      <c r="L55" s="22">
        <v>1</v>
      </c>
      <c r="M55" s="22" t="s">
        <v>813</v>
      </c>
    </row>
    <row r="56" spans="1:13" x14ac:dyDescent="0.2">
      <c r="A56" s="330">
        <v>2</v>
      </c>
      <c r="B56" t="s">
        <v>2425</v>
      </c>
      <c r="D56" t="s">
        <v>2426</v>
      </c>
      <c r="F56" t="s">
        <v>2427</v>
      </c>
      <c r="H56" t="s">
        <v>2427</v>
      </c>
      <c r="L56" s="22">
        <v>2</v>
      </c>
      <c r="M56" s="22" t="s">
        <v>797</v>
      </c>
    </row>
    <row r="57" spans="1:13" x14ac:dyDescent="0.2">
      <c r="A57" s="330">
        <v>3</v>
      </c>
      <c r="B57" t="s">
        <v>2425</v>
      </c>
      <c r="D57" t="s">
        <v>2426</v>
      </c>
      <c r="F57" t="s">
        <v>2427</v>
      </c>
      <c r="H57" t="s">
        <v>2427</v>
      </c>
      <c r="L57" s="22">
        <v>3</v>
      </c>
      <c r="M57" s="22" t="s">
        <v>797</v>
      </c>
    </row>
    <row r="58" spans="1:13" x14ac:dyDescent="0.2">
      <c r="A58" s="330">
        <v>4</v>
      </c>
      <c r="B58" t="s">
        <v>2426</v>
      </c>
      <c r="D58" t="s">
        <v>2427</v>
      </c>
      <c r="F58" t="s">
        <v>2427</v>
      </c>
      <c r="H58" t="s">
        <v>2428</v>
      </c>
      <c r="L58" s="22">
        <v>4</v>
      </c>
      <c r="M58" s="22" t="s">
        <v>142</v>
      </c>
    </row>
    <row r="59" spans="1:13" x14ac:dyDescent="0.2">
      <c r="A59" s="330">
        <v>5</v>
      </c>
      <c r="B59" t="s">
        <v>2426</v>
      </c>
      <c r="D59" t="s">
        <v>2427</v>
      </c>
      <c r="F59" t="s">
        <v>2428</v>
      </c>
      <c r="H59" t="s">
        <v>2428</v>
      </c>
      <c r="L59" s="22">
        <v>5</v>
      </c>
      <c r="M59" s="22" t="s">
        <v>142</v>
      </c>
    </row>
    <row r="60" spans="1:13" x14ac:dyDescent="0.2">
      <c r="A60" s="330">
        <v>6</v>
      </c>
      <c r="B60" t="s">
        <v>2427</v>
      </c>
      <c r="D60" t="s">
        <v>2428</v>
      </c>
      <c r="F60" t="s">
        <v>2428</v>
      </c>
      <c r="H60" t="s">
        <v>2428</v>
      </c>
      <c r="L60" s="22">
        <v>6</v>
      </c>
      <c r="M60" s="22" t="s">
        <v>2429</v>
      </c>
    </row>
    <row r="62" spans="1:13" x14ac:dyDescent="0.2">
      <c r="A62" t="s">
        <v>2430</v>
      </c>
    </row>
    <row r="63" spans="1:13" x14ac:dyDescent="0.2">
      <c r="A63" t="s">
        <v>2431</v>
      </c>
      <c r="F63" t="s">
        <v>2418</v>
      </c>
    </row>
    <row r="64" spans="1:13" x14ac:dyDescent="0.2">
      <c r="A64" t="s">
        <v>2432</v>
      </c>
      <c r="F64" t="s">
        <v>2418</v>
      </c>
    </row>
    <row r="65" spans="1:6" x14ac:dyDescent="0.2">
      <c r="A65" t="s">
        <v>2433</v>
      </c>
      <c r="F65" t="s">
        <v>2421</v>
      </c>
    </row>
    <row r="67" spans="1:6" x14ac:dyDescent="0.2">
      <c r="A67" t="s">
        <v>2434</v>
      </c>
    </row>
    <row r="69" spans="1:6" x14ac:dyDescent="0.2">
      <c r="A69" t="s">
        <v>2435</v>
      </c>
    </row>
    <row r="70" spans="1:6" x14ac:dyDescent="0.2">
      <c r="A70" t="s">
        <v>2436</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Company_Creation</vt:lpstr>
      <vt:lpstr>Contract _Generation</vt:lpstr>
      <vt:lpstr>Campaign_System</vt:lpstr>
      <vt:lpstr>Battle</vt:lpstr>
      <vt:lpstr>Noble</vt:lpstr>
      <vt:lpstr>Pirates</vt:lpstr>
      <vt:lpstr>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Franklin</dc:creator>
  <cp:lastModifiedBy>Matthew Franklin</cp:lastModifiedBy>
  <dcterms:created xsi:type="dcterms:W3CDTF">2024-09-20T10:47:35Z</dcterms:created>
  <dcterms:modified xsi:type="dcterms:W3CDTF">2024-09-20T10:48:46Z</dcterms:modified>
</cp:coreProperties>
</file>