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2 Flux not control subtracted" sheetId="1" state="visible" r:id="rId2"/>
    <sheet name="RLS calc" sheetId="2" state="visible" r:id="rId3"/>
    <sheet name="P1" sheetId="3" state="visible" r:id="rId4"/>
    <sheet name="201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<sst xmlns="http://schemas.openxmlformats.org/spreadsheetml/2006/main" count="219" uniqueCount="99">
  <si>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</si>
  <si>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</si>
  <si>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</si>
  <si>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</si>
  <si>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</si>
  <si>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</si>
  <si>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</si>
  <si>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</si>
  <si>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</si>
  <si>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</si>
  <si>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</si>
  <si>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</si>
  <si>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</si>
  <si>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</si>
  <si>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</si>
  <si>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</si>
  <si>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</si>
  <si>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</si>
  <si>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</si>
  <si>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</si>
  <si>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</si>
  <si>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</si>
  <si>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</si>
  <si>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</si>
  <si>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</si>
  <si>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</si>
  <si>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</si>
  <si>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</si>
  <si>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</si>
  <si>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</si>
  <si>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</si>
  <si>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</si>
  <si>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</si>
  <si>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</si>
  <si>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</si>
  <si>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</si>
  <si>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</si>
  <si>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</si>
  <si>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</si>
  <si>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</si>
  <si>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</si>
  <si>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</si>
  <si>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</si>
  <si>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</si>
  <si>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</si>
  <si>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</si>
  <si>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</si>
  <si>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</si>
  <si>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</si>
  <si>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</si>
  <si>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</si>
  <si>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</si>
  <si>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</si>
  <si>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</si>
  <si>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</si>
  <si>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</si>
  <si>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</si>
  <si>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</si>
  <si>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</si>
  <si>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</si>
  <si>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</si>
  <si>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</si>
  <si>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</si>
  <si>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</si>
  <si>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</si>
  <si>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</si>
  <si>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</si>
  <si>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</si>
  <si>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</si>
  <si>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</si>
  <si>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</si>
  <si>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</si>
  <si>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</si>
  <si>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</si>
  <si>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</si>
  <si>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</si>
  <si>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</si>
  <si>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</si>
  <si>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P1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</si>
  <si>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</si>
  <si>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</si>
  <si>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</si>
  <si>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</si>
  <si>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</si>
  <si>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</si>
  <si>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</si>
  <si>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</si>
  <si>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</si>
  <si>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</si>
  <si>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</si>
  <si>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</si>
  <si>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</si>
  <si>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</si>
  <si>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</si>
  <si>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Station</t>
  </si>
  <si>
    <t xml:space="preserve">water column rate nM/d</t>
  </si>
  <si>
    <t xml:space="preserve">Sediment trap rate nM/d</t>
  </si>
  <si>
    <t xml:space="preserve">Time of OC accumulation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</si>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</sst>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5979514477"/>
          <c:y val="0.164468697892982"/>
          <c:w val="0.85652068715219"/>
          <c:h val="0.78535698044565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5121779"/>
        <c:axId val="93023214"/>
      </c:scatterChart>
      <c:valAx>
        <c:axId val="75121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023214"/>
        <c:crosses val="autoZero"/>
        <c:crossBetween val="midCat"/>
        <c:majorUnit val="1"/>
      </c:valAx>
      <c:valAx>
        <c:axId val="9302321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217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0226820826"/>
          <c:y val="0.164493026762156"/>
          <c:w val="0.856469548567641"/>
          <c:h val="0.78529966076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1966885"/>
        <c:axId val="16208391"/>
      </c:scatterChart>
      <c:valAx>
        <c:axId val="4196688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08391"/>
        <c:crosses val="autoZero"/>
        <c:crossBetween val="midCat"/>
        <c:majorUnit val="1"/>
      </c:valAx>
      <c:valAx>
        <c:axId val="1620839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6688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18774651591"/>
          <c:y val="0.16439775081385"/>
          <c:w val="0.73126479095451"/>
          <c:h val="0.785365492749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874869"/>
        <c:axId val="24236978"/>
      </c:scatterChart>
      <c:valAx>
        <c:axId val="1874869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36978"/>
        <c:crosses val="autoZero"/>
        <c:crossBetween val="midCat"/>
      </c:valAx>
      <c:valAx>
        <c:axId val="2423697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48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57934433575"/>
          <c:y val="0.19674461582202"/>
          <c:w val="0.731312075274438"/>
          <c:h val="0.753003056365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7015161"/>
        <c:axId val="10932627"/>
      </c:scatterChart>
      <c:valAx>
        <c:axId val="37015161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039578821597"/>
              <c:y val="0.005259791029923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32627"/>
        <c:crosses val="autoZero"/>
        <c:crossBetween val="midCat"/>
        <c:majorUnit val="1"/>
      </c:valAx>
      <c:valAx>
        <c:axId val="10932627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1516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1510128913"/>
          <c:y val="0.164478536657324"/>
          <c:w val="0.731307550644567"/>
          <c:h val="0.785366573240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subtracted'!$P$3:$P$13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5754701"/>
        <c:axId val="83791684"/>
      </c:scatterChart>
      <c:valAx>
        <c:axId val="25754701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91684"/>
        <c:crosses val="autoZero"/>
        <c:crossBetween val="midCat"/>
      </c:valAx>
      <c:valAx>
        <c:axId val="8379168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5470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0499487996"/>
          <c:y val="0.164469347396177"/>
          <c:w val="0.856525201956992"/>
          <c:h val="0.78529993408042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5488482"/>
        <c:axId val="18341432"/>
      </c:scatterChart>
      <c:valAx>
        <c:axId val="65488482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41432"/>
        <c:crosses val="autoZero"/>
        <c:crossBetween val="midCat"/>
        <c:majorUnit val="1"/>
      </c:valAx>
      <c:valAx>
        <c:axId val="18341432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88482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2842639594"/>
          <c:y val="0.164412568306011"/>
          <c:w val="0.856488633855661"/>
          <c:h val="0.785382513661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5280481"/>
        <c:axId val="33705648"/>
      </c:scatterChart>
      <c:valAx>
        <c:axId val="25280481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05648"/>
        <c:crosses val="autoZero"/>
        <c:crossBetween val="midCat"/>
        <c:majorUnit val="1"/>
      </c:valAx>
      <c:valAx>
        <c:axId val="33705648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80481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0212022648"/>
          <c:y val="0.19681660899654"/>
          <c:w val="0.731297434044091"/>
          <c:h val="0.75301038062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9720592"/>
        <c:axId val="70388769"/>
      </c:scatterChart>
      <c:valAx>
        <c:axId val="39720592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88769"/>
        <c:crosses val="autoZero"/>
        <c:crossBetween val="midCat"/>
        <c:majorUnit val="1"/>
      </c:valAx>
      <c:valAx>
        <c:axId val="70388769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2059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37894877446"/>
          <c:y val="0.164444781093774"/>
          <c:w val="0.731316369465037"/>
          <c:h val="0.785335555218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subtracted'!$O$3:$O$13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8968474"/>
        <c:axId val="56929570"/>
      </c:scatterChart>
      <c:valAx>
        <c:axId val="4896847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29570"/>
        <c:crosses val="autoZero"/>
        <c:crossBetween val="midCat"/>
        <c:majorUnit val="0.2"/>
      </c:valAx>
      <c:valAx>
        <c:axId val="5692957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684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6318537859"/>
          <c:y val="0.196755994358251"/>
          <c:w val="0.731319159517593"/>
          <c:h val="0.75296191819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40683306"/>
        <c:axId val="60545066"/>
      </c:scatterChart>
      <c:valAx>
        <c:axId val="40683306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45066"/>
        <c:crosses val="autoZero"/>
        <c:crossBetween val="midCat"/>
        <c:majorUnit val="5"/>
      </c:valAx>
      <c:valAx>
        <c:axId val="6054506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8330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3197341581"/>
          <c:y val="0.164399179144182"/>
          <c:w val="0.856484832532737"/>
          <c:h val="0.7853614045755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96567995"/>
        <c:axId val="90693581"/>
      </c:scatterChart>
      <c:valAx>
        <c:axId val="9656799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34848983352"/>
              <c:y val="0.024169643535760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93581"/>
        <c:crosses val="autoZero"/>
        <c:crossBetween val="midCat"/>
        <c:majorUnit val="1"/>
      </c:valAx>
      <c:valAx>
        <c:axId val="9069358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6799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'2018'!$D$1</c:f>
              <c:strCache>
                <c:ptCount val="1"/>
                <c:pt idx="0">
                  <c:v>Sediment trap rate nM/d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'2018'!$B$2:$B$5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xVal>
          <c:yVal>
            <c:numRef>
              <c:f>'2018'!$D$2:$D$5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yVal>
          <c:smooth val="0"/>
        </c:ser>
        <c:axId val="91176904"/>
        <c:axId val="59063862"/>
      </c:scatterChart>
      <c:valAx>
        <c:axId val="91176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loss [ nM N/day]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63862"/>
        <c:crosses val="autoZero"/>
        <c:crossBetween val="between"/>
      </c:valAx>
      <c:valAx>
        <c:axId val="5906386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7690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648720</xdr:colOff>
      <xdr:row>15</xdr:row>
      <xdr:rowOff>360</xdr:rowOff>
    </xdr:from>
    <xdr:to>
      <xdr:col>5</xdr:col>
      <xdr:colOff>432000</xdr:colOff>
      <xdr:row>39</xdr:row>
      <xdr:rowOff>177840</xdr:rowOff>
    </xdr:to>
    <xdr:graphicFrame>
      <xdr:nvGraphicFramePr>
        <xdr:cNvPr id="0" name="Chart 1"/>
        <xdr:cNvGraphicFramePr/>
      </xdr:nvGraphicFramePr>
      <xdr:xfrm>
        <a:off x="1668240" y="2857680"/>
        <a:ext cx="4463280" cy="474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743760</xdr:colOff>
      <xdr:row>15</xdr:row>
      <xdr:rowOff>360</xdr:rowOff>
    </xdr:from>
    <xdr:to>
      <xdr:col>9</xdr:col>
      <xdr:colOff>545400</xdr:colOff>
      <xdr:row>40</xdr:row>
      <xdr:rowOff>12960</xdr:rowOff>
    </xdr:to>
    <xdr:graphicFrame>
      <xdr:nvGraphicFramePr>
        <xdr:cNvPr id="1" name="Chart 2"/>
        <xdr:cNvGraphicFramePr/>
      </xdr:nvGraphicFramePr>
      <xdr:xfrm>
        <a:off x="6443280" y="2857680"/>
        <a:ext cx="4888080" cy="47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571680</xdr:colOff>
      <xdr:row>15</xdr:row>
      <xdr:rowOff>360</xdr:rowOff>
    </xdr:from>
    <xdr:to>
      <xdr:col>13</xdr:col>
      <xdr:colOff>619560</xdr:colOff>
      <xdr:row>40</xdr:row>
      <xdr:rowOff>103320</xdr:rowOff>
    </xdr:to>
    <xdr:graphicFrame>
      <xdr:nvGraphicFramePr>
        <xdr:cNvPr id="2" name="Chart 3"/>
        <xdr:cNvGraphicFramePr/>
      </xdr:nvGraphicFramePr>
      <xdr:xfrm>
        <a:off x="11357640" y="2857680"/>
        <a:ext cx="5475960" cy="48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775080</xdr:colOff>
      <xdr:row>16</xdr:row>
      <xdr:rowOff>720</xdr:rowOff>
    </xdr:from>
    <xdr:to>
      <xdr:col>29</xdr:col>
      <xdr:colOff>932040</xdr:colOff>
      <xdr:row>42</xdr:row>
      <xdr:rowOff>111960</xdr:rowOff>
    </xdr:to>
    <xdr:graphicFrame>
      <xdr:nvGraphicFramePr>
        <xdr:cNvPr id="3" name="Chart 4"/>
        <xdr:cNvGraphicFramePr/>
      </xdr:nvGraphicFramePr>
      <xdr:xfrm>
        <a:off x="38612160" y="3048480"/>
        <a:ext cx="4820400" cy="506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1051200</xdr:colOff>
      <xdr:row>15</xdr:row>
      <xdr:rowOff>360</xdr:rowOff>
    </xdr:from>
    <xdr:to>
      <xdr:col>16</xdr:col>
      <xdr:colOff>354600</xdr:colOff>
      <xdr:row>40</xdr:row>
      <xdr:rowOff>118440</xdr:rowOff>
    </xdr:to>
    <xdr:graphicFrame>
      <xdr:nvGraphicFramePr>
        <xdr:cNvPr id="4" name="Chart 5"/>
        <xdr:cNvGraphicFramePr/>
      </xdr:nvGraphicFramePr>
      <xdr:xfrm>
        <a:off x="17265240" y="2857680"/>
        <a:ext cx="5864040" cy="48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7200</xdr:colOff>
      <xdr:row>43</xdr:row>
      <xdr:rowOff>0</xdr:rowOff>
    </xdr:from>
    <xdr:to>
      <xdr:col>7</xdr:col>
      <xdr:colOff>635040</xdr:colOff>
      <xdr:row>71</xdr:row>
      <xdr:rowOff>127080</xdr:rowOff>
    </xdr:to>
    <xdr:graphicFrame>
      <xdr:nvGraphicFramePr>
        <xdr:cNvPr id="5" name="Chart 6"/>
        <xdr:cNvGraphicFramePr/>
      </xdr:nvGraphicFramePr>
      <xdr:xfrm>
        <a:off x="2046600" y="8191440"/>
        <a:ext cx="6327720" cy="54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139680</xdr:colOff>
      <xdr:row>71</xdr:row>
      <xdr:rowOff>126720</xdr:rowOff>
    </xdr:to>
    <xdr:graphicFrame>
      <xdr:nvGraphicFramePr>
        <xdr:cNvPr id="6" name="Chart 7"/>
        <xdr:cNvGraphicFramePr/>
      </xdr:nvGraphicFramePr>
      <xdr:xfrm>
        <a:off x="8711640" y="8381880"/>
        <a:ext cx="652428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718560</xdr:colOff>
      <xdr:row>15</xdr:row>
      <xdr:rowOff>360</xdr:rowOff>
    </xdr:from>
    <xdr:to>
      <xdr:col>36</xdr:col>
      <xdr:colOff>576000</xdr:colOff>
      <xdr:row>42</xdr:row>
      <xdr:rowOff>58320</xdr:rowOff>
    </xdr:to>
    <xdr:graphicFrame>
      <xdr:nvGraphicFramePr>
        <xdr:cNvPr id="7" name="Chart 8"/>
        <xdr:cNvGraphicFramePr/>
      </xdr:nvGraphicFramePr>
      <xdr:xfrm>
        <a:off x="44238600" y="2857680"/>
        <a:ext cx="5976360" cy="52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1016280</xdr:colOff>
      <xdr:row>68</xdr:row>
      <xdr:rowOff>180360</xdr:rowOff>
    </xdr:to>
    <xdr:graphicFrame>
      <xdr:nvGraphicFramePr>
        <xdr:cNvPr id="8" name="Chart 9"/>
        <xdr:cNvGraphicFramePr/>
      </xdr:nvGraphicFramePr>
      <xdr:xfrm>
        <a:off x="16214040" y="8381880"/>
        <a:ext cx="538992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0</xdr:colOff>
      <xdr:row>14</xdr:row>
      <xdr:rowOff>177840</xdr:rowOff>
    </xdr:from>
    <xdr:to>
      <xdr:col>42</xdr:col>
      <xdr:colOff>691560</xdr:colOff>
      <xdr:row>41</xdr:row>
      <xdr:rowOff>138960</xdr:rowOff>
    </xdr:to>
    <xdr:graphicFrame>
      <xdr:nvGraphicFramePr>
        <xdr:cNvPr id="9" name="Chart 10"/>
        <xdr:cNvGraphicFramePr/>
      </xdr:nvGraphicFramePr>
      <xdr:xfrm>
        <a:off x="50658840" y="2844720"/>
        <a:ext cx="5790600" cy="51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138960</xdr:colOff>
      <xdr:row>40</xdr:row>
      <xdr:rowOff>164880</xdr:rowOff>
    </xdr:to>
    <xdr:graphicFrame>
      <xdr:nvGraphicFramePr>
        <xdr:cNvPr id="10" name="Chart 2"/>
        <xdr:cNvGraphicFramePr/>
      </xdr:nvGraphicFramePr>
      <xdr:xfrm>
        <a:off x="3846600" y="3048480"/>
        <a:ext cx="5470560" cy="473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476280</xdr:colOff>
      <xdr:row>2</xdr:row>
      <xdr:rowOff>122040</xdr:rowOff>
    </xdr:from>
    <xdr:to>
      <xdr:col>13</xdr:col>
      <xdr:colOff>550080</xdr:colOff>
      <xdr:row>22</xdr:row>
      <xdr:rowOff>58320</xdr:rowOff>
    </xdr:to>
    <xdr:graphicFrame>
      <xdr:nvGraphicFramePr>
        <xdr:cNvPr id="11" name=""/>
        <xdr:cNvGraphicFramePr/>
      </xdr:nvGraphicFramePr>
      <xdr:xfrm>
        <a:off x="5352840" y="447120"/>
        <a:ext cx="576360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2"/>
  <sheetViews>
    <sheetView showFormulas="false" showGridLines="true" showRowColHeaders="true" showZeros="true" rightToLeft="false" tabSelected="false" showOutlineSymbols="true" defaultGridColor="true" view="normal" topLeftCell="Y1" colorId="64" zoomScale="90" zoomScaleNormal="90" zoomScalePageLayoutView="100" workbookViewId="0">
      <selection pane="topLeft" activeCell="AB3" activeCellId="0" sqref="AB3"/>
    </sheetView>
  </sheetViews>
  <sheetFormatPr defaultColWidth="8.37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4"/>
      <c r="T11" s="4"/>
      <c r="U11" s="4" t="n">
        <f aca="false">N11/$AD$2</f>
        <v>0.0506208817724819</v>
      </c>
      <c r="V11" s="4"/>
      <c r="W11" s="4"/>
      <c r="X11" s="4"/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4"/>
      <c r="T12" s="4"/>
      <c r="U12" s="4" t="n">
        <f aca="false">N12/$AD$2</f>
        <v>0.0750165461925154</v>
      </c>
      <c r="V12" s="4"/>
      <c r="W12" s="4"/>
      <c r="X12" s="4"/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Y13" s="5" t="n">
        <v>179</v>
      </c>
      <c r="Z13" s="5" t="n">
        <v>31</v>
      </c>
      <c r="AA13" s="5" t="n">
        <f aca="false">Z13/S9</f>
        <v>33.2905400742214</v>
      </c>
      <c r="AB13" s="5" t="n">
        <f aca="false">AA13*U9</f>
        <v>1.95189654880588</v>
      </c>
    </row>
    <row r="14" customFormat="false" ht="15" hidden="false" customHeight="false" outlineLevel="0" collapsed="false">
      <c r="Y14" s="5" t="n">
        <v>180</v>
      </c>
      <c r="Z14" s="5" t="n">
        <v>39</v>
      </c>
      <c r="AA14" s="5" t="n">
        <f aca="false">Z14/S9</f>
        <v>41.8816471901496</v>
      </c>
      <c r="AB14" s="5" t="n">
        <f aca="false">AA14*U9</f>
        <v>2.45561178720739</v>
      </c>
    </row>
    <row r="23" customFormat="false" ht="15" hidden="false" customHeight="false" outlineLevel="0" collapsed="false">
      <c r="S23" s="0" t="s">
        <v>55</v>
      </c>
    </row>
    <row r="24" customFormat="false" ht="15" hidden="false" customHeight="false" outlineLevel="0" collapsed="false">
      <c r="S24" s="0" t="s">
        <v>56</v>
      </c>
    </row>
    <row r="25" customFormat="false" ht="15" hidden="false" customHeight="false" outlineLevel="0" collapsed="false">
      <c r="S25" s="0" t="s">
        <v>57</v>
      </c>
      <c r="T25" s="0" t="s">
        <v>58</v>
      </c>
    </row>
    <row r="26" customFormat="false" ht="15" hidden="false" customHeight="false" outlineLevel="0" collapsed="false">
      <c r="S26" s="0" t="s">
        <v>59</v>
      </c>
      <c r="T26" s="0" t="s">
        <v>60</v>
      </c>
    </row>
    <row r="27" customFormat="false" ht="15" hidden="false" customHeight="false" outlineLevel="0" collapsed="false">
      <c r="W27" s="0" t="s">
        <v>61</v>
      </c>
    </row>
    <row r="28" customFormat="false" ht="15" hidden="false" customHeight="false" outlineLevel="0" collapsed="false">
      <c r="S28" s="0" t="s">
        <v>62</v>
      </c>
      <c r="T28" s="0" t="s">
        <v>63</v>
      </c>
      <c r="U28" s="0" t="s">
        <v>64</v>
      </c>
      <c r="V28" s="0" t="s">
        <v>65</v>
      </c>
      <c r="W28" s="0" t="n">
        <f aca="false">PI()*(21/2)^2</f>
        <v>346.360590058275</v>
      </c>
      <c r="X28" s="0" t="s">
        <v>66</v>
      </c>
    </row>
    <row r="29" customFormat="false" ht="15" hidden="false" customHeight="false" outlineLevel="0" collapsed="false">
      <c r="S29" s="0" t="s">
        <v>67</v>
      </c>
      <c r="T29" s="0" t="s">
        <v>68</v>
      </c>
      <c r="U29" s="0" t="s">
        <v>64</v>
      </c>
      <c r="W29" s="0" t="n">
        <f aca="false">(PI()*(38.1/2)^2)</f>
        <v>1140.09182796937</v>
      </c>
      <c r="X29" s="0" t="s">
        <v>66</v>
      </c>
      <c r="Y29" s="0" t="s">
        <v>69</v>
      </c>
    </row>
    <row r="30" customFormat="false" ht="15" hidden="false" customHeight="false" outlineLevel="0" collapsed="false">
      <c r="Y30" s="0" t="n">
        <f aca="false">W28*(1-0.064)</f>
        <v>324.193512294545</v>
      </c>
    </row>
    <row r="31" customFormat="false" ht="15" hidden="false" customHeight="false" outlineLevel="0" collapsed="false">
      <c r="W31" s="0" t="s">
        <v>70</v>
      </c>
      <c r="X31" s="0" t="n">
        <f aca="false">W29/Y30</f>
        <v>3.51670155241584</v>
      </c>
    </row>
    <row r="32" customFormat="false" ht="15" hidden="false" customHeight="false" outlineLevel="0" collapsed="false">
      <c r="W32" s="0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0390625" defaultRowHeight="15" zeroHeight="false" outlineLevelRow="0" outlineLevelCol="0"/>
  <cols>
    <col collapsed="false" customWidth="true" hidden="false" outlineLevel="0" max="2" min="2" style="0" width="24.66"/>
  </cols>
  <sheetData>
    <row r="1" s="7" customFormat="true" ht="29.85" hidden="false" customHeight="false" outlineLevel="0" collapsed="false">
      <c r="A1" s="6" t="s">
        <v>0</v>
      </c>
      <c r="B1" s="7" t="s">
        <v>72</v>
      </c>
      <c r="C1" s="7" t="s">
        <v>73</v>
      </c>
    </row>
    <row r="2" customFormat="false" ht="15" hidden="false" customHeight="false" outlineLevel="0" collapsed="false">
      <c r="A2" s="6" t="s">
        <v>74</v>
      </c>
      <c r="B2" s="6" t="s">
        <v>26</v>
      </c>
      <c r="C2" s="6" t="s">
        <v>75</v>
      </c>
      <c r="F2" s="0" t="s">
        <v>76</v>
      </c>
      <c r="G2" s="0" t="n">
        <v>100</v>
      </c>
    </row>
    <row r="3" customFormat="false" ht="15" hidden="false" customHeight="false" outlineLevel="0" collapsed="false">
      <c r="A3" s="0" t="n">
        <v>69</v>
      </c>
      <c r="B3" s="0" t="n">
        <v>5.50734455652174</v>
      </c>
      <c r="C3" s="0" t="n">
        <f aca="false">-(A3-$G$2)/(LN(B3)-LN($G$3))</f>
        <v>21.3983044092961</v>
      </c>
      <c r="F3" s="0" t="s">
        <v>77</v>
      </c>
      <c r="G3" s="0" t="n">
        <v>1.2935232</v>
      </c>
    </row>
    <row r="4" customFormat="false" ht="15" hidden="false" customHeight="false" outlineLevel="0" collapsed="false">
      <c r="A4" s="0" t="n">
        <v>100</v>
      </c>
      <c r="B4" s="0" t="n">
        <v>1.2935232</v>
      </c>
      <c r="C4" s="0" t="e">
        <f aca="false">-(A4-$G$2)/(LN(B4)-LN($G$3))</f>
        <v>#DIV/0!</v>
      </c>
    </row>
    <row r="5" customFormat="false" ht="15" hidden="false" customHeight="false" outlineLevel="0" collapsed="false">
      <c r="A5" s="0" t="n">
        <v>120</v>
      </c>
      <c r="B5" s="0" t="n">
        <v>0.992225113043478</v>
      </c>
      <c r="C5" s="0" t="n">
        <f aca="false">-(A5-$G$2)/(LN(B5)-LN($G$3))</f>
        <v>75.4219118853255</v>
      </c>
    </row>
    <row r="6" customFormat="false" ht="15" hidden="false" customHeight="false" outlineLevel="0" collapsed="false">
      <c r="A6" s="0" t="n">
        <v>120</v>
      </c>
      <c r="B6" s="0" t="n">
        <v>1.31366817391304</v>
      </c>
      <c r="C6" s="0" t="n">
        <f aca="false">-(A6-$G$2)/(LN(B6)-LN($G$3))</f>
        <v>-1294.18856517165</v>
      </c>
    </row>
    <row r="7" customFormat="false" ht="15" hidden="false" customHeight="false" outlineLevel="0" collapsed="false">
      <c r="A7" s="0" t="n">
        <v>150</v>
      </c>
      <c r="B7" s="0" t="n">
        <v>0.363637697560976</v>
      </c>
      <c r="C7" s="0" t="n">
        <f aca="false">-(A7-$G$2)/(LN(B7)-LN($G$3))</f>
        <v>39.4021309245151</v>
      </c>
    </row>
    <row r="8" customFormat="false" ht="15" hidden="false" customHeight="false" outlineLevel="0" collapsed="false">
      <c r="A8" s="0" t="n">
        <v>159</v>
      </c>
      <c r="B8" s="0" t="n">
        <v>0.641929460869565</v>
      </c>
      <c r="C8" s="0" t="n">
        <f aca="false">-(A8-$G$2)/(LN(B8)-LN($G$3))</f>
        <v>84.2079405920815</v>
      </c>
    </row>
    <row r="9" customFormat="false" ht="15" hidden="false" customHeight="false" outlineLevel="0" collapsed="false">
      <c r="A9" s="0" t="n">
        <v>180</v>
      </c>
      <c r="B9" s="0" t="n">
        <v>0.495536390243903</v>
      </c>
      <c r="C9" s="0" t="n">
        <f aca="false">-(A9-$G$2)/(LN(B9)-LN($G$3))</f>
        <v>83.378136508636</v>
      </c>
    </row>
    <row r="10" customFormat="false" ht="15" hidden="false" customHeight="false" outlineLevel="0" collapsed="false">
      <c r="A10" s="0" t="n">
        <v>265</v>
      </c>
      <c r="B10" s="0" t="n">
        <v>0.474287083141249</v>
      </c>
      <c r="C10" s="0" t="n">
        <f aca="false">-(A10-$G$2)/(LN(B10)-LN($G$3))</f>
        <v>164.455301296949</v>
      </c>
    </row>
    <row r="11" customFormat="false" ht="15" hidden="false" customHeight="false" outlineLevel="0" collapsed="false">
      <c r="A11" s="4" t="n">
        <v>365</v>
      </c>
      <c r="B11" s="4"/>
    </row>
    <row r="12" customFormat="false" ht="15" hidden="false" customHeight="false" outlineLevel="0" collapsed="false">
      <c r="A12" s="4" t="n">
        <v>452</v>
      </c>
      <c r="B12" s="4"/>
    </row>
    <row r="13" customFormat="false" ht="15" hidden="false" customHeight="false" outlineLevel="0" collapsed="false">
      <c r="A13" s="4" t="n">
        <v>965</v>
      </c>
      <c r="B13" s="4" t="n">
        <v>0.181095820316269</v>
      </c>
      <c r="C13" s="0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8.37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78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78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79</v>
      </c>
      <c r="P2" s="0" t="s">
        <v>17</v>
      </c>
      <c r="R2" s="0" t="s">
        <v>80</v>
      </c>
      <c r="S2" s="0" t="s">
        <v>81</v>
      </c>
    </row>
    <row r="3" customFormat="false" ht="15" hidden="false" customHeight="false" outlineLevel="0" collapsed="false">
      <c r="A3" s="0" t="s">
        <v>82</v>
      </c>
      <c r="B3" s="0" t="n">
        <v>69</v>
      </c>
      <c r="C3" s="0" t="s">
        <v>83</v>
      </c>
      <c r="D3" s="0" t="s">
        <v>39</v>
      </c>
      <c r="E3" s="0" t="n">
        <v>0.46</v>
      </c>
      <c r="F3" s="0" t="s">
        <v>42</v>
      </c>
      <c r="G3" s="0" t="n">
        <v>0.6</v>
      </c>
      <c r="H3" s="8" t="n">
        <v>12</v>
      </c>
      <c r="I3" s="9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82</v>
      </c>
      <c r="B4" s="0" t="n">
        <v>74</v>
      </c>
      <c r="C4" s="0" t="s">
        <v>84</v>
      </c>
      <c r="D4" s="0" t="s">
        <v>39</v>
      </c>
      <c r="E4" s="0" t="n">
        <v>0.46</v>
      </c>
      <c r="F4" s="4" t="s">
        <v>85</v>
      </c>
      <c r="G4" s="4" t="n">
        <v>1.6</v>
      </c>
      <c r="H4" s="8" t="n">
        <v>32</v>
      </c>
      <c r="I4" s="10" t="n">
        <v>142.7073</v>
      </c>
      <c r="J4" s="0" t="n">
        <f aca="false">I4*3.52</f>
        <v>502.329696</v>
      </c>
      <c r="K4" s="10" t="n">
        <v>111.2036</v>
      </c>
      <c r="L4" s="10"/>
      <c r="M4" s="10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82</v>
      </c>
      <c r="B5" s="0" t="n">
        <v>90</v>
      </c>
      <c r="C5" s="0" t="s">
        <v>86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9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82</v>
      </c>
      <c r="B6" s="0" t="n">
        <v>100</v>
      </c>
      <c r="C6" s="0" t="s">
        <v>87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9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82</v>
      </c>
      <c r="B7" s="0" t="n">
        <v>110</v>
      </c>
      <c r="C7" s="0" t="s">
        <v>88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9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82</v>
      </c>
      <c r="B8" s="0" t="n">
        <v>120</v>
      </c>
      <c r="C8" s="0" t="s">
        <v>89</v>
      </c>
      <c r="D8" s="0" t="s">
        <v>39</v>
      </c>
      <c r="E8" s="0" t="n">
        <v>0.46</v>
      </c>
      <c r="F8" s="0" t="s">
        <v>42</v>
      </c>
      <c r="G8" s="0" t="n">
        <v>0.6</v>
      </c>
      <c r="H8" s="11" t="n">
        <v>24</v>
      </c>
      <c r="I8" s="9" t="n">
        <v>275.9063</v>
      </c>
      <c r="J8" s="0" t="n">
        <f aca="false">I8*3.52</f>
        <v>971.190176</v>
      </c>
      <c r="L8" s="9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82</v>
      </c>
      <c r="B9" s="0" t="n">
        <v>132</v>
      </c>
      <c r="C9" s="0" t="s">
        <v>88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9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82</v>
      </c>
      <c r="B10" s="0" t="n">
        <v>150</v>
      </c>
      <c r="C10" s="0" t="s">
        <v>87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9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82</v>
      </c>
      <c r="B11" s="0" t="n">
        <v>150</v>
      </c>
      <c r="C11" s="0" t="s">
        <v>90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9" t="n">
        <v>175.4337</v>
      </c>
      <c r="J11" s="0" t="n">
        <f aca="false">I11*3.52</f>
        <v>617.526624</v>
      </c>
      <c r="L11" s="9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82</v>
      </c>
      <c r="B12" s="0" t="n">
        <v>355</v>
      </c>
      <c r="C12" s="0" t="s">
        <v>91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9" t="n">
        <v>418.4212</v>
      </c>
      <c r="J12" s="0" t="n">
        <f aca="false">I12*3.52</f>
        <v>1472.842624</v>
      </c>
      <c r="L12" s="9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82</v>
      </c>
      <c r="B13" s="0" t="n">
        <v>700</v>
      </c>
      <c r="C13" s="0" t="s">
        <v>92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9" t="n">
        <v>224.1651</v>
      </c>
      <c r="J13" s="0" t="n">
        <f aca="false">I13*3.52</f>
        <v>789.061152</v>
      </c>
      <c r="K13" s="10" t="n">
        <v>71.9624</v>
      </c>
      <c r="L13" s="9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8.3671875" defaultRowHeight="12.8" zeroHeight="false" outlineLevelRow="0" outlineLevelCol="0"/>
  <sheetData>
    <row r="1" customFormat="false" ht="12.8" hidden="false" customHeight="false" outlineLevel="0" collapsed="false">
      <c r="A1" s="0" t="s">
        <v>94</v>
      </c>
      <c r="B1" s="0" t="s">
        <v>17</v>
      </c>
      <c r="C1" s="0" t="s">
        <v>95</v>
      </c>
      <c r="D1" s="0" t="s">
        <v>96</v>
      </c>
      <c r="E1" s="0" t="s">
        <v>97</v>
      </c>
    </row>
    <row r="2" customFormat="false" ht="12.8" hidden="false" customHeight="false" outlineLevel="0" collapsed="false">
      <c r="A2" s="0" t="s">
        <v>78</v>
      </c>
      <c r="B2" s="0" t="n">
        <v>93</v>
      </c>
      <c r="C2" s="0" t="n">
        <v>14</v>
      </c>
      <c r="D2" s="0" t="n">
        <v>160</v>
      </c>
      <c r="E2" s="0" t="n">
        <v>28</v>
      </c>
    </row>
    <row r="3" customFormat="false" ht="12.8" hidden="false" customHeight="false" outlineLevel="0" collapsed="false">
      <c r="A3" s="0" t="s">
        <v>78</v>
      </c>
      <c r="B3" s="0" t="n">
        <v>122</v>
      </c>
      <c r="C3" s="0" t="n">
        <v>12</v>
      </c>
      <c r="D3" s="0" t="n">
        <v>54</v>
      </c>
      <c r="E3" s="0" t="n">
        <v>20</v>
      </c>
      <c r="AB3" s="0" t="s">
        <v>98</v>
      </c>
    </row>
    <row r="4" customFormat="false" ht="12.8" hidden="false" customHeight="false" outlineLevel="0" collapsed="false">
      <c r="A4" s="0" t="s">
        <v>78</v>
      </c>
      <c r="B4" s="0" t="n">
        <v>145</v>
      </c>
      <c r="C4" s="0" t="n">
        <v>53</v>
      </c>
      <c r="D4" s="0" t="n">
        <v>181</v>
      </c>
      <c r="E4" s="0" t="n">
        <v>28</v>
      </c>
    </row>
    <row r="5" customFormat="false" ht="12.8" hidden="false" customHeight="false" outlineLevel="0" collapsed="false">
      <c r="A5" s="0" t="s">
        <v>78</v>
      </c>
      <c r="B5" s="0" t="n">
        <v>190</v>
      </c>
      <c r="C5" s="0" t="n">
        <v>8</v>
      </c>
      <c r="D5" s="0" t="n">
        <v>64</v>
      </c>
      <c r="E5" s="0" t="n">
        <v>20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94</v>
      </c>
      <c r="B7" s="0" t="s">
        <v>17</v>
      </c>
      <c r="C7" s="0" t="s">
        <v>95</v>
      </c>
      <c r="D7" s="0" t="s">
        <v>96</v>
      </c>
      <c r="E7" s="0" t="s">
        <v>97</v>
      </c>
    </row>
    <row r="8" customFormat="false" ht="12.8" hidden="false" customHeight="false" outlineLevel="0" collapsed="false">
      <c r="A8" s="0" t="s">
        <v>0</v>
      </c>
      <c r="B8" s="0" t="n">
        <v>85</v>
      </c>
      <c r="C8" s="0" t="n">
        <v>4</v>
      </c>
      <c r="D8" s="0" t="n">
        <v>530</v>
      </c>
      <c r="E8" s="0" t="n">
        <v>21</v>
      </c>
    </row>
    <row r="9" customFormat="false" ht="12.8" hidden="false" customHeight="false" outlineLevel="0" collapsed="false">
      <c r="A9" s="0" t="s">
        <v>0</v>
      </c>
      <c r="B9" s="0" t="n">
        <v>87</v>
      </c>
      <c r="C9" s="0" t="n">
        <v>4</v>
      </c>
      <c r="D9" s="0" t="n">
        <v>38.5</v>
      </c>
      <c r="E9" s="0" t="n">
        <v>35</v>
      </c>
    </row>
    <row r="10" customFormat="false" ht="12.8" hidden="false" customHeight="false" outlineLevel="0" collapsed="false">
      <c r="A10" s="0" t="s">
        <v>0</v>
      </c>
      <c r="B10" s="0" t="n">
        <v>120</v>
      </c>
      <c r="C10" s="0" t="n">
        <v>4.2</v>
      </c>
      <c r="E10" s="0" t="n">
        <v>15</v>
      </c>
    </row>
    <row r="11" customFormat="false" ht="12.8" hidden="false" customHeight="false" outlineLevel="0" collapsed="false">
      <c r="A11" s="0" t="s">
        <v>0</v>
      </c>
      <c r="B11" s="0" t="n">
        <v>150</v>
      </c>
      <c r="C11" s="0" t="n">
        <v>4.2</v>
      </c>
      <c r="D11" s="0" t="n">
        <v>10</v>
      </c>
      <c r="E11" s="0" t="n">
        <v>15</v>
      </c>
    </row>
    <row r="12" customFormat="false" ht="12.8" hidden="false" customHeight="false" outlineLevel="0" collapsed="false">
      <c r="A12" s="0" t="s">
        <v>0</v>
      </c>
      <c r="B12" s="0" t="n">
        <v>221</v>
      </c>
      <c r="C12" s="0" t="n">
        <v>2.2</v>
      </c>
      <c r="D12" s="0" t="n">
        <v>13</v>
      </c>
      <c r="E12" s="0" t="n">
        <v>35</v>
      </c>
    </row>
    <row r="13" customFormat="false" ht="12.8" hidden="false" customHeight="false" outlineLevel="0" collapsed="false">
      <c r="A13" s="0" t="s">
        <v>0</v>
      </c>
      <c r="B13" s="0" t="n">
        <v>368</v>
      </c>
      <c r="C13" s="0" t="n">
        <v>1.5</v>
      </c>
      <c r="D13" s="0" t="n">
        <v>375</v>
      </c>
      <c r="E13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</TotalTime>
  <Application>LibreOffice/7.0.6.2$Linux_X86_64 LibreOffice_project/00$Build-2</Application>
  <AppVersion>15.0000</AppVersion>
  <DocSecurity>0</DocSecurity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2021-07-27T22:50:18Z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