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14.xml" ContentType="application/vnd.openxmlformats-officedocument.drawingml.chart+xml"/>
  <Override PartName="/xl/charts/chart213.xml" ContentType="application/vnd.openxmlformats-officedocument.drawingml.chart+xml"/>
  <Override PartName="/xl/charts/chart212.xml" ContentType="application/vnd.openxmlformats-officedocument.drawingml.chart+xml"/>
  <Override PartName="/xl/charts/chart211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08.xml" ContentType="application/vnd.openxmlformats-officedocument.drawingml.chart+xml"/>
  <Override PartName="/xl/charts/chart207.xml" ContentType="application/vnd.openxmlformats-officedocument.drawingml.chart+xml"/>
  <Override PartName="/xl/charts/chart206.xml" ContentType="application/vnd.openxmlformats-officedocument.drawingml.chart+xml"/>
  <Override PartName="/xl/charts/chart224.xml" ContentType="application/vnd.openxmlformats-officedocument.drawingml.chart+xml"/>
  <Override PartName="/xl/charts/chart223.xml" ContentType="application/vnd.openxmlformats-officedocument.drawingml.chart+xml"/>
  <Override PartName="/xl/charts/chart222.xml" ContentType="application/vnd.openxmlformats-officedocument.drawingml.chart+xml"/>
  <Override PartName="/xl/charts/chart221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18.xml" ContentType="application/vnd.openxmlformats-officedocument.drawingml.chart+xml"/>
  <Override PartName="/xl/charts/chart217.xml" ContentType="application/vnd.openxmlformats-officedocument.drawingml.chart+xml"/>
  <Override PartName="/xl/charts/chart205.xml" ContentType="application/vnd.openxmlformats-officedocument.drawingml.chart+xml"/>
  <Override PartName="/xl/charts/chart216.xml" ContentType="application/vnd.openxmlformats-officedocument.drawingml.chart+xml"/>
  <Override PartName="/xl/charts/chart204.xml" ContentType="application/vnd.openxmlformats-officedocument.drawingml.chart+xml"/>
  <Override PartName="/xl/charts/chart203.xml" ContentType="application/vnd.openxmlformats-officedocument.drawingml.chart+xml"/>
  <Override PartName="/xl/charts/chart215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 P2 rates not ctl sub" sheetId="1" state="visible" r:id="rId2"/>
    <sheet name="2018 P1 P2 rates not ctl sub" sheetId="2" state="visible" r:id="rId3"/>
    <sheet name="2017 RLS calc" sheetId="3" state="visible" r:id="rId4"/>
    <sheet name="P1 2017 fluxes" sheetId="4" state="visible" r:id="rId5"/>
    <sheet name="2018" sheetId="5" state="visible" r:id="rId6"/>
    <sheet name="Remin from N2 rate calcs" sheetId="6" state="visible" r:id="rId7"/>
    <sheet name="power law fitting" sheetId="7" state="visible" r:id="rId8"/>
    <sheet name="Lit N2 rate comparis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<sst xmlns="http://schemas.openxmlformats.org/spreadsheetml/2006/main" count="720" uniqueCount="244">
  <si>
    <t xml:space="preserve">P2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</si>
  <si>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</si>
  <si>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</si>
  <si>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</si>
  <si>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</si>
  <si>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</si>
  <si>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</si>
  <si>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</si>
  <si>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</si>
  <si>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</si>
  <si>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</si>
  <si>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</si>
  <si>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</si>
  <si>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</si>
  <si>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</si>
  <si>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</si>
  <si>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</si>
  <si>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</si>
  <si>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</si>
  <si>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</si>
  <si>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</si>
  <si>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</si>
  <si>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</si>
  <si>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</si>
  <si>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</si>
  <si>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</si>
  <si>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</si>
  <si>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</si>
  <si>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</si>
  <si>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</si>
  <si>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</si>
  <si>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</si>
  <si>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</si>
  <si>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</si>
  <si>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</si>
  <si>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</si>
  <si>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</si>
  <si>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</si>
  <si>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</si>
  <si>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</si>
  <si>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</si>
  <si>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Keil 2-17</t>
  </si>
  <si>
    <t xml:space="preserve">top</t>
  </si>
  <si>
    <t xml:space="preserve">Keil 3-15</t>
  </si>
  <si>
    <t xml:space="preserve">not sure what this row is about</t>
  </si>
  <si>
    <t xml:space="preserve">Cavan 2017</t>
  </si>
  <si>
    <t xml:space="preserve">Keil 3-18</t>
  </si>
  <si>
    <t xml:space="preserve">there is no thrid 100 m at P2</t>
  </si>
  <si>
    <t xml:space="preserve">Figure 2a: 18 ug in slow sinking and 0.6 ug in fast sinking</t>
  </si>
  <si>
    <t xml:space="preserve">net</t>
  </si>
  <si>
    <t xml:space="preserve">Use this to get ratio of fast:slow sinking particles</t>
  </si>
  <si>
    <t xml:space="preserve">Keil 1-19</t>
  </si>
  <si>
    <t xml:space="preserve">Table 2: fast sinking particles 69 m/d</t>
  </si>
  <si>
    <t xml:space="preserve">slow sinking particles: 6.5 m/d</t>
  </si>
  <si>
    <t xml:space="preserve">Keil 4-13</t>
  </si>
  <si>
    <t xml:space="preserve">plus.p/top together</t>
  </si>
  <si>
    <t xml:space="preserve">Keil 3-21</t>
  </si>
  <si>
    <t xml:space="preserve">there is no thrid 150 m at P2</t>
  </si>
  <si>
    <t xml:space="preserve">Keil 2-14</t>
  </si>
  <si>
    <t xml:space="preserve">Variability</t>
  </si>
  <si>
    <t xml:space="preserve">Keil ID</t>
  </si>
  <si>
    <t xml:space="preserve">Date</t>
  </si>
  <si>
    <t xml:space="preserve">Station</t>
  </si>
  <si>
    <t xml:space="preserve">Trap type</t>
  </si>
  <si>
    <t xml:space="preserve">+ particles collection time (hr)</t>
  </si>
  <si>
    <t xml:space="preserve">Incubation time (hrs)</t>
  </si>
  <si>
    <t xml:space="preserve">Sinking particle flux (umol C/m2 day)</t>
  </si>
  <si>
    <t xml:space="preserve">N2 production rate (nM/day)</t>
  </si>
  <si>
    <t xml:space="preserve">Adjusted N2 production rate (nM/day)</t>
  </si>
  <si>
    <t xml:space="preserve">2-14</t>
  </si>
  <si>
    <t xml:space="preserve">2-17</t>
  </si>
  <si>
    <t xml:space="preserve">1-19</t>
  </si>
  <si>
    <t xml:space="preserve">120 m flux used</t>
  </si>
  <si>
    <t xml:space="preserve">3-18</t>
  </si>
  <si>
    <r>
      <rPr>
        <sz val="12"/>
        <color rgb="FF000000"/>
        <rFont val="Times New Roman"/>
        <family val="1"/>
        <charset val="1"/>
      </rPr>
      <t xml:space="preserve">2</t>
    </r>
    <r>
      <rPr>
        <vertAlign val="superscript"/>
        <sz val="12"/>
        <color rgb="FF000000"/>
        <rFont val="Times New Roman"/>
        <family val="1"/>
        <charset val="1"/>
      </rPr>
      <t xml:space="preserve">nd</t>
    </r>
    <r>
      <rPr>
        <sz val="12"/>
        <color rgb="FF000000"/>
        <rFont val="Times New Roman"/>
        <family val="1"/>
        <charset val="1"/>
      </rPr>
      <t xml:space="preserve"> 150 m flux used</t>
    </r>
  </si>
  <si>
    <t xml:space="preserve">3-15</t>
  </si>
  <si>
    <t xml:space="preserve">180 m flux used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</si>
  <si>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</si>
  <si>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</si>
  <si>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</si>
  <si>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</si>
  <si>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 of net</t>
  </si>
  <si>
    <t xml:space="preserve">1.23 m2</t>
  </si>
  <si>
    <t xml:space="preserve">area</t>
  </si>
  <si>
    <t xml:space="preserve">Their punch</t>
  </si>
  <si>
    <t xml:space="preserve">21 mm</t>
  </si>
  <si>
    <t xml:space="preserve">diameter</t>
  </si>
  <si>
    <t xml:space="preserve">6.4% of their punch would be white</t>
  </si>
  <si>
    <t xml:space="preserve">mm2</t>
  </si>
  <si>
    <t xml:space="preserve">green circle</t>
  </si>
  <si>
    <t xml:space="preserve">38.1 mm</t>
  </si>
  <si>
    <t xml:space="preserve">adjusted area</t>
  </si>
  <si>
    <t xml:space="preserve">ratio</t>
  </si>
  <si>
    <t xml:space="preserve">conversion factor</t>
  </si>
  <si>
    <t xml:space="preserve">Trap ID</t>
  </si>
  <si>
    <t xml:space="preserve">Sample type</t>
  </si>
  <si>
    <t xml:space="preserve">Vol sampled</t>
  </si>
  <si>
    <t xml:space="preserve">Org C flux (not ctl sub) mg OC/m2/d</t>
  </si>
  <si>
    <t xml:space="preserve">m</t>
  </si>
  <si>
    <t xml:space="preserve">P1</t>
  </si>
  <si>
    <t xml:space="preserve">Keil 3-44</t>
  </si>
  <si>
    <t xml:space="preserve">Keil 2-38</t>
  </si>
  <si>
    <t xml:space="preserve">Keil 2-43</t>
  </si>
  <si>
    <t xml:space="preserve">Keil 3-39</t>
  </si>
  <si>
    <t xml:space="preserve">Keil 3-36</t>
  </si>
  <si>
    <t xml:space="preserve">Keil 4-34</t>
  </si>
  <si>
    <t xml:space="preserve">no N2</t>
  </si>
  <si>
    <t xml:space="preserve">Keil 1-30</t>
  </si>
  <si>
    <t xml:space="preserve">Keil 2-33</t>
  </si>
  <si>
    <t xml:space="preserve">P2 Flux (fz)                      (control not subtracted)</t>
  </si>
  <si>
    <t xml:space="preserve">calc z*</t>
  </si>
  <si>
    <t xml:space="preserve">Depth (z)</t>
  </si>
  <si>
    <t xml:space="preserve">z0 is 100 m</t>
  </si>
  <si>
    <t xml:space="preserve">fz0 is 1.29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</si>
  <si>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</si>
  <si>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</si>
  <si>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</si>
  <si>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</si>
  <si>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</si>
  <si>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</si>
  <si>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</si>
  <si>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</si>
  <si>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</si>
  <si>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</si>
  <si>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</si>
  <si>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</si>
  <si>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</si>
  <si>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</si>
  <si>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*Note: N ug are generally too low to use</t>
  </si>
  <si>
    <t xml:space="preserve">water column rate nM/d</t>
  </si>
  <si>
    <t xml:space="preserve">Sediment trap rate nM/d</t>
  </si>
  <si>
    <t xml:space="preserve">Time of OC accumulation</t>
  </si>
  <si>
    <t xml:space="preserve">Org C flux (umol C/m2/day) </t>
  </si>
  <si>
    <t xml:space="preserve">Org C flux mg org C/m2-d</t>
  </si>
  <si>
    <t xml:space="preserve">Vol sampled for filtering</t>
  </si>
  <si>
    <t xml:space="preserve"> </t>
  </si>
  <si>
    <t xml:space="preserve">Organic C fluxes</t>
  </si>
  <si>
    <t xml:space="preserve">sample id</t>
  </si>
  <si>
    <t xml:space="preserve">Year</t>
  </si>
  <si>
    <t xml:space="preserve">Flux (mg/m2/day)</t>
  </si>
  <si>
    <t xml:space="preserve">1-30_151m_+P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</si>
  <si>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</si>
  <si>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</si>
  <si>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</si>
  <si>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</si>
  <si>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</si>
  <si>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</si>
  <si>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</si>
  <si>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</si>
  <si>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</si>
  <si>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</si>
  <si>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</si>
  <si>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</si>
  <si>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</si>
  <si>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</si>
  <si>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</si>
  <si>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</si>
  <si>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</si>
  <si>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</si>
  <si>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</si>
  <si>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</si>
  <si>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</si>
  <si>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</si>
  <si>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</si>
  <si>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</si>
  <si>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</si>
  <si>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</si>
  <si>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</si>
  <si>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</si>
  <si>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</si>
  <si>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</si>
  <si>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</si>
  <si>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</si>
  <si>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</si>
  <si>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</si>
  <si>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</si>
  <si>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</si>
  <si>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</si>
  <si>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</si>
  <si>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</si>
  <si>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</si>
  <si>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</si>
  <si>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</si>
  <si>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</si>
  <si>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</si>
  <si>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</si>
  <si>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</si>
  <si>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</si>
  <si>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</si>
  <si>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</si>
  <si>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</si>
  <si>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</si>
  <si>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</si>
  <si>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</si>
  <si>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</si>
  <si>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</si>
  <si>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</si>
  <si>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</si>
  <si>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</si>
  <si>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</si>
  <si>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</si>
  <si>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</si>
  <si>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</si>
  <si>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</si>
  <si>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</si>
  <si>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</si>
  <si>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</si>
  <si>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</si>
  <si>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</si>
  <si>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</si>
  <si>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</si>
  <si>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</si>
  <si>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</si>
  <si>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</si>
  <si>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</si>
  <si>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</si>
  <si>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</si>
  <si>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</si>
  <si>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</si>
  <si>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</si>
  <si>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</si>
  <si>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</si>
  <si>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</si>
  <si>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</si>
  <si>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</si>
  <si>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</si>
  <si>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</si>
  <si>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</si>
  <si>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</si>
  <si>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</si>
  <si>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</si>
  <si>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</si>
  <si>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</si>
  <si>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</si>
  <si>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</si>
  <si>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</si>
  <si>
    <t xml:space="preserve">Adjusted N2 production rate</t>
  </si>
  <si>
    <t xml:space="preserve">Normalized to 93 m</t>
  </si>
  <si>
    <t xml:space="preserve">Normalized to 87 m</t>
  </si>
  <si>
    <t xml:space="preserve">Normalized to average 100  m</t>
  </si>
  <si>
    <t xml:space="preserve">Average of 100 m rate:</t>
  </si>
  <si>
    <t xml:space="preserve">Average of all rates:</t>
  </si>
  <si>
    <t xml:space="preserve">Reference</t>
  </si>
  <si>
    <t xml:space="preserve">Region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</si>
</sst>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"/>
    <numFmt numFmtId="166" formatCode="0.00"/>
    <numFmt numFmtId="167" formatCode="mm/dd/yy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0"/>
      <color rgb="FF000000"/>
      <name val="Arial"/>
      <family val="2"/>
      <charset val="1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3"/>
      <name val="Arial"/>
      <family val="2"/>
    </font>
    <font>
      <sz val="9"/>
      <name val="Arial"/>
      <family val="2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0726157818"/>
          <c:y val="0.164531048601107"/>
          <c:w val="0.856059383572696"/>
          <c:h val="0.78489650466297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0861894"/>
        <c:axId val="35647606"/>
      </c:scatterChart>
      <c:valAx>
        <c:axId val="308618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647606"/>
        <c:crosses val="autoZero"/>
        <c:crossBetween val="midCat"/>
        <c:majorUnit val="1"/>
      </c:valAx>
      <c:valAx>
        <c:axId val="35647606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6189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607190217"/>
          <c:y val="0.164555052790347"/>
          <c:w val="0.856048327685281"/>
          <c:h val="0.784841628959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9930330"/>
        <c:axId val="41591254"/>
      </c:scatterChart>
      <c:valAx>
        <c:axId val="79930330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91254"/>
        <c:crosses val="autoZero"/>
        <c:crossBetween val="midCat"/>
        <c:majorUnit val="1"/>
      </c:valAx>
      <c:valAx>
        <c:axId val="41591254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93033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6578549352"/>
          <c:y val="0.164458589297609"/>
          <c:w val="0.731176431906359"/>
          <c:h val="0.784915994374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0485947"/>
        <c:axId val="87583628"/>
      </c:scatterChart>
      <c:valAx>
        <c:axId val="90485947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583628"/>
        <c:crosses val="autoZero"/>
        <c:crossBetween val="midCat"/>
      </c:valAx>
      <c:valAx>
        <c:axId val="87583628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48594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4976841476"/>
          <c:y val="0.196814562002275"/>
          <c:w val="0.731211713730763"/>
          <c:h val="0.752559726962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6.99040929989946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6.99040929989946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91449331"/>
        <c:axId val="80516404"/>
      </c:scatterChart>
      <c:valAx>
        <c:axId val="91449331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52502614672"/>
              <c:y val="0.005261660978384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516404"/>
        <c:crosses val="autoZero"/>
        <c:crossBetween val="midCat"/>
        <c:majorUnit val="1"/>
      </c:valAx>
      <c:valAx>
        <c:axId val="80516404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44933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1575393848"/>
          <c:y val="0.164517563361494"/>
          <c:w val="0.731182795698925"/>
          <c:h val="0.78479324144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0229597"/>
        <c:axId val="50768337"/>
      </c:scatterChart>
      <c:valAx>
        <c:axId val="70229597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68337"/>
        <c:crosses val="autoZero"/>
        <c:crossBetween val="midCat"/>
      </c:valAx>
      <c:valAx>
        <c:axId val="5076833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22959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9376315939"/>
          <c:y val="0.164523574019123"/>
          <c:w val="0.856199852045752"/>
          <c:h val="0.78489943949884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4245669"/>
        <c:axId val="51286103"/>
      </c:scatterChart>
      <c:valAx>
        <c:axId val="24245669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86103"/>
        <c:crosses val="autoZero"/>
        <c:crossBetween val="midCat"/>
        <c:majorUnit val="1"/>
      </c:valAx>
      <c:valAx>
        <c:axId val="51286103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45669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68739323539"/>
          <c:w val="0.856173077984436"/>
          <c:h val="0.78496754355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2476875"/>
        <c:axId val="6939724"/>
      </c:scatterChart>
      <c:valAx>
        <c:axId val="92476875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39724"/>
        <c:crosses val="autoZero"/>
        <c:crossBetween val="midCat"/>
        <c:majorUnit val="1"/>
      </c:valAx>
      <c:valAx>
        <c:axId val="6939724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76875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2343797072"/>
          <c:y val="0.196884735202492"/>
          <c:w val="0.731216484906911"/>
          <c:h val="0.75257874697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6.99040929989946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3978552"/>
        <c:axId val="37555122"/>
      </c:scatterChart>
      <c:valAx>
        <c:axId val="3978552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555122"/>
        <c:crosses val="autoZero"/>
        <c:crossBetween val="midCat"/>
        <c:majorUnit val="1"/>
      </c:valAx>
      <c:valAx>
        <c:axId val="3755512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855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07084943548"/>
          <c:w val="0.731226616782469"/>
          <c:h val="0.78487535045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423174"/>
        <c:axId val="35318208"/>
      </c:scatterChart>
      <c:valAx>
        <c:axId val="142317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318208"/>
        <c:crosses val="autoZero"/>
        <c:crossBetween val="midCat"/>
        <c:majorUnit val="0.2"/>
      </c:valAx>
      <c:valAx>
        <c:axId val="35318208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317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0452086313"/>
          <c:y val="0.196825396825397"/>
          <c:w val="0.731235619675393"/>
          <c:h val="0.752522045855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6.99040929989946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73259853"/>
        <c:axId val="12827007"/>
      </c:scatterChart>
      <c:valAx>
        <c:axId val="73259853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27007"/>
        <c:crosses val="autoZero"/>
        <c:crossBetween val="midCat"/>
        <c:majorUnit val="5"/>
      </c:valAx>
      <c:valAx>
        <c:axId val="1282700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5985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0726157818"/>
          <c:y val="0.164531048601107"/>
          <c:w val="0.856059383572696"/>
          <c:h val="0.78489650466297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5719369"/>
        <c:axId val="82171631"/>
      </c:scatterChart>
      <c:valAx>
        <c:axId val="357193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171631"/>
        <c:crosses val="autoZero"/>
        <c:crossBetween val="midCat"/>
        <c:majorUnit val="1"/>
      </c:valAx>
      <c:valAx>
        <c:axId val="82171631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71936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607190217"/>
          <c:y val="0.164555052790347"/>
          <c:w val="0.856048327685281"/>
          <c:h val="0.784841628959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3781417"/>
        <c:axId val="63126775"/>
      </c:scatterChart>
      <c:valAx>
        <c:axId val="83781417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126775"/>
        <c:crosses val="autoZero"/>
        <c:crossBetween val="midCat"/>
        <c:majorUnit val="1"/>
      </c:valAx>
      <c:valAx>
        <c:axId val="63126775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78141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6578549352"/>
          <c:y val="0.164458589297609"/>
          <c:w val="0.731176431906359"/>
          <c:h val="0.784915994374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1546854"/>
        <c:axId val="47964299"/>
      </c:scatterChart>
      <c:valAx>
        <c:axId val="21546854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964299"/>
        <c:crosses val="autoZero"/>
        <c:crossBetween val="midCat"/>
      </c:valAx>
      <c:valAx>
        <c:axId val="47964299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54685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1575393848"/>
          <c:y val="0.164517563361494"/>
          <c:w val="0.731182795698925"/>
          <c:h val="0.78479324144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9112647"/>
        <c:axId val="25902230"/>
      </c:scatterChart>
      <c:valAx>
        <c:axId val="79112647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902230"/>
        <c:crosses val="autoZero"/>
        <c:crossBetween val="midCat"/>
      </c:valAx>
      <c:valAx>
        <c:axId val="25902230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11264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9376315939"/>
          <c:y val="0.164523574019123"/>
          <c:w val="0.856199852045752"/>
          <c:h val="0.78489943949884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8939004"/>
        <c:axId val="7679135"/>
      </c:scatterChart>
      <c:valAx>
        <c:axId val="78939004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9135"/>
        <c:crosses val="autoZero"/>
        <c:crossBetween val="midCat"/>
        <c:majorUnit val="1"/>
      </c:valAx>
      <c:valAx>
        <c:axId val="7679135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939004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68739323539"/>
          <c:w val="0.856173077984436"/>
          <c:h val="0.78496754355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2935539"/>
        <c:axId val="53511842"/>
      </c:scatterChart>
      <c:valAx>
        <c:axId val="12935539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11842"/>
        <c:crosses val="autoZero"/>
        <c:crossBetween val="midCat"/>
        <c:majorUnit val="1"/>
      </c:valAx>
      <c:valAx>
        <c:axId val="5351184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935539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07084943548"/>
          <c:w val="0.731226616782469"/>
          <c:h val="0.78487535045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6744322"/>
        <c:axId val="38266131"/>
      </c:scatterChart>
      <c:valAx>
        <c:axId val="9674432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266131"/>
        <c:crosses val="autoZero"/>
        <c:crossBetween val="midCat"/>
        <c:majorUnit val="0.2"/>
      </c:valAx>
      <c:valAx>
        <c:axId val="38266131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74432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66614007372"/>
          <c:y val="0.164461678832117"/>
          <c:w val="0.856108478146393"/>
          <c:h val="0.78489963503649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'P1 2017 fluxes'!$N$3:$N$13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'P1 2017 fluxes'!$P$3:$P$13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44636374"/>
        <c:axId val="82193621"/>
      </c:scatterChart>
      <c:valAx>
        <c:axId val="44636374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24960505529"/>
              <c:y val="0.024559002433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193621"/>
        <c:crosses val="autoZero"/>
        <c:crossBetween val="midCat"/>
        <c:majorUnit val="1"/>
      </c:valAx>
      <c:valAx>
        <c:axId val="82193621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63637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'Remin from N2 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'Remin from N2 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40054100"/>
        <c:axId val="58693493"/>
      </c:scatterChart>
      <c:valAx>
        <c:axId val="400541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93493"/>
        <c:crosses val="autoZero"/>
        <c:crossBetween val="midCat"/>
      </c:valAx>
      <c:valAx>
        <c:axId val="5869349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5410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Coastal Sta. P1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fitting'!$F$3:$F$6</c:f>
              <c:numCache>
                <c:formatCode>General</c:formatCode>
                <c:ptCount val="4"/>
                <c:pt idx="0">
                  <c:v>1</c:v>
                </c:pt>
                <c:pt idx="1">
                  <c:v>0.762345679012346</c:v>
                </c:pt>
                <c:pt idx="2">
                  <c:v>0.567901234567901</c:v>
                </c:pt>
                <c:pt idx="3">
                  <c:v>0.537808641975309</c:v>
                </c:pt>
              </c:numCache>
            </c:numRef>
          </c:xVal>
          <c:yVal>
            <c:numRef>
              <c:f>'power law fitting'!$C$3:$C$6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26583941"/>
        <c:axId val="59713726"/>
      </c:scatterChart>
      <c:valAx>
        <c:axId val="265839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13726"/>
        <c:crosses val="autoZero"/>
        <c:crossBetween val="between"/>
      </c:valAx>
      <c:valAx>
        <c:axId val="59713726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839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Offshore Sta. P2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fitting'!$F$8:$F$11</c:f>
              <c:numCache>
                <c:formatCode>General</c:formatCode>
                <c:ptCount val="4"/>
                <c:pt idx="0">
                  <c:v>2.88114754098361</c:v>
                </c:pt>
                <c:pt idx="1">
                  <c:v>1</c:v>
                </c:pt>
                <c:pt idx="3">
                  <c:v>0.556010928961749</c:v>
                </c:pt>
              </c:numCache>
            </c:numRef>
          </c:xVal>
          <c:yVal>
            <c:numRef>
              <c:f>'power law fitting'!$C$8:$C$13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120</c:v>
                </c:pt>
                <c:pt idx="3">
                  <c:v>150</c:v>
                </c:pt>
                <c:pt idx="4">
                  <c:v>221</c:v>
                </c:pt>
                <c:pt idx="5">
                  <c:v>368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'power law fitting'!$F$12:$F$13</c:f>
              <c:numCache>
                <c:formatCode>General</c:formatCode>
                <c:ptCount val="2"/>
                <c:pt idx="0">
                  <c:v>2.52185792349727</c:v>
                </c:pt>
                <c:pt idx="1">
                  <c:v>1.6516393442623</c:v>
                </c:pt>
              </c:numCache>
            </c:numRef>
          </c:xVal>
          <c:yVal>
            <c:numRef>
              <c:f>'power law fitting'!$C$12:$C$13</c:f>
              <c:numCache>
                <c:formatCode>General</c:formatCode>
                <c:ptCount val="2"/>
                <c:pt idx="0">
                  <c:v>221</c:v>
                </c:pt>
                <c:pt idx="1">
                  <c:v>368</c:v>
                </c:pt>
              </c:numCache>
            </c:numRef>
          </c:yVal>
          <c:smooth val="0"/>
        </c:ser>
        <c:axId val="61125397"/>
        <c:axId val="34186501"/>
      </c:scatterChart>
      <c:valAx>
        <c:axId val="611253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86501"/>
        <c:crosses val="autoZero"/>
        <c:crossBetween val="between"/>
      </c:valAx>
      <c:valAx>
        <c:axId val="34186501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253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Offshore Sta.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fitting'!$F$18:$F$26</c:f>
              <c:numCache>
                <c:formatCode>General</c:formatCode>
                <c:ptCount val="9"/>
                <c:pt idx="0">
                  <c:v>0.681818181818182</c:v>
                </c:pt>
                <c:pt idx="1">
                  <c:v>1.31818181818182</c:v>
                </c:pt>
                <c:pt idx="2">
                  <c:v>1.29703644063066</c:v>
                </c:pt>
                <c:pt idx="3">
                  <c:v>0.727272727272727</c:v>
                </c:pt>
                <c:pt idx="4">
                  <c:v>0.954545454545454</c:v>
                </c:pt>
                <c:pt idx="5">
                  <c:v>0.509977827050999</c:v>
                </c:pt>
                <c:pt idx="6">
                  <c:v>0.407982261640799</c:v>
                </c:pt>
                <c:pt idx="7">
                  <c:v>0.526977087952699</c:v>
                </c:pt>
                <c:pt idx="8">
                  <c:v>0.662971175166297</c:v>
                </c:pt>
              </c:numCache>
            </c:numRef>
          </c:xVal>
          <c:yVal>
            <c:numRef>
              <c:f>'power law fitting'!$C$18:$C$26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150</c:v>
                </c:pt>
                <c:pt idx="6">
                  <c:v>150</c:v>
                </c:pt>
                <c:pt idx="7">
                  <c:v>179</c:v>
                </c:pt>
                <c:pt idx="8">
                  <c:v>180</c:v>
                </c:pt>
              </c:numCache>
            </c:numRef>
          </c:yVal>
          <c:smooth val="0"/>
        </c:ser>
        <c:axId val="81570672"/>
        <c:axId val="90752845"/>
      </c:scatterChart>
      <c:valAx>
        <c:axId val="81570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52845"/>
        <c:crosses val="autoZero"/>
        <c:crossBetween val="between"/>
      </c:valAx>
      <c:valAx>
        <c:axId val="90752845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7067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3.xml"/><Relationship Id="rId2" Type="http://schemas.openxmlformats.org/officeDocument/2006/relationships/chart" Target="../charts/chart204.xml"/><Relationship Id="rId3" Type="http://schemas.openxmlformats.org/officeDocument/2006/relationships/chart" Target="../charts/chart205.xml"/><Relationship Id="rId4" Type="http://schemas.openxmlformats.org/officeDocument/2006/relationships/chart" Target="../charts/chart206.xml"/><Relationship Id="rId5" Type="http://schemas.openxmlformats.org/officeDocument/2006/relationships/chart" Target="../charts/chart207.xml"/><Relationship Id="rId6" Type="http://schemas.openxmlformats.org/officeDocument/2006/relationships/chart" Target="../charts/chart208.xml"/><Relationship Id="rId7" Type="http://schemas.openxmlformats.org/officeDocument/2006/relationships/chart" Target="../charts/chart209.xml"/><Relationship Id="rId8" Type="http://schemas.openxmlformats.org/officeDocument/2006/relationships/chart" Target="../charts/chart210.xml"/><Relationship Id="rId9" Type="http://schemas.openxmlformats.org/officeDocument/2006/relationships/chart" Target="../charts/chart211.xml"/><Relationship Id="rId10" Type="http://schemas.openxmlformats.org/officeDocument/2006/relationships/chart" Target="../charts/chart2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3.xml"/><Relationship Id="rId2" Type="http://schemas.openxmlformats.org/officeDocument/2006/relationships/chart" Target="../charts/chart214.xml"/><Relationship Id="rId3" Type="http://schemas.openxmlformats.org/officeDocument/2006/relationships/chart" Target="../charts/chart215.xml"/><Relationship Id="rId4" Type="http://schemas.openxmlformats.org/officeDocument/2006/relationships/chart" Target="../charts/chart216.xml"/><Relationship Id="rId5" Type="http://schemas.openxmlformats.org/officeDocument/2006/relationships/chart" Target="../charts/chart217.xml"/><Relationship Id="rId6" Type="http://schemas.openxmlformats.org/officeDocument/2006/relationships/chart" Target="../charts/chart218.xml"/><Relationship Id="rId7" Type="http://schemas.openxmlformats.org/officeDocument/2006/relationships/chart" Target="../charts/chart2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22.xml"/><Relationship Id="rId2" Type="http://schemas.openxmlformats.org/officeDocument/2006/relationships/chart" Target="../charts/chart223.xml"/><Relationship Id="rId3" Type="http://schemas.openxmlformats.org/officeDocument/2006/relationships/chart" Target="../charts/chart2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606240</xdr:colOff>
      <xdr:row>29</xdr:row>
      <xdr:rowOff>149040</xdr:rowOff>
    </xdr:from>
    <xdr:to>
      <xdr:col>6</xdr:col>
      <xdr:colOff>766080</xdr:colOff>
      <xdr:row>54</xdr:row>
      <xdr:rowOff>134280</xdr:rowOff>
    </xdr:to>
    <xdr:graphicFrame>
      <xdr:nvGraphicFramePr>
        <xdr:cNvPr id="0" name="Chart 1"/>
        <xdr:cNvGraphicFramePr/>
      </xdr:nvGraphicFramePr>
      <xdr:xfrm>
        <a:off x="1625760" y="6112080"/>
        <a:ext cx="4461480" cy="47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29</xdr:row>
      <xdr:rowOff>43560</xdr:rowOff>
    </xdr:from>
    <xdr:to>
      <xdr:col>9</xdr:col>
      <xdr:colOff>971640</xdr:colOff>
      <xdr:row>54</xdr:row>
      <xdr:rowOff>54360</xdr:rowOff>
    </xdr:to>
    <xdr:graphicFrame>
      <xdr:nvGraphicFramePr>
        <xdr:cNvPr id="1" name="Chart 2"/>
        <xdr:cNvGraphicFramePr/>
      </xdr:nvGraphicFramePr>
      <xdr:xfrm>
        <a:off x="5249520" y="6006600"/>
        <a:ext cx="4886280" cy="47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29</xdr:row>
      <xdr:rowOff>43560</xdr:rowOff>
    </xdr:from>
    <xdr:to>
      <xdr:col>13</xdr:col>
      <xdr:colOff>1672920</xdr:colOff>
      <xdr:row>54</xdr:row>
      <xdr:rowOff>144720</xdr:rowOff>
    </xdr:to>
    <xdr:graphicFrame>
      <xdr:nvGraphicFramePr>
        <xdr:cNvPr id="2" name="Chart 3"/>
        <xdr:cNvGraphicFramePr/>
      </xdr:nvGraphicFramePr>
      <xdr:xfrm>
        <a:off x="10476720" y="6006600"/>
        <a:ext cx="5474160" cy="48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412560</xdr:colOff>
      <xdr:row>17</xdr:row>
      <xdr:rowOff>149400</xdr:rowOff>
    </xdr:from>
    <xdr:to>
      <xdr:col>36</xdr:col>
      <xdr:colOff>132120</xdr:colOff>
      <xdr:row>42</xdr:row>
      <xdr:rowOff>19080</xdr:rowOff>
    </xdr:to>
    <xdr:graphicFrame>
      <xdr:nvGraphicFramePr>
        <xdr:cNvPr id="3" name="Chart 4"/>
        <xdr:cNvGraphicFramePr/>
      </xdr:nvGraphicFramePr>
      <xdr:xfrm>
        <a:off x="43016400" y="3395880"/>
        <a:ext cx="4818600" cy="50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29</xdr:row>
      <xdr:rowOff>1080</xdr:rowOff>
    </xdr:from>
    <xdr:to>
      <xdr:col>16</xdr:col>
      <xdr:colOff>577440</xdr:colOff>
      <xdr:row>45</xdr:row>
      <xdr:rowOff>191160</xdr:rowOff>
    </xdr:to>
    <xdr:graphicFrame>
      <xdr:nvGraphicFramePr>
        <xdr:cNvPr id="4" name="Chart 5"/>
        <xdr:cNvGraphicFramePr/>
      </xdr:nvGraphicFramePr>
      <xdr:xfrm>
        <a:off x="15657840" y="596412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7920</xdr:colOff>
      <xdr:row>44</xdr:row>
      <xdr:rowOff>0</xdr:rowOff>
    </xdr:from>
    <xdr:to>
      <xdr:col>8</xdr:col>
      <xdr:colOff>432720</xdr:colOff>
      <xdr:row>72</xdr:row>
      <xdr:rowOff>125280</xdr:rowOff>
    </xdr:to>
    <xdr:graphicFrame>
      <xdr:nvGraphicFramePr>
        <xdr:cNvPr id="5" name="Chart 6"/>
        <xdr:cNvGraphicFramePr/>
      </xdr:nvGraphicFramePr>
      <xdr:xfrm>
        <a:off x="1942560" y="8820720"/>
        <a:ext cx="6325920" cy="54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972720</xdr:colOff>
      <xdr:row>45</xdr:row>
      <xdr:rowOff>0</xdr:rowOff>
    </xdr:from>
    <xdr:to>
      <xdr:col>12</xdr:col>
      <xdr:colOff>647280</xdr:colOff>
      <xdr:row>72</xdr:row>
      <xdr:rowOff>124920</xdr:rowOff>
    </xdr:to>
    <xdr:graphicFrame>
      <xdr:nvGraphicFramePr>
        <xdr:cNvPr id="6" name="Chart 7"/>
        <xdr:cNvGraphicFramePr/>
      </xdr:nvGraphicFramePr>
      <xdr:xfrm>
        <a:off x="7284960" y="9011160"/>
        <a:ext cx="6522480" cy="52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719280</xdr:colOff>
      <xdr:row>15</xdr:row>
      <xdr:rowOff>720</xdr:rowOff>
    </xdr:from>
    <xdr:to>
      <xdr:col>36</xdr:col>
      <xdr:colOff>574920</xdr:colOff>
      <xdr:row>40</xdr:row>
      <xdr:rowOff>7560</xdr:rowOff>
    </xdr:to>
    <xdr:graphicFrame>
      <xdr:nvGraphicFramePr>
        <xdr:cNvPr id="7" name="Chart 8"/>
        <xdr:cNvGraphicFramePr/>
      </xdr:nvGraphicFramePr>
      <xdr:xfrm>
        <a:off x="42303240" y="2866320"/>
        <a:ext cx="5974560" cy="51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45</xdr:row>
      <xdr:rowOff>0</xdr:rowOff>
    </xdr:from>
    <xdr:to>
      <xdr:col>15</xdr:col>
      <xdr:colOff>1014480</xdr:colOff>
      <xdr:row>69</xdr:row>
      <xdr:rowOff>178560</xdr:rowOff>
    </xdr:to>
    <xdr:graphicFrame>
      <xdr:nvGraphicFramePr>
        <xdr:cNvPr id="8" name="Chart 9"/>
        <xdr:cNvGraphicFramePr/>
      </xdr:nvGraphicFramePr>
      <xdr:xfrm>
        <a:off x="14277960" y="9011160"/>
        <a:ext cx="5388120" cy="47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360</xdr:colOff>
      <xdr:row>14</xdr:row>
      <xdr:rowOff>177840</xdr:rowOff>
    </xdr:from>
    <xdr:to>
      <xdr:col>42</xdr:col>
      <xdr:colOff>690120</xdr:colOff>
      <xdr:row>39</xdr:row>
      <xdr:rowOff>87480</xdr:rowOff>
    </xdr:to>
    <xdr:graphicFrame>
      <xdr:nvGraphicFramePr>
        <xdr:cNvPr id="9" name="Chart 10"/>
        <xdr:cNvGraphicFramePr/>
      </xdr:nvGraphicFramePr>
      <xdr:xfrm>
        <a:off x="48723120" y="2853000"/>
        <a:ext cx="5788800" cy="51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660600</xdr:colOff>
      <xdr:row>15</xdr:row>
      <xdr:rowOff>74520</xdr:rowOff>
    </xdr:from>
    <xdr:to>
      <xdr:col>5</xdr:col>
      <xdr:colOff>442080</xdr:colOff>
      <xdr:row>40</xdr:row>
      <xdr:rowOff>59760</xdr:rowOff>
    </xdr:to>
    <xdr:graphicFrame>
      <xdr:nvGraphicFramePr>
        <xdr:cNvPr id="10" name="Chart 1"/>
        <xdr:cNvGraphicFramePr/>
      </xdr:nvGraphicFramePr>
      <xdr:xfrm>
        <a:off x="1680120" y="2948400"/>
        <a:ext cx="4461480" cy="47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832320</xdr:colOff>
      <xdr:row>18</xdr:row>
      <xdr:rowOff>43560</xdr:rowOff>
    </xdr:from>
    <xdr:to>
      <xdr:col>9</xdr:col>
      <xdr:colOff>632160</xdr:colOff>
      <xdr:row>43</xdr:row>
      <xdr:rowOff>54000</xdr:rowOff>
    </xdr:to>
    <xdr:graphicFrame>
      <xdr:nvGraphicFramePr>
        <xdr:cNvPr id="11" name="Chart 2"/>
        <xdr:cNvGraphicFramePr/>
      </xdr:nvGraphicFramePr>
      <xdr:xfrm>
        <a:off x="6531840" y="3488760"/>
        <a:ext cx="4886280" cy="47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18</xdr:row>
      <xdr:rowOff>43560</xdr:rowOff>
    </xdr:from>
    <xdr:to>
      <xdr:col>13</xdr:col>
      <xdr:colOff>1672920</xdr:colOff>
      <xdr:row>43</xdr:row>
      <xdr:rowOff>144360</xdr:rowOff>
    </xdr:to>
    <xdr:graphicFrame>
      <xdr:nvGraphicFramePr>
        <xdr:cNvPr id="12" name="Chart 3"/>
        <xdr:cNvGraphicFramePr/>
      </xdr:nvGraphicFramePr>
      <xdr:xfrm>
        <a:off x="12412800" y="3488760"/>
        <a:ext cx="5474160" cy="48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1379880</xdr:colOff>
      <xdr:row>18</xdr:row>
      <xdr:rowOff>1080</xdr:rowOff>
    </xdr:from>
    <xdr:to>
      <xdr:col>16</xdr:col>
      <xdr:colOff>577440</xdr:colOff>
      <xdr:row>34</xdr:row>
      <xdr:rowOff>191160</xdr:rowOff>
    </xdr:to>
    <xdr:graphicFrame>
      <xdr:nvGraphicFramePr>
        <xdr:cNvPr id="13" name="Chart 5"/>
        <xdr:cNvGraphicFramePr/>
      </xdr:nvGraphicFramePr>
      <xdr:xfrm>
        <a:off x="17593920" y="34462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7920</xdr:colOff>
      <xdr:row>33</xdr:row>
      <xdr:rowOff>0</xdr:rowOff>
    </xdr:from>
    <xdr:to>
      <xdr:col>7</xdr:col>
      <xdr:colOff>633960</xdr:colOff>
      <xdr:row>61</xdr:row>
      <xdr:rowOff>124920</xdr:rowOff>
    </xdr:to>
    <xdr:graphicFrame>
      <xdr:nvGraphicFramePr>
        <xdr:cNvPr id="14" name="Chart 6"/>
        <xdr:cNvGraphicFramePr/>
      </xdr:nvGraphicFramePr>
      <xdr:xfrm>
        <a:off x="2047320" y="6302880"/>
        <a:ext cx="6325920" cy="54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972360</xdr:colOff>
      <xdr:row>34</xdr:row>
      <xdr:rowOff>360</xdr:rowOff>
    </xdr:from>
    <xdr:to>
      <xdr:col>12</xdr:col>
      <xdr:colOff>137880</xdr:colOff>
      <xdr:row>61</xdr:row>
      <xdr:rowOff>124920</xdr:rowOff>
    </xdr:to>
    <xdr:graphicFrame>
      <xdr:nvGraphicFramePr>
        <xdr:cNvPr id="15" name="Chart 7"/>
        <xdr:cNvGraphicFramePr/>
      </xdr:nvGraphicFramePr>
      <xdr:xfrm>
        <a:off x="8711640" y="6493680"/>
        <a:ext cx="6522480" cy="52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34</xdr:row>
      <xdr:rowOff>360</xdr:rowOff>
    </xdr:from>
    <xdr:to>
      <xdr:col>15</xdr:col>
      <xdr:colOff>1014480</xdr:colOff>
      <xdr:row>58</xdr:row>
      <xdr:rowOff>178920</xdr:rowOff>
    </xdr:to>
    <xdr:graphicFrame>
      <xdr:nvGraphicFramePr>
        <xdr:cNvPr id="16" name="Chart 9"/>
        <xdr:cNvGraphicFramePr/>
      </xdr:nvGraphicFramePr>
      <xdr:xfrm>
        <a:off x="16214040" y="6493680"/>
        <a:ext cx="5388120" cy="47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16</xdr:row>
      <xdr:rowOff>720</xdr:rowOff>
    </xdr:from>
    <xdr:to>
      <xdr:col>9</xdr:col>
      <xdr:colOff>137160</xdr:colOff>
      <xdr:row>40</xdr:row>
      <xdr:rowOff>163080</xdr:rowOff>
    </xdr:to>
    <xdr:graphicFrame>
      <xdr:nvGraphicFramePr>
        <xdr:cNvPr id="17" name="Chart 2"/>
        <xdr:cNvGraphicFramePr/>
      </xdr:nvGraphicFramePr>
      <xdr:xfrm>
        <a:off x="3846600" y="3048480"/>
        <a:ext cx="5468760" cy="47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254880</xdr:colOff>
      <xdr:row>26</xdr:row>
      <xdr:rowOff>65880</xdr:rowOff>
    </xdr:to>
    <xdr:graphicFrame>
      <xdr:nvGraphicFramePr>
        <xdr:cNvPr id="18" name=""/>
        <xdr:cNvGraphicFramePr/>
      </xdr:nvGraphicFramePr>
      <xdr:xfrm>
        <a:off x="8112600" y="364680"/>
        <a:ext cx="3521160" cy="403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439560</xdr:colOff>
      <xdr:row>2</xdr:row>
      <xdr:rowOff>86760</xdr:rowOff>
    </xdr:from>
    <xdr:to>
      <xdr:col>20</xdr:col>
      <xdr:colOff>379800</xdr:colOff>
      <xdr:row>24</xdr:row>
      <xdr:rowOff>19440</xdr:rowOff>
    </xdr:to>
    <xdr:graphicFrame>
      <xdr:nvGraphicFramePr>
        <xdr:cNvPr id="19" name=""/>
        <xdr:cNvGraphicFramePr/>
      </xdr:nvGraphicFramePr>
      <xdr:xfrm>
        <a:off x="13444200" y="467640"/>
        <a:ext cx="3191400" cy="41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506160</xdr:colOff>
      <xdr:row>2</xdr:row>
      <xdr:rowOff>86760</xdr:rowOff>
    </xdr:from>
    <xdr:to>
      <xdr:col>16</xdr:col>
      <xdr:colOff>446400</xdr:colOff>
      <xdr:row>24</xdr:row>
      <xdr:rowOff>19440</xdr:rowOff>
    </xdr:to>
    <xdr:graphicFrame>
      <xdr:nvGraphicFramePr>
        <xdr:cNvPr id="20" name=""/>
        <xdr:cNvGraphicFramePr/>
      </xdr:nvGraphicFramePr>
      <xdr:xfrm>
        <a:off x="10259640" y="467640"/>
        <a:ext cx="3191400" cy="41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554760</xdr:colOff>
      <xdr:row>2</xdr:row>
      <xdr:rowOff>86760</xdr:rowOff>
    </xdr:from>
    <xdr:to>
      <xdr:col>12</xdr:col>
      <xdr:colOff>495360</xdr:colOff>
      <xdr:row>24</xdr:row>
      <xdr:rowOff>23760</xdr:rowOff>
    </xdr:to>
    <xdr:graphicFrame>
      <xdr:nvGraphicFramePr>
        <xdr:cNvPr id="21" name=""/>
        <xdr:cNvGraphicFramePr/>
      </xdr:nvGraphicFramePr>
      <xdr:xfrm>
        <a:off x="7057080" y="467640"/>
        <a:ext cx="3191760" cy="41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H19" activeCellId="0" sqref="H19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9.41"/>
    <col collapsed="false" customWidth="true" hidden="false" outlineLevel="0" max="3" min="3" style="0" width="8.07"/>
    <col collapsed="false" customWidth="true" hidden="false" outlineLevel="0" max="4" min="4" style="0" width="7.73"/>
    <col collapsed="false" customWidth="true" hidden="false" outlineLevel="0" max="5" min="5" style="0" width="9.75"/>
    <col collapsed="false" customWidth="true" hidden="false" outlineLevel="0" max="6" min="6" style="0" width="9.3"/>
    <col collapsed="false" customWidth="true" hidden="false" outlineLevel="0" max="7" min="7" style="0" width="10.2"/>
    <col collapsed="false" customWidth="true" hidden="false" outlineLevel="0" max="8" min="8" style="0" width="15.67"/>
    <col collapsed="false" customWidth="true" hidden="false" outlineLevel="0" max="9" min="9" style="0" width="13.67"/>
    <col collapsed="false" customWidth="true" hidden="false" outlineLevel="0" max="10" min="10" style="0" width="12.44"/>
    <col collapsed="false" customWidth="true" hidden="false" outlineLevel="0" max="11" min="11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Z3/S14</f>
        <v>45.6738877492572</v>
      </c>
      <c r="AB3" s="0" t="n">
        <f aca="false">AA3*U4</f>
        <v>6.99040929989946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V5" s="3" t="s">
        <v>44</v>
      </c>
      <c r="W5" s="0" t="n">
        <v>2017</v>
      </c>
      <c r="X5" s="0" t="s">
        <v>0</v>
      </c>
      <c r="Y5" s="0" t="n">
        <v>100</v>
      </c>
      <c r="Z5" s="4" t="n">
        <v>7.5</v>
      </c>
      <c r="AE5" s="5" t="s">
        <v>45</v>
      </c>
      <c r="AF5" s="5"/>
      <c r="AG5" s="5"/>
      <c r="AH5" s="5"/>
      <c r="AI5" s="5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46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V6" s="0" t="s">
        <v>47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5" t="s">
        <v>48</v>
      </c>
      <c r="AF6" s="5"/>
      <c r="AG6" s="5"/>
      <c r="AH6" s="5"/>
      <c r="AI6" s="5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49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5" t="s">
        <v>50</v>
      </c>
      <c r="AF7" s="5"/>
      <c r="AG7" s="5"/>
      <c r="AH7" s="5"/>
      <c r="AI7" s="5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51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5" t="s">
        <v>52</v>
      </c>
      <c r="AF8" s="5"/>
      <c r="AG8" s="5"/>
      <c r="AH8" s="5"/>
      <c r="AI8" s="5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46</v>
      </c>
      <c r="D9" s="0" t="s">
        <v>49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4" t="n">
        <v>10</v>
      </c>
      <c r="AE9" s="5" t="s">
        <v>53</v>
      </c>
      <c r="AF9" s="5"/>
      <c r="AG9" s="5"/>
      <c r="AH9" s="5"/>
      <c r="AI9" s="5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54</v>
      </c>
      <c r="D10" s="0" t="s">
        <v>49</v>
      </c>
      <c r="E10" s="0" t="s">
        <v>55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3" t="s">
        <v>37</v>
      </c>
      <c r="B11" s="3" t="n">
        <v>365</v>
      </c>
      <c r="C11" s="1" t="s">
        <v>56</v>
      </c>
      <c r="D11" s="3" t="s">
        <v>49</v>
      </c>
      <c r="E11" s="3" t="s">
        <v>40</v>
      </c>
      <c r="F11" s="3" t="n">
        <v>1</v>
      </c>
      <c r="G11" s="2" t="n">
        <v>199.329</v>
      </c>
      <c r="H11" s="3" t="n">
        <f aca="false">G11*3.52</f>
        <v>701.63808</v>
      </c>
      <c r="I11" s="3"/>
      <c r="J11" s="2" t="n">
        <v>24.9375</v>
      </c>
      <c r="K11" s="3" t="n">
        <f aca="false">J11*3.52</f>
        <v>87.78</v>
      </c>
      <c r="L11" s="3" t="n">
        <v>32</v>
      </c>
      <c r="M11" s="3" t="n">
        <v>1.23</v>
      </c>
      <c r="N11" s="3" t="n">
        <f aca="false">(H11/1000)/(M11*(L11/24))</f>
        <v>0.427828097560976</v>
      </c>
      <c r="O11" s="3" t="n">
        <f aca="false">(K11/1000)/($M11*($L11/24))</f>
        <v>0.0535243902439024</v>
      </c>
      <c r="P11" s="3" t="n">
        <f aca="false">(O11/14)*1000</f>
        <v>3.82317073170732</v>
      </c>
      <c r="Q11" s="3" t="n">
        <v>365</v>
      </c>
      <c r="R11" s="3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3" t="n">
        <f aca="false">N11/$AD$2</f>
        <v>0.0506208817724819</v>
      </c>
      <c r="V11" s="3"/>
      <c r="W11" s="0" t="n">
        <v>2017</v>
      </c>
      <c r="X11" s="0" t="s">
        <v>0</v>
      </c>
      <c r="Y11" s="3" t="n">
        <v>150</v>
      </c>
      <c r="Z11" s="3" t="n">
        <v>24</v>
      </c>
      <c r="AA11" s="3" t="n">
        <f aca="false">Z11/S7</f>
        <v>35.1218223823881</v>
      </c>
      <c r="AB11" s="3" t="n">
        <f aca="false">AA11*U7</f>
        <v>1.51114571520455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customFormat="false" ht="15" hidden="false" customHeight="false" outlineLevel="0" collapsed="false">
      <c r="A12" s="3" t="s">
        <v>37</v>
      </c>
      <c r="B12" s="3" t="n">
        <v>452</v>
      </c>
      <c r="C12" s="1" t="s">
        <v>56</v>
      </c>
      <c r="D12" s="3" t="s">
        <v>49</v>
      </c>
      <c r="E12" s="3" t="s">
        <v>40</v>
      </c>
      <c r="F12" s="3" t="n">
        <v>1</v>
      </c>
      <c r="G12" s="2" t="n">
        <v>295.3914</v>
      </c>
      <c r="H12" s="3" t="n">
        <f aca="false">G12*3.52</f>
        <v>1039.777728</v>
      </c>
      <c r="I12" s="3"/>
      <c r="J12" s="2" t="n">
        <v>31.0277</v>
      </c>
      <c r="K12" s="3" t="n">
        <f aca="false">J12*3.52</f>
        <v>109.217504</v>
      </c>
      <c r="L12" s="3" t="n">
        <v>32</v>
      </c>
      <c r="M12" s="3" t="n">
        <v>1.23</v>
      </c>
      <c r="N12" s="3" t="n">
        <f aca="false">(H12/1000)/(M12*(L12/24))</f>
        <v>0.634010809756098</v>
      </c>
      <c r="O12" s="3" t="n">
        <f aca="false">(K12/1000)/($M12*($L12/24))</f>
        <v>0.0665960390243902</v>
      </c>
      <c r="P12" s="3" t="n">
        <f aca="false">(O12/14)*1000</f>
        <v>4.75685993031359</v>
      </c>
      <c r="Q12" s="3" t="n">
        <v>452</v>
      </c>
      <c r="R12" s="3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3" t="n">
        <f aca="false">N12/$AD$2</f>
        <v>0.0750165461925154</v>
      </c>
      <c r="V12" s="3" t="s">
        <v>44</v>
      </c>
      <c r="W12" s="0" t="n">
        <v>2017</v>
      </c>
      <c r="X12" s="0" t="s">
        <v>0</v>
      </c>
      <c r="Y12" s="3" t="n">
        <v>150</v>
      </c>
      <c r="Z12" s="4" t="n">
        <v>16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54</v>
      </c>
      <c r="D13" s="0" t="s">
        <v>49</v>
      </c>
      <c r="E13" s="0" t="s">
        <v>55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3" t="n">
        <f aca="false">N13/$AD$2</f>
        <v>0.0214273680526883</v>
      </c>
      <c r="V13" s="0" t="s">
        <v>57</v>
      </c>
      <c r="W13" s="0" t="n">
        <v>2017</v>
      </c>
      <c r="X13" s="0" t="s">
        <v>0</v>
      </c>
      <c r="Y13" s="0" t="n">
        <v>179</v>
      </c>
      <c r="Z13" s="0" t="n">
        <v>31</v>
      </c>
      <c r="AA13" s="0" t="n">
        <f aca="false">Z13/S9</f>
        <v>33.2905400742214</v>
      </c>
      <c r="AB13" s="0" t="n">
        <f aca="false">AA13*U9</f>
        <v>1.95189654880588</v>
      </c>
    </row>
    <row r="14" customFormat="false" ht="15.65" hidden="false" customHeight="false" outlineLevel="0" collapsed="false">
      <c r="A14" s="0" t="s">
        <v>37</v>
      </c>
      <c r="B14" s="0" t="n">
        <v>100</v>
      </c>
      <c r="C14" s="0" t="s">
        <v>58</v>
      </c>
      <c r="D14" s="0" t="s">
        <v>39</v>
      </c>
      <c r="E14" s="0" t="s">
        <v>42</v>
      </c>
      <c r="F14" s="6" t="n">
        <v>0.6</v>
      </c>
      <c r="G14" s="6" t="n">
        <v>115.9716</v>
      </c>
      <c r="H14" s="6" t="n">
        <v>197.0491334</v>
      </c>
      <c r="L14" s="0" t="n">
        <v>12</v>
      </c>
      <c r="M14" s="0" t="n">
        <v>0.46</v>
      </c>
      <c r="N14" s="0" t="n">
        <f aca="false">(H14/1000)/(M14*(L14/24))</f>
        <v>0.856735362608696</v>
      </c>
      <c r="Q14" s="0" t="n">
        <v>100</v>
      </c>
      <c r="R14" s="0" t="n">
        <f aca="false">N14/12</f>
        <v>0.0713946135507246</v>
      </c>
      <c r="S14" s="0" t="n">
        <f aca="false">(H14/1000)/F14</f>
        <v>0.328415222333333</v>
      </c>
      <c r="T14" s="0" t="n">
        <f aca="false">(S14/12)*1000</f>
        <v>27.3679351944444</v>
      </c>
      <c r="U14" s="3" t="n">
        <f aca="false">N14/$AD$2</f>
        <v>0.101369451301029</v>
      </c>
      <c r="W14" s="0" t="n">
        <v>2017</v>
      </c>
      <c r="X14" s="0" t="s">
        <v>0</v>
      </c>
      <c r="Y14" s="0" t="n">
        <v>180</v>
      </c>
      <c r="Z14" s="0" t="n">
        <v>39</v>
      </c>
      <c r="AA14" s="0" t="n">
        <f aca="false">Z14/S9</f>
        <v>41.8816471901496</v>
      </c>
      <c r="AB14" s="0" t="n">
        <f aca="false">AA14*U9</f>
        <v>2.45561178720739</v>
      </c>
    </row>
    <row r="15" customFormat="false" ht="15" hidden="false" customHeight="false" outlineLevel="0" collapsed="false">
      <c r="U15" s="3"/>
      <c r="AB15" s="7"/>
    </row>
    <row r="16" customFormat="false" ht="15" hidden="false" customHeight="false" outlineLevel="0" collapsed="false">
      <c r="A16" s="0" t="s">
        <v>59</v>
      </c>
      <c r="U16" s="3"/>
      <c r="AB16" s="7"/>
    </row>
    <row r="17" customFormat="false" ht="15" hidden="false" customHeight="false" outlineLevel="0" collapsed="false">
      <c r="U17" s="3"/>
      <c r="AB17" s="7"/>
    </row>
    <row r="18" s="9" customFormat="true" ht="48.9" hidden="false" customHeight="true" outlineLevel="0" collapsed="false">
      <c r="A18" s="8" t="s">
        <v>60</v>
      </c>
      <c r="B18" s="8" t="s">
        <v>61</v>
      </c>
      <c r="C18" s="8" t="s">
        <v>62</v>
      </c>
      <c r="D18" s="8" t="s">
        <v>17</v>
      </c>
      <c r="E18" s="8" t="s">
        <v>63</v>
      </c>
      <c r="F18" s="8" t="s">
        <v>64</v>
      </c>
      <c r="G18" s="8" t="s">
        <v>65</v>
      </c>
      <c r="H18" s="8" t="s">
        <v>66</v>
      </c>
      <c r="I18" s="8" t="s">
        <v>67</v>
      </c>
      <c r="J18" s="8" t="s">
        <v>68</v>
      </c>
      <c r="Y18" s="10"/>
      <c r="AF18" s="11"/>
      <c r="AMJ18" s="0"/>
    </row>
    <row r="19" customFormat="false" ht="15" hidden="false" customHeight="false" outlineLevel="0" collapsed="false">
      <c r="A19" s="12" t="s">
        <v>69</v>
      </c>
      <c r="B19" s="13" t="n">
        <v>42744</v>
      </c>
      <c r="C19" s="12" t="s">
        <v>0</v>
      </c>
      <c r="D19" s="14" t="n">
        <v>100</v>
      </c>
      <c r="E19" s="12" t="s">
        <v>39</v>
      </c>
      <c r="F19" s="12" t="n">
        <v>12</v>
      </c>
      <c r="G19" s="12" t="n">
        <v>24</v>
      </c>
      <c r="H19" s="15" t="n">
        <v>37.576</v>
      </c>
      <c r="I19" s="12" t="n">
        <v>15</v>
      </c>
      <c r="J19" s="15" t="n">
        <v>6.99040929989946</v>
      </c>
      <c r="X19" s="3"/>
      <c r="AE19" s="7"/>
    </row>
    <row r="20" customFormat="false" ht="15" hidden="false" customHeight="false" outlineLevel="0" collapsed="false">
      <c r="A20" s="16" t="s">
        <v>70</v>
      </c>
      <c r="B20" s="17" t="n">
        <v>42746</v>
      </c>
      <c r="C20" s="16" t="s">
        <v>0</v>
      </c>
      <c r="D20" s="18" t="n">
        <v>100</v>
      </c>
      <c r="E20" s="16" t="s">
        <v>39</v>
      </c>
      <c r="F20" s="16" t="n">
        <v>12</v>
      </c>
      <c r="G20" s="16" t="n">
        <v>23</v>
      </c>
      <c r="H20" s="19" t="n">
        <v>115.678</v>
      </c>
      <c r="I20" s="16" t="n">
        <v>29</v>
      </c>
      <c r="J20" s="19" t="n">
        <v>4.88247895483209</v>
      </c>
      <c r="X20" s="3"/>
      <c r="AE20" s="7"/>
    </row>
    <row r="21" customFormat="false" ht="15" hidden="false" customHeight="false" outlineLevel="0" collapsed="false">
      <c r="A21" s="12" t="s">
        <v>71</v>
      </c>
      <c r="B21" s="13" t="n">
        <v>42748</v>
      </c>
      <c r="C21" s="12" t="s">
        <v>0</v>
      </c>
      <c r="D21" s="14" t="n">
        <v>119</v>
      </c>
      <c r="E21" s="12" t="s">
        <v>39</v>
      </c>
      <c r="F21" s="12" t="n">
        <v>27</v>
      </c>
      <c r="G21" s="12" t="n">
        <v>27</v>
      </c>
      <c r="H21" s="20" t="s">
        <v>72</v>
      </c>
      <c r="I21" s="12" t="n">
        <v>21</v>
      </c>
      <c r="J21" s="15" t="n">
        <v>3.53558820867151</v>
      </c>
      <c r="X21" s="3"/>
      <c r="AE21" s="7"/>
    </row>
    <row r="22" customFormat="false" ht="15" hidden="false" customHeight="false" outlineLevel="0" collapsed="false">
      <c r="A22" s="16" t="s">
        <v>73</v>
      </c>
      <c r="B22" s="17" t="n">
        <v>42746</v>
      </c>
      <c r="C22" s="16" t="s">
        <v>0</v>
      </c>
      <c r="D22" s="18" t="n">
        <v>120</v>
      </c>
      <c r="E22" s="16" t="s">
        <v>39</v>
      </c>
      <c r="F22" s="16" t="n">
        <v>12</v>
      </c>
      <c r="G22" s="16" t="n">
        <v>23</v>
      </c>
      <c r="H22" s="19" t="n">
        <v>165.795</v>
      </c>
      <c r="I22" s="16" t="n">
        <v>16</v>
      </c>
      <c r="J22" s="19" t="n">
        <v>2.69378149232115</v>
      </c>
      <c r="X22" s="3"/>
      <c r="AE22" s="7"/>
    </row>
    <row r="23" customFormat="false" ht="15" hidden="false" customHeight="false" outlineLevel="0" collapsed="false">
      <c r="A23" s="12" t="s">
        <v>69</v>
      </c>
      <c r="B23" s="13" t="n">
        <v>42744</v>
      </c>
      <c r="C23" s="12" t="s">
        <v>0</v>
      </c>
      <c r="D23" s="14" t="n">
        <v>150</v>
      </c>
      <c r="E23" s="12" t="s">
        <v>49</v>
      </c>
      <c r="F23" s="12" t="n">
        <v>12</v>
      </c>
      <c r="G23" s="12" t="n">
        <v>24</v>
      </c>
      <c r="H23" s="20" t="s">
        <v>74</v>
      </c>
      <c r="I23" s="12" t="n">
        <v>30</v>
      </c>
      <c r="J23" s="15" t="n">
        <v>1.88893214400569</v>
      </c>
      <c r="X23" s="3"/>
      <c r="AE23" s="7"/>
    </row>
    <row r="24" customFormat="false" ht="15" hidden="false" customHeight="false" outlineLevel="0" collapsed="false">
      <c r="A24" s="16" t="s">
        <v>70</v>
      </c>
      <c r="B24" s="17" t="n">
        <v>42746</v>
      </c>
      <c r="C24" s="16" t="s">
        <v>0</v>
      </c>
      <c r="D24" s="18" t="n">
        <v>150</v>
      </c>
      <c r="E24" s="16" t="s">
        <v>49</v>
      </c>
      <c r="F24" s="16" t="n">
        <v>12</v>
      </c>
      <c r="G24" s="16" t="n">
        <v>23</v>
      </c>
      <c r="H24" s="19" t="n">
        <v>22.801</v>
      </c>
      <c r="I24" s="16" t="n">
        <v>24</v>
      </c>
      <c r="J24" s="19" t="n">
        <v>1.51114571520455</v>
      </c>
      <c r="X24" s="3"/>
      <c r="AE24" s="7"/>
    </row>
    <row r="25" customFormat="false" ht="15" hidden="false" customHeight="false" outlineLevel="0" collapsed="false">
      <c r="A25" s="12" t="s">
        <v>75</v>
      </c>
      <c r="B25" s="13" t="n">
        <v>42744</v>
      </c>
      <c r="C25" s="12" t="s">
        <v>0</v>
      </c>
      <c r="D25" s="14" t="n">
        <v>179</v>
      </c>
      <c r="E25" s="12" t="s">
        <v>49</v>
      </c>
      <c r="F25" s="12" t="n">
        <v>12</v>
      </c>
      <c r="G25" s="12" t="n">
        <v>23</v>
      </c>
      <c r="H25" s="20" t="s">
        <v>76</v>
      </c>
      <c r="I25" s="12" t="n">
        <v>31</v>
      </c>
      <c r="J25" s="15" t="n">
        <v>1.95189654880588</v>
      </c>
      <c r="AE25" s="7"/>
    </row>
    <row r="26" customFormat="false" ht="15" hidden="false" customHeight="false" outlineLevel="0" collapsed="false">
      <c r="A26" s="16" t="s">
        <v>73</v>
      </c>
      <c r="B26" s="17" t="n">
        <v>42746</v>
      </c>
      <c r="C26" s="16" t="s">
        <v>0</v>
      </c>
      <c r="D26" s="18" t="n">
        <v>180</v>
      </c>
      <c r="E26" s="16" t="s">
        <v>49</v>
      </c>
      <c r="F26" s="16" t="n">
        <v>12</v>
      </c>
      <c r="G26" s="16" t="n">
        <v>24</v>
      </c>
      <c r="H26" s="19" t="n">
        <v>86.974</v>
      </c>
      <c r="I26" s="16" t="n">
        <v>39</v>
      </c>
      <c r="J26" s="19" t="n">
        <v>2.45561178720739</v>
      </c>
    </row>
    <row r="32" customFormat="false" ht="15" hidden="false" customHeight="false" outlineLevel="0" collapsed="false">
      <c r="S32" s="0" t="s">
        <v>77</v>
      </c>
    </row>
    <row r="33" customFormat="false" ht="15" hidden="false" customHeight="false" outlineLevel="0" collapsed="false">
      <c r="S33" s="0" t="s">
        <v>78</v>
      </c>
    </row>
    <row r="34" customFormat="false" ht="15" hidden="false" customHeight="false" outlineLevel="0" collapsed="false">
      <c r="S34" s="0" t="s">
        <v>79</v>
      </c>
      <c r="T34" s="0" t="s">
        <v>80</v>
      </c>
    </row>
    <row r="35" customFormat="false" ht="15" hidden="false" customHeight="false" outlineLevel="0" collapsed="false">
      <c r="S35" s="0" t="s">
        <v>81</v>
      </c>
      <c r="T35" s="0" t="s">
        <v>82</v>
      </c>
    </row>
    <row r="36" customFormat="false" ht="15" hidden="false" customHeight="false" outlineLevel="0" collapsed="false">
      <c r="W36" s="0" t="s">
        <v>83</v>
      </c>
    </row>
    <row r="37" customFormat="false" ht="15" hidden="false" customHeight="false" outlineLevel="0" collapsed="false">
      <c r="S37" s="0" t="s">
        <v>84</v>
      </c>
      <c r="T37" s="0" t="s">
        <v>85</v>
      </c>
      <c r="U37" s="0" t="s">
        <v>86</v>
      </c>
      <c r="V37" s="0" t="s">
        <v>87</v>
      </c>
      <c r="W37" s="0" t="n">
        <f aca="false">PI()*(21/2)^2</f>
        <v>346.360590058275</v>
      </c>
      <c r="X37" s="0" t="s">
        <v>88</v>
      </c>
    </row>
    <row r="38" customFormat="false" ht="15" hidden="false" customHeight="false" outlineLevel="0" collapsed="false">
      <c r="S38" s="0" t="s">
        <v>89</v>
      </c>
      <c r="T38" s="0" t="s">
        <v>90</v>
      </c>
      <c r="U38" s="0" t="s">
        <v>86</v>
      </c>
      <c r="W38" s="0" t="n">
        <f aca="false">(PI()*(38.1/2)^2)</f>
        <v>1140.09182796937</v>
      </c>
      <c r="X38" s="0" t="s">
        <v>88</v>
      </c>
      <c r="Y38" s="0" t="s">
        <v>91</v>
      </c>
    </row>
    <row r="39" customFormat="false" ht="15" hidden="false" customHeight="false" outlineLevel="0" collapsed="false">
      <c r="Y39" s="0" t="n">
        <f aca="false">W37*(1-0.064)</f>
        <v>324.193512294545</v>
      </c>
    </row>
    <row r="40" customFormat="false" ht="15" hidden="false" customHeight="false" outlineLevel="0" collapsed="false">
      <c r="W40" s="0" t="s">
        <v>92</v>
      </c>
      <c r="X40" s="0" t="n">
        <f aca="false">W38/Y39</f>
        <v>3.51670155241584</v>
      </c>
    </row>
    <row r="41" customFormat="false" ht="15" hidden="false" customHeight="false" outlineLevel="0" collapsed="false">
      <c r="W41" s="0" t="s">
        <v>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D2" activeCellId="0" sqref="AD2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62</v>
      </c>
      <c r="B3" s="0" t="s">
        <v>17</v>
      </c>
      <c r="C3" s="1" t="s">
        <v>94</v>
      </c>
      <c r="D3" s="0" t="s">
        <v>63</v>
      </c>
      <c r="E3" s="0" t="s">
        <v>95</v>
      </c>
      <c r="F3" s="0" t="s">
        <v>96</v>
      </c>
      <c r="G3" s="2"/>
      <c r="H3" s="0" t="s">
        <v>3</v>
      </c>
      <c r="I3" s="2"/>
      <c r="J3" s="2"/>
      <c r="N3" s="0" t="s">
        <v>97</v>
      </c>
      <c r="Q3" s="0" t="s">
        <v>98</v>
      </c>
      <c r="U3" s="3"/>
    </row>
    <row r="4" customFormat="false" ht="15.65" hidden="false" customHeight="false" outlineLevel="0" collapsed="false">
      <c r="A4" s="0" t="s">
        <v>99</v>
      </c>
      <c r="B4" s="0" t="n">
        <v>93</v>
      </c>
      <c r="C4" s="0" t="s">
        <v>100</v>
      </c>
      <c r="D4" s="0" t="s">
        <v>39</v>
      </c>
      <c r="F4" s="6" t="n">
        <v>1</v>
      </c>
      <c r="H4" s="6" t="n">
        <v>511.6531819</v>
      </c>
      <c r="N4" s="0" t="n">
        <v>0.35039640768</v>
      </c>
      <c r="Q4" s="0" t="n">
        <v>93</v>
      </c>
      <c r="R4" s="0" t="n">
        <f aca="false">N4/12</f>
        <v>0.02919970064</v>
      </c>
      <c r="S4" s="0" t="n">
        <f aca="false">(H4/1000)/F4</f>
        <v>0.5116531819</v>
      </c>
      <c r="T4" s="0" t="n">
        <f aca="false">(S4/12)*1000</f>
        <v>42.6377651583333</v>
      </c>
      <c r="U4" s="3" t="n">
        <f aca="false">N4/$AD$2</f>
        <v>0.0414591169392366</v>
      </c>
      <c r="W4" s="0" t="n">
        <v>2018</v>
      </c>
      <c r="X4" s="0" t="s">
        <v>99</v>
      </c>
      <c r="Y4" s="0" t="n">
        <v>93</v>
      </c>
      <c r="Z4" s="0" t="n">
        <v>160</v>
      </c>
      <c r="AA4" s="0" t="n">
        <f aca="false">Z4/S4</f>
        <v>312.711824454697</v>
      </c>
      <c r="AB4" s="7" t="n">
        <f aca="false">AA4*U4</f>
        <v>12.9647560983493</v>
      </c>
    </row>
    <row r="5" customFormat="false" ht="15.65" hidden="false" customHeight="false" outlineLevel="0" collapsed="false">
      <c r="A5" s="0" t="s">
        <v>99</v>
      </c>
      <c r="B5" s="0" t="n">
        <v>122</v>
      </c>
      <c r="C5" s="0" t="s">
        <v>101</v>
      </c>
      <c r="D5" s="0" t="s">
        <v>39</v>
      </c>
      <c r="F5" s="0" t="n">
        <v>1</v>
      </c>
      <c r="H5" s="6" t="n">
        <v>379.411123</v>
      </c>
      <c r="N5" s="0" t="n">
        <v>0.58685784336</v>
      </c>
      <c r="Q5" s="0" t="n">
        <f aca="false">B5</f>
        <v>122</v>
      </c>
      <c r="R5" s="0" t="n">
        <f aca="false">N5/12</f>
        <v>0.04890482028</v>
      </c>
      <c r="S5" s="0" t="n">
        <f aca="false">(H5/1000)/F5</f>
        <v>0.379411123</v>
      </c>
      <c r="T5" s="0" t="n">
        <f aca="false">(S5/12)*1000</f>
        <v>31.6175935833333</v>
      </c>
      <c r="U5" s="3" t="n">
        <f aca="false">N5/$AD$2</f>
        <v>0.0694373784128244</v>
      </c>
      <c r="W5" s="0" t="n">
        <v>2018</v>
      </c>
      <c r="X5" s="0" t="s">
        <v>99</v>
      </c>
      <c r="Y5" s="0" t="n">
        <v>122</v>
      </c>
      <c r="Z5" s="0" t="n">
        <v>54</v>
      </c>
      <c r="AA5" s="0" t="n">
        <f aca="false">Z5/S5</f>
        <v>142.325822113549</v>
      </c>
      <c r="AB5" s="7" t="n">
        <f aca="false">AA5*U5</f>
        <v>9.88273196801486</v>
      </c>
    </row>
    <row r="6" customFormat="false" ht="15" hidden="false" customHeight="false" outlineLevel="0" collapsed="false">
      <c r="A6" s="0" t="s">
        <v>99</v>
      </c>
      <c r="B6" s="0" t="n">
        <v>145</v>
      </c>
      <c r="C6" s="0" t="s">
        <v>102</v>
      </c>
      <c r="D6" s="0" t="s">
        <v>39</v>
      </c>
      <c r="F6" s="0" t="n">
        <v>1</v>
      </c>
      <c r="H6" s="0" t="n">
        <v>707.0476014</v>
      </c>
      <c r="N6" s="0" t="n">
        <v>0.24311220636</v>
      </c>
      <c r="Q6" s="0" t="n">
        <f aca="false">B6</f>
        <v>145</v>
      </c>
      <c r="R6" s="0" t="n">
        <f aca="false">N6/12</f>
        <v>0.02025935053</v>
      </c>
      <c r="S6" s="0" t="n">
        <f aca="false">(H6/1000)/F6</f>
        <v>0.7070476014</v>
      </c>
      <c r="T6" s="0" t="n">
        <f aca="false">(S6/12)*1000</f>
        <v>58.92063345</v>
      </c>
      <c r="U6" s="3" t="n">
        <f aca="false">N6/$AD$2</f>
        <v>0.0287651847219847</v>
      </c>
      <c r="W6" s="0" t="n">
        <v>2018</v>
      </c>
      <c r="X6" s="0" t="s">
        <v>99</v>
      </c>
      <c r="Y6" s="0" t="n">
        <v>145</v>
      </c>
      <c r="Z6" s="0" t="n">
        <v>181</v>
      </c>
      <c r="AA6" s="0" t="n">
        <f aca="false">Z6/S6</f>
        <v>255.994079665369</v>
      </c>
      <c r="AB6" s="7" t="n">
        <f aca="false">AA6*U6</f>
        <v>7.36371698930883</v>
      </c>
    </row>
    <row r="7" customFormat="false" ht="15" hidden="false" customHeight="false" outlineLevel="0" collapsed="false">
      <c r="A7" s="0" t="s">
        <v>99</v>
      </c>
      <c r="B7" s="0" t="n">
        <v>190</v>
      </c>
      <c r="C7" s="0" t="s">
        <v>103</v>
      </c>
      <c r="D7" s="0" t="s">
        <v>39</v>
      </c>
      <c r="F7" s="0" t="n">
        <v>1</v>
      </c>
      <c r="H7" s="0" t="n">
        <v>323.8504172</v>
      </c>
      <c r="N7" s="0" t="n">
        <v>0.2981113254</v>
      </c>
      <c r="Q7" s="0" t="n">
        <f aca="false">B7</f>
        <v>190</v>
      </c>
      <c r="R7" s="0" t="n">
        <f aca="false">N7/12</f>
        <v>0.02484261045</v>
      </c>
      <c r="S7" s="0" t="n">
        <f aca="false">(H7/1000)/F7</f>
        <v>0.3238504172</v>
      </c>
      <c r="T7" s="0" t="n">
        <f aca="false">(S7/12)*1000</f>
        <v>26.9875347666667</v>
      </c>
      <c r="U7" s="3" t="n">
        <f aca="false">N7/$AD$2</f>
        <v>0.0352727140740458</v>
      </c>
      <c r="W7" s="0" t="n">
        <v>2018</v>
      </c>
      <c r="X7" s="0" t="s">
        <v>99</v>
      </c>
      <c r="Y7" s="0" t="n">
        <v>190</v>
      </c>
      <c r="Z7" s="0" t="n">
        <v>64</v>
      </c>
      <c r="AA7" s="0" t="n">
        <f aca="false">Z7/S7</f>
        <v>197.622101442209</v>
      </c>
      <c r="AB7" s="7" t="n">
        <f aca="false">AA7*U7</f>
        <v>6.9706678788831</v>
      </c>
      <c r="AS7" s="5" t="s">
        <v>45</v>
      </c>
    </row>
    <row r="8" customFormat="false" ht="15" hidden="false" customHeight="false" outlineLevel="0" collapsed="false">
      <c r="A8" s="0" t="s">
        <v>0</v>
      </c>
      <c r="B8" s="0" t="n">
        <v>85</v>
      </c>
      <c r="C8" s="0" t="s">
        <v>104</v>
      </c>
      <c r="D8" s="0" t="s">
        <v>49</v>
      </c>
      <c r="F8" s="0" t="n">
        <v>1</v>
      </c>
      <c r="H8" s="0" t="n">
        <v>4109.152077</v>
      </c>
      <c r="N8" s="0" t="n">
        <v>1.3821818328</v>
      </c>
      <c r="Q8" s="0" t="n">
        <f aca="false">B8</f>
        <v>85</v>
      </c>
      <c r="R8" s="0" t="n">
        <f aca="false">N8/12</f>
        <v>0.1151818194</v>
      </c>
      <c r="S8" s="0" t="n">
        <f aca="false">(H8/1000)/F8</f>
        <v>4.109152077</v>
      </c>
      <c r="T8" s="0" t="n">
        <f aca="false">(S8/12)*1000</f>
        <v>342.42933975</v>
      </c>
      <c r="U8" s="3" t="n">
        <f aca="false">N8/$AD$2</f>
        <v>0.163540598537405</v>
      </c>
      <c r="W8" s="0" t="n">
        <v>2018</v>
      </c>
      <c r="X8" s="0" t="s">
        <v>0</v>
      </c>
      <c r="Y8" s="0" t="n">
        <v>85</v>
      </c>
      <c r="Z8" s="0" t="n">
        <v>530</v>
      </c>
      <c r="AA8" s="0" t="n">
        <f aca="false">Z8/S8</f>
        <v>128.980380883577</v>
      </c>
      <c r="AB8" s="7" t="n">
        <f aca="false">AA8*U8</f>
        <v>21.0935286892825</v>
      </c>
      <c r="AS8" s="5" t="s">
        <v>48</v>
      </c>
    </row>
    <row r="9" customFormat="false" ht="15" hidden="false" customHeight="false" outlineLevel="0" collapsed="false">
      <c r="A9" s="0" t="s">
        <v>0</v>
      </c>
      <c r="B9" s="0" t="n">
        <v>87</v>
      </c>
      <c r="C9" s="0" t="s">
        <v>105</v>
      </c>
      <c r="D9" s="0" t="s">
        <v>39</v>
      </c>
      <c r="F9" s="0" t="n">
        <v>1</v>
      </c>
      <c r="H9" s="0" t="n">
        <v>409.4551795</v>
      </c>
      <c r="N9" s="0" t="n">
        <v>0.65778210996</v>
      </c>
      <c r="Q9" s="0" t="n">
        <f aca="false">B9</f>
        <v>87</v>
      </c>
      <c r="R9" s="0" t="n">
        <f aca="false">N9/12</f>
        <v>0.05481517583</v>
      </c>
      <c r="S9" s="0" t="n">
        <f aca="false">(H9/1000)/F9</f>
        <v>0.4094551795</v>
      </c>
      <c r="T9" s="0" t="n">
        <f aca="false">(S9/12)*1000</f>
        <v>34.1212649583333</v>
      </c>
      <c r="U9" s="3" t="n">
        <f aca="false">N9/$AD$2</f>
        <v>0.0778291809494656</v>
      </c>
      <c r="W9" s="0" t="n">
        <v>2018</v>
      </c>
      <c r="X9" s="0" t="s">
        <v>0</v>
      </c>
      <c r="Y9" s="0" t="n">
        <v>87</v>
      </c>
      <c r="Z9" s="0" t="n">
        <v>38.5</v>
      </c>
      <c r="AA9" s="0" t="n">
        <f aca="false">Z9/S9</f>
        <v>94.0273854809059</v>
      </c>
      <c r="AB9" s="7" t="n">
        <f aca="false">AA9*U9</f>
        <v>7.31807439879858</v>
      </c>
      <c r="AS9" s="5" t="s">
        <v>50</v>
      </c>
    </row>
    <row r="10" customFormat="false" ht="15" hidden="false" customHeight="false" outlineLevel="0" collapsed="false">
      <c r="A10" s="0" t="s">
        <v>0</v>
      </c>
      <c r="B10" s="0" t="n">
        <v>120</v>
      </c>
      <c r="C10" s="0" t="s">
        <v>106</v>
      </c>
      <c r="F10" s="0" t="n">
        <v>1</v>
      </c>
      <c r="N10" s="0" t="n">
        <v>1.7063034312</v>
      </c>
      <c r="Q10" s="0" t="n">
        <f aca="false">B10</f>
        <v>120</v>
      </c>
      <c r="R10" s="0" t="n">
        <f aca="false">N10/12</f>
        <v>0.1421919526</v>
      </c>
      <c r="S10" s="0" t="n">
        <f aca="false">(H10/1000)/F11</f>
        <v>0</v>
      </c>
      <c r="T10" s="0" t="n">
        <f aca="false">(S10/12)*1000</f>
        <v>0</v>
      </c>
      <c r="U10" s="3" t="n">
        <f aca="false">N10/$AD$2</f>
        <v>0.201890863996947</v>
      </c>
      <c r="W10" s="0" t="n">
        <v>2018</v>
      </c>
      <c r="X10" s="0" t="s">
        <v>0</v>
      </c>
      <c r="Y10" s="0" t="n">
        <v>120</v>
      </c>
      <c r="AB10" s="7"/>
      <c r="AS10" s="5" t="s">
        <v>52</v>
      </c>
    </row>
    <row r="11" customFormat="false" ht="15" hidden="false" customHeight="false" outlineLevel="0" collapsed="false">
      <c r="A11" s="0" t="s">
        <v>0</v>
      </c>
      <c r="B11" s="0" t="n">
        <v>150</v>
      </c>
      <c r="C11" s="0" t="s">
        <v>107</v>
      </c>
      <c r="D11" s="0" t="s">
        <v>39</v>
      </c>
      <c r="F11" s="0" t="n">
        <v>1</v>
      </c>
      <c r="H11" s="0" t="n">
        <v>399.3593388</v>
      </c>
      <c r="N11" s="0" t="n">
        <v>1.3737811968</v>
      </c>
      <c r="Q11" s="0" t="n">
        <f aca="false">B11</f>
        <v>150</v>
      </c>
      <c r="R11" s="0" t="n">
        <f aca="false">N11/12</f>
        <v>0.1144817664</v>
      </c>
      <c r="S11" s="0" t="n">
        <f aca="false">(H11/1000)/F11</f>
        <v>0.3993593388</v>
      </c>
      <c r="T11" s="0" t="n">
        <f aca="false">(S11/12)*1000</f>
        <v>33.2799449</v>
      </c>
      <c r="U11" s="3" t="n">
        <f aca="false">N11/$AD$2</f>
        <v>0.162546630155725</v>
      </c>
      <c r="W11" s="0" t="n">
        <v>2018</v>
      </c>
      <c r="X11" s="0" t="s">
        <v>0</v>
      </c>
      <c r="Y11" s="0" t="n">
        <v>150</v>
      </c>
      <c r="Z11" s="0" t="n">
        <v>10</v>
      </c>
      <c r="AA11" s="0" t="n">
        <f aca="false">Z11/S11</f>
        <v>25.0401055601908</v>
      </c>
      <c r="AB11" s="7" t="n">
        <f aca="false">AA11*U11</f>
        <v>4.07018477755265</v>
      </c>
      <c r="AS11" s="5" t="s">
        <v>53</v>
      </c>
    </row>
    <row r="12" customFormat="false" ht="15" hidden="false" customHeight="false" outlineLevel="0" collapsed="false">
      <c r="A12" s="0" t="s">
        <v>0</v>
      </c>
      <c r="B12" s="0" t="n">
        <v>221</v>
      </c>
      <c r="C12" s="0" t="s">
        <v>105</v>
      </c>
      <c r="D12" s="0" t="s">
        <v>39</v>
      </c>
      <c r="F12" s="0" t="n">
        <v>1</v>
      </c>
      <c r="H12" s="0" t="n">
        <v>290.9490265</v>
      </c>
      <c r="N12" s="0" t="n">
        <v>3.491388318</v>
      </c>
      <c r="Q12" s="0" t="n">
        <f aca="false">B12</f>
        <v>221</v>
      </c>
      <c r="R12" s="0" t="n">
        <f aca="false">N12/12</f>
        <v>0.2909490265</v>
      </c>
      <c r="S12" s="0" t="n">
        <f aca="false">(H12/1000)/F12</f>
        <v>0.2909490265</v>
      </c>
      <c r="T12" s="0" t="n">
        <f aca="false">(S12/12)*1000</f>
        <v>24.2457522083333</v>
      </c>
      <c r="U12" s="3" t="n">
        <f aca="false">N12/$AD$2</f>
        <v>0.413103197931298</v>
      </c>
      <c r="W12" s="0" t="n">
        <v>2018</v>
      </c>
      <c r="X12" s="0" t="s">
        <v>0</v>
      </c>
      <c r="Y12" s="0" t="n">
        <v>221</v>
      </c>
      <c r="Z12" s="0" t="n">
        <v>13</v>
      </c>
      <c r="AA12" s="0" t="n">
        <f aca="false">Z12/S12</f>
        <v>44.6813662048806</v>
      </c>
      <c r="AB12" s="7" t="n">
        <f aca="false">AA12*U12</f>
        <v>18.4580152671756</v>
      </c>
    </row>
    <row r="13" customFormat="false" ht="15" hidden="false" customHeight="false" outlineLevel="0" collapsed="false">
      <c r="A13" s="0" t="s">
        <v>0</v>
      </c>
      <c r="B13" s="0" t="n">
        <v>368</v>
      </c>
      <c r="C13" s="0" t="s">
        <v>108</v>
      </c>
      <c r="D13" s="0" t="s">
        <v>49</v>
      </c>
      <c r="F13" s="0" t="n">
        <v>1</v>
      </c>
      <c r="H13" s="0" t="n">
        <v>1619.81745</v>
      </c>
      <c r="N13" s="0" t="n">
        <v>0.44133636708</v>
      </c>
      <c r="Q13" s="0" t="n">
        <f aca="false">B13</f>
        <v>368</v>
      </c>
      <c r="R13" s="0" t="n">
        <f aca="false">N13/12</f>
        <v>0.03677803059</v>
      </c>
      <c r="S13" s="0" t="n">
        <f aca="false">(H13/1000)/F13</f>
        <v>1.61981745</v>
      </c>
      <c r="T13" s="0" t="n">
        <f aca="false">(S13/12)*1000</f>
        <v>134.9847875</v>
      </c>
      <c r="U13" s="3" t="n">
        <f aca="false">N13/$AD$2</f>
        <v>0.0522191884712977</v>
      </c>
      <c r="W13" s="0" t="n">
        <v>2018</v>
      </c>
      <c r="X13" s="0" t="s">
        <v>0</v>
      </c>
      <c r="Y13" s="0" t="n">
        <v>368</v>
      </c>
      <c r="Z13" s="0" t="n">
        <v>375</v>
      </c>
      <c r="AA13" s="0" t="n">
        <f aca="false">Z13/S13</f>
        <v>231.507568954761</v>
      </c>
      <c r="AB13" s="7" t="n">
        <f aca="false">AA13*U13</f>
        <v>12.0891373757806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5390625" defaultRowHeight="12.8" zeroHeight="false" outlineLevelRow="0" outlineLevelCol="0"/>
  <cols>
    <col collapsed="false" customWidth="false" hidden="false" outlineLevel="0" max="1" min="1" style="21" width="10.53"/>
    <col collapsed="false" customWidth="true" hidden="false" outlineLevel="0" max="2" min="2" style="21" width="24.66"/>
    <col collapsed="false" customWidth="false" hidden="false" outlineLevel="0" max="1024" min="3" style="21" width="10.53"/>
  </cols>
  <sheetData>
    <row r="1" s="23" customFormat="true" ht="23.85" hidden="false" customHeight="false" outlineLevel="0" collapsed="false">
      <c r="A1" s="22" t="s">
        <v>0</v>
      </c>
      <c r="B1" s="23" t="s">
        <v>109</v>
      </c>
      <c r="C1" s="23" t="s">
        <v>110</v>
      </c>
    </row>
    <row r="2" customFormat="false" ht="12.8" hidden="false" customHeight="false" outlineLevel="0" collapsed="false">
      <c r="A2" s="22" t="s">
        <v>111</v>
      </c>
      <c r="B2" s="22" t="s">
        <v>26</v>
      </c>
      <c r="C2" s="22" t="s">
        <v>98</v>
      </c>
      <c r="F2" s="21" t="s">
        <v>112</v>
      </c>
      <c r="G2" s="21" t="n">
        <v>100</v>
      </c>
    </row>
    <row r="3" customFormat="false" ht="12.8" hidden="false" customHeight="false" outlineLevel="0" collapsed="false">
      <c r="A3" s="21" t="n">
        <v>69</v>
      </c>
      <c r="B3" s="21" t="n">
        <v>5.50734455652174</v>
      </c>
      <c r="C3" s="21" t="n">
        <f aca="false">-(A3-$G$2)/(LN(B3)-LN($G$3))</f>
        <v>21.3983044092961</v>
      </c>
      <c r="F3" s="21" t="s">
        <v>113</v>
      </c>
      <c r="G3" s="21" t="n">
        <v>1.2935232</v>
      </c>
    </row>
    <row r="4" customFormat="false" ht="12.8" hidden="false" customHeight="false" outlineLevel="0" collapsed="false">
      <c r="A4" s="21" t="n">
        <v>100</v>
      </c>
      <c r="B4" s="21" t="n">
        <v>1.2935232</v>
      </c>
      <c r="C4" s="21" t="e">
        <f aca="false">-(A4-$G$2)/(LN(B4)-LN($G$3))</f>
        <v>#DIV/0!</v>
      </c>
    </row>
    <row r="5" customFormat="false" ht="12.8" hidden="false" customHeight="false" outlineLevel="0" collapsed="false">
      <c r="A5" s="21" t="n">
        <v>120</v>
      </c>
      <c r="B5" s="21" t="n">
        <v>0.992225113043478</v>
      </c>
      <c r="C5" s="21" t="n">
        <f aca="false">-(A5-$G$2)/(LN(B5)-LN($G$3))</f>
        <v>75.4219118853255</v>
      </c>
    </row>
    <row r="6" customFormat="false" ht="12.8" hidden="false" customHeight="false" outlineLevel="0" collapsed="false">
      <c r="A6" s="21" t="n">
        <v>120</v>
      </c>
      <c r="B6" s="21" t="n">
        <v>1.31366817391304</v>
      </c>
      <c r="C6" s="21" t="n">
        <f aca="false">-(A6-$G$2)/(LN(B6)-LN($G$3))</f>
        <v>-1294.18856517165</v>
      </c>
    </row>
    <row r="7" customFormat="false" ht="12.8" hidden="false" customHeight="false" outlineLevel="0" collapsed="false">
      <c r="A7" s="21" t="n">
        <v>150</v>
      </c>
      <c r="B7" s="21" t="n">
        <v>0.363637697560976</v>
      </c>
      <c r="C7" s="21" t="n">
        <f aca="false">-(A7-$G$2)/(LN(B7)-LN($G$3))</f>
        <v>39.4021309245151</v>
      </c>
    </row>
    <row r="8" customFormat="false" ht="12.8" hidden="false" customHeight="false" outlineLevel="0" collapsed="false">
      <c r="A8" s="21" t="n">
        <v>159</v>
      </c>
      <c r="B8" s="21" t="n">
        <v>0.641929460869565</v>
      </c>
      <c r="C8" s="21" t="n">
        <f aca="false">-(A8-$G$2)/(LN(B8)-LN($G$3))</f>
        <v>84.2079405920815</v>
      </c>
    </row>
    <row r="9" customFormat="false" ht="12.8" hidden="false" customHeight="false" outlineLevel="0" collapsed="false">
      <c r="A9" s="21" t="n">
        <v>180</v>
      </c>
      <c r="B9" s="21" t="n">
        <v>0.495536390243903</v>
      </c>
      <c r="C9" s="21" t="n">
        <f aca="false">-(A9-$G$2)/(LN(B9)-LN($G$3))</f>
        <v>83.378136508636</v>
      </c>
    </row>
    <row r="10" customFormat="false" ht="12.8" hidden="false" customHeight="false" outlineLevel="0" collapsed="false">
      <c r="A10" s="21" t="n">
        <v>265</v>
      </c>
      <c r="B10" s="21" t="n">
        <v>0.474287083141249</v>
      </c>
      <c r="C10" s="21" t="n">
        <f aca="false">-(A10-$G$2)/(LN(B10)-LN($G$3))</f>
        <v>164.455301296949</v>
      </c>
    </row>
    <row r="11" customFormat="false" ht="12.8" hidden="false" customHeight="false" outlineLevel="0" collapsed="false">
      <c r="A11" s="21" t="n">
        <v>365</v>
      </c>
    </row>
    <row r="12" customFormat="false" ht="12.8" hidden="false" customHeight="false" outlineLevel="0" collapsed="false">
      <c r="A12" s="21" t="n">
        <v>452</v>
      </c>
    </row>
    <row r="13" customFormat="false" ht="12.8" hidden="false" customHeight="false" outlineLevel="0" collapsed="false">
      <c r="A13" s="21" t="n">
        <v>965</v>
      </c>
      <c r="B13" s="21" t="n">
        <v>0.181095820316269</v>
      </c>
      <c r="C13" s="21" t="n">
        <f aca="false">-(A13-$G$2)/(LN(B13)-LN($G$3))</f>
        <v>439.957577447259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99</v>
      </c>
      <c r="E1" s="3" t="s">
        <v>6</v>
      </c>
      <c r="G1" s="3" t="s">
        <v>1</v>
      </c>
      <c r="H1" s="3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99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3" t="s">
        <v>25</v>
      </c>
      <c r="F2" s="0" t="s">
        <v>20</v>
      </c>
      <c r="G2" s="3" t="s">
        <v>21</v>
      </c>
      <c r="H2" s="3" t="s">
        <v>24</v>
      </c>
      <c r="I2" s="0" t="s">
        <v>22</v>
      </c>
      <c r="J2" s="0" t="s">
        <v>22</v>
      </c>
      <c r="K2" s="0" t="s">
        <v>22</v>
      </c>
      <c r="L2" s="0" t="s">
        <v>23</v>
      </c>
      <c r="M2" s="0" t="s">
        <v>23</v>
      </c>
      <c r="N2" s="0" t="s">
        <v>26</v>
      </c>
      <c r="O2" s="0" t="s">
        <v>114</v>
      </c>
      <c r="P2" s="0" t="s">
        <v>17</v>
      </c>
      <c r="R2" s="0" t="s">
        <v>115</v>
      </c>
      <c r="S2" s="0" t="s">
        <v>116</v>
      </c>
    </row>
    <row r="3" customFormat="false" ht="15" hidden="false" customHeight="false" outlineLevel="0" collapsed="false">
      <c r="A3" s="0" t="s">
        <v>117</v>
      </c>
      <c r="B3" s="0" t="n">
        <v>69</v>
      </c>
      <c r="C3" s="0" t="s">
        <v>118</v>
      </c>
      <c r="D3" s="0" t="s">
        <v>39</v>
      </c>
      <c r="E3" s="0" t="n">
        <v>0.46</v>
      </c>
      <c r="F3" s="0" t="s">
        <v>42</v>
      </c>
      <c r="G3" s="0" t="n">
        <v>0.6</v>
      </c>
      <c r="H3" s="24" t="n">
        <v>12</v>
      </c>
      <c r="I3" s="25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117</v>
      </c>
      <c r="B4" s="0" t="n">
        <v>74</v>
      </c>
      <c r="C4" s="0" t="s">
        <v>119</v>
      </c>
      <c r="D4" s="0" t="s">
        <v>39</v>
      </c>
      <c r="E4" s="0" t="n">
        <v>0.46</v>
      </c>
      <c r="F4" s="3" t="s">
        <v>120</v>
      </c>
      <c r="G4" s="3" t="n">
        <v>1.6</v>
      </c>
      <c r="H4" s="24" t="n">
        <v>32</v>
      </c>
      <c r="I4" s="26" t="n">
        <v>142.7073</v>
      </c>
      <c r="J4" s="0" t="n">
        <f aca="false">I4*3.52</f>
        <v>502.329696</v>
      </c>
      <c r="K4" s="26" t="n">
        <v>111.2036</v>
      </c>
      <c r="L4" s="26"/>
      <c r="M4" s="26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117</v>
      </c>
      <c r="B5" s="0" t="n">
        <v>90</v>
      </c>
      <c r="C5" s="0" t="s">
        <v>121</v>
      </c>
      <c r="D5" s="0" t="s">
        <v>39</v>
      </c>
      <c r="E5" s="0" t="n">
        <v>0.46</v>
      </c>
      <c r="F5" s="0" t="s">
        <v>42</v>
      </c>
      <c r="G5" s="0" t="n">
        <v>0.6</v>
      </c>
      <c r="H5" s="0" t="n">
        <v>11</v>
      </c>
      <c r="I5" s="25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117</v>
      </c>
      <c r="B6" s="0" t="n">
        <v>100</v>
      </c>
      <c r="C6" s="0" t="s">
        <v>122</v>
      </c>
      <c r="D6" s="0" t="s">
        <v>39</v>
      </c>
      <c r="E6" s="0" t="n">
        <v>0.46</v>
      </c>
      <c r="F6" s="0" t="s">
        <v>42</v>
      </c>
      <c r="G6" s="0" t="n">
        <v>0.6</v>
      </c>
      <c r="H6" s="0" t="n">
        <v>12</v>
      </c>
      <c r="I6" s="25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117</v>
      </c>
      <c r="B7" s="0" t="n">
        <v>110</v>
      </c>
      <c r="C7" s="0" t="s">
        <v>123</v>
      </c>
      <c r="D7" s="0" t="s">
        <v>39</v>
      </c>
      <c r="E7" s="0" t="n">
        <v>0.46</v>
      </c>
      <c r="F7" s="0" t="s">
        <v>42</v>
      </c>
      <c r="G7" s="0" t="n">
        <v>0.6</v>
      </c>
      <c r="H7" s="0" t="n">
        <v>11</v>
      </c>
      <c r="I7" s="25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117</v>
      </c>
      <c r="B8" s="0" t="n">
        <v>120</v>
      </c>
      <c r="C8" s="0" t="s">
        <v>124</v>
      </c>
      <c r="D8" s="0" t="s">
        <v>39</v>
      </c>
      <c r="E8" s="0" t="n">
        <v>0.46</v>
      </c>
      <c r="F8" s="0" t="s">
        <v>42</v>
      </c>
      <c r="G8" s="0" t="n">
        <v>0.6</v>
      </c>
      <c r="H8" s="27" t="n">
        <v>24</v>
      </c>
      <c r="I8" s="25" t="n">
        <v>275.9063</v>
      </c>
      <c r="J8" s="0" t="n">
        <f aca="false">I8*3.52</f>
        <v>971.190176</v>
      </c>
      <c r="L8" s="25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117</v>
      </c>
      <c r="B9" s="0" t="n">
        <v>132</v>
      </c>
      <c r="C9" s="0" t="s">
        <v>123</v>
      </c>
      <c r="D9" s="0" t="s">
        <v>49</v>
      </c>
      <c r="E9" s="0" t="n">
        <v>1.23</v>
      </c>
      <c r="F9" s="0" t="s">
        <v>42</v>
      </c>
      <c r="G9" s="0" t="n">
        <v>0.6</v>
      </c>
      <c r="H9" s="0" t="n">
        <v>11</v>
      </c>
      <c r="I9" s="25" t="n">
        <v>149.5976</v>
      </c>
      <c r="J9" s="0" t="n">
        <f aca="false">I9*3.52</f>
        <v>526.583552</v>
      </c>
      <c r="L9" s="3"/>
      <c r="M9" s="3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117</v>
      </c>
      <c r="B10" s="0" t="n">
        <v>150</v>
      </c>
      <c r="C10" s="0" t="s">
        <v>122</v>
      </c>
      <c r="D10" s="0" t="s">
        <v>39</v>
      </c>
      <c r="E10" s="0" t="n">
        <v>0.46</v>
      </c>
      <c r="F10" s="0" t="s">
        <v>42</v>
      </c>
      <c r="G10" s="0" t="n">
        <v>0.6</v>
      </c>
      <c r="H10" s="0" t="n">
        <v>12</v>
      </c>
      <c r="I10" s="25" t="n">
        <v>88.8127</v>
      </c>
      <c r="J10" s="0" t="n">
        <f aca="false">I10*3.52</f>
        <v>312.620704</v>
      </c>
      <c r="L10" s="3"/>
      <c r="M10" s="3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117</v>
      </c>
      <c r="B11" s="0" t="n">
        <v>150</v>
      </c>
      <c r="C11" s="0" t="s">
        <v>125</v>
      </c>
      <c r="D11" s="0" t="s">
        <v>49</v>
      </c>
      <c r="E11" s="0" t="n">
        <v>1.23</v>
      </c>
      <c r="F11" s="0" t="s">
        <v>42</v>
      </c>
      <c r="G11" s="0" t="n">
        <v>0.6</v>
      </c>
      <c r="H11" s="0" t="n">
        <v>12</v>
      </c>
      <c r="I11" s="25" t="n">
        <v>175.4337</v>
      </c>
      <c r="J11" s="0" t="n">
        <f aca="false">I11*3.52</f>
        <v>617.526624</v>
      </c>
      <c r="L11" s="25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117</v>
      </c>
      <c r="B12" s="0" t="n">
        <v>355</v>
      </c>
      <c r="C12" s="0" t="s">
        <v>126</v>
      </c>
      <c r="D12" s="0" t="s">
        <v>49</v>
      </c>
      <c r="E12" s="0" t="n">
        <v>1.23</v>
      </c>
      <c r="F12" s="0" t="s">
        <v>42</v>
      </c>
      <c r="G12" s="0" t="n">
        <v>0.6</v>
      </c>
      <c r="H12" s="0" t="n">
        <v>11</v>
      </c>
      <c r="I12" s="25" t="n">
        <v>418.4212</v>
      </c>
      <c r="J12" s="0" t="n">
        <f aca="false">I12*3.52</f>
        <v>1472.842624</v>
      </c>
      <c r="L12" s="25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117</v>
      </c>
      <c r="B13" s="0" t="n">
        <v>700</v>
      </c>
      <c r="C13" s="0" t="s">
        <v>127</v>
      </c>
      <c r="D13" s="0" t="s">
        <v>49</v>
      </c>
      <c r="E13" s="0" t="n">
        <v>1.23</v>
      </c>
      <c r="F13" s="0" t="s">
        <v>42</v>
      </c>
      <c r="G13" s="0" t="n">
        <v>0.6</v>
      </c>
      <c r="H13" s="0" t="n">
        <v>22</v>
      </c>
      <c r="I13" s="25" t="n">
        <v>224.1651</v>
      </c>
      <c r="J13" s="0" t="n">
        <f aca="false">I13*3.52</f>
        <v>789.061152</v>
      </c>
      <c r="K13" s="26" t="n">
        <v>71.9624</v>
      </c>
      <c r="L13" s="25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L14" s="3"/>
      <c r="M14" s="3"/>
    </row>
    <row r="17" customFormat="false" ht="15" hidden="false" customHeight="false" outlineLevel="0" collapsed="false">
      <c r="A17" s="0" t="s">
        <v>128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1" activeCellId="0" sqref="G11"/>
    </sheetView>
  </sheetViews>
  <sheetFormatPr defaultColWidth="8.37890625" defaultRowHeight="12.8" zeroHeight="false" outlineLevelRow="0" outlineLevelCol="0"/>
  <cols>
    <col collapsed="false" customWidth="false" hidden="false" outlineLevel="0" max="1024" min="1" style="21" width="8.37"/>
  </cols>
  <sheetData>
    <row r="1" customFormat="false" ht="15" hidden="false" customHeight="false" outlineLevel="0" collapsed="false">
      <c r="A1" s="21" t="s">
        <v>62</v>
      </c>
      <c r="B1" s="21" t="s">
        <v>17</v>
      </c>
      <c r="C1" s="21" t="s">
        <v>129</v>
      </c>
      <c r="D1" s="21" t="s">
        <v>130</v>
      </c>
      <c r="E1" s="21" t="s">
        <v>131</v>
      </c>
      <c r="F1" s="21" t="s">
        <v>132</v>
      </c>
      <c r="G1" s="21" t="s">
        <v>133</v>
      </c>
      <c r="H1" s="21" t="s">
        <v>134</v>
      </c>
      <c r="J1" s="0"/>
    </row>
    <row r="2" customFormat="false" ht="15" hidden="false" customHeight="false" outlineLevel="0" collapsed="false">
      <c r="A2" s="21" t="s">
        <v>99</v>
      </c>
      <c r="B2" s="21" t="n">
        <v>93</v>
      </c>
      <c r="C2" s="21" t="n">
        <v>14</v>
      </c>
      <c r="D2" s="21" t="n">
        <v>160</v>
      </c>
      <c r="E2" s="21" t="n">
        <v>28</v>
      </c>
      <c r="F2" s="21" t="n">
        <v>29.19970064</v>
      </c>
      <c r="G2" s="21" t="n">
        <f aca="false">F2*12/1000</f>
        <v>0.35039640768</v>
      </c>
      <c r="H2" s="21" t="n">
        <v>0.6</v>
      </c>
      <c r="J2" s="0"/>
    </row>
    <row r="3" customFormat="false" ht="15" hidden="false" customHeight="false" outlineLevel="0" collapsed="false">
      <c r="A3" s="21" t="s">
        <v>99</v>
      </c>
      <c r="B3" s="21" t="n">
        <v>122</v>
      </c>
      <c r="C3" s="21" t="n">
        <v>12</v>
      </c>
      <c r="D3" s="21" t="n">
        <v>54</v>
      </c>
      <c r="E3" s="21" t="n">
        <v>20</v>
      </c>
      <c r="F3" s="21" t="n">
        <v>48.90482028</v>
      </c>
      <c r="G3" s="21" t="n">
        <f aca="false">F3*12/1000</f>
        <v>0.58685784336</v>
      </c>
      <c r="H3" s="21" t="n">
        <v>0.735</v>
      </c>
      <c r="J3" s="0"/>
      <c r="AB3" s="21" t="s">
        <v>135</v>
      </c>
    </row>
    <row r="4" customFormat="false" ht="15" hidden="false" customHeight="false" outlineLevel="0" collapsed="false">
      <c r="A4" s="21" t="s">
        <v>99</v>
      </c>
      <c r="B4" s="21" t="n">
        <v>145</v>
      </c>
      <c r="C4" s="21" t="n">
        <v>53</v>
      </c>
      <c r="D4" s="21" t="n">
        <v>181</v>
      </c>
      <c r="E4" s="21" t="n">
        <v>28</v>
      </c>
      <c r="F4" s="21" t="n">
        <v>20.25935053</v>
      </c>
      <c r="G4" s="21" t="n">
        <f aca="false">F4*12/1000</f>
        <v>0.24311220636</v>
      </c>
      <c r="H4" s="21" t="n">
        <v>0.55</v>
      </c>
      <c r="J4" s="0"/>
    </row>
    <row r="5" customFormat="false" ht="15" hidden="false" customHeight="false" outlineLevel="0" collapsed="false">
      <c r="A5" s="21" t="s">
        <v>99</v>
      </c>
      <c r="B5" s="21" t="n">
        <v>190</v>
      </c>
      <c r="C5" s="21" t="n">
        <v>8</v>
      </c>
      <c r="D5" s="21" t="n">
        <v>64</v>
      </c>
      <c r="E5" s="21" t="n">
        <v>20</v>
      </c>
      <c r="F5" s="21" t="n">
        <v>24.84261045</v>
      </c>
      <c r="G5" s="21" t="n">
        <f aca="false">F5*12/1000</f>
        <v>0.2981113254</v>
      </c>
      <c r="H5" s="21" t="n">
        <v>0.7</v>
      </c>
      <c r="J5" s="0"/>
    </row>
    <row r="6" customFormat="false" ht="15" hidden="false" customHeight="false" outlineLevel="0" collapsed="false">
      <c r="J6" s="0"/>
    </row>
    <row r="7" customFormat="false" ht="15" hidden="false" customHeight="false" outlineLevel="0" collapsed="false">
      <c r="A7" s="21" t="s">
        <v>62</v>
      </c>
      <c r="B7" s="21" t="s">
        <v>17</v>
      </c>
      <c r="C7" s="21" t="s">
        <v>129</v>
      </c>
      <c r="D7" s="21" t="s">
        <v>130</v>
      </c>
      <c r="E7" s="21" t="s">
        <v>131</v>
      </c>
      <c r="J7" s="0"/>
    </row>
    <row r="8" customFormat="false" ht="15" hidden="false" customHeight="false" outlineLevel="0" collapsed="false">
      <c r="A8" s="21" t="s">
        <v>0</v>
      </c>
      <c r="B8" s="21" t="n">
        <v>85</v>
      </c>
      <c r="C8" s="21" t="n">
        <v>4</v>
      </c>
      <c r="D8" s="21" t="n">
        <v>530</v>
      </c>
      <c r="E8" s="21" t="n">
        <v>21</v>
      </c>
      <c r="F8" s="21" t="n">
        <v>115.1818194</v>
      </c>
      <c r="G8" s="21" t="n">
        <f aca="false">F8*12/1000</f>
        <v>1.3821818328</v>
      </c>
      <c r="H8" s="21" t="n">
        <v>0.8</v>
      </c>
      <c r="J8" s="0"/>
    </row>
    <row r="9" customFormat="false" ht="15" hidden="false" customHeight="false" outlineLevel="0" collapsed="false">
      <c r="A9" s="21" t="s">
        <v>0</v>
      </c>
      <c r="B9" s="21" t="n">
        <v>87</v>
      </c>
      <c r="C9" s="21" t="n">
        <v>4</v>
      </c>
      <c r="D9" s="21" t="n">
        <v>38.5</v>
      </c>
      <c r="E9" s="21" t="n">
        <v>35</v>
      </c>
      <c r="F9" s="21" t="n">
        <v>54.81517583</v>
      </c>
      <c r="G9" s="21" t="n">
        <f aca="false">F9*12/1000</f>
        <v>0.65778210996</v>
      </c>
      <c r="H9" s="21" t="n">
        <v>0.8</v>
      </c>
      <c r="J9" s="0"/>
    </row>
    <row r="10" customFormat="false" ht="15" hidden="false" customHeight="false" outlineLevel="0" collapsed="false">
      <c r="A10" s="21" t="s">
        <v>0</v>
      </c>
      <c r="B10" s="21" t="n">
        <v>120</v>
      </c>
      <c r="C10" s="21" t="n">
        <v>4.2</v>
      </c>
      <c r="E10" s="21" t="n">
        <v>15</v>
      </c>
      <c r="F10" s="21" t="n">
        <v>142.1919526</v>
      </c>
      <c r="G10" s="21" t="n">
        <f aca="false">F10*12/1000</f>
        <v>1.7063034312</v>
      </c>
      <c r="J10" s="0"/>
    </row>
    <row r="11" customFormat="false" ht="12.8" hidden="false" customHeight="false" outlineLevel="0" collapsed="false">
      <c r="A11" s="21" t="s">
        <v>0</v>
      </c>
      <c r="B11" s="21" t="n">
        <v>150</v>
      </c>
      <c r="C11" s="21" t="n">
        <v>4.2</v>
      </c>
      <c r="D11" s="21" t="n">
        <v>10</v>
      </c>
      <c r="E11" s="21" t="n">
        <v>15</v>
      </c>
      <c r="F11" s="21" t="n">
        <v>114.4817664</v>
      </c>
      <c r="G11" s="21" t="n">
        <f aca="false">F11*12/1000</f>
        <v>1.3737811968</v>
      </c>
      <c r="H11" s="21" t="n">
        <v>0.016</v>
      </c>
    </row>
    <row r="12" customFormat="false" ht="12.8" hidden="false" customHeight="false" outlineLevel="0" collapsed="false">
      <c r="A12" s="21" t="s">
        <v>0</v>
      </c>
      <c r="B12" s="21" t="n">
        <v>221</v>
      </c>
      <c r="C12" s="21" t="n">
        <v>2.2</v>
      </c>
      <c r="D12" s="21" t="n">
        <v>13</v>
      </c>
      <c r="E12" s="21" t="n">
        <v>35</v>
      </c>
      <c r="F12" s="21" t="n">
        <v>290.9490265</v>
      </c>
      <c r="G12" s="21" t="n">
        <f aca="false">F12*12/1000</f>
        <v>3.491388318</v>
      </c>
      <c r="H12" s="21" t="n">
        <v>0.8</v>
      </c>
    </row>
    <row r="13" customFormat="false" ht="12.8" hidden="false" customHeight="false" outlineLevel="0" collapsed="false">
      <c r="A13" s="21" t="s">
        <v>0</v>
      </c>
      <c r="B13" s="21" t="n">
        <v>368</v>
      </c>
      <c r="C13" s="21" t="n">
        <v>1.5</v>
      </c>
      <c r="D13" s="21" t="n">
        <v>375</v>
      </c>
      <c r="E13" s="21" t="n">
        <v>50</v>
      </c>
      <c r="F13" s="21" t="n">
        <v>36.77803059</v>
      </c>
      <c r="G13" s="21" t="n">
        <f aca="false">F13*12/1000</f>
        <v>0.44133636708</v>
      </c>
      <c r="H13" s="21" t="n">
        <v>0.79</v>
      </c>
    </row>
    <row r="16" customFormat="false" ht="12.8" hidden="false" customHeight="false" outlineLevel="0" collapsed="false">
      <c r="A16" s="21" t="s">
        <v>136</v>
      </c>
    </row>
    <row r="17" customFormat="false" ht="12.8" hidden="false" customHeight="false" outlineLevel="0" collapsed="false">
      <c r="A17" s="21" t="s">
        <v>137</v>
      </c>
      <c r="B17" s="21" t="s">
        <v>138</v>
      </c>
      <c r="C17" s="21" t="s">
        <v>62</v>
      </c>
      <c r="D17" s="21" t="s">
        <v>17</v>
      </c>
      <c r="E17" s="21" t="s">
        <v>139</v>
      </c>
      <c r="F17" s="21" t="s">
        <v>132</v>
      </c>
      <c r="G17" s="21" t="s">
        <v>63</v>
      </c>
    </row>
    <row r="18" customFormat="false" ht="12.8" hidden="false" customHeight="false" outlineLevel="0" collapsed="false">
      <c r="A18" s="21" t="s">
        <v>140</v>
      </c>
      <c r="C18" s="21" t="s">
        <v>0</v>
      </c>
      <c r="D18" s="21" t="n">
        <v>151</v>
      </c>
      <c r="E18" s="21" t="n">
        <v>59.93179319</v>
      </c>
      <c r="F18" s="21" t="n">
        <v>114.4817664</v>
      </c>
      <c r="G18" s="21" t="s">
        <v>39</v>
      </c>
    </row>
    <row r="19" customFormat="false" ht="12.8" hidden="false" customHeight="false" outlineLevel="0" collapsed="false">
      <c r="A19" s="21" t="s">
        <v>141</v>
      </c>
      <c r="C19" s="21" t="s">
        <v>0</v>
      </c>
      <c r="D19" s="21" t="n">
        <v>151</v>
      </c>
      <c r="G19" s="21" t="s">
        <v>39</v>
      </c>
    </row>
    <row r="20" customFormat="false" ht="12.8" hidden="false" customHeight="false" outlineLevel="0" collapsed="false">
      <c r="A20" s="21" t="s">
        <v>142</v>
      </c>
      <c r="C20" s="21" t="s">
        <v>0</v>
      </c>
      <c r="D20" s="21" t="n">
        <v>121</v>
      </c>
      <c r="E20" s="21" t="n">
        <v>140.2346446</v>
      </c>
      <c r="F20" s="21" t="n">
        <v>142.1919526</v>
      </c>
      <c r="G20" s="21" t="s">
        <v>39</v>
      </c>
    </row>
    <row r="21" customFormat="false" ht="12.8" hidden="false" customHeight="false" outlineLevel="0" collapsed="false">
      <c r="A21" s="21" t="s">
        <v>143</v>
      </c>
      <c r="C21" s="21" t="s">
        <v>0</v>
      </c>
      <c r="D21" s="21" t="n">
        <v>121</v>
      </c>
      <c r="G21" s="21" t="s">
        <v>39</v>
      </c>
    </row>
    <row r="22" customFormat="false" ht="12.8" hidden="false" customHeight="false" outlineLevel="0" collapsed="false">
      <c r="A22" s="21" t="s">
        <v>144</v>
      </c>
      <c r="C22" s="21" t="s">
        <v>0</v>
      </c>
      <c r="D22" s="21" t="n">
        <v>147</v>
      </c>
      <c r="G22" s="21" t="s">
        <v>49</v>
      </c>
    </row>
    <row r="23" customFormat="false" ht="12.8" hidden="false" customHeight="false" outlineLevel="0" collapsed="false">
      <c r="A23" s="21" t="s">
        <v>145</v>
      </c>
      <c r="C23" s="21" t="s">
        <v>0</v>
      </c>
      <c r="D23" s="21" t="n">
        <v>147</v>
      </c>
      <c r="E23" s="21" t="n">
        <v>135.5691057</v>
      </c>
      <c r="F23" s="21" t="n">
        <v>6.088336976</v>
      </c>
      <c r="G23" s="21" t="s">
        <v>49</v>
      </c>
    </row>
    <row r="24" customFormat="false" ht="12.8" hidden="false" customHeight="false" outlineLevel="0" collapsed="false">
      <c r="A24" s="21" t="s">
        <v>146</v>
      </c>
      <c r="C24" s="21" t="s">
        <v>0</v>
      </c>
      <c r="D24" s="21" t="n">
        <v>147</v>
      </c>
      <c r="G24" s="21" t="s">
        <v>49</v>
      </c>
    </row>
    <row r="25" customFormat="false" ht="12.8" hidden="false" customHeight="false" outlineLevel="0" collapsed="false">
      <c r="A25" s="21" t="s">
        <v>147</v>
      </c>
      <c r="C25" s="21" t="s">
        <v>0</v>
      </c>
      <c r="D25" s="21" t="n">
        <v>147</v>
      </c>
      <c r="G25" s="21" t="s">
        <v>49</v>
      </c>
    </row>
    <row r="26" customFormat="false" ht="12.8" hidden="false" customHeight="false" outlineLevel="0" collapsed="false">
      <c r="A26" s="21" t="s">
        <v>148</v>
      </c>
      <c r="C26" s="21" t="s">
        <v>0</v>
      </c>
      <c r="D26" s="21" t="n">
        <v>147</v>
      </c>
      <c r="G26" s="21" t="s">
        <v>49</v>
      </c>
    </row>
    <row r="27" customFormat="false" ht="12.8" hidden="false" customHeight="false" outlineLevel="0" collapsed="false">
      <c r="A27" s="21" t="s">
        <v>149</v>
      </c>
      <c r="C27" s="21" t="s">
        <v>0</v>
      </c>
      <c r="D27" s="21" t="n">
        <v>147</v>
      </c>
      <c r="G27" s="21" t="s">
        <v>49</v>
      </c>
    </row>
    <row r="28" customFormat="false" ht="12.8" hidden="false" customHeight="false" outlineLevel="0" collapsed="false">
      <c r="A28" s="21" t="s">
        <v>150</v>
      </c>
      <c r="C28" s="21" t="s">
        <v>0</v>
      </c>
      <c r="D28" s="21" t="n">
        <v>147</v>
      </c>
      <c r="G28" s="21" t="s">
        <v>49</v>
      </c>
    </row>
    <row r="29" customFormat="false" ht="12.8" hidden="false" customHeight="false" outlineLevel="0" collapsed="false">
      <c r="A29" s="21" t="s">
        <v>151</v>
      </c>
      <c r="C29" s="21" t="s">
        <v>0</v>
      </c>
      <c r="D29" s="21" t="n">
        <v>147</v>
      </c>
      <c r="G29" s="21" t="s">
        <v>49</v>
      </c>
    </row>
    <row r="30" customFormat="false" ht="12.8" hidden="false" customHeight="false" outlineLevel="0" collapsed="false">
      <c r="A30" s="21" t="s">
        <v>152</v>
      </c>
      <c r="C30" s="21" t="s">
        <v>0</v>
      </c>
      <c r="D30" s="21" t="n">
        <v>368</v>
      </c>
      <c r="E30" s="21" t="n">
        <v>5.577733349</v>
      </c>
      <c r="F30" s="21" t="n">
        <v>36.77803059</v>
      </c>
      <c r="G30" s="21" t="s">
        <v>49</v>
      </c>
    </row>
    <row r="31" customFormat="false" ht="12.8" hidden="false" customHeight="false" outlineLevel="0" collapsed="false">
      <c r="A31" s="21" t="s">
        <v>153</v>
      </c>
      <c r="C31" s="21" t="s">
        <v>0</v>
      </c>
      <c r="G31" s="21" t="s">
        <v>49</v>
      </c>
    </row>
    <row r="32" customFormat="false" ht="12.8" hidden="false" customHeight="false" outlineLevel="0" collapsed="false">
      <c r="A32" s="21" t="s">
        <v>154</v>
      </c>
      <c r="C32" s="21" t="s">
        <v>0</v>
      </c>
      <c r="G32" s="21" t="s">
        <v>49</v>
      </c>
    </row>
    <row r="33" customFormat="false" ht="12.8" hidden="false" customHeight="false" outlineLevel="0" collapsed="false">
      <c r="A33" s="21" t="s">
        <v>155</v>
      </c>
      <c r="C33" s="21" t="s">
        <v>0</v>
      </c>
      <c r="G33" s="21" t="s">
        <v>49</v>
      </c>
    </row>
    <row r="34" customFormat="false" ht="12.8" hidden="false" customHeight="false" outlineLevel="0" collapsed="false">
      <c r="A34" s="21" t="s">
        <v>156</v>
      </c>
      <c r="C34" s="21" t="s">
        <v>0</v>
      </c>
      <c r="G34" s="21" t="s">
        <v>49</v>
      </c>
    </row>
    <row r="35" customFormat="false" ht="12.8" hidden="false" customHeight="false" outlineLevel="0" collapsed="false">
      <c r="A35" s="21" t="s">
        <v>157</v>
      </c>
      <c r="C35" s="21" t="s">
        <v>0</v>
      </c>
      <c r="G35" s="21" t="s">
        <v>49</v>
      </c>
    </row>
    <row r="36" customFormat="false" ht="12.8" hidden="false" customHeight="false" outlineLevel="0" collapsed="false">
      <c r="A36" s="21" t="s">
        <v>158</v>
      </c>
      <c r="C36" s="21" t="s">
        <v>0</v>
      </c>
      <c r="D36" s="21" t="n">
        <v>586</v>
      </c>
      <c r="E36" s="21" t="n">
        <v>8.164440297</v>
      </c>
      <c r="F36" s="21" t="n">
        <v>49.69913676</v>
      </c>
      <c r="G36" s="21" t="s">
        <v>49</v>
      </c>
    </row>
    <row r="37" customFormat="false" ht="12.8" hidden="false" customHeight="false" outlineLevel="0" collapsed="false">
      <c r="A37" s="21" t="s">
        <v>159</v>
      </c>
      <c r="C37" s="21" t="s">
        <v>0</v>
      </c>
      <c r="G37" s="21" t="s">
        <v>49</v>
      </c>
    </row>
    <row r="38" customFormat="false" ht="12.8" hidden="false" customHeight="false" outlineLevel="0" collapsed="false">
      <c r="A38" s="21" t="s">
        <v>160</v>
      </c>
      <c r="C38" s="21" t="s">
        <v>0</v>
      </c>
      <c r="G38" s="21" t="s">
        <v>49</v>
      </c>
    </row>
    <row r="39" customFormat="false" ht="12.8" hidden="false" customHeight="false" outlineLevel="0" collapsed="false">
      <c r="A39" s="21" t="s">
        <v>161</v>
      </c>
      <c r="C39" s="21" t="s">
        <v>0</v>
      </c>
      <c r="G39" s="21" t="s">
        <v>49</v>
      </c>
    </row>
    <row r="40" customFormat="false" ht="12.8" hidden="false" customHeight="false" outlineLevel="0" collapsed="false">
      <c r="A40" s="21" t="s">
        <v>162</v>
      </c>
      <c r="C40" s="21" t="s">
        <v>0</v>
      </c>
      <c r="D40" s="21" t="n">
        <v>87</v>
      </c>
      <c r="E40" s="21" t="n">
        <v>24.18012422</v>
      </c>
      <c r="F40" s="21" t="n">
        <v>54.81517583</v>
      </c>
      <c r="G40" s="21" t="s">
        <v>39</v>
      </c>
    </row>
    <row r="41" customFormat="false" ht="12.8" hidden="false" customHeight="false" outlineLevel="0" collapsed="false">
      <c r="A41" s="21" t="s">
        <v>163</v>
      </c>
      <c r="C41" s="21" t="s">
        <v>0</v>
      </c>
      <c r="G41" s="21" t="s">
        <v>39</v>
      </c>
    </row>
    <row r="42" customFormat="false" ht="12.8" hidden="false" customHeight="false" outlineLevel="0" collapsed="false">
      <c r="A42" s="21" t="s">
        <v>164</v>
      </c>
      <c r="C42" s="21" t="s">
        <v>0</v>
      </c>
      <c r="G42" s="21" t="s">
        <v>39</v>
      </c>
    </row>
    <row r="43" customFormat="false" ht="12.8" hidden="false" customHeight="false" outlineLevel="0" collapsed="false">
      <c r="A43" s="21" t="s">
        <v>165</v>
      </c>
      <c r="C43" s="21" t="s">
        <v>0</v>
      </c>
      <c r="D43" s="21" t="n">
        <v>221</v>
      </c>
      <c r="G43" s="21" t="s">
        <v>39</v>
      </c>
    </row>
    <row r="44" customFormat="false" ht="12.8" hidden="false" customHeight="false" outlineLevel="0" collapsed="false">
      <c r="A44" s="21" t="s">
        <v>166</v>
      </c>
      <c r="C44" s="21" t="s">
        <v>0</v>
      </c>
      <c r="G44" s="21" t="s">
        <v>39</v>
      </c>
    </row>
    <row r="45" customFormat="false" ht="12.8" hidden="false" customHeight="false" outlineLevel="0" collapsed="false">
      <c r="A45" s="21" t="s">
        <v>167</v>
      </c>
      <c r="C45" s="21" t="s">
        <v>0</v>
      </c>
      <c r="G45" s="21" t="s">
        <v>39</v>
      </c>
    </row>
    <row r="46" customFormat="false" ht="12.8" hidden="false" customHeight="false" outlineLevel="0" collapsed="false">
      <c r="A46" s="21" t="s">
        <v>168</v>
      </c>
      <c r="C46" s="21" t="s">
        <v>0</v>
      </c>
      <c r="D46" s="21" t="n">
        <v>85</v>
      </c>
      <c r="E46" s="21" t="n">
        <v>26.58868425</v>
      </c>
      <c r="F46" s="21" t="n">
        <v>115.1818194</v>
      </c>
      <c r="G46" s="21" t="s">
        <v>49</v>
      </c>
    </row>
    <row r="47" customFormat="false" ht="12.8" hidden="false" customHeight="false" outlineLevel="0" collapsed="false">
      <c r="A47" s="21" t="s">
        <v>169</v>
      </c>
      <c r="C47" s="21" t="s">
        <v>0</v>
      </c>
      <c r="G47" s="21" t="s">
        <v>49</v>
      </c>
    </row>
    <row r="48" customFormat="false" ht="12.8" hidden="false" customHeight="false" outlineLevel="0" collapsed="false">
      <c r="A48" s="21" t="s">
        <v>170</v>
      </c>
      <c r="C48" s="21" t="s">
        <v>0</v>
      </c>
      <c r="G48" s="21" t="s">
        <v>49</v>
      </c>
    </row>
    <row r="49" customFormat="false" ht="12.8" hidden="false" customHeight="false" outlineLevel="0" collapsed="false">
      <c r="A49" s="21" t="s">
        <v>171</v>
      </c>
      <c r="C49" s="21" t="s">
        <v>0</v>
      </c>
      <c r="G49" s="21" t="s">
        <v>49</v>
      </c>
    </row>
    <row r="50" customFormat="false" ht="12.8" hidden="false" customHeight="false" outlineLevel="0" collapsed="false">
      <c r="A50" s="21" t="s">
        <v>172</v>
      </c>
      <c r="C50" s="21" t="s">
        <v>0</v>
      </c>
      <c r="G50" s="21" t="s">
        <v>49</v>
      </c>
    </row>
    <row r="51" customFormat="false" ht="12.8" hidden="false" customHeight="false" outlineLevel="0" collapsed="false">
      <c r="A51" s="21" t="s">
        <v>173</v>
      </c>
      <c r="C51" s="21" t="s">
        <v>0</v>
      </c>
      <c r="G51" s="21" t="s">
        <v>49</v>
      </c>
    </row>
    <row r="52" customFormat="false" ht="12.8" hidden="false" customHeight="false" outlineLevel="0" collapsed="false">
      <c r="A52" s="21" t="s">
        <v>174</v>
      </c>
      <c r="C52" s="21" t="s">
        <v>0</v>
      </c>
      <c r="D52" s="21" t="n">
        <v>147</v>
      </c>
      <c r="G52" s="21" t="s">
        <v>49</v>
      </c>
    </row>
    <row r="53" customFormat="false" ht="12.8" hidden="false" customHeight="false" outlineLevel="0" collapsed="false">
      <c r="A53" s="21" t="s">
        <v>175</v>
      </c>
      <c r="C53" s="21" t="s">
        <v>0</v>
      </c>
      <c r="G53" s="21" t="s">
        <v>49</v>
      </c>
    </row>
    <row r="54" customFormat="false" ht="12.8" hidden="false" customHeight="false" outlineLevel="0" collapsed="false">
      <c r="A54" s="21" t="s">
        <v>176</v>
      </c>
      <c r="C54" s="21" t="s">
        <v>99</v>
      </c>
      <c r="D54" s="21" t="n">
        <v>50</v>
      </c>
      <c r="F54" s="21" t="n">
        <v>244.4055742</v>
      </c>
      <c r="G54" s="21" t="s">
        <v>49</v>
      </c>
    </row>
    <row r="55" customFormat="false" ht="12.8" hidden="false" customHeight="false" outlineLevel="0" collapsed="false">
      <c r="A55" s="21" t="s">
        <v>177</v>
      </c>
      <c r="C55" s="21" t="s">
        <v>99</v>
      </c>
      <c r="G55" s="21" t="s">
        <v>49</v>
      </c>
    </row>
    <row r="56" customFormat="false" ht="12.8" hidden="false" customHeight="false" outlineLevel="0" collapsed="false">
      <c r="A56" s="21" t="s">
        <v>178</v>
      </c>
      <c r="C56" s="21" t="s">
        <v>99</v>
      </c>
      <c r="G56" s="21" t="s">
        <v>49</v>
      </c>
    </row>
    <row r="57" customFormat="false" ht="12.8" hidden="false" customHeight="false" outlineLevel="0" collapsed="false">
      <c r="A57" s="21" t="s">
        <v>179</v>
      </c>
      <c r="C57" s="21" t="s">
        <v>99</v>
      </c>
      <c r="G57" s="21" t="s">
        <v>49</v>
      </c>
    </row>
    <row r="58" customFormat="false" ht="12.8" hidden="false" customHeight="false" outlineLevel="0" collapsed="false">
      <c r="A58" s="21" t="s">
        <v>180</v>
      </c>
      <c r="C58" s="21" t="s">
        <v>99</v>
      </c>
      <c r="D58" s="21" t="n">
        <v>120</v>
      </c>
      <c r="G58" s="21" t="s">
        <v>49</v>
      </c>
    </row>
    <row r="59" customFormat="false" ht="12.8" hidden="false" customHeight="false" outlineLevel="0" collapsed="false">
      <c r="A59" s="21" t="s">
        <v>181</v>
      </c>
      <c r="C59" s="21" t="s">
        <v>99</v>
      </c>
      <c r="G59" s="21" t="s">
        <v>49</v>
      </c>
    </row>
    <row r="60" customFormat="false" ht="12.8" hidden="false" customHeight="false" outlineLevel="0" collapsed="false">
      <c r="A60" s="21" t="s">
        <v>182</v>
      </c>
      <c r="C60" s="21" t="s">
        <v>99</v>
      </c>
      <c r="G60" s="21" t="s">
        <v>49</v>
      </c>
    </row>
    <row r="61" customFormat="false" ht="12.8" hidden="false" customHeight="false" outlineLevel="0" collapsed="false">
      <c r="A61" s="21" t="s">
        <v>183</v>
      </c>
      <c r="C61" s="21" t="s">
        <v>99</v>
      </c>
      <c r="G61" s="21" t="s">
        <v>49</v>
      </c>
    </row>
    <row r="62" customFormat="false" ht="12.8" hidden="false" customHeight="false" outlineLevel="0" collapsed="false">
      <c r="A62" s="21" t="s">
        <v>184</v>
      </c>
      <c r="C62" s="21" t="s">
        <v>99</v>
      </c>
      <c r="G62" s="21" t="s">
        <v>49</v>
      </c>
    </row>
    <row r="63" customFormat="false" ht="12.8" hidden="false" customHeight="false" outlineLevel="0" collapsed="false">
      <c r="A63" s="21" t="s">
        <v>185</v>
      </c>
      <c r="C63" s="21" t="s">
        <v>99</v>
      </c>
      <c r="D63" s="21" t="n">
        <v>122</v>
      </c>
      <c r="E63" s="21" t="n">
        <v>32.66219522</v>
      </c>
      <c r="F63" s="21" t="n">
        <v>48.90482028</v>
      </c>
      <c r="G63" s="21" t="s">
        <v>39</v>
      </c>
    </row>
    <row r="64" customFormat="false" ht="12.8" hidden="false" customHeight="false" outlineLevel="0" collapsed="false">
      <c r="A64" s="21" t="s">
        <v>186</v>
      </c>
      <c r="C64" s="21" t="s">
        <v>99</v>
      </c>
      <c r="G64" s="21" t="s">
        <v>39</v>
      </c>
    </row>
    <row r="65" customFormat="false" ht="12.8" hidden="false" customHeight="false" outlineLevel="0" collapsed="false">
      <c r="A65" s="21" t="s">
        <v>187</v>
      </c>
      <c r="C65" s="21" t="s">
        <v>99</v>
      </c>
      <c r="G65" s="21" t="s">
        <v>39</v>
      </c>
    </row>
    <row r="66" customFormat="false" ht="12.8" hidden="false" customHeight="false" outlineLevel="0" collapsed="false">
      <c r="A66" s="21" t="s">
        <v>188</v>
      </c>
      <c r="C66" s="21" t="s">
        <v>99</v>
      </c>
      <c r="D66" s="21" t="n">
        <v>120</v>
      </c>
      <c r="E66" s="21" t="n">
        <v>144.5962733</v>
      </c>
      <c r="F66" s="21" t="n">
        <v>47.19008443</v>
      </c>
      <c r="G66" s="21" t="s">
        <v>39</v>
      </c>
    </row>
    <row r="67" customFormat="false" ht="12.8" hidden="false" customHeight="false" outlineLevel="0" collapsed="false">
      <c r="A67" s="21" t="s">
        <v>189</v>
      </c>
      <c r="C67" s="21" t="s">
        <v>99</v>
      </c>
      <c r="D67" s="21" t="n">
        <v>190</v>
      </c>
      <c r="E67" s="21" t="n">
        <v>31.86596927</v>
      </c>
      <c r="F67" s="21" t="n">
        <v>24.84261045</v>
      </c>
      <c r="G67" s="21" t="s">
        <v>39</v>
      </c>
    </row>
    <row r="68" customFormat="false" ht="12.8" hidden="false" customHeight="false" outlineLevel="0" collapsed="false">
      <c r="A68" s="21" t="s">
        <v>190</v>
      </c>
      <c r="C68" s="21" t="s">
        <v>99</v>
      </c>
      <c r="G68" s="21" t="s">
        <v>39</v>
      </c>
    </row>
    <row r="69" customFormat="false" ht="12.8" hidden="false" customHeight="false" outlineLevel="0" collapsed="false">
      <c r="A69" s="21" t="s">
        <v>191</v>
      </c>
      <c r="C69" s="21" t="s">
        <v>99</v>
      </c>
      <c r="G69" s="21" t="s">
        <v>39</v>
      </c>
    </row>
    <row r="70" customFormat="false" ht="12.8" hidden="false" customHeight="false" outlineLevel="0" collapsed="false">
      <c r="A70" s="21" t="s">
        <v>192</v>
      </c>
      <c r="C70" s="21" t="s">
        <v>99</v>
      </c>
      <c r="D70" s="21" t="n">
        <v>123</v>
      </c>
      <c r="E70" s="21" t="n">
        <v>127.6422764</v>
      </c>
    </row>
    <row r="71" customFormat="false" ht="12.8" hidden="false" customHeight="false" outlineLevel="0" collapsed="false">
      <c r="A71" s="21" t="s">
        <v>193</v>
      </c>
      <c r="C71" s="21" t="s">
        <v>99</v>
      </c>
    </row>
    <row r="72" customFormat="false" ht="12.8" hidden="false" customHeight="false" outlineLevel="0" collapsed="false">
      <c r="A72" s="21" t="s">
        <v>194</v>
      </c>
      <c r="C72" s="21" t="s">
        <v>99</v>
      </c>
    </row>
    <row r="73" customFormat="false" ht="12.8" hidden="false" customHeight="false" outlineLevel="0" collapsed="false">
      <c r="A73" s="21" t="s">
        <v>195</v>
      </c>
      <c r="C73" s="21" t="s">
        <v>99</v>
      </c>
    </row>
    <row r="74" customFormat="false" ht="12.8" hidden="false" customHeight="false" outlineLevel="0" collapsed="false">
      <c r="A74" s="21" t="s">
        <v>196</v>
      </c>
      <c r="C74" s="21" t="s">
        <v>99</v>
      </c>
      <c r="D74" s="21" t="n">
        <v>201</v>
      </c>
      <c r="E74" s="21" t="n">
        <v>18.53988134</v>
      </c>
      <c r="F74" s="21" t="n">
        <v>206.4532045</v>
      </c>
    </row>
    <row r="75" customFormat="false" ht="12.8" hidden="false" customHeight="false" outlineLevel="0" collapsed="false">
      <c r="A75" s="21" t="s">
        <v>197</v>
      </c>
      <c r="C75" s="21" t="s">
        <v>99</v>
      </c>
    </row>
    <row r="76" customFormat="false" ht="12.8" hidden="false" customHeight="false" outlineLevel="0" collapsed="false">
      <c r="A76" s="21" t="s">
        <v>198</v>
      </c>
      <c r="C76" s="21" t="s">
        <v>99</v>
      </c>
    </row>
    <row r="77" customFormat="false" ht="12.8" hidden="false" customHeight="false" outlineLevel="0" collapsed="false">
      <c r="A77" s="21" t="s">
        <v>199</v>
      </c>
      <c r="C77" s="21" t="s">
        <v>99</v>
      </c>
    </row>
    <row r="78" customFormat="false" ht="12.8" hidden="false" customHeight="false" outlineLevel="0" collapsed="false">
      <c r="A78" s="21" t="s">
        <v>200</v>
      </c>
      <c r="C78" s="21" t="s">
        <v>99</v>
      </c>
    </row>
    <row r="79" customFormat="false" ht="12.8" hidden="false" customHeight="false" outlineLevel="0" collapsed="false">
      <c r="A79" s="21" t="s">
        <v>201</v>
      </c>
      <c r="C79" s="21" t="s">
        <v>99</v>
      </c>
    </row>
    <row r="80" customFormat="false" ht="12.8" hidden="false" customHeight="false" outlineLevel="0" collapsed="false">
      <c r="A80" s="21" t="s">
        <v>202</v>
      </c>
      <c r="C80" s="21" t="s">
        <v>99</v>
      </c>
    </row>
    <row r="81" customFormat="false" ht="12.8" hidden="false" customHeight="false" outlineLevel="0" collapsed="false">
      <c r="A81" s="21" t="s">
        <v>203</v>
      </c>
      <c r="C81" s="21" t="s">
        <v>99</v>
      </c>
      <c r="D81" s="21" t="n">
        <v>221</v>
      </c>
      <c r="G81" s="21" t="s">
        <v>49</v>
      </c>
    </row>
    <row r="82" customFormat="false" ht="12.8" hidden="false" customHeight="false" outlineLevel="0" collapsed="false">
      <c r="A82" s="21" t="s">
        <v>204</v>
      </c>
      <c r="C82" s="21" t="s">
        <v>99</v>
      </c>
      <c r="E82" s="21" t="n">
        <v>7.360697997</v>
      </c>
      <c r="F82" s="21" t="n">
        <v>94.40429427</v>
      </c>
      <c r="G82" s="21" t="s">
        <v>49</v>
      </c>
    </row>
    <row r="83" customFormat="false" ht="12.8" hidden="false" customHeight="false" outlineLevel="0" collapsed="false">
      <c r="A83" s="21" t="s">
        <v>205</v>
      </c>
      <c r="C83" s="21" t="s">
        <v>99</v>
      </c>
      <c r="G83" s="21" t="s">
        <v>49</v>
      </c>
    </row>
    <row r="84" customFormat="false" ht="12.8" hidden="false" customHeight="false" outlineLevel="0" collapsed="false">
      <c r="A84" s="21" t="s">
        <v>206</v>
      </c>
      <c r="C84" s="21" t="s">
        <v>99</v>
      </c>
      <c r="G84" s="21" t="s">
        <v>49</v>
      </c>
    </row>
    <row r="85" customFormat="false" ht="12.8" hidden="false" customHeight="false" outlineLevel="0" collapsed="false">
      <c r="A85" s="21" t="s">
        <v>207</v>
      </c>
      <c r="C85" s="21" t="s">
        <v>99</v>
      </c>
      <c r="G85" s="21" t="s">
        <v>49</v>
      </c>
    </row>
    <row r="86" customFormat="false" ht="12.8" hidden="false" customHeight="false" outlineLevel="0" collapsed="false">
      <c r="A86" s="21" t="s">
        <v>208</v>
      </c>
      <c r="C86" s="21" t="s">
        <v>99</v>
      </c>
      <c r="G86" s="21" t="s">
        <v>49</v>
      </c>
    </row>
    <row r="87" customFormat="false" ht="12.8" hidden="false" customHeight="false" outlineLevel="0" collapsed="false">
      <c r="A87" s="21" t="s">
        <v>209</v>
      </c>
      <c r="C87" s="21" t="s">
        <v>99</v>
      </c>
      <c r="D87" s="21" t="n">
        <v>586</v>
      </c>
      <c r="E87" s="21" t="n">
        <v>5.35131205</v>
      </c>
      <c r="F87" s="21" t="n">
        <v>54.4451539</v>
      </c>
      <c r="G87" s="21" t="s">
        <v>49</v>
      </c>
    </row>
    <row r="88" customFormat="false" ht="12.8" hidden="false" customHeight="false" outlineLevel="0" collapsed="false">
      <c r="A88" s="21" t="s">
        <v>210</v>
      </c>
      <c r="C88" s="21" t="s">
        <v>99</v>
      </c>
      <c r="G88" s="21" t="s">
        <v>49</v>
      </c>
    </row>
    <row r="89" customFormat="false" ht="12.8" hidden="false" customHeight="false" outlineLevel="0" collapsed="false">
      <c r="A89" s="21" t="s">
        <v>211</v>
      </c>
      <c r="C89" s="21" t="s">
        <v>99</v>
      </c>
      <c r="G89" s="21" t="s">
        <v>49</v>
      </c>
    </row>
    <row r="90" customFormat="false" ht="12.8" hidden="false" customHeight="false" outlineLevel="0" collapsed="false">
      <c r="A90" s="21" t="s">
        <v>212</v>
      </c>
      <c r="C90" s="21" t="s">
        <v>99</v>
      </c>
      <c r="G90" s="21" t="s">
        <v>49</v>
      </c>
    </row>
    <row r="91" customFormat="false" ht="12.8" hidden="false" customHeight="false" outlineLevel="0" collapsed="false">
      <c r="A91" s="21" t="s">
        <v>213</v>
      </c>
      <c r="C91" s="21" t="s">
        <v>99</v>
      </c>
      <c r="G91" s="21" t="s">
        <v>49</v>
      </c>
    </row>
    <row r="92" customFormat="false" ht="12.8" hidden="false" customHeight="false" outlineLevel="0" collapsed="false">
      <c r="A92" s="21" t="s">
        <v>214</v>
      </c>
      <c r="C92" s="21" t="s">
        <v>99</v>
      </c>
      <c r="D92" s="21" t="n">
        <v>145</v>
      </c>
      <c r="E92" s="21" t="n">
        <v>16.09712027</v>
      </c>
      <c r="F92" s="21" t="n">
        <v>20.25935053</v>
      </c>
      <c r="G92" s="21" t="s">
        <v>39</v>
      </c>
    </row>
    <row r="93" customFormat="false" ht="12.8" hidden="false" customHeight="false" outlineLevel="0" collapsed="false">
      <c r="A93" s="21" t="s">
        <v>215</v>
      </c>
      <c r="C93" s="21" t="s">
        <v>99</v>
      </c>
      <c r="G93" s="21" t="s">
        <v>39</v>
      </c>
    </row>
    <row r="94" customFormat="false" ht="12.8" hidden="false" customHeight="false" outlineLevel="0" collapsed="false">
      <c r="A94" s="21" t="s">
        <v>216</v>
      </c>
      <c r="C94" s="21" t="s">
        <v>99</v>
      </c>
      <c r="G94" s="21" t="s">
        <v>39</v>
      </c>
    </row>
    <row r="95" customFormat="false" ht="12.8" hidden="false" customHeight="false" outlineLevel="0" collapsed="false">
      <c r="A95" s="21" t="s">
        <v>217</v>
      </c>
      <c r="C95" s="21" t="s">
        <v>99</v>
      </c>
      <c r="D95" s="21" t="n">
        <v>288</v>
      </c>
      <c r="E95" s="21" t="n">
        <v>9.216589862</v>
      </c>
      <c r="F95" s="21" t="n">
        <v>113.4440422</v>
      </c>
      <c r="G95" s="21" t="s">
        <v>39</v>
      </c>
    </row>
    <row r="96" customFormat="false" ht="12.8" hidden="false" customHeight="false" outlineLevel="0" collapsed="false">
      <c r="A96" s="21" t="s">
        <v>218</v>
      </c>
      <c r="C96" s="21" t="s">
        <v>99</v>
      </c>
      <c r="D96" s="21" t="n">
        <v>93</v>
      </c>
      <c r="E96" s="21" t="n">
        <v>13.12777285</v>
      </c>
      <c r="F96" s="21" t="n">
        <v>29.19970064</v>
      </c>
      <c r="G96" s="21" t="s">
        <v>39</v>
      </c>
    </row>
    <row r="97" customFormat="false" ht="12.8" hidden="false" customHeight="false" outlineLevel="0" collapsed="false">
      <c r="A97" s="21" t="s">
        <v>219</v>
      </c>
      <c r="C97" s="21" t="s">
        <v>99</v>
      </c>
      <c r="G97" s="21" t="s">
        <v>39</v>
      </c>
    </row>
    <row r="98" customFormat="false" ht="12.8" hidden="false" customHeight="false" outlineLevel="0" collapsed="false">
      <c r="A98" s="21" t="s">
        <v>220</v>
      </c>
      <c r="C98" s="21" t="s">
        <v>99</v>
      </c>
      <c r="G98" s="21" t="s">
        <v>39</v>
      </c>
    </row>
    <row r="99" customFormat="false" ht="12.8" hidden="false" customHeight="false" outlineLevel="0" collapsed="false">
      <c r="A99" s="21" t="s">
        <v>221</v>
      </c>
      <c r="C99" s="21" t="s">
        <v>99</v>
      </c>
      <c r="D99" s="21" t="n">
        <v>143</v>
      </c>
      <c r="E99" s="21" t="n">
        <v>54.63414634</v>
      </c>
      <c r="F99" s="21" t="n">
        <v>44.60837344</v>
      </c>
      <c r="G99" s="21" t="s">
        <v>49</v>
      </c>
    </row>
    <row r="100" customFormat="false" ht="12.8" hidden="false" customHeight="false" outlineLevel="0" collapsed="false">
      <c r="A100" s="21" t="s">
        <v>222</v>
      </c>
      <c r="C100" s="21" t="s">
        <v>99</v>
      </c>
      <c r="G100" s="21" t="s">
        <v>49</v>
      </c>
    </row>
    <row r="101" customFormat="false" ht="12.8" hidden="false" customHeight="false" outlineLevel="0" collapsed="false">
      <c r="A101" s="21" t="s">
        <v>223</v>
      </c>
      <c r="C101" s="21" t="s">
        <v>99</v>
      </c>
      <c r="G101" s="21" t="s">
        <v>49</v>
      </c>
    </row>
    <row r="102" customFormat="false" ht="12.8" hidden="false" customHeight="false" outlineLevel="0" collapsed="false">
      <c r="A102" s="21" t="s">
        <v>224</v>
      </c>
      <c r="C102" s="21" t="s">
        <v>99</v>
      </c>
      <c r="G102" s="21" t="s">
        <v>49</v>
      </c>
    </row>
    <row r="103" customFormat="false" ht="12.8" hidden="false" customHeight="false" outlineLevel="0" collapsed="false">
      <c r="A103" s="21" t="s">
        <v>225</v>
      </c>
      <c r="C103" s="21" t="s">
        <v>99</v>
      </c>
      <c r="G103" s="21" t="s">
        <v>49</v>
      </c>
    </row>
    <row r="104" customFormat="false" ht="12.8" hidden="false" customHeight="false" outlineLevel="0" collapsed="false">
      <c r="A104" s="21" t="s">
        <v>226</v>
      </c>
      <c r="C104" s="21" t="s">
        <v>99</v>
      </c>
      <c r="G104" s="21" t="s">
        <v>49</v>
      </c>
    </row>
    <row r="105" customFormat="false" ht="12.8" hidden="false" customHeight="false" outlineLevel="0" collapsed="false">
      <c r="A105" s="21" t="s">
        <v>227</v>
      </c>
      <c r="C105" s="21" t="s">
        <v>99</v>
      </c>
      <c r="D105" s="21" t="n">
        <v>843</v>
      </c>
      <c r="F105" s="21" t="n">
        <v>28.51596639</v>
      </c>
      <c r="G105" s="21" t="s">
        <v>49</v>
      </c>
    </row>
    <row r="106" customFormat="false" ht="12.8" hidden="false" customHeight="false" outlineLevel="0" collapsed="false">
      <c r="A106" s="21" t="s">
        <v>228</v>
      </c>
      <c r="C106" s="21" t="s">
        <v>99</v>
      </c>
      <c r="G106" s="21" t="s">
        <v>49</v>
      </c>
    </row>
    <row r="107" customFormat="false" ht="12.8" hidden="false" customHeight="false" outlineLevel="0" collapsed="false">
      <c r="A107" s="21" t="s">
        <v>229</v>
      </c>
      <c r="C107" s="21" t="s">
        <v>99</v>
      </c>
      <c r="G107" s="21" t="s">
        <v>49</v>
      </c>
    </row>
    <row r="108" customFormat="false" ht="12.8" hidden="false" customHeight="false" outlineLevel="0" collapsed="false">
      <c r="A108" s="21" t="s">
        <v>230</v>
      </c>
      <c r="C108" s="21" t="s">
        <v>99</v>
      </c>
      <c r="G108" s="21" t="s">
        <v>49</v>
      </c>
    </row>
    <row r="109" customFormat="false" ht="12.8" hidden="false" customHeight="false" outlineLevel="0" collapsed="false">
      <c r="A109" s="21" t="s">
        <v>231</v>
      </c>
      <c r="C109" s="21" t="s">
        <v>99</v>
      </c>
      <c r="G109" s="21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8.3671875" defaultRowHeight="15" zeroHeight="false" outlineLevelRow="0" outlineLevelCol="0"/>
  <cols>
    <col collapsed="false" customWidth="false" hidden="false" outlineLevel="0" max="1016" min="1" style="21" width="8.36"/>
  </cols>
  <sheetData>
    <row r="1" customFormat="false" ht="12.8" hidden="false" customHeight="false" outlineLevel="0" collapsed="false">
      <c r="A1" s="21" t="s">
        <v>138</v>
      </c>
      <c r="B1" s="21" t="s">
        <v>62</v>
      </c>
      <c r="C1" s="21" t="s">
        <v>17</v>
      </c>
      <c r="D1" s="21" t="s">
        <v>232</v>
      </c>
      <c r="E1" s="21" t="s">
        <v>233</v>
      </c>
      <c r="F1" s="21" t="s">
        <v>234</v>
      </c>
      <c r="G1" s="21" t="s">
        <v>235</v>
      </c>
    </row>
    <row r="2" customFormat="false" ht="12.8" hidden="false" customHeight="false" outlineLevel="0" collapsed="false">
      <c r="A2" s="21" t="n">
        <v>2017</v>
      </c>
      <c r="B2" s="21" t="s">
        <v>0</v>
      </c>
      <c r="C2" s="21" t="n">
        <v>100</v>
      </c>
      <c r="D2" s="21" t="n">
        <v>15</v>
      </c>
      <c r="E2" s="21" t="n">
        <v>5.50734455652174</v>
      </c>
      <c r="F2" s="21" t="n">
        <f aca="false">D2*2.2457</f>
        <v>33.6855</v>
      </c>
      <c r="G2" s="21" t="n">
        <f aca="false">F2*0.6</f>
        <v>20.2113</v>
      </c>
    </row>
    <row r="3" customFormat="false" ht="12.8" hidden="false" customHeight="false" outlineLevel="0" collapsed="false">
      <c r="A3" s="21" t="n">
        <v>2017</v>
      </c>
      <c r="B3" s="21" t="s">
        <v>0</v>
      </c>
      <c r="C3" s="21" t="n">
        <v>100</v>
      </c>
      <c r="D3" s="21" t="n">
        <v>29</v>
      </c>
      <c r="E3" s="21" t="n">
        <v>1.2935232</v>
      </c>
      <c r="F3" s="21" t="n">
        <f aca="false">D3*2.2457</f>
        <v>65.1253</v>
      </c>
      <c r="G3" s="21" t="n">
        <f aca="false">F3*0.6</f>
        <v>39.07518</v>
      </c>
    </row>
    <row r="4" customFormat="false" ht="12.8" hidden="false" customHeight="false" outlineLevel="0" collapsed="false">
      <c r="A4" s="21" t="n">
        <v>2017</v>
      </c>
      <c r="B4" s="21" t="s">
        <v>0</v>
      </c>
      <c r="C4" s="21" t="n">
        <v>100</v>
      </c>
      <c r="E4" s="21" t="n">
        <v>0.992225113043478</v>
      </c>
      <c r="F4" s="21" t="n">
        <f aca="false">D4*2.2457</f>
        <v>0</v>
      </c>
      <c r="G4" s="21" t="n">
        <f aca="false">F4*0.6</f>
        <v>0</v>
      </c>
    </row>
    <row r="5" customFormat="false" ht="12.8" hidden="false" customHeight="false" outlineLevel="0" collapsed="false">
      <c r="A5" s="21" t="n">
        <v>2017</v>
      </c>
      <c r="B5" s="21" t="s">
        <v>0</v>
      </c>
      <c r="C5" s="21" t="n">
        <v>113</v>
      </c>
      <c r="D5" s="21" t="n">
        <v>34</v>
      </c>
      <c r="E5" s="21" t="n">
        <v>1.31366817391304</v>
      </c>
      <c r="F5" s="21" t="n">
        <f aca="false">D5*2.2457</f>
        <v>76.3538</v>
      </c>
      <c r="G5" s="21" t="n">
        <f aca="false">F5*0.6</f>
        <v>45.81228</v>
      </c>
    </row>
    <row r="6" customFormat="false" ht="12.8" hidden="false" customHeight="false" outlineLevel="0" collapsed="false">
      <c r="A6" s="21" t="n">
        <v>2017</v>
      </c>
      <c r="B6" s="21" t="s">
        <v>0</v>
      </c>
      <c r="C6" s="21" t="n">
        <v>120</v>
      </c>
      <c r="D6" s="21" t="n">
        <v>16</v>
      </c>
      <c r="E6" s="21" t="n">
        <v>0.363637697560976</v>
      </c>
      <c r="F6" s="21" t="n">
        <f aca="false">D6*2.2457</f>
        <v>35.9312</v>
      </c>
      <c r="G6" s="21" t="n">
        <f aca="false">F6*0.6</f>
        <v>21.55872</v>
      </c>
    </row>
    <row r="7" customFormat="false" ht="12.8" hidden="false" customHeight="false" outlineLevel="0" collapsed="false">
      <c r="A7" s="21" t="n">
        <v>2017</v>
      </c>
      <c r="B7" s="21" t="s">
        <v>0</v>
      </c>
      <c r="C7" s="21" t="n">
        <v>120</v>
      </c>
      <c r="D7" s="21" t="n">
        <v>21</v>
      </c>
      <c r="E7" s="21" t="n">
        <v>0.641929460869565</v>
      </c>
      <c r="F7" s="21" t="n">
        <f aca="false">D7*2.2457</f>
        <v>47.1597</v>
      </c>
      <c r="G7" s="21" t="n">
        <f aca="false">F7*0.6</f>
        <v>28.29582</v>
      </c>
    </row>
    <row r="8" customFormat="false" ht="12.8" hidden="false" customHeight="false" outlineLevel="0" collapsed="false">
      <c r="A8" s="21" t="n">
        <v>2017</v>
      </c>
      <c r="B8" s="21" t="s">
        <v>0</v>
      </c>
      <c r="C8" s="21" t="n">
        <v>140</v>
      </c>
      <c r="D8" s="21" t="n">
        <v>10</v>
      </c>
      <c r="E8" s="21" t="n">
        <v>0.495536390243902</v>
      </c>
      <c r="F8" s="21" t="n">
        <f aca="false">D8*2.2457</f>
        <v>22.457</v>
      </c>
      <c r="G8" s="21" t="n">
        <f aca="false">F8*0.6</f>
        <v>13.4742</v>
      </c>
    </row>
    <row r="9" customFormat="false" ht="12.8" hidden="false" customHeight="false" outlineLevel="0" collapsed="false">
      <c r="A9" s="21" t="n">
        <v>2017</v>
      </c>
      <c r="B9" s="21" t="s">
        <v>0</v>
      </c>
      <c r="C9" s="21" t="n">
        <v>150</v>
      </c>
      <c r="D9" s="21" t="n">
        <v>30</v>
      </c>
      <c r="E9" s="21" t="n">
        <v>0.474287083141249</v>
      </c>
      <c r="F9" s="21" t="n">
        <f aca="false">D9*2.2457</f>
        <v>67.371</v>
      </c>
      <c r="G9" s="21" t="n">
        <f aca="false">F9*0.6</f>
        <v>40.4226</v>
      </c>
    </row>
    <row r="10" customFormat="false" ht="12.8" hidden="false" customHeight="false" outlineLevel="0" collapsed="false">
      <c r="A10" s="21" t="n">
        <v>2017</v>
      </c>
      <c r="B10" s="21" t="s">
        <v>0</v>
      </c>
      <c r="C10" s="21" t="n">
        <v>150</v>
      </c>
      <c r="D10" s="21" t="n">
        <v>24</v>
      </c>
      <c r="E10" s="21" t="n">
        <v>0.427828097560976</v>
      </c>
      <c r="F10" s="21" t="n">
        <f aca="false">D10*2.2457</f>
        <v>53.8968</v>
      </c>
      <c r="G10" s="21" t="n">
        <f aca="false">F10*0.6</f>
        <v>32.33808</v>
      </c>
    </row>
    <row r="11" customFormat="false" ht="12.8" hidden="false" customHeight="false" outlineLevel="0" collapsed="false">
      <c r="A11" s="21" t="n">
        <v>2017</v>
      </c>
      <c r="B11" s="21" t="s">
        <v>0</v>
      </c>
      <c r="C11" s="21" t="n">
        <v>150</v>
      </c>
      <c r="E11" s="21" t="n">
        <v>0.634010809756098</v>
      </c>
      <c r="F11" s="21" t="n">
        <f aca="false">D11*2.2457</f>
        <v>0</v>
      </c>
      <c r="G11" s="21" t="n">
        <f aca="false">F11*0.6</f>
        <v>0</v>
      </c>
    </row>
    <row r="12" customFormat="false" ht="12.8" hidden="false" customHeight="false" outlineLevel="0" collapsed="false">
      <c r="A12" s="21" t="n">
        <v>2017</v>
      </c>
      <c r="B12" s="21" t="s">
        <v>0</v>
      </c>
      <c r="C12" s="21" t="n">
        <v>179</v>
      </c>
      <c r="D12" s="21" t="n">
        <v>31</v>
      </c>
      <c r="E12" s="21" t="n">
        <v>0.181095820316269</v>
      </c>
      <c r="F12" s="21" t="n">
        <f aca="false">D12*2.2457</f>
        <v>69.6167</v>
      </c>
      <c r="G12" s="21" t="n">
        <f aca="false">F12*0.6</f>
        <v>41.77002</v>
      </c>
    </row>
    <row r="13" customFormat="false" ht="12.8" hidden="false" customHeight="false" outlineLevel="0" collapsed="false">
      <c r="A13" s="21" t="n">
        <v>2017</v>
      </c>
      <c r="B13" s="21" t="s">
        <v>0</v>
      </c>
      <c r="C13" s="21" t="n">
        <v>180</v>
      </c>
      <c r="D13" s="21" t="n">
        <v>39</v>
      </c>
      <c r="E13" s="21" t="n">
        <v>0.35039640768</v>
      </c>
      <c r="F13" s="21" t="n">
        <f aca="false">D13*2.2457</f>
        <v>87.5823</v>
      </c>
      <c r="G13" s="21" t="n">
        <f aca="false">F13*0.6</f>
        <v>52.54938</v>
      </c>
    </row>
    <row r="14" customFormat="false" ht="12.8" hidden="false" customHeight="false" outlineLevel="0" collapsed="false">
      <c r="A14" s="21" t="n">
        <v>2018</v>
      </c>
      <c r="B14" s="21" t="s">
        <v>99</v>
      </c>
      <c r="C14" s="21" t="n">
        <v>93</v>
      </c>
      <c r="D14" s="21" t="n">
        <v>160</v>
      </c>
      <c r="E14" s="21" t="n">
        <v>0.58685784336</v>
      </c>
      <c r="F14" s="21" t="n">
        <f aca="false">D14*2.2457</f>
        <v>359.312</v>
      </c>
      <c r="G14" s="21" t="n">
        <f aca="false">F14*0.6</f>
        <v>215.5872</v>
      </c>
    </row>
    <row r="15" customFormat="false" ht="12.8" hidden="false" customHeight="false" outlineLevel="0" collapsed="false">
      <c r="A15" s="21" t="n">
        <v>2018</v>
      </c>
      <c r="B15" s="21" t="s">
        <v>99</v>
      </c>
      <c r="C15" s="21" t="n">
        <v>122</v>
      </c>
      <c r="D15" s="21" t="n">
        <v>54</v>
      </c>
      <c r="E15" s="21" t="n">
        <v>0.24311220636</v>
      </c>
      <c r="F15" s="21" t="n">
        <f aca="false">D15*2.2457</f>
        <v>121.2678</v>
      </c>
      <c r="G15" s="21" t="n">
        <f aca="false">F15*0.6</f>
        <v>72.76068</v>
      </c>
    </row>
    <row r="16" customFormat="false" ht="12.8" hidden="false" customHeight="false" outlineLevel="0" collapsed="false">
      <c r="A16" s="21" t="n">
        <v>2018</v>
      </c>
      <c r="B16" s="21" t="s">
        <v>99</v>
      </c>
      <c r="C16" s="21" t="n">
        <v>145</v>
      </c>
      <c r="D16" s="21" t="n">
        <v>181</v>
      </c>
      <c r="E16" s="21" t="n">
        <v>0.2981113254</v>
      </c>
      <c r="F16" s="21" t="n">
        <f aca="false">D16*2.2457</f>
        <v>406.4717</v>
      </c>
      <c r="G16" s="21" t="n">
        <f aca="false">F16*0.6</f>
        <v>243.88302</v>
      </c>
    </row>
    <row r="17" customFormat="false" ht="12.8" hidden="false" customHeight="false" outlineLevel="0" collapsed="false">
      <c r="A17" s="21" t="n">
        <v>2018</v>
      </c>
      <c r="B17" s="21" t="s">
        <v>99</v>
      </c>
      <c r="C17" s="21" t="n">
        <v>190</v>
      </c>
      <c r="D17" s="21" t="n">
        <v>64</v>
      </c>
      <c r="E17" s="21" t="n">
        <v>1.3821818328</v>
      </c>
      <c r="F17" s="21" t="n">
        <f aca="false">D17*2.2457</f>
        <v>143.7248</v>
      </c>
      <c r="G17" s="21" t="n">
        <f aca="false">F17*0.6</f>
        <v>86.23488</v>
      </c>
    </row>
    <row r="18" customFormat="false" ht="12.8" hidden="false" customHeight="false" outlineLevel="0" collapsed="false">
      <c r="A18" s="21" t="n">
        <v>2018</v>
      </c>
      <c r="B18" s="21" t="s">
        <v>0</v>
      </c>
      <c r="C18" s="21" t="n">
        <v>85</v>
      </c>
      <c r="D18" s="21" t="n">
        <v>530</v>
      </c>
      <c r="E18" s="21" t="n">
        <v>1.3821818328</v>
      </c>
      <c r="F18" s="21" t="n">
        <f aca="false">D18*2.2457</f>
        <v>1190.221</v>
      </c>
      <c r="G18" s="21" t="n">
        <f aca="false">F18*0.6</f>
        <v>714.1326</v>
      </c>
    </row>
    <row r="19" customFormat="false" ht="12.8" hidden="false" customHeight="false" outlineLevel="0" collapsed="false">
      <c r="A19" s="21" t="n">
        <v>2018</v>
      </c>
      <c r="B19" s="21" t="s">
        <v>0</v>
      </c>
      <c r="C19" s="21" t="n">
        <v>87</v>
      </c>
      <c r="D19" s="21" t="n">
        <v>38.5</v>
      </c>
      <c r="E19" s="21" t="n">
        <v>0.65778210996</v>
      </c>
      <c r="F19" s="21" t="n">
        <f aca="false">D19*2.2457</f>
        <v>86.45945</v>
      </c>
      <c r="G19" s="21" t="n">
        <f aca="false">F19*0.6</f>
        <v>51.87567</v>
      </c>
    </row>
    <row r="20" customFormat="false" ht="12.8" hidden="false" customHeight="false" outlineLevel="0" collapsed="false">
      <c r="A20" s="21" t="n">
        <v>2018</v>
      </c>
      <c r="B20" s="21" t="s">
        <v>0</v>
      </c>
      <c r="C20" s="21" t="n">
        <v>120</v>
      </c>
      <c r="E20" s="21" t="n">
        <v>1.7063034312</v>
      </c>
      <c r="F20" s="21" t="n">
        <f aca="false">D20*2.2457</f>
        <v>0</v>
      </c>
      <c r="G20" s="21" t="n">
        <f aca="false">F20*0.6</f>
        <v>0</v>
      </c>
    </row>
    <row r="21" customFormat="false" ht="12.8" hidden="false" customHeight="false" outlineLevel="0" collapsed="false">
      <c r="A21" s="21" t="n">
        <v>2018</v>
      </c>
      <c r="B21" s="21" t="s">
        <v>0</v>
      </c>
      <c r="C21" s="21" t="n">
        <v>150</v>
      </c>
      <c r="D21" s="21" t="n">
        <v>10</v>
      </c>
      <c r="E21" s="21" t="n">
        <v>0.073060043712</v>
      </c>
      <c r="F21" s="21" t="n">
        <f aca="false">D21*2.2457</f>
        <v>22.457</v>
      </c>
      <c r="G21" s="21" t="n">
        <f aca="false">F21*0.6</f>
        <v>13.4742</v>
      </c>
    </row>
    <row r="22" customFormat="false" ht="15" hidden="false" customHeight="false" outlineLevel="0" collapsed="false">
      <c r="A22" s="21" t="n">
        <v>2018</v>
      </c>
      <c r="B22" s="21" t="s">
        <v>0</v>
      </c>
      <c r="C22" s="21" t="n">
        <v>221</v>
      </c>
      <c r="D22" s="21" t="n">
        <v>13</v>
      </c>
      <c r="E22" s="0"/>
      <c r="F22" s="21" t="n">
        <f aca="false">D22*2.2457</f>
        <v>29.1941</v>
      </c>
      <c r="G22" s="21" t="n">
        <f aca="false">F22*0.6</f>
        <v>17.51646</v>
      </c>
    </row>
    <row r="23" customFormat="false" ht="12.8" hidden="false" customHeight="false" outlineLevel="0" collapsed="false">
      <c r="A23" s="21" t="n">
        <v>2018</v>
      </c>
      <c r="B23" s="21" t="s">
        <v>0</v>
      </c>
      <c r="C23" s="21" t="n">
        <v>368</v>
      </c>
      <c r="D23" s="21" t="n">
        <v>375</v>
      </c>
      <c r="E23" s="21" t="n">
        <v>0.44133636708</v>
      </c>
      <c r="F23" s="21" t="n">
        <f aca="false">D23*2.2457</f>
        <v>842.1375</v>
      </c>
      <c r="G23" s="21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27" activeCellId="0" sqref="G27"/>
    </sheetView>
  </sheetViews>
  <sheetFormatPr defaultColWidth="8.3671875" defaultRowHeight="15" zeroHeight="false" outlineLevelRow="0" outlineLevelCol="0"/>
  <sheetData>
    <row r="1" customFormat="false" ht="15" hidden="false" customHeight="false" outlineLevel="0" collapsed="false">
      <c r="D1" s="0" t="s">
        <v>12</v>
      </c>
      <c r="E1" s="0" t="s">
        <v>236</v>
      </c>
    </row>
    <row r="2" customFormat="false" ht="15" hidden="false" customHeight="false" outlineLevel="0" collapsed="false">
      <c r="A2" s="0" t="s">
        <v>138</v>
      </c>
      <c r="B2" s="0" t="s">
        <v>62</v>
      </c>
      <c r="C2" s="0" t="s">
        <v>17</v>
      </c>
      <c r="D2" s="0" t="s">
        <v>33</v>
      </c>
      <c r="E2" s="0" t="s">
        <v>35</v>
      </c>
      <c r="F2" s="0" t="s">
        <v>237</v>
      </c>
    </row>
    <row r="3" customFormat="false" ht="15" hidden="false" customHeight="false" outlineLevel="0" collapsed="false">
      <c r="A3" s="0" t="n">
        <v>2018</v>
      </c>
      <c r="B3" s="0" t="s">
        <v>99</v>
      </c>
      <c r="C3" s="0" t="n">
        <v>93</v>
      </c>
      <c r="D3" s="0" t="n">
        <v>160</v>
      </c>
      <c r="E3" s="0" t="n">
        <v>12.96</v>
      </c>
      <c r="F3" s="0" t="n">
        <f aca="false">E3/$E$3</f>
        <v>1</v>
      </c>
    </row>
    <row r="4" customFormat="false" ht="15" hidden="false" customHeight="false" outlineLevel="0" collapsed="false">
      <c r="A4" s="0" t="n">
        <v>2018</v>
      </c>
      <c r="B4" s="0" t="s">
        <v>99</v>
      </c>
      <c r="C4" s="0" t="n">
        <v>122</v>
      </c>
      <c r="D4" s="0" t="n">
        <v>54</v>
      </c>
      <c r="E4" s="0" t="n">
        <v>9.88</v>
      </c>
      <c r="F4" s="0" t="n">
        <f aca="false">E4/$E$3</f>
        <v>0.762345679012346</v>
      </c>
    </row>
    <row r="5" customFormat="false" ht="15" hidden="false" customHeight="false" outlineLevel="0" collapsed="false">
      <c r="A5" s="0" t="n">
        <v>2018</v>
      </c>
      <c r="B5" s="0" t="s">
        <v>99</v>
      </c>
      <c r="C5" s="0" t="n">
        <v>145</v>
      </c>
      <c r="D5" s="0" t="n">
        <v>181</v>
      </c>
      <c r="E5" s="0" t="n">
        <v>7.36</v>
      </c>
      <c r="F5" s="0" t="n">
        <f aca="false">E5/$E$3</f>
        <v>0.567901234567901</v>
      </c>
    </row>
    <row r="6" customFormat="false" ht="15" hidden="false" customHeight="false" outlineLevel="0" collapsed="false">
      <c r="A6" s="0" t="n">
        <v>2018</v>
      </c>
      <c r="B6" s="0" t="s">
        <v>99</v>
      </c>
      <c r="C6" s="0" t="n">
        <v>190</v>
      </c>
      <c r="D6" s="0" t="n">
        <v>64</v>
      </c>
      <c r="E6" s="0" t="n">
        <v>6.97</v>
      </c>
      <c r="F6" s="0" t="n">
        <f aca="false">E6/$E$3</f>
        <v>0.537808641975309</v>
      </c>
    </row>
    <row r="7" customFormat="false" ht="15" hidden="false" customHeight="false" outlineLevel="0" collapsed="false">
      <c r="F7" s="0" t="s">
        <v>238</v>
      </c>
    </row>
    <row r="8" customFormat="false" ht="15" hidden="false" customHeight="false" outlineLevel="0" collapsed="false">
      <c r="A8" s="0" t="n">
        <v>2018</v>
      </c>
      <c r="B8" s="0" t="s">
        <v>0</v>
      </c>
      <c r="C8" s="0" t="n">
        <v>85</v>
      </c>
      <c r="D8" s="0" t="n">
        <v>530</v>
      </c>
      <c r="E8" s="0" t="n">
        <v>21.09</v>
      </c>
      <c r="F8" s="0" t="n">
        <f aca="false">E8/$E$9</f>
        <v>2.88114754098361</v>
      </c>
    </row>
    <row r="9" customFormat="false" ht="15" hidden="false" customHeight="false" outlineLevel="0" collapsed="false">
      <c r="A9" s="0" t="n">
        <v>2018</v>
      </c>
      <c r="B9" s="0" t="s">
        <v>0</v>
      </c>
      <c r="C9" s="0" t="n">
        <v>87</v>
      </c>
      <c r="D9" s="0" t="n">
        <v>38.5</v>
      </c>
      <c r="E9" s="0" t="n">
        <v>7.32</v>
      </c>
      <c r="F9" s="0" t="n">
        <f aca="false">E9/$E$9</f>
        <v>1</v>
      </c>
    </row>
    <row r="10" customFormat="false" ht="15" hidden="false" customHeight="false" outlineLevel="0" collapsed="false">
      <c r="A10" s="0" t="n">
        <v>2018</v>
      </c>
      <c r="B10" s="0" t="s">
        <v>0</v>
      </c>
      <c r="C10" s="0" t="n">
        <v>120</v>
      </c>
    </row>
    <row r="11" customFormat="false" ht="15" hidden="false" customHeight="false" outlineLevel="0" collapsed="false">
      <c r="A11" s="0" t="n">
        <v>2018</v>
      </c>
      <c r="B11" s="0" t="s">
        <v>0</v>
      </c>
      <c r="C11" s="0" t="n">
        <v>150</v>
      </c>
      <c r="D11" s="0" t="n">
        <v>10</v>
      </c>
      <c r="E11" s="0" t="n">
        <v>4.07</v>
      </c>
      <c r="F11" s="0" t="n">
        <f aca="false">E11/$E$9</f>
        <v>0.556010928961749</v>
      </c>
    </row>
    <row r="12" customFormat="false" ht="15" hidden="false" customHeight="false" outlineLevel="0" collapsed="false">
      <c r="A12" s="0" t="n">
        <v>2018</v>
      </c>
      <c r="B12" s="0" t="s">
        <v>0</v>
      </c>
      <c r="C12" s="0" t="n">
        <v>221</v>
      </c>
      <c r="D12" s="0" t="n">
        <v>13</v>
      </c>
      <c r="E12" s="0" t="n">
        <v>18.46</v>
      </c>
      <c r="F12" s="0" t="n">
        <f aca="false">E12/$E$9</f>
        <v>2.52185792349727</v>
      </c>
    </row>
    <row r="13" customFormat="false" ht="15" hidden="false" customHeight="false" outlineLevel="0" collapsed="false">
      <c r="A13" s="0" t="n">
        <v>2018</v>
      </c>
      <c r="B13" s="0" t="s">
        <v>0</v>
      </c>
      <c r="C13" s="0" t="n">
        <v>368</v>
      </c>
      <c r="D13" s="0" t="n">
        <v>375</v>
      </c>
      <c r="E13" s="0" t="n">
        <v>12.09</v>
      </c>
      <c r="F13" s="0" t="n">
        <f aca="false">E13/$E$9</f>
        <v>1.6516393442623</v>
      </c>
    </row>
    <row r="16" customFormat="false" ht="15" hidden="false" customHeight="false" outlineLevel="0" collapsed="false">
      <c r="D16" s="0" t="s">
        <v>12</v>
      </c>
      <c r="E16" s="0" t="s">
        <v>236</v>
      </c>
    </row>
    <row r="17" customFormat="false" ht="15" hidden="false" customHeight="false" outlineLevel="0" collapsed="false">
      <c r="A17" s="0" t="s">
        <v>138</v>
      </c>
      <c r="B17" s="0" t="s">
        <v>62</v>
      </c>
      <c r="C17" s="0" t="s">
        <v>17</v>
      </c>
      <c r="D17" s="0" t="s">
        <v>33</v>
      </c>
      <c r="E17" s="0" t="s">
        <v>35</v>
      </c>
      <c r="F17" s="0" t="s">
        <v>239</v>
      </c>
    </row>
    <row r="18" customFormat="false" ht="15" hidden="false" customHeight="false" outlineLevel="0" collapsed="false">
      <c r="A18" s="0" t="n">
        <v>2017</v>
      </c>
      <c r="B18" s="0" t="s">
        <v>0</v>
      </c>
      <c r="C18" s="0" t="n">
        <v>100</v>
      </c>
      <c r="D18" s="0" t="n">
        <v>15</v>
      </c>
      <c r="E18" s="0" t="n">
        <v>2.52542014905108</v>
      </c>
      <c r="F18" s="0" t="n">
        <f aca="false">E18/$D$28</f>
        <v>0.681818181818182</v>
      </c>
    </row>
    <row r="19" customFormat="false" ht="15" hidden="false" customHeight="false" outlineLevel="0" collapsed="false">
      <c r="A19" s="0" t="n">
        <v>2017</v>
      </c>
      <c r="B19" s="0" t="s">
        <v>0</v>
      </c>
      <c r="C19" s="0" t="n">
        <v>100</v>
      </c>
      <c r="D19" s="0" t="n">
        <v>29</v>
      </c>
      <c r="E19" s="0" t="n">
        <v>4.88247895483209</v>
      </c>
      <c r="F19" s="0" t="n">
        <f aca="false">E19/$D$28</f>
        <v>1.31818181818182</v>
      </c>
    </row>
    <row r="20" customFormat="false" ht="15" hidden="false" customHeight="false" outlineLevel="0" collapsed="false">
      <c r="A20" s="0" t="n">
        <v>2017</v>
      </c>
      <c r="B20" s="0" t="s">
        <v>0</v>
      </c>
      <c r="C20" s="0" t="n">
        <v>113</v>
      </c>
      <c r="D20" s="0" t="n">
        <v>34</v>
      </c>
      <c r="E20" s="0" t="n">
        <v>4.80415754312583</v>
      </c>
      <c r="F20" s="0" t="n">
        <f aca="false">E20/$D$28</f>
        <v>1.29703644063066</v>
      </c>
    </row>
    <row r="21" customFormat="false" ht="15" hidden="false" customHeight="false" outlineLevel="0" collapsed="false">
      <c r="A21" s="0" t="n">
        <v>2017</v>
      </c>
      <c r="B21" s="0" t="s">
        <v>0</v>
      </c>
      <c r="C21" s="0" t="n">
        <v>120</v>
      </c>
      <c r="D21" s="0" t="n">
        <v>16</v>
      </c>
      <c r="E21" s="0" t="n">
        <v>2.69378149232115</v>
      </c>
      <c r="F21" s="0" t="n">
        <f aca="false">E21/$D$28</f>
        <v>0.727272727272727</v>
      </c>
    </row>
    <row r="22" customFormat="false" ht="15" hidden="false" customHeight="false" outlineLevel="0" collapsed="false">
      <c r="A22" s="0" t="n">
        <v>2017</v>
      </c>
      <c r="B22" s="0" t="s">
        <v>0</v>
      </c>
      <c r="C22" s="0" t="n">
        <v>120</v>
      </c>
      <c r="D22" s="0" t="n">
        <v>21</v>
      </c>
      <c r="E22" s="0" t="n">
        <v>3.53558820867151</v>
      </c>
      <c r="F22" s="0" t="n">
        <f aca="false">E22/$D$28</f>
        <v>0.954545454545454</v>
      </c>
    </row>
    <row r="23" customFormat="false" ht="15" hidden="false" customHeight="false" outlineLevel="0" collapsed="false">
      <c r="A23" s="0" t="n">
        <v>2017</v>
      </c>
      <c r="B23" s="0" t="s">
        <v>0</v>
      </c>
      <c r="C23" s="0" t="n">
        <v>150</v>
      </c>
      <c r="D23" s="0" t="n">
        <v>30</v>
      </c>
      <c r="E23" s="0" t="n">
        <v>1.88893214400569</v>
      </c>
      <c r="F23" s="0" t="n">
        <f aca="false">E23/$D$28</f>
        <v>0.509977827050999</v>
      </c>
    </row>
    <row r="24" customFormat="false" ht="15" hidden="false" customHeight="false" outlineLevel="0" collapsed="false">
      <c r="A24" s="0" t="n">
        <v>2017</v>
      </c>
      <c r="B24" s="0" t="s">
        <v>0</v>
      </c>
      <c r="C24" s="0" t="n">
        <v>150</v>
      </c>
      <c r="D24" s="0" t="n">
        <v>24</v>
      </c>
      <c r="E24" s="0" t="n">
        <v>1.51114571520455</v>
      </c>
      <c r="F24" s="0" t="n">
        <f aca="false">E24/$D$28</f>
        <v>0.407982261640799</v>
      </c>
    </row>
    <row r="25" customFormat="false" ht="15" hidden="false" customHeight="false" outlineLevel="0" collapsed="false">
      <c r="A25" s="0" t="n">
        <v>2017</v>
      </c>
      <c r="B25" s="0" t="s">
        <v>0</v>
      </c>
      <c r="C25" s="0" t="n">
        <v>179</v>
      </c>
      <c r="D25" s="0" t="n">
        <v>31</v>
      </c>
      <c r="E25" s="0" t="n">
        <v>1.95189654880588</v>
      </c>
      <c r="F25" s="0" t="n">
        <f aca="false">E25/$D$28</f>
        <v>0.526977087952699</v>
      </c>
    </row>
    <row r="26" customFormat="false" ht="15" hidden="false" customHeight="false" outlineLevel="0" collapsed="false">
      <c r="A26" s="0" t="n">
        <v>2017</v>
      </c>
      <c r="B26" s="0" t="s">
        <v>0</v>
      </c>
      <c r="C26" s="0" t="n">
        <v>180</v>
      </c>
      <c r="D26" s="0" t="n">
        <v>39</v>
      </c>
      <c r="E26" s="0" t="n">
        <v>2.45561178720739</v>
      </c>
      <c r="F26" s="0" t="n">
        <f aca="false">E26/$D$28</f>
        <v>0.662971175166297</v>
      </c>
    </row>
    <row r="28" customFormat="false" ht="15" hidden="false" customHeight="false" outlineLevel="0" collapsed="false">
      <c r="A28" s="0" t="s">
        <v>240</v>
      </c>
      <c r="D28" s="0" t="n">
        <f aca="false">AVERAGE(E18:E19)</f>
        <v>3.70394955194158</v>
      </c>
    </row>
    <row r="30" customFormat="false" ht="15" hidden="false" customHeight="false" outlineLevel="0" collapsed="false">
      <c r="A30" s="0" t="s">
        <v>241</v>
      </c>
      <c r="E30" s="0" t="n">
        <f aca="false">AVERAGE(E3:E13,E18:E26)</f>
        <v>7.02494514129029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3671875" defaultRowHeight="15" zeroHeight="false" outlineLevelRow="0" outlineLevelCol="0"/>
  <cols>
    <col collapsed="false" customWidth="false" hidden="false" outlineLevel="0" max="1024" min="1" style="28" width="8.36"/>
  </cols>
  <sheetData>
    <row r="1" customFormat="false" ht="15" hidden="false" customHeight="false" outlineLevel="0" collapsed="false">
      <c r="A1" s="28" t="s">
        <v>242</v>
      </c>
      <c r="B1" s="28" t="s">
        <v>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3812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2021-10-18T17:43:01Z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