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laras orginial zoop C calc she" sheetId="2" r:id="rId4"/>
  </sheets>
  <definedNames/>
  <calcPr/>
</workbook>
</file>

<file path=xl/sharedStrings.xml><?xml version="1.0" encoding="utf-8"?>
<sst xmlns="http://schemas.openxmlformats.org/spreadsheetml/2006/main" count="1156" uniqueCount="301">
  <si>
    <t>Sample name</t>
  </si>
  <si>
    <t>Lat/Long deployed</t>
  </si>
  <si>
    <t>Date Deployed</t>
  </si>
  <si>
    <t>Lat/Long recovered</t>
  </si>
  <si>
    <t>date recovered/sampled</t>
  </si>
  <si>
    <t>Station: P1 is onshore, P2 is offshore</t>
  </si>
  <si>
    <t>trap array #</t>
  </si>
  <si>
    <t>deployment #</t>
  </si>
  <si>
    <t>depth [m]</t>
  </si>
  <si>
    <t>Net or Cone</t>
  </si>
  <si>
    <t>Exo Data?  If so, what sonde serial number?</t>
  </si>
  <si>
    <t>FIlter #</t>
  </si>
  <si>
    <t>Filter pre-weight (g)</t>
  </si>
  <si>
    <t>BB tube plus cap weight (g)</t>
  </si>
  <si>
    <t>BB tube plus wet filter weight (g)</t>
  </si>
  <si>
    <t>BB tube plus dry filter weight (g)</t>
  </si>
  <si>
    <t>Dry filter with sample weight (mg)</t>
  </si>
  <si>
    <t>Dry sample weight (mg) (BB tube plus dry filter - BB tube - filter weight)</t>
  </si>
  <si>
    <t>Proportion of sample that is flux material (not filter)</t>
  </si>
  <si>
    <t>anticipated deployment duration [h]</t>
  </si>
  <si>
    <t>bottom burn time from deployment start [h]</t>
  </si>
  <si>
    <t xml:space="preserve"> top burn time from deployment start [h]</t>
  </si>
  <si>
    <t>injection burn time from deployment start [h]</t>
  </si>
  <si>
    <t xml:space="preserve"> 2nd top burn time from deployment start [h]</t>
  </si>
  <si>
    <t>net close time from deployment start [h]</t>
  </si>
  <si>
    <t>time +P bottle collecting [hr]</t>
  </si>
  <si>
    <t>time +P bottle collecting [days]</t>
  </si>
  <si>
    <t>time top collector collecting [hr]</t>
  </si>
  <si>
    <t>time top collector collecting [days]</t>
  </si>
  <si>
    <t>Total time collecting for +P and top combined [hr]</t>
  </si>
  <si>
    <t>Total time collecting for +P and top combined [days]</t>
  </si>
  <si>
    <t>bottle</t>
  </si>
  <si>
    <t>tracer</t>
  </si>
  <si>
    <t>filter type</t>
  </si>
  <si>
    <t>filter</t>
  </si>
  <si>
    <t>volume filtered [mL]</t>
  </si>
  <si>
    <t>Total Sample Volume (mL)</t>
  </si>
  <si>
    <t>Proportion of sample filtered</t>
  </si>
  <si>
    <t>scaled up to reflect volume filtered (mg) - this number represents the estimated total mass of particles collected, assuming 100% of sample was filtered - represents duplicate estimations if sample was filtered onto multiple filters</t>
  </si>
  <si>
    <t>mass for flux calc (mg)</t>
  </si>
  <si>
    <t>mass for flux calc control bottle subtracted (mg)</t>
  </si>
  <si>
    <t>time for flux calc (day)</t>
  </si>
  <si>
    <t>Sampling area for flux calc (in m2: 0.46 cone and 1.23 net)</t>
  </si>
  <si>
    <t>mg/m2/day</t>
  </si>
  <si>
    <t>shallow trap type    (G4 = cone; G5= net)</t>
  </si>
  <si>
    <t>deep trap type            (G4 = cone; G5= net)</t>
  </si>
  <si>
    <t>Portion of sample filter extracted for protein (likely 1/4 filter for most samples)</t>
  </si>
  <si>
    <t>Lowry Protein Concentration (ug/mL)</t>
  </si>
  <si>
    <t>Mass (mg) sent for C/N analysis (UC Davis) natural</t>
  </si>
  <si>
    <t>Amount N natural (ug)</t>
  </si>
  <si>
    <t>Amount C natural (ug)</t>
  </si>
  <si>
    <t>Mass (mg) sent for C/N analysis (UC Davis) acidified</t>
  </si>
  <si>
    <t>Amount N acidified (ug)</t>
  </si>
  <si>
    <t>Amount C acidified (ug)</t>
  </si>
  <si>
    <t>Organic C mass on filter (ug C) calculated by using the relative masses of AZ acidified mass and Q total dry mass of filter to scale up the Org C amount to the entire filter. This bypasses the subtractive mass flux and LOD using small mass differences.</t>
  </si>
  <si>
    <t>Org C flux (umol C/m2/day) by only stable isotope, incubations, areas</t>
  </si>
  <si>
    <t>Total filter carbon estimate from zooplankton carcasses (Rodriguez and Mullin 1986 conversion from photos by CF) (umol C)</t>
  </si>
  <si>
    <t>C flux from zooplankton carcasses (umol C/m2/day)</t>
  </si>
  <si>
    <t>Ratio of C flux without zoop carcasses vs with (samples sent to UCD did not have zoops in them)</t>
  </si>
  <si>
    <t>notes</t>
  </si>
  <si>
    <t>1-30_151m_+P</t>
  </si>
  <si>
    <t>16° 58.59' N x 107° 01.35' W</t>
  </si>
  <si>
    <t>P2</t>
  </si>
  <si>
    <t>cone</t>
  </si>
  <si>
    <t>no</t>
  </si>
  <si>
    <t>na</t>
  </si>
  <si>
    <t>+P</t>
  </si>
  <si>
    <t>NO2-</t>
  </si>
  <si>
    <t>GF-75, 47 mm</t>
  </si>
  <si>
    <t>G4</t>
  </si>
  <si>
    <t>37.7</t>
  </si>
  <si>
    <t>31.1</t>
  </si>
  <si>
    <t>shallow trap Jim's. Didn't fire</t>
  </si>
  <si>
    <t>1-30_151m_ctl</t>
  </si>
  <si>
    <t>ctl</t>
  </si>
  <si>
    <t>35.8</t>
  </si>
  <si>
    <t>30.4</t>
  </si>
  <si>
    <t>4-31_121m_+P</t>
  </si>
  <si>
    <t>16° 59.246' N x 107° 01.776' W</t>
  </si>
  <si>
    <t>yes</t>
  </si>
  <si>
    <t>30.1</t>
  </si>
  <si>
    <t>deep trap Jim's. didnt fire</t>
  </si>
  <si>
    <t>4-31_121m_ctl</t>
  </si>
  <si>
    <t>35.7</t>
  </si>
  <si>
    <t>31.5</t>
  </si>
  <si>
    <t>3-32_147m_top_remainder</t>
  </si>
  <si>
    <t>16° 55.7' N x 107° 0.0 ' W</t>
  </si>
  <si>
    <t>net</t>
  </si>
  <si>
    <t>yes -464</t>
  </si>
  <si>
    <t>top</t>
  </si>
  <si>
    <t>33S</t>
  </si>
  <si>
    <t>G5</t>
  </si>
  <si>
    <t>3-32_147m_top</t>
  </si>
  <si>
    <t>31.3</t>
  </si>
  <si>
    <t>Below detection</t>
  </si>
  <si>
    <t>31.2</t>
  </si>
  <si>
    <t xml:space="preserve">MORGAN's. lot's of swimmers in +P removed into seperate tube. </t>
  </si>
  <si>
    <t>3-32_147m_+P_remainder</t>
  </si>
  <si>
    <t>remainder of ctl, top, +P - Morgan siphoned out the majority and is splitting and giving 100ml of top collector</t>
  </si>
  <si>
    <t>3-32_147m_ctl</t>
  </si>
  <si>
    <t>32.3</t>
  </si>
  <si>
    <t>31.7</t>
  </si>
  <si>
    <t>remainder of top collector filtered 05/01 after being in MRR's fridge since collection</t>
  </si>
  <si>
    <t>3-32_147m_nw1</t>
  </si>
  <si>
    <t>net wash</t>
  </si>
  <si>
    <t>31.9</t>
  </si>
  <si>
    <t>30.8</t>
  </si>
  <si>
    <t>3-32_147m_nw2</t>
  </si>
  <si>
    <t>3-32_147m_nw3</t>
  </si>
  <si>
    <t>3-32_147m_nw4</t>
  </si>
  <si>
    <t>2-33_368m_top</t>
  </si>
  <si>
    <t>17° 00.454' N x 106° 59.515 ' W</t>
  </si>
  <si>
    <t>31</t>
  </si>
  <si>
    <t>100ml top filtered onto supor and given away</t>
  </si>
  <si>
    <t>2-33_368m_+P</t>
  </si>
  <si>
    <t>30.3</t>
  </si>
  <si>
    <t>30.7</t>
  </si>
  <si>
    <t>2-33_368m_ctl</t>
  </si>
  <si>
    <t>30.5</t>
  </si>
  <si>
    <t>2-33_368m_nw1 (does this exist?)</t>
  </si>
  <si>
    <t>2-33_368m_nw2</t>
  </si>
  <si>
    <t>2-33_368m_nw3</t>
  </si>
  <si>
    <t>2-33_586m_top</t>
  </si>
  <si>
    <t>none</t>
  </si>
  <si>
    <t>2-33_586m_+P</t>
  </si>
  <si>
    <t>2-33_586m_ctl</t>
  </si>
  <si>
    <t>30.2</t>
  </si>
  <si>
    <t>below detection limit</t>
  </si>
  <si>
    <t>2-33_586m_nw</t>
  </si>
  <si>
    <t>31.4</t>
  </si>
  <si>
    <t>31.8</t>
  </si>
  <si>
    <t>4-34_87m_top</t>
  </si>
  <si>
    <t>16° 58.170' N x 107° 02.205 ' W</t>
  </si>
  <si>
    <t xml:space="preserve">PIT </t>
  </si>
  <si>
    <t>4-34_87m_+P</t>
  </si>
  <si>
    <t>4-34_87m_ctl</t>
  </si>
  <si>
    <t>30.6</t>
  </si>
  <si>
    <t>4-34_221m_top</t>
  </si>
  <si>
    <t>33.1</t>
  </si>
  <si>
    <t>100ml removed from top collector and filtered onto supor</t>
  </si>
  <si>
    <t>4-34_221m_+P</t>
  </si>
  <si>
    <t>4-34_221m_ctl</t>
  </si>
  <si>
    <t>31.6</t>
  </si>
  <si>
    <t>3-36_85m_top</t>
  </si>
  <si>
    <t>16° 58.61' N x 107° 03.33 ' W</t>
  </si>
  <si>
    <t>100ml of 85m top collector went on supor for metagenomics</t>
  </si>
  <si>
    <t>3-36_85m_+P</t>
  </si>
  <si>
    <t>32.1</t>
  </si>
  <si>
    <t>3-36_85m_ctl</t>
  </si>
  <si>
    <t>3-36_85m_nw1</t>
  </si>
  <si>
    <t>3-36_85m_nw2</t>
  </si>
  <si>
    <t>3-36_85m_nw3</t>
  </si>
  <si>
    <t>3-36_147m_nw1</t>
  </si>
  <si>
    <t>Morgan's trap</t>
  </si>
  <si>
    <t>3-36_147m_nw2</t>
  </si>
  <si>
    <t>original BB tube + cap: 1.485g, original BB tube + filter post: 1.606g. *re-weighed empty BB tube and BB tube + filter again after freeze dry and got values in red. this gives a non-negative value. Maybe just incorrect weight first time weighed?</t>
  </si>
  <si>
    <t>1-37_50m_+P1/top1</t>
  </si>
  <si>
    <t>20° 09.062' N x 106° 00.008 ' W</t>
  </si>
  <si>
    <t>?</t>
  </si>
  <si>
    <t>P1</t>
  </si>
  <si>
    <t>26hr flux deployment only. No controls no top collectors either. GoPro 40m</t>
  </si>
  <si>
    <t>1-37_50m_+P/top2</t>
  </si>
  <si>
    <t>part of filter left in 15ml falcon tube accidentally during first freeze dry. forgottenpiece freeze dried seperatly and added to total filter weight, which gives a positive flux number. two filter pieces still seperated as 26-1 and 26-2. original flux number: -21.5mg</t>
  </si>
  <si>
    <t>1-37_50m_nw1</t>
  </si>
  <si>
    <t>1-37_50m_nw2</t>
  </si>
  <si>
    <t>1-37_120m_+P/top</t>
  </si>
  <si>
    <t>Morgan took split</t>
  </si>
  <si>
    <t>1-37_120m_nw1</t>
  </si>
  <si>
    <t>26hr flux deployment only. No controls no top collectors either</t>
  </si>
  <si>
    <t>1-37_120m_nw2</t>
  </si>
  <si>
    <t>1-37_120m_nw3</t>
  </si>
  <si>
    <t>1-37_120m_nw4</t>
  </si>
  <si>
    <t>225ml on supor</t>
  </si>
  <si>
    <t>2-38_122m_top</t>
  </si>
  <si>
    <t>20° 20.0295' N x 106° 06.6705 ' W</t>
  </si>
  <si>
    <t>yes -1463</t>
  </si>
  <si>
    <t>Deep trap Jim's w/ PIT @ 189m. Also supor 150ml</t>
  </si>
  <si>
    <t>2-38_122m_+P</t>
  </si>
  <si>
    <t>2-38_122m_ctl</t>
  </si>
  <si>
    <t>32</t>
  </si>
  <si>
    <t>3-39_120m_top</t>
  </si>
  <si>
    <t>20° 07.98' N x 106° 01.22 ' W</t>
  </si>
  <si>
    <t>20° 17.733' N x 106° 07.0162 ' W</t>
  </si>
  <si>
    <t>Fe</t>
  </si>
  <si>
    <t>Jim's trap. Filtered remainder of top collector. PIT</t>
  </si>
  <si>
    <t>3-39_190m_top</t>
  </si>
  <si>
    <t>supor 150ml</t>
  </si>
  <si>
    <t>3-39_190m_+P</t>
  </si>
  <si>
    <t>3-39_190m_ctl</t>
  </si>
  <si>
    <t>32.4</t>
  </si>
  <si>
    <t>4-40_123m_+P</t>
  </si>
  <si>
    <t>20° 22.9' N x 106° 11.87 ' W</t>
  </si>
  <si>
    <t>no log sheet for this deployment...this was a 33SO4 (Morgan) trap though, so perhaps she has the duration recorded?</t>
  </si>
  <si>
    <t>Morgan's trap, top collector is a 100ml split from Morgan, supor 50ml nw, omnipore 50ml nw</t>
  </si>
  <si>
    <t>4-40_123m_nw1</t>
  </si>
  <si>
    <t>assumed times from leg 2 trap plan sheet</t>
  </si>
  <si>
    <t>4-40_123m_nw2</t>
  </si>
  <si>
    <t>4-40_123m_nw3</t>
  </si>
  <si>
    <t>4-40_201m_+P</t>
  </si>
  <si>
    <t>32.8</t>
  </si>
  <si>
    <t>morgan took 150ml nw</t>
  </si>
  <si>
    <t>4-40_201m_ctl</t>
  </si>
  <si>
    <t>supor of nw 50ml, omnipore of nw 50ml</t>
  </si>
  <si>
    <t>4-40_201m_nw1</t>
  </si>
  <si>
    <t>30.9</t>
  </si>
  <si>
    <t>4-40_201m_nw2</t>
  </si>
  <si>
    <t>4-40_201m_nw3</t>
  </si>
  <si>
    <t>4-40_201m_nw4</t>
  </si>
  <si>
    <t>4-40_201m_nw5</t>
  </si>
  <si>
    <t>1-42_221m_+P1</t>
  </si>
  <si>
    <t>20° 15.965' N x 106° 04.588 ' W</t>
  </si>
  <si>
    <t>20° 30.791' N x 106° 10.662 ' W</t>
  </si>
  <si>
    <t>TSTP 120ml nw, omnipore 50ml</t>
  </si>
  <si>
    <t>1-42_221m_+P2</t>
  </si>
  <si>
    <t>1-42_221m_nw1</t>
  </si>
  <si>
    <t>might be 2 more nw filters (96, 97) 200ml each, but inventory sheet is a bit hard to read</t>
  </si>
  <si>
    <t>1-42_221m_nw2</t>
  </si>
  <si>
    <t>75/96</t>
  </si>
  <si>
    <t>1-42_221m_nw3</t>
  </si>
  <si>
    <t>76/97</t>
  </si>
  <si>
    <t>1-42_221m_nw4</t>
  </si>
  <si>
    <t>1-42_586m_+P</t>
  </si>
  <si>
    <t>supor 100ml</t>
  </si>
  <si>
    <t>1-42_586m_nw1</t>
  </si>
  <si>
    <t>1-42_586m_nw2</t>
  </si>
  <si>
    <t>1-42_586m_nw3</t>
  </si>
  <si>
    <t>1-42_586m_nw4</t>
  </si>
  <si>
    <t>2-43_145m_top</t>
  </si>
  <si>
    <t>20° 18.30' N x 106° 04.940 ' W</t>
  </si>
  <si>
    <t>20° 33.026' N x 106° 11.424 ' W</t>
  </si>
  <si>
    <t>04-27-18(?)</t>
  </si>
  <si>
    <t>supor top 120ml</t>
  </si>
  <si>
    <t>2-43_145m_+P</t>
  </si>
  <si>
    <t>2-43_145m_ctl</t>
  </si>
  <si>
    <t>2-43_288m_+P</t>
  </si>
  <si>
    <t>Jim's cone. PIT</t>
  </si>
  <si>
    <t>3-44_93m_top</t>
  </si>
  <si>
    <t>20° 29.539' N x 106° 12.202 ' W</t>
  </si>
  <si>
    <t>yes -463</t>
  </si>
  <si>
    <t>PIT. supor top 100ml</t>
  </si>
  <si>
    <t>3-44_93m_+P</t>
  </si>
  <si>
    <t>3-44_93m_ctl</t>
  </si>
  <si>
    <t>4-45_143m_+P</t>
  </si>
  <si>
    <t>20° 23.543' N x 106° 7.614 ' W</t>
  </si>
  <si>
    <t>20° 28.828' N x 106° 10.090 ' W</t>
  </si>
  <si>
    <t>yes -1464</t>
  </si>
  <si>
    <t>Morgan's net. top filter is a split from Morgan. Morgan took 480ml of nw</t>
  </si>
  <si>
    <t>4-45_143m_nw1</t>
  </si>
  <si>
    <t>TSTP nw 100ml, omnipore nw 60ml</t>
  </si>
  <si>
    <t>4-45_143m_nw2</t>
  </si>
  <si>
    <t>4-45_143m_nw3</t>
  </si>
  <si>
    <t>4-45_143m_nw4</t>
  </si>
  <si>
    <t>4-45_143m_nw5</t>
  </si>
  <si>
    <t>4-45_843m_+P</t>
  </si>
  <si>
    <t>Flux only net, gunky mucusy stuff probably jellyfish</t>
  </si>
  <si>
    <t>4-45_843m_nw1</t>
  </si>
  <si>
    <t>4-45_843m_nw2</t>
  </si>
  <si>
    <t>4-45_843m_nw3</t>
  </si>
  <si>
    <t>4-45_843m_nw4</t>
  </si>
  <si>
    <t>32.2</t>
  </si>
  <si>
    <t>P2 2018</t>
  </si>
  <si>
    <t>trap section</t>
  </si>
  <si>
    <t>organism</t>
  </si>
  <si>
    <t>length (mm)</t>
  </si>
  <si>
    <t>length um</t>
  </si>
  <si>
    <t>width (mm)</t>
  </si>
  <si>
    <t>log(wt (ugC)</t>
  </si>
  <si>
    <t>ug C</t>
  </si>
  <si>
    <t>umol C</t>
  </si>
  <si>
    <t>Total</t>
  </si>
  <si>
    <t>log(wt (ugC)=2.23*log(length (um))-5.58</t>
  </si>
  <si>
    <t>Rodriguez and Mullin 1986</t>
  </si>
  <si>
    <t>for macrozooplankton</t>
  </si>
  <si>
    <t>87m</t>
  </si>
  <si>
    <t>ostracod</t>
  </si>
  <si>
    <t>snail?</t>
  </si>
  <si>
    <t>netwash</t>
  </si>
  <si>
    <t>85m</t>
  </si>
  <si>
    <t>pteropod body</t>
  </si>
  <si>
    <t>pteropod shell</t>
  </si>
  <si>
    <t>copepod</t>
  </si>
  <si>
    <t>amphipod</t>
  </si>
  <si>
    <t>leg?</t>
  </si>
  <si>
    <t>??crustacean</t>
  </si>
  <si>
    <t>shell</t>
  </si>
  <si>
    <t>147m</t>
  </si>
  <si>
    <t>euphausiiid</t>
  </si>
  <si>
    <t>Gammerid amphipod</t>
  </si>
  <si>
    <t>funnel?</t>
  </si>
  <si>
    <t xml:space="preserve">147m </t>
  </si>
  <si>
    <t>2 pteropod shells</t>
  </si>
  <si>
    <t>368m</t>
  </si>
  <si>
    <t>gammerid amphipod</t>
  </si>
  <si>
    <t>lantern fish</t>
  </si>
  <si>
    <t>not a macrozooplankton</t>
  </si>
  <si>
    <t>myctophid fish equation</t>
  </si>
  <si>
    <t>log C(g) =3.35log(length(mm))-6.16</t>
  </si>
  <si>
    <t>moku and kawaguchi 2008</t>
  </si>
  <si>
    <t>not the correct myctophid fish, but better than copepod equation…</t>
  </si>
  <si>
    <t>586m</t>
  </si>
  <si>
    <t>Little shell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</si>
</sst>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m/d"/>
    <numFmt numFmtId="166" formatCode="##0.00"/>
    <numFmt numFmtId="167" formatCode="mm-dd-yy"/>
    <numFmt numFmtId="168" formatCode="m/d/yy"/>
  </numFmts>
  <fonts count="10">
    <font>
      <sz val="10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sz val="12.0"/>
      <name val="Arial"/>
    </font>
    <font>
      <color rgb="FFFF0000"/>
    </font>
    <font>
      <color rgb="FF454545"/>
    </font>
    <font>
      <color rgb="FF000000"/>
      <name val="Arial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49" xfId="0" applyAlignment="1" applyFont="1" applyNumberFormat="1">
      <alignment horizontal="right"/>
    </xf>
    <xf borderId="0" fillId="0" fontId="3" numFmtId="165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5" numFmtId="0" xfId="0" applyFont="1"/>
    <xf borderId="0" fillId="0" fontId="5" numFmtId="166" xfId="0" applyFont="1" applyNumberFormat="1"/>
    <xf borderId="0" fillId="2" fontId="3" numFmtId="0" xfId="0" applyFill="1" applyFont="1"/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 vertical="top"/>
    </xf>
    <xf borderId="0" fillId="3" fontId="3" numFmtId="0" xfId="0" applyFill="1" applyFont="1"/>
    <xf borderId="0" fillId="0" fontId="4" numFmtId="49" xfId="0" applyAlignment="1" applyFont="1" applyNumberFormat="1">
      <alignment horizontal="right" readingOrder="0"/>
    </xf>
    <xf borderId="0" fillId="0" fontId="3" numFmtId="167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3" numFmtId="168" xfId="0" applyAlignment="1" applyFont="1" applyNumberFormat="1">
      <alignment horizontal="right" readingOrder="0"/>
    </xf>
    <xf borderId="0" fillId="0" fontId="3" numFmtId="168" xfId="0" applyAlignment="1" applyFont="1" applyNumberFormat="1">
      <alignment readingOrder="0"/>
    </xf>
    <xf borderId="0" fillId="0" fontId="3" numFmtId="49" xfId="0" applyFont="1" applyNumberFormat="1"/>
    <xf borderId="0" fillId="0" fontId="3" numFmtId="0" xfId="0" applyAlignment="1" applyFont="1">
      <alignment horizontal="right"/>
    </xf>
    <xf borderId="0" fillId="0" fontId="3" numFmtId="4" xfId="0" applyFont="1" applyNumberFormat="1"/>
    <xf borderId="0" fillId="0" fontId="9" numFmtId="0" xfId="0" applyAlignment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vertical="bottom"/>
    </xf>
    <xf quotePrefix="1"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2" fillId="0" fontId="9" numFmtId="0" xfId="0" applyAlignment="1" applyBorder="1" applyFont="1">
      <alignment horizontal="right" vertical="bottom"/>
    </xf>
    <xf borderId="2" fillId="4" fontId="9" numFmtId="0" xfId="0" applyAlignment="1" applyBorder="1" applyFill="1" applyFont="1">
      <alignment vertical="bottom"/>
    </xf>
    <xf borderId="2" fillId="4" fontId="9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  <col customWidth="1" min="2" max="2" width="24.13"/>
    <col customWidth="1" min="3" max="3" width="18.75"/>
    <col customWidth="1" min="4" max="4" width="26.0"/>
    <col customWidth="1" min="5" max="5" width="18.75"/>
    <col customWidth="1" min="13" max="20" width="19.88"/>
    <col customWidth="1" min="21" max="21" width="20.13"/>
    <col customWidth="1" min="22" max="22" width="17.88"/>
    <col customWidth="1" min="23" max="23" width="19.88"/>
    <col customWidth="1" min="24" max="24" width="16.25"/>
    <col customWidth="1" min="25" max="25" width="17.13"/>
    <col customWidth="1" min="26" max="31" width="11.25"/>
    <col customWidth="1" min="32" max="32" width="21.75"/>
    <col customWidth="1" min="34" max="34" width="18.0"/>
    <col customWidth="1" min="35" max="35" width="17.5"/>
    <col customWidth="1" min="36" max="36" width="13.63"/>
    <col customWidth="1" min="37" max="38" width="17.5"/>
    <col customWidth="1" min="39" max="39" width="22.5"/>
    <col customWidth="1" min="40" max="45" width="16.75"/>
    <col customWidth="1" min="46" max="46" width="13.5"/>
    <col customWidth="1" min="55" max="55" width="42.88"/>
    <col customWidth="1" min="56" max="56" width="28.25"/>
    <col customWidth="1" min="57" max="57" width="22.13"/>
    <col customWidth="1" min="59" max="59" width="20.0"/>
    <col customWidth="1" min="60" max="60" width="162.75"/>
  </cols>
  <sheetData>
    <row r="1" ht="122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8" t="s">
        <v>29</v>
      </c>
      <c r="AE1" s="8" t="s">
        <v>30</v>
      </c>
      <c r="AF1" s="7" t="s">
        <v>31</v>
      </c>
      <c r="AG1" s="6" t="s">
        <v>32</v>
      </c>
      <c r="AH1" s="6" t="s">
        <v>33</v>
      </c>
      <c r="AI1" s="7" t="s">
        <v>34</v>
      </c>
      <c r="AJ1" s="6" t="s">
        <v>35</v>
      </c>
      <c r="AK1" s="1" t="s">
        <v>36</v>
      </c>
      <c r="AL1" s="9" t="s">
        <v>37</v>
      </c>
      <c r="AM1" s="10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7" t="s">
        <v>44</v>
      </c>
      <c r="AT1" s="7" t="s">
        <v>45</v>
      </c>
      <c r="AU1" s="1" t="s">
        <v>46</v>
      </c>
      <c r="AV1" s="1" t="s">
        <v>47</v>
      </c>
      <c r="AW1" s="11" t="s">
        <v>48</v>
      </c>
      <c r="AX1" s="12" t="s">
        <v>49</v>
      </c>
      <c r="AY1" s="12" t="s">
        <v>50</v>
      </c>
      <c r="AZ1" s="11" t="s">
        <v>51</v>
      </c>
      <c r="BA1" s="12" t="s">
        <v>52</v>
      </c>
      <c r="BB1" s="12" t="s">
        <v>53</v>
      </c>
      <c r="BC1" s="12" t="s">
        <v>54</v>
      </c>
      <c r="BD1" s="11" t="s">
        <v>55</v>
      </c>
      <c r="BE1" s="1" t="s">
        <v>56</v>
      </c>
      <c r="BF1" s="1" t="s">
        <v>57</v>
      </c>
      <c r="BG1" s="1" t="s">
        <v>58</v>
      </c>
      <c r="BH1" s="6" t="s">
        <v>59</v>
      </c>
      <c r="BI1" s="6"/>
      <c r="BJ1" s="6"/>
      <c r="BK1" s="6"/>
      <c r="BL1" s="6"/>
      <c r="BM1" s="6"/>
      <c r="BN1" s="6"/>
    </row>
    <row r="2">
      <c r="A2" s="13" t="s">
        <v>60</v>
      </c>
      <c r="C2" s="14">
        <v>43205.0</v>
      </c>
      <c r="D2" s="13" t="s">
        <v>61</v>
      </c>
      <c r="E2" s="14">
        <v>43206.0</v>
      </c>
      <c r="F2" s="13" t="s">
        <v>62</v>
      </c>
      <c r="G2" s="13">
        <v>1.0</v>
      </c>
      <c r="H2" s="13">
        <v>30.0</v>
      </c>
      <c r="I2" s="13">
        <v>151.0</v>
      </c>
      <c r="J2" s="13" t="s">
        <v>63</v>
      </c>
      <c r="K2" s="13" t="s">
        <v>64</v>
      </c>
      <c r="L2" s="13">
        <v>2.0</v>
      </c>
      <c r="M2" s="13">
        <v>0.122333333333333</v>
      </c>
      <c r="N2" s="13">
        <v>1.4836</v>
      </c>
      <c r="O2" s="13">
        <v>2.0141</v>
      </c>
      <c r="P2" s="13">
        <v>1.619</v>
      </c>
      <c r="Q2" s="13">
        <f t="shared" ref="Q2:Q93" si="1">(P2-N2)*1000</f>
        <v>135.4</v>
      </c>
      <c r="R2" s="13">
        <f t="shared" ref="R2:R5" si="2">(P2-N2-M2)*1000</f>
        <v>13.06666667</v>
      </c>
      <c r="S2" s="13">
        <f t="shared" ref="S2:S93" si="3">R2/Q2</f>
        <v>0.09650418513</v>
      </c>
      <c r="T2" s="13">
        <v>38.0</v>
      </c>
      <c r="U2" s="13">
        <v>8.0</v>
      </c>
      <c r="V2" s="13">
        <v>23.167</v>
      </c>
      <c r="W2" s="13">
        <v>23.0</v>
      </c>
      <c r="X2" s="13">
        <v>38.0</v>
      </c>
      <c r="Y2" s="13" t="s">
        <v>65</v>
      </c>
      <c r="Z2" s="15">
        <f>V2-U2</f>
        <v>15.167</v>
      </c>
      <c r="AA2" s="15">
        <f>Z2/24</f>
        <v>0.6319583333</v>
      </c>
      <c r="AB2" s="15"/>
      <c r="AC2" s="15"/>
      <c r="AD2" s="15">
        <f>X2-U2</f>
        <v>30</v>
      </c>
      <c r="AE2" s="15">
        <f>AD2/24</f>
        <v>1.25</v>
      </c>
      <c r="AF2" s="15" t="s">
        <v>66</v>
      </c>
      <c r="AG2" s="13" t="s">
        <v>67</v>
      </c>
      <c r="AH2" t="s">
        <v>68</v>
      </c>
      <c r="AI2" s="16">
        <v>43101.0</v>
      </c>
      <c r="AJ2" s="13">
        <v>750.0</v>
      </c>
      <c r="AK2" s="13">
        <v>1000.0</v>
      </c>
      <c r="AL2" s="17">
        <f t="shared" ref="AL2:AL5" si="4">AJ2/AK2</f>
        <v>0.75</v>
      </c>
      <c r="AM2" s="13">
        <f t="shared" ref="AM2:AM5" si="5">R2/AL2</f>
        <v>17.42222222</v>
      </c>
      <c r="AN2" s="13">
        <f>AM2</f>
        <v>17.42222222</v>
      </c>
      <c r="AO2" s="13">
        <f>AN2-AM3</f>
        <v>0.6289732771</v>
      </c>
      <c r="AP2" s="18">
        <f>AA2</f>
        <v>0.6319583333</v>
      </c>
      <c r="AQ2" s="13">
        <v>0.46</v>
      </c>
      <c r="AR2" s="13">
        <f>(AN2/AP2)/AQ2</f>
        <v>59.93179319</v>
      </c>
      <c r="AS2" s="13" t="s">
        <v>69</v>
      </c>
      <c r="AT2" s="13" t="s">
        <v>69</v>
      </c>
      <c r="AW2" s="19" t="s">
        <v>70</v>
      </c>
      <c r="AX2" s="20">
        <v>5.033016229680336</v>
      </c>
      <c r="AY2" s="20">
        <v>111.90869343629109</v>
      </c>
      <c r="AZ2" s="19" t="s">
        <v>71</v>
      </c>
      <c r="BA2" s="20">
        <v>7.4461375920545585</v>
      </c>
      <c r="BB2" s="20">
        <v>91.72876984749865</v>
      </c>
      <c r="BC2">
        <f t="shared" ref="BC2:BC93" si="6">BB2/(AZ2/Q2)</f>
        <v>399.3593388</v>
      </c>
      <c r="BD2">
        <f t="shared" ref="BD2:BD93" si="7">BC2/(12*AP2*AQ2)</f>
        <v>114.4817664</v>
      </c>
      <c r="BH2" s="13" t="s">
        <v>72</v>
      </c>
      <c r="BI2" s="21"/>
      <c r="BJ2" s="21"/>
      <c r="BK2" s="21"/>
      <c r="BL2" s="21"/>
      <c r="BM2" s="21"/>
      <c r="BN2" s="21"/>
    </row>
    <row r="3">
      <c r="A3" s="13" t="s">
        <v>73</v>
      </c>
      <c r="B3" s="14"/>
      <c r="C3" s="14">
        <v>43205.0</v>
      </c>
      <c r="D3" s="13" t="s">
        <v>61</v>
      </c>
      <c r="E3" s="14">
        <v>43206.0</v>
      </c>
      <c r="F3" s="13" t="s">
        <v>62</v>
      </c>
      <c r="G3" s="13">
        <v>1.0</v>
      </c>
      <c r="H3" s="13">
        <v>30.0</v>
      </c>
      <c r="I3" s="13">
        <v>151.0</v>
      </c>
      <c r="J3" s="13" t="s">
        <v>63</v>
      </c>
      <c r="K3" s="13" t="s">
        <v>64</v>
      </c>
      <c r="L3" s="13">
        <v>1.0</v>
      </c>
      <c r="M3" s="13">
        <v>0.123133333333333</v>
      </c>
      <c r="N3" s="13">
        <v>1.4822</v>
      </c>
      <c r="O3" s="13">
        <v>2.0657</v>
      </c>
      <c r="P3" s="13">
        <v>1.6186</v>
      </c>
      <c r="Q3" s="13">
        <f t="shared" si="1"/>
        <v>136.4</v>
      </c>
      <c r="R3" s="13">
        <f t="shared" si="2"/>
        <v>13.26666667</v>
      </c>
      <c r="S3" s="13">
        <f t="shared" si="3"/>
        <v>0.0972629521</v>
      </c>
      <c r="T3" s="13">
        <v>38.0</v>
      </c>
      <c r="U3" s="13">
        <v>8.0</v>
      </c>
      <c r="V3" s="13">
        <v>23.167</v>
      </c>
      <c r="W3" s="13">
        <v>23.0</v>
      </c>
      <c r="X3" s="13">
        <v>38.0</v>
      </c>
      <c r="Z3" s="22"/>
      <c r="AA3" s="22"/>
      <c r="AB3" s="22"/>
      <c r="AC3" s="22"/>
      <c r="AD3" s="22"/>
      <c r="AE3" s="22"/>
      <c r="AF3" s="22" t="s">
        <v>74</v>
      </c>
      <c r="AG3" s="13" t="s">
        <v>67</v>
      </c>
      <c r="AH3" t="s">
        <v>68</v>
      </c>
      <c r="AI3" s="16">
        <v>43101.0</v>
      </c>
      <c r="AJ3" s="13">
        <v>790.0</v>
      </c>
      <c r="AK3" s="13">
        <v>1000.0</v>
      </c>
      <c r="AL3" s="17">
        <f t="shared" si="4"/>
        <v>0.79</v>
      </c>
      <c r="AM3" s="13">
        <f t="shared" si="5"/>
        <v>16.79324895</v>
      </c>
      <c r="AN3" s="13"/>
      <c r="AO3" s="13"/>
      <c r="AP3" s="13"/>
      <c r="AQ3" s="13"/>
      <c r="AR3" s="13"/>
      <c r="AS3" s="13" t="s">
        <v>69</v>
      </c>
      <c r="AT3" s="13" t="s">
        <v>69</v>
      </c>
      <c r="AW3" s="19" t="s">
        <v>75</v>
      </c>
      <c r="AX3" s="20">
        <v>1.216389918629202</v>
      </c>
      <c r="AY3" s="20">
        <v>158.73571018280964</v>
      </c>
      <c r="AZ3" s="19" t="s">
        <v>76</v>
      </c>
      <c r="BA3" s="20">
        <v>2.3398550222446173</v>
      </c>
      <c r="BB3" s="20">
        <v>136.07044117300762</v>
      </c>
      <c r="BC3">
        <f t="shared" si="6"/>
        <v>610.5265847</v>
      </c>
      <c r="BD3" t="str">
        <f t="shared" si="7"/>
        <v>#DIV/0!</v>
      </c>
      <c r="BI3" s="21"/>
      <c r="BJ3" s="21"/>
      <c r="BK3" s="21"/>
      <c r="BL3" s="21"/>
      <c r="BM3" s="21"/>
      <c r="BN3" s="21"/>
    </row>
    <row r="4">
      <c r="A4" s="13" t="s">
        <v>77</v>
      </c>
      <c r="B4" s="14"/>
      <c r="C4" s="14">
        <v>43205.0</v>
      </c>
      <c r="D4" s="13" t="s">
        <v>78</v>
      </c>
      <c r="E4" s="14">
        <v>43206.0</v>
      </c>
      <c r="F4" s="13" t="s">
        <v>62</v>
      </c>
      <c r="G4" s="13">
        <v>4.0</v>
      </c>
      <c r="H4" s="13">
        <v>31.0</v>
      </c>
      <c r="I4" s="13">
        <v>121.0</v>
      </c>
      <c r="J4" s="13" t="s">
        <v>63</v>
      </c>
      <c r="K4" s="13" t="s">
        <v>79</v>
      </c>
      <c r="L4" s="13">
        <v>4.0</v>
      </c>
      <c r="M4" s="13">
        <v>0.123466666666666</v>
      </c>
      <c r="N4" s="13">
        <v>1.4757</v>
      </c>
      <c r="O4" s="13">
        <v>2.1607</v>
      </c>
      <c r="P4" s="13">
        <v>1.6161</v>
      </c>
      <c r="Q4" s="13">
        <f t="shared" si="1"/>
        <v>140.4</v>
      </c>
      <c r="R4" s="13">
        <f t="shared" si="2"/>
        <v>16.93333333</v>
      </c>
      <c r="S4" s="13">
        <f t="shared" si="3"/>
        <v>0.1206077873</v>
      </c>
      <c r="T4" s="13">
        <v>38.0</v>
      </c>
      <c r="U4" s="13">
        <v>8.0</v>
      </c>
      <c r="V4" s="13">
        <v>23.0</v>
      </c>
      <c r="W4" s="13">
        <v>23.083</v>
      </c>
      <c r="X4" s="23">
        <v>38.0</v>
      </c>
      <c r="Y4" s="13" t="s">
        <v>65</v>
      </c>
      <c r="Z4" s="15">
        <f>V4-U4</f>
        <v>15</v>
      </c>
      <c r="AA4" s="15">
        <f>Z4/24</f>
        <v>0.625</v>
      </c>
      <c r="AB4" s="15"/>
      <c r="AC4" s="15"/>
      <c r="AD4" s="15">
        <f>X4-U4</f>
        <v>30</v>
      </c>
      <c r="AE4" s="15">
        <f>AD4/24</f>
        <v>1.25</v>
      </c>
      <c r="AF4" s="15" t="s">
        <v>66</v>
      </c>
      <c r="AG4" s="13" t="s">
        <v>67</v>
      </c>
      <c r="AH4" s="13" t="s">
        <v>68</v>
      </c>
      <c r="AI4" s="16">
        <v>43101.0</v>
      </c>
      <c r="AJ4" s="13">
        <v>420.0</v>
      </c>
      <c r="AK4" s="13">
        <v>1000.0</v>
      </c>
      <c r="AL4" s="17">
        <f t="shared" si="4"/>
        <v>0.42</v>
      </c>
      <c r="AM4" s="13">
        <f t="shared" si="5"/>
        <v>40.31746032</v>
      </c>
      <c r="AN4" s="13">
        <f>AM4</f>
        <v>40.31746032</v>
      </c>
      <c r="AO4" s="13">
        <f>AN4-AM5</f>
        <v>20.79365079</v>
      </c>
      <c r="AP4" s="18">
        <f>AA4</f>
        <v>0.625</v>
      </c>
      <c r="AQ4" s="13">
        <v>0.46</v>
      </c>
      <c r="AR4" s="13">
        <f>(AN4/AP4)/AQ4</f>
        <v>140.2346446</v>
      </c>
      <c r="AS4" s="13" t="s">
        <v>69</v>
      </c>
      <c r="AT4" s="13" t="s">
        <v>69</v>
      </c>
      <c r="AW4" s="19" t="s">
        <v>80</v>
      </c>
      <c r="AX4" s="20">
        <v>3.248140540501746</v>
      </c>
      <c r="AY4" s="20">
        <v>100.60429640076799</v>
      </c>
      <c r="AZ4" s="19" t="s">
        <v>76</v>
      </c>
      <c r="BA4" s="20">
        <v>4.115168941311194</v>
      </c>
      <c r="BB4" s="20">
        <v>106.21860387854963</v>
      </c>
      <c r="BC4">
        <f t="shared" si="6"/>
        <v>490.5622363</v>
      </c>
      <c r="BD4">
        <f t="shared" si="7"/>
        <v>142.1919526</v>
      </c>
      <c r="BH4" s="13" t="s">
        <v>81</v>
      </c>
      <c r="BI4" s="21"/>
      <c r="BJ4" s="21"/>
      <c r="BK4" s="21"/>
      <c r="BL4" s="21"/>
      <c r="BM4" s="21"/>
      <c r="BN4" s="21"/>
    </row>
    <row r="5">
      <c r="A5" s="13" t="s">
        <v>82</v>
      </c>
      <c r="B5" s="14"/>
      <c r="C5" s="14">
        <v>43205.0</v>
      </c>
      <c r="D5" s="13" t="s">
        <v>78</v>
      </c>
      <c r="E5" s="14">
        <v>43206.0</v>
      </c>
      <c r="F5" s="13" t="s">
        <v>62</v>
      </c>
      <c r="G5" s="13">
        <v>4.0</v>
      </c>
      <c r="H5" s="13">
        <v>31.0</v>
      </c>
      <c r="I5" s="13">
        <v>121.0</v>
      </c>
      <c r="J5" s="13" t="s">
        <v>63</v>
      </c>
      <c r="K5" s="13" t="s">
        <v>79</v>
      </c>
      <c r="L5" s="13">
        <v>3.0</v>
      </c>
      <c r="M5" s="13">
        <v>0.1226</v>
      </c>
      <c r="N5" s="13">
        <v>1.4745</v>
      </c>
      <c r="O5" s="13">
        <v>2.0311</v>
      </c>
      <c r="P5" s="13">
        <v>1.6094</v>
      </c>
      <c r="Q5" s="13">
        <f t="shared" si="1"/>
        <v>134.9</v>
      </c>
      <c r="R5" s="13">
        <f t="shared" si="2"/>
        <v>12.3</v>
      </c>
      <c r="S5" s="13">
        <f t="shared" si="3"/>
        <v>0.09117865085</v>
      </c>
      <c r="T5" s="13">
        <v>38.0</v>
      </c>
      <c r="U5" s="13">
        <v>8.0</v>
      </c>
      <c r="V5" s="13">
        <v>23.0</v>
      </c>
      <c r="W5" s="13">
        <v>23.083</v>
      </c>
      <c r="X5" s="23">
        <v>38.0</v>
      </c>
      <c r="Z5" s="22"/>
      <c r="AA5" s="22"/>
      <c r="AB5" s="22"/>
      <c r="AC5" s="22"/>
      <c r="AD5" s="22"/>
      <c r="AE5" s="22"/>
      <c r="AF5" s="22" t="s">
        <v>74</v>
      </c>
      <c r="AG5" s="13" t="s">
        <v>67</v>
      </c>
      <c r="AH5" s="13" t="s">
        <v>68</v>
      </c>
      <c r="AI5" s="16">
        <v>43101.0</v>
      </c>
      <c r="AJ5" s="13">
        <v>630.0</v>
      </c>
      <c r="AK5" s="13">
        <v>1000.0</v>
      </c>
      <c r="AL5" s="17">
        <f t="shared" si="4"/>
        <v>0.63</v>
      </c>
      <c r="AM5" s="13">
        <f t="shared" si="5"/>
        <v>19.52380952</v>
      </c>
      <c r="AN5" s="13"/>
      <c r="AO5" s="13"/>
      <c r="AP5" s="13"/>
      <c r="AQ5" s="13"/>
      <c r="AR5" s="13"/>
      <c r="AS5" s="13" t="s">
        <v>69</v>
      </c>
      <c r="AT5" s="13" t="s">
        <v>69</v>
      </c>
      <c r="AW5" s="19" t="s">
        <v>83</v>
      </c>
      <c r="AX5" s="20">
        <v>11.189904136506815</v>
      </c>
      <c r="AY5" s="20">
        <v>179.7006144379938</v>
      </c>
      <c r="AZ5" s="19" t="s">
        <v>84</v>
      </c>
      <c r="BA5" s="20">
        <v>2.122312957303586</v>
      </c>
      <c r="BB5" s="20">
        <v>161.97234855321193</v>
      </c>
      <c r="BC5">
        <f t="shared" si="6"/>
        <v>693.6530102</v>
      </c>
      <c r="BD5" t="str">
        <f t="shared" si="7"/>
        <v>#DIV/0!</v>
      </c>
      <c r="BI5" s="21"/>
      <c r="BJ5" s="21"/>
      <c r="BK5" s="21"/>
      <c r="BL5" s="21"/>
      <c r="BM5" s="21"/>
      <c r="BN5" s="21"/>
    </row>
    <row r="6">
      <c r="A6" s="13" t="s">
        <v>85</v>
      </c>
      <c r="B6" s="13" t="s">
        <v>86</v>
      </c>
      <c r="C6" s="14">
        <v>43205.0</v>
      </c>
      <c r="E6" s="14">
        <v>43207.0</v>
      </c>
      <c r="F6" s="13" t="s">
        <v>62</v>
      </c>
      <c r="G6" s="13">
        <v>3.0</v>
      </c>
      <c r="H6" s="13">
        <v>32.0</v>
      </c>
      <c r="I6" s="13">
        <v>147.0</v>
      </c>
      <c r="J6" s="13" t="s">
        <v>87</v>
      </c>
      <c r="K6" s="13" t="s">
        <v>88</v>
      </c>
      <c r="L6" s="13">
        <v>6.0</v>
      </c>
      <c r="M6" s="13"/>
      <c r="N6" s="13"/>
      <c r="O6" s="13"/>
      <c r="P6" s="13"/>
      <c r="Q6" s="13">
        <f t="shared" si="1"/>
        <v>0</v>
      </c>
      <c r="R6" s="13"/>
      <c r="S6" s="13" t="str">
        <f t="shared" si="3"/>
        <v>#DIV/0!</v>
      </c>
      <c r="T6" s="13">
        <v>48.0</v>
      </c>
      <c r="U6" s="13">
        <v>8.0</v>
      </c>
      <c r="V6" s="13">
        <v>12.0</v>
      </c>
      <c r="W6" s="13">
        <v>12.166</v>
      </c>
      <c r="X6" s="13">
        <v>48.0</v>
      </c>
      <c r="Y6" s="13">
        <v>46.0</v>
      </c>
      <c r="Z6" s="22"/>
      <c r="AA6" s="15"/>
      <c r="AB6" s="22"/>
      <c r="AC6" s="22"/>
      <c r="AD6" s="15"/>
      <c r="AE6" s="15"/>
      <c r="AF6" s="22" t="s">
        <v>89</v>
      </c>
      <c r="AG6" s="13" t="s">
        <v>90</v>
      </c>
      <c r="AH6" s="13" t="s">
        <v>68</v>
      </c>
      <c r="AI6" s="16">
        <v>43101.0</v>
      </c>
      <c r="AJ6" s="13">
        <v>30.0</v>
      </c>
      <c r="AK6" s="13"/>
      <c r="AL6" s="17"/>
      <c r="AM6" s="13"/>
      <c r="AN6" s="13"/>
      <c r="AO6" s="13"/>
      <c r="AP6" s="13"/>
      <c r="AQ6" s="13"/>
      <c r="AR6" s="13"/>
      <c r="AS6" s="13" t="s">
        <v>91</v>
      </c>
      <c r="AT6" s="13" t="s">
        <v>65</v>
      </c>
      <c r="BC6" t="str">
        <f t="shared" si="6"/>
        <v>#DIV/0!</v>
      </c>
      <c r="BD6" t="str">
        <f t="shared" si="7"/>
        <v>#DIV/0!</v>
      </c>
      <c r="BH6" s="24"/>
      <c r="BI6" s="25"/>
      <c r="BJ6" s="25"/>
      <c r="BK6" s="25"/>
      <c r="BL6" s="25"/>
      <c r="BM6" s="25"/>
      <c r="BN6" s="25"/>
    </row>
    <row r="7">
      <c r="A7" s="13" t="s">
        <v>92</v>
      </c>
      <c r="B7" s="13" t="s">
        <v>86</v>
      </c>
      <c r="C7" s="14">
        <v>43205.0</v>
      </c>
      <c r="D7" s="14"/>
      <c r="E7" s="14">
        <v>43207.0</v>
      </c>
      <c r="F7" s="13" t="s">
        <v>62</v>
      </c>
      <c r="G7" s="13">
        <v>3.0</v>
      </c>
      <c r="H7" s="13">
        <v>32.0</v>
      </c>
      <c r="I7" s="13">
        <v>147.0</v>
      </c>
      <c r="J7" s="13" t="s">
        <v>87</v>
      </c>
      <c r="K7" s="13" t="s">
        <v>88</v>
      </c>
      <c r="L7" s="13">
        <v>99.0</v>
      </c>
      <c r="M7" s="13">
        <v>0.123966666666666</v>
      </c>
      <c r="N7" s="13">
        <v>1.4845</v>
      </c>
      <c r="O7" s="13">
        <v>2.1135</v>
      </c>
      <c r="P7" s="13">
        <v>1.6218</v>
      </c>
      <c r="Q7" s="13">
        <f t="shared" si="1"/>
        <v>137.3</v>
      </c>
      <c r="R7" s="13">
        <f t="shared" ref="R7:R10" si="8">(P7-N7-M7)*1000</f>
        <v>13.33333333</v>
      </c>
      <c r="S7" s="13">
        <f t="shared" si="3"/>
        <v>0.09711094926</v>
      </c>
      <c r="T7" s="13">
        <v>48.0</v>
      </c>
      <c r="U7" s="13">
        <v>8.0</v>
      </c>
      <c r="V7" s="13">
        <v>12.0</v>
      </c>
      <c r="W7" s="13">
        <v>12.166</v>
      </c>
      <c r="X7" s="13">
        <v>48.0</v>
      </c>
      <c r="Y7" s="13">
        <v>46.0</v>
      </c>
      <c r="Z7" s="22"/>
      <c r="AA7" s="15"/>
      <c r="AB7" s="22">
        <f>X7-V7</f>
        <v>36</v>
      </c>
      <c r="AC7" s="22">
        <f>AB7/24</f>
        <v>1.5</v>
      </c>
      <c r="AD7" s="15">
        <f>X7-U7</f>
        <v>40</v>
      </c>
      <c r="AE7" s="15">
        <f>AD7/24</f>
        <v>1.666666667</v>
      </c>
      <c r="AF7" s="22" t="s">
        <v>89</v>
      </c>
      <c r="AG7" s="13" t="s">
        <v>90</v>
      </c>
      <c r="AH7" s="13" t="s">
        <v>68</v>
      </c>
      <c r="AI7" s="16">
        <v>43101.0</v>
      </c>
      <c r="AJ7" s="13">
        <v>100.0</v>
      </c>
      <c r="AK7" s="13">
        <v>600.0</v>
      </c>
      <c r="AL7" s="17">
        <f t="shared" ref="AL7:AL93" si="9">AJ7/AK7</f>
        <v>0.1666666667</v>
      </c>
      <c r="AM7" s="13">
        <f t="shared" ref="AM7:AM93" si="10">R7/AL7</f>
        <v>80</v>
      </c>
      <c r="AN7" s="13">
        <f>AM7+AM8</f>
        <v>277.9166667</v>
      </c>
      <c r="AO7" s="13">
        <f>AN7-AM9</f>
        <v>253.0800654</v>
      </c>
      <c r="AP7" s="18">
        <f>AE7</f>
        <v>1.666666667</v>
      </c>
      <c r="AQ7" s="13">
        <v>1.23</v>
      </c>
      <c r="AR7" s="13">
        <f>(AN7/AP7)/AQ7</f>
        <v>135.5691057</v>
      </c>
      <c r="AS7" s="13" t="s">
        <v>91</v>
      </c>
      <c r="AT7" s="13" t="s">
        <v>65</v>
      </c>
      <c r="AW7" s="19" t="s">
        <v>93</v>
      </c>
      <c r="AX7" s="19" t="s">
        <v>94</v>
      </c>
      <c r="AY7" s="20">
        <v>31.799371967560454</v>
      </c>
      <c r="AZ7" s="19" t="s">
        <v>95</v>
      </c>
      <c r="BA7" s="19" t="s">
        <v>94</v>
      </c>
      <c r="BB7" s="20">
        <v>34.03438016043624</v>
      </c>
      <c r="BC7">
        <f t="shared" si="6"/>
        <v>149.7730896</v>
      </c>
      <c r="BD7">
        <f t="shared" si="7"/>
        <v>6.088336976</v>
      </c>
      <c r="BH7" s="24" t="s">
        <v>96</v>
      </c>
      <c r="BI7" s="21"/>
      <c r="BJ7" s="21"/>
      <c r="BK7" s="21"/>
      <c r="BL7" s="21"/>
      <c r="BM7" s="21"/>
      <c r="BN7" s="21"/>
    </row>
    <row r="8">
      <c r="A8" s="13" t="s">
        <v>97</v>
      </c>
      <c r="B8" s="13" t="s">
        <v>86</v>
      </c>
      <c r="C8" s="14">
        <v>43205.0</v>
      </c>
      <c r="D8" s="14"/>
      <c r="E8" s="14">
        <v>43207.0</v>
      </c>
      <c r="F8" s="13" t="s">
        <v>62</v>
      </c>
      <c r="G8" s="13">
        <v>3.0</v>
      </c>
      <c r="H8" s="13">
        <v>32.0</v>
      </c>
      <c r="I8" s="13">
        <v>147.0</v>
      </c>
      <c r="J8" s="13" t="s">
        <v>87</v>
      </c>
      <c r="K8" s="13" t="s">
        <v>88</v>
      </c>
      <c r="L8" s="13">
        <v>7.0</v>
      </c>
      <c r="M8" s="13">
        <v>0.122933333333333</v>
      </c>
      <c r="N8" s="13">
        <v>1.4854</v>
      </c>
      <c r="O8" s="13">
        <v>2.0177</v>
      </c>
      <c r="P8" s="13">
        <v>1.6115</v>
      </c>
      <c r="Q8" s="13">
        <f t="shared" si="1"/>
        <v>126.1</v>
      </c>
      <c r="R8" s="13">
        <f t="shared" si="8"/>
        <v>3.166666667</v>
      </c>
      <c r="S8" s="13">
        <f t="shared" si="3"/>
        <v>0.0251123447</v>
      </c>
      <c r="T8" s="13">
        <v>48.0</v>
      </c>
      <c r="U8" s="13">
        <v>8.0</v>
      </c>
      <c r="V8" s="13">
        <v>12.0</v>
      </c>
      <c r="W8" s="13">
        <v>12.166</v>
      </c>
      <c r="X8" s="13">
        <v>48.0</v>
      </c>
      <c r="Y8" s="13">
        <v>46.0</v>
      </c>
      <c r="Z8" s="15">
        <f>V8-U8</f>
        <v>4</v>
      </c>
      <c r="AA8" s="15">
        <f>Z8/24</f>
        <v>0.1666666667</v>
      </c>
      <c r="AB8" s="15"/>
      <c r="AC8" s="15"/>
      <c r="AD8" s="15"/>
      <c r="AE8" s="15"/>
      <c r="AF8" s="15" t="s">
        <v>66</v>
      </c>
      <c r="AG8" s="13" t="s">
        <v>90</v>
      </c>
      <c r="AH8" s="13" t="s">
        <v>68</v>
      </c>
      <c r="AI8" s="16">
        <v>43101.0</v>
      </c>
      <c r="AJ8" s="13">
        <v>16.0</v>
      </c>
      <c r="AK8" s="13">
        <v>1000.0</v>
      </c>
      <c r="AL8" s="17">
        <f t="shared" si="9"/>
        <v>0.016</v>
      </c>
      <c r="AM8" s="13">
        <f t="shared" si="10"/>
        <v>197.9166667</v>
      </c>
      <c r="AN8" s="13"/>
      <c r="AO8" s="13"/>
      <c r="AP8" s="18">
        <f>AE7</f>
        <v>1.666666667</v>
      </c>
      <c r="AQ8" s="13">
        <v>1.23</v>
      </c>
      <c r="AR8" s="13"/>
      <c r="AS8" s="13" t="s">
        <v>91</v>
      </c>
      <c r="AT8" s="13" t="s">
        <v>65</v>
      </c>
      <c r="BC8" t="str">
        <f t="shared" si="6"/>
        <v>#DIV/0!</v>
      </c>
      <c r="BD8" t="str">
        <f t="shared" si="7"/>
        <v>#DIV/0!</v>
      </c>
      <c r="BE8">
        <v>560.0885548015597</v>
      </c>
      <c r="BF8">
        <f>BE8/(12*AP8*AQ8)</f>
        <v>22.76782743</v>
      </c>
      <c r="BG8">
        <f>BE8/BF8</f>
        <v>24.6</v>
      </c>
      <c r="BH8" s="24" t="s">
        <v>98</v>
      </c>
      <c r="BI8" s="21"/>
      <c r="BJ8" s="21"/>
      <c r="BK8" s="21"/>
      <c r="BL8" s="21"/>
      <c r="BM8" s="21"/>
      <c r="BN8" s="21"/>
    </row>
    <row r="9">
      <c r="A9" s="13" t="s">
        <v>99</v>
      </c>
      <c r="B9" s="13" t="s">
        <v>86</v>
      </c>
      <c r="C9" s="14">
        <v>43205.0</v>
      </c>
      <c r="D9" s="14"/>
      <c r="E9" s="14">
        <v>43207.0</v>
      </c>
      <c r="F9" s="13" t="s">
        <v>62</v>
      </c>
      <c r="G9" s="13">
        <v>3.0</v>
      </c>
      <c r="H9" s="13">
        <v>32.0</v>
      </c>
      <c r="I9" s="13">
        <v>147.0</v>
      </c>
      <c r="J9" s="13" t="s">
        <v>87</v>
      </c>
      <c r="K9" s="13" t="s">
        <v>88</v>
      </c>
      <c r="L9" s="13">
        <v>5.0</v>
      </c>
      <c r="M9" s="13">
        <v>0.122033333333333</v>
      </c>
      <c r="N9" s="13">
        <v>1.4771</v>
      </c>
      <c r="O9" s="13">
        <v>2.008</v>
      </c>
      <c r="P9" s="13">
        <v>1.6118</v>
      </c>
      <c r="Q9" s="13">
        <f t="shared" si="1"/>
        <v>134.7</v>
      </c>
      <c r="R9" s="13">
        <f t="shared" si="8"/>
        <v>12.66666667</v>
      </c>
      <c r="S9" s="13">
        <f t="shared" si="3"/>
        <v>0.09403612967</v>
      </c>
      <c r="T9" s="13">
        <v>48.0</v>
      </c>
      <c r="U9" s="13">
        <v>8.0</v>
      </c>
      <c r="V9" s="13">
        <v>12.0</v>
      </c>
      <c r="W9" s="13">
        <v>12.166</v>
      </c>
      <c r="X9" s="13">
        <v>48.0</v>
      </c>
      <c r="Y9" s="13">
        <v>46.0</v>
      </c>
      <c r="Z9" s="26"/>
      <c r="AA9" s="26"/>
      <c r="AB9" s="26"/>
      <c r="AC9" s="26"/>
      <c r="AD9" s="26"/>
      <c r="AE9" s="26"/>
      <c r="AF9" s="26" t="s">
        <v>74</v>
      </c>
      <c r="AG9" s="13" t="s">
        <v>90</v>
      </c>
      <c r="AH9" s="13" t="s">
        <v>68</v>
      </c>
      <c r="AI9" s="16">
        <v>43101.0</v>
      </c>
      <c r="AJ9" s="13">
        <v>510.0</v>
      </c>
      <c r="AK9" s="13">
        <v>1000.0</v>
      </c>
      <c r="AL9" s="17">
        <f t="shared" si="9"/>
        <v>0.51</v>
      </c>
      <c r="AM9" s="13">
        <f t="shared" si="10"/>
        <v>24.83660131</v>
      </c>
      <c r="AN9" s="13"/>
      <c r="AO9" s="13"/>
      <c r="AP9" s="13"/>
      <c r="AQ9" s="13"/>
      <c r="AR9" s="13"/>
      <c r="AS9" s="13" t="s">
        <v>91</v>
      </c>
      <c r="AT9" s="13" t="s">
        <v>65</v>
      </c>
      <c r="AW9" s="19" t="s">
        <v>100</v>
      </c>
      <c r="AX9" s="20">
        <v>1.2953563628960465</v>
      </c>
      <c r="AY9" s="20">
        <v>65.03496495643574</v>
      </c>
      <c r="AZ9" s="19" t="s">
        <v>101</v>
      </c>
      <c r="BA9" s="20">
        <v>2.8643346693033416</v>
      </c>
      <c r="BB9" s="20">
        <v>57.38086324067641</v>
      </c>
      <c r="BC9">
        <f t="shared" si="6"/>
        <v>243.8234157</v>
      </c>
      <c r="BD9" t="str">
        <f t="shared" si="7"/>
        <v>#DIV/0!</v>
      </c>
      <c r="BH9" s="24" t="s">
        <v>102</v>
      </c>
      <c r="BI9" s="21"/>
      <c r="BJ9" s="21"/>
      <c r="BK9" s="21"/>
      <c r="BL9" s="21"/>
      <c r="BM9" s="21"/>
      <c r="BN9" s="21"/>
    </row>
    <row r="10">
      <c r="A10" s="13" t="s">
        <v>103</v>
      </c>
      <c r="B10" s="13" t="s">
        <v>86</v>
      </c>
      <c r="C10" s="14">
        <v>43205.0</v>
      </c>
      <c r="D10" s="14"/>
      <c r="E10" s="14">
        <v>43207.0</v>
      </c>
      <c r="F10" s="13" t="s">
        <v>62</v>
      </c>
      <c r="G10" s="13">
        <v>3.0</v>
      </c>
      <c r="H10" s="13">
        <v>32.0</v>
      </c>
      <c r="I10" s="13">
        <v>147.0</v>
      </c>
      <c r="J10" s="13" t="s">
        <v>87</v>
      </c>
      <c r="K10" s="13" t="s">
        <v>88</v>
      </c>
      <c r="L10" s="13">
        <v>102.0</v>
      </c>
      <c r="M10" s="13">
        <v>0.12563333333333</v>
      </c>
      <c r="N10" s="13">
        <v>1.4906</v>
      </c>
      <c r="O10" s="13">
        <v>2.2146</v>
      </c>
      <c r="P10" s="13">
        <v>1.6282</v>
      </c>
      <c r="Q10" s="13">
        <f t="shared" si="1"/>
        <v>137.6</v>
      </c>
      <c r="R10" s="13">
        <f t="shared" si="8"/>
        <v>11.96666667</v>
      </c>
      <c r="S10" s="13">
        <f t="shared" si="3"/>
        <v>0.08696705426</v>
      </c>
      <c r="T10" s="13">
        <v>48.0</v>
      </c>
      <c r="U10" s="13">
        <v>8.0</v>
      </c>
      <c r="V10" s="13">
        <v>12.0</v>
      </c>
      <c r="W10" s="13">
        <v>12.166</v>
      </c>
      <c r="X10" s="13">
        <v>48.0</v>
      </c>
      <c r="Y10" s="13">
        <v>46.0</v>
      </c>
      <c r="Z10" s="22"/>
      <c r="AA10" s="22"/>
      <c r="AB10" s="22"/>
      <c r="AC10" s="22"/>
      <c r="AD10" s="22"/>
      <c r="AE10" s="22"/>
      <c r="AF10" s="22" t="s">
        <v>104</v>
      </c>
      <c r="AG10" s="13" t="s">
        <v>90</v>
      </c>
      <c r="AH10" s="13" t="s">
        <v>68</v>
      </c>
      <c r="AI10" s="16">
        <v>43101.0</v>
      </c>
      <c r="AJ10" s="22">
        <v>200.0</v>
      </c>
      <c r="AK10" s="16"/>
      <c r="AL10" s="17" t="str">
        <f t="shared" si="9"/>
        <v>#DIV/0!</v>
      </c>
      <c r="AM10" s="13" t="str">
        <f t="shared" si="10"/>
        <v>#DIV/0!</v>
      </c>
      <c r="AN10" s="13"/>
      <c r="AO10" s="13"/>
      <c r="AP10" s="13"/>
      <c r="AQ10" s="13"/>
      <c r="AR10" s="13"/>
      <c r="AS10" s="13" t="s">
        <v>91</v>
      </c>
      <c r="AT10" s="13" t="s">
        <v>65</v>
      </c>
      <c r="AW10" s="19" t="s">
        <v>105</v>
      </c>
      <c r="AX10" s="20">
        <v>27.555801876835957</v>
      </c>
      <c r="AY10" s="20">
        <v>271.1726828958746</v>
      </c>
      <c r="AZ10" s="19" t="s">
        <v>106</v>
      </c>
      <c r="BA10" s="20">
        <v>23.67073038194594</v>
      </c>
      <c r="BB10" s="20">
        <v>220.04491704048831</v>
      </c>
      <c r="BC10">
        <f t="shared" si="6"/>
        <v>983.0578112</v>
      </c>
      <c r="BD10" t="str">
        <f t="shared" si="7"/>
        <v>#DIV/0!</v>
      </c>
      <c r="BH10" s="24"/>
      <c r="BI10" s="21"/>
      <c r="BJ10" s="21"/>
      <c r="BK10" s="21"/>
      <c r="BL10" s="21"/>
      <c r="BM10" s="21"/>
      <c r="BN10" s="21"/>
    </row>
    <row r="11">
      <c r="A11" s="13" t="s">
        <v>107</v>
      </c>
      <c r="B11" s="13" t="s">
        <v>86</v>
      </c>
      <c r="C11" s="14">
        <v>43205.0</v>
      </c>
      <c r="D11" s="14"/>
      <c r="E11" s="14">
        <v>43207.0</v>
      </c>
      <c r="F11" s="13" t="s">
        <v>62</v>
      </c>
      <c r="G11" s="13">
        <v>3.0</v>
      </c>
      <c r="H11" s="13">
        <v>32.0</v>
      </c>
      <c r="I11" s="13">
        <v>147.0</v>
      </c>
      <c r="J11" s="13" t="s">
        <v>87</v>
      </c>
      <c r="K11" s="13" t="s">
        <v>88</v>
      </c>
      <c r="L11" s="13">
        <v>103.0</v>
      </c>
      <c r="M11" s="13"/>
      <c r="N11" s="13"/>
      <c r="O11" s="13"/>
      <c r="P11" s="13"/>
      <c r="Q11" s="13">
        <f t="shared" si="1"/>
        <v>0</v>
      </c>
      <c r="R11" s="13"/>
      <c r="S11" s="13" t="str">
        <f t="shared" si="3"/>
        <v>#DIV/0!</v>
      </c>
      <c r="T11" s="13">
        <v>48.0</v>
      </c>
      <c r="U11" s="13">
        <v>8.0</v>
      </c>
      <c r="V11" s="13">
        <v>12.0</v>
      </c>
      <c r="W11" s="13">
        <v>12.166</v>
      </c>
      <c r="X11" s="13">
        <v>48.0</v>
      </c>
      <c r="Y11" s="13">
        <v>46.0</v>
      </c>
      <c r="Z11" s="22"/>
      <c r="AA11" s="22"/>
      <c r="AB11" s="22"/>
      <c r="AC11" s="22"/>
      <c r="AD11" s="22"/>
      <c r="AE11" s="22"/>
      <c r="AF11" s="22" t="s">
        <v>104</v>
      </c>
      <c r="AG11" s="13" t="s">
        <v>90</v>
      </c>
      <c r="AH11" s="13" t="s">
        <v>68</v>
      </c>
      <c r="AI11" s="16">
        <v>43101.0</v>
      </c>
      <c r="AJ11" s="13">
        <v>200.0</v>
      </c>
      <c r="AK11" s="16"/>
      <c r="AL11" s="17" t="str">
        <f t="shared" si="9"/>
        <v>#DIV/0!</v>
      </c>
      <c r="AM11" s="13" t="str">
        <f t="shared" si="10"/>
        <v>#DIV/0!</v>
      </c>
      <c r="AN11" s="13"/>
      <c r="AO11" s="13"/>
      <c r="AP11" s="13"/>
      <c r="AQ11" s="13"/>
      <c r="AR11" s="13"/>
      <c r="AS11" s="13" t="s">
        <v>91</v>
      </c>
      <c r="AT11" s="13" t="s">
        <v>65</v>
      </c>
      <c r="BC11" t="str">
        <f t="shared" si="6"/>
        <v>#DIV/0!</v>
      </c>
      <c r="BD11" t="str">
        <f t="shared" si="7"/>
        <v>#DIV/0!</v>
      </c>
      <c r="BH11" s="24"/>
      <c r="BI11" s="25"/>
      <c r="BJ11" s="25"/>
      <c r="BK11" s="25"/>
      <c r="BL11" s="25"/>
      <c r="BM11" s="25"/>
      <c r="BN11" s="25"/>
    </row>
    <row r="12">
      <c r="A12" s="13" t="s">
        <v>108</v>
      </c>
      <c r="B12" s="13" t="s">
        <v>86</v>
      </c>
      <c r="C12" s="14">
        <v>43205.0</v>
      </c>
      <c r="D12" s="14"/>
      <c r="E12" s="14">
        <v>43207.0</v>
      </c>
      <c r="F12" s="13" t="s">
        <v>62</v>
      </c>
      <c r="G12" s="13">
        <v>3.0</v>
      </c>
      <c r="H12" s="13">
        <v>32.0</v>
      </c>
      <c r="I12" s="13">
        <v>147.0</v>
      </c>
      <c r="J12" s="13" t="s">
        <v>87</v>
      </c>
      <c r="K12" s="13" t="s">
        <v>88</v>
      </c>
      <c r="L12" s="13">
        <v>104.0</v>
      </c>
      <c r="M12" s="13"/>
      <c r="N12" s="13"/>
      <c r="O12" s="13"/>
      <c r="P12" s="13"/>
      <c r="Q12" s="13">
        <f t="shared" si="1"/>
        <v>0</v>
      </c>
      <c r="R12" s="13"/>
      <c r="S12" s="13" t="str">
        <f t="shared" si="3"/>
        <v>#DIV/0!</v>
      </c>
      <c r="T12" s="13">
        <v>48.0</v>
      </c>
      <c r="U12" s="13">
        <v>8.0</v>
      </c>
      <c r="V12" s="13">
        <v>12.0</v>
      </c>
      <c r="W12" s="13">
        <v>12.166</v>
      </c>
      <c r="X12" s="13">
        <v>48.0</v>
      </c>
      <c r="Y12" s="13">
        <v>46.0</v>
      </c>
      <c r="Z12" s="22"/>
      <c r="AA12" s="22"/>
      <c r="AB12" s="22"/>
      <c r="AC12" s="22"/>
      <c r="AD12" s="22"/>
      <c r="AE12" s="22"/>
      <c r="AF12" s="22" t="s">
        <v>104</v>
      </c>
      <c r="AG12" s="13" t="s">
        <v>90</v>
      </c>
      <c r="AH12" s="13" t="s">
        <v>68</v>
      </c>
      <c r="AI12" s="16">
        <v>43101.0</v>
      </c>
      <c r="AJ12" s="13">
        <v>200.0</v>
      </c>
      <c r="AK12" s="16"/>
      <c r="AL12" s="17" t="str">
        <f t="shared" si="9"/>
        <v>#DIV/0!</v>
      </c>
      <c r="AM12" s="13" t="str">
        <f t="shared" si="10"/>
        <v>#DIV/0!</v>
      </c>
      <c r="AN12" s="13"/>
      <c r="AO12" s="13"/>
      <c r="AP12" s="13"/>
      <c r="AQ12" s="13"/>
      <c r="AR12" s="13"/>
      <c r="AS12" s="13" t="s">
        <v>91</v>
      </c>
      <c r="AT12" s="13" t="s">
        <v>65</v>
      </c>
      <c r="BC12" t="str">
        <f t="shared" si="6"/>
        <v>#DIV/0!</v>
      </c>
      <c r="BD12" t="str">
        <f t="shared" si="7"/>
        <v>#DIV/0!</v>
      </c>
      <c r="BH12" s="24"/>
      <c r="BI12" s="25"/>
      <c r="BJ12" s="25"/>
      <c r="BK12" s="25"/>
      <c r="BL12" s="25"/>
      <c r="BM12" s="25"/>
      <c r="BN12" s="25"/>
    </row>
    <row r="13">
      <c r="A13" s="13" t="s">
        <v>109</v>
      </c>
      <c r="B13" s="13" t="s">
        <v>86</v>
      </c>
      <c r="C13" s="14">
        <v>43205.0</v>
      </c>
      <c r="D13" s="14"/>
      <c r="E13" s="14">
        <v>43207.0</v>
      </c>
      <c r="F13" s="13" t="s">
        <v>62</v>
      </c>
      <c r="G13" s="13">
        <v>3.0</v>
      </c>
      <c r="H13" s="13">
        <v>32.0</v>
      </c>
      <c r="I13" s="13">
        <v>147.0</v>
      </c>
      <c r="J13" s="13" t="s">
        <v>87</v>
      </c>
      <c r="K13" s="13" t="s">
        <v>88</v>
      </c>
      <c r="L13" s="13">
        <v>105.0</v>
      </c>
      <c r="M13" s="13"/>
      <c r="N13" s="13"/>
      <c r="O13" s="13"/>
      <c r="P13" s="13"/>
      <c r="Q13" s="13">
        <f t="shared" si="1"/>
        <v>0</v>
      </c>
      <c r="R13" s="13"/>
      <c r="S13" s="13" t="str">
        <f t="shared" si="3"/>
        <v>#DIV/0!</v>
      </c>
      <c r="T13" s="13">
        <v>48.0</v>
      </c>
      <c r="U13" s="13">
        <v>8.0</v>
      </c>
      <c r="V13" s="13">
        <v>12.0</v>
      </c>
      <c r="W13" s="13">
        <v>12.166</v>
      </c>
      <c r="X13" s="13">
        <v>48.0</v>
      </c>
      <c r="Y13" s="13">
        <v>46.0</v>
      </c>
      <c r="Z13" s="22"/>
      <c r="AA13" s="22"/>
      <c r="AB13" s="22"/>
      <c r="AC13" s="22"/>
      <c r="AD13" s="22"/>
      <c r="AE13" s="22"/>
      <c r="AF13" s="22" t="s">
        <v>104</v>
      </c>
      <c r="AG13" s="13" t="s">
        <v>90</v>
      </c>
      <c r="AH13" s="13" t="s">
        <v>68</v>
      </c>
      <c r="AI13" s="16">
        <v>43101.0</v>
      </c>
      <c r="AJ13" s="13">
        <v>200.0</v>
      </c>
      <c r="AK13" s="16"/>
      <c r="AL13" s="17" t="str">
        <f t="shared" si="9"/>
        <v>#DIV/0!</v>
      </c>
      <c r="AM13" s="13" t="str">
        <f t="shared" si="10"/>
        <v>#DIV/0!</v>
      </c>
      <c r="AN13" s="13"/>
      <c r="AO13" s="13"/>
      <c r="AP13" s="13"/>
      <c r="AQ13" s="13"/>
      <c r="AR13" s="13"/>
      <c r="AS13" s="13" t="s">
        <v>91</v>
      </c>
      <c r="AT13" s="13" t="s">
        <v>65</v>
      </c>
      <c r="BC13" t="str">
        <f t="shared" si="6"/>
        <v>#DIV/0!</v>
      </c>
      <c r="BD13" t="str">
        <f t="shared" si="7"/>
        <v>#DIV/0!</v>
      </c>
      <c r="BH13" s="24"/>
      <c r="BI13" s="25"/>
      <c r="BJ13" s="25"/>
      <c r="BK13" s="25"/>
      <c r="BL13" s="25"/>
      <c r="BM13" s="25"/>
      <c r="BN13" s="25"/>
    </row>
    <row r="14">
      <c r="A14" s="13" t="s">
        <v>110</v>
      </c>
      <c r="B14" s="27"/>
      <c r="C14" s="27">
        <v>43205.0</v>
      </c>
      <c r="D14" s="13" t="s">
        <v>111</v>
      </c>
      <c r="E14" s="27">
        <v>43210.0</v>
      </c>
      <c r="F14" s="13" t="s">
        <v>62</v>
      </c>
      <c r="G14" s="13">
        <v>2.0</v>
      </c>
      <c r="H14" s="13">
        <v>33.0</v>
      </c>
      <c r="I14" s="13">
        <v>368.0</v>
      </c>
      <c r="J14" s="13" t="s">
        <v>87</v>
      </c>
      <c r="K14" s="13" t="s">
        <v>64</v>
      </c>
      <c r="L14" s="13">
        <v>20.0</v>
      </c>
      <c r="M14" s="13">
        <v>0.122966666666666</v>
      </c>
      <c r="N14" s="13">
        <v>1.4702</v>
      </c>
      <c r="O14" s="13">
        <v>2.1926</v>
      </c>
      <c r="P14" s="13">
        <v>1.6078</v>
      </c>
      <c r="Q14" s="13">
        <f t="shared" si="1"/>
        <v>137.6</v>
      </c>
      <c r="R14" s="13">
        <f t="shared" ref="R14:R38" si="11">(P14-N14-M14)*1000</f>
        <v>14.63333333</v>
      </c>
      <c r="S14" s="13">
        <f t="shared" si="3"/>
        <v>0.1063468992</v>
      </c>
      <c r="T14" s="13">
        <v>105.0</v>
      </c>
      <c r="U14" s="13">
        <v>2.0</v>
      </c>
      <c r="V14" s="13">
        <v>52.0</v>
      </c>
      <c r="W14" s="13">
        <v>52.5</v>
      </c>
      <c r="X14" s="13">
        <v>105.0</v>
      </c>
      <c r="Y14" s="13">
        <v>105.0</v>
      </c>
      <c r="Z14" s="22"/>
      <c r="AA14" s="22"/>
      <c r="AB14" s="22">
        <f>X14-V14</f>
        <v>53</v>
      </c>
      <c r="AC14" s="22">
        <f>AB14/24</f>
        <v>2.208333333</v>
      </c>
      <c r="AD14" s="15">
        <f>X14-U14</f>
        <v>103</v>
      </c>
      <c r="AE14" s="15">
        <f>AD14/24</f>
        <v>4.291666667</v>
      </c>
      <c r="AF14" s="22" t="s">
        <v>89</v>
      </c>
      <c r="AG14" s="13" t="s">
        <v>67</v>
      </c>
      <c r="AH14" s="13" t="s">
        <v>68</v>
      </c>
      <c r="AI14" s="16">
        <v>43101.0</v>
      </c>
      <c r="AJ14" s="28">
        <v>600.0</v>
      </c>
      <c r="AK14" s="13">
        <v>600.0</v>
      </c>
      <c r="AL14" s="17">
        <f t="shared" si="9"/>
        <v>1</v>
      </c>
      <c r="AM14" s="13">
        <f t="shared" si="10"/>
        <v>14.63333333</v>
      </c>
      <c r="AN14" s="13">
        <f>sum(AM14:AM15)</f>
        <v>29.44345992</v>
      </c>
      <c r="AO14" s="13">
        <f>AN14-AM16</f>
        <v>-1.766416628</v>
      </c>
      <c r="AP14" s="18">
        <f>AE14</f>
        <v>4.291666667</v>
      </c>
      <c r="AQ14" s="13">
        <v>1.23</v>
      </c>
      <c r="AR14" s="13">
        <f>(AN14/AP14)/AQ14</f>
        <v>5.577733349</v>
      </c>
      <c r="AS14" s="13" t="s">
        <v>91</v>
      </c>
      <c r="AT14" s="13" t="s">
        <v>91</v>
      </c>
      <c r="AW14" s="19" t="s">
        <v>112</v>
      </c>
      <c r="AX14" s="20">
        <v>76.99933827288346</v>
      </c>
      <c r="AY14" s="20">
        <v>578.5624431596116</v>
      </c>
      <c r="AZ14" s="19" t="s">
        <v>76</v>
      </c>
      <c r="BA14" s="20">
        <v>85.68997474589004</v>
      </c>
      <c r="BB14" s="20">
        <v>514.702123391972</v>
      </c>
      <c r="BC14">
        <f t="shared" si="6"/>
        <v>2329.704348</v>
      </c>
      <c r="BD14">
        <f t="shared" si="7"/>
        <v>36.77803059</v>
      </c>
      <c r="BE14" s="13">
        <v>780.0</v>
      </c>
      <c r="BF14">
        <f>BE14/(12*AP14*AQ14)</f>
        <v>12.31352119</v>
      </c>
      <c r="BH14" s="13" t="s">
        <v>113</v>
      </c>
      <c r="BI14" s="21"/>
      <c r="BJ14" s="21"/>
      <c r="BK14" s="21"/>
      <c r="BL14" s="21"/>
      <c r="BM14" s="21"/>
      <c r="BN14" s="21"/>
    </row>
    <row r="15">
      <c r="A15" s="13" t="s">
        <v>114</v>
      </c>
      <c r="B15" s="27"/>
      <c r="C15" s="27">
        <v>43205.0</v>
      </c>
      <c r="D15" s="13" t="s">
        <v>111</v>
      </c>
      <c r="E15" s="27">
        <v>43210.0</v>
      </c>
      <c r="F15" s="13" t="s">
        <v>62</v>
      </c>
      <c r="G15" s="13">
        <v>2.0</v>
      </c>
      <c r="H15" s="13">
        <v>33.0</v>
      </c>
      <c r="J15" s="13" t="s">
        <v>87</v>
      </c>
      <c r="K15" s="13" t="s">
        <v>64</v>
      </c>
      <c r="L15" s="13">
        <v>19.0</v>
      </c>
      <c r="M15" s="13">
        <v>0.1235</v>
      </c>
      <c r="N15" s="13">
        <v>1.4898</v>
      </c>
      <c r="O15" s="13">
        <v>2.1886</v>
      </c>
      <c r="P15" s="13">
        <v>1.625</v>
      </c>
      <c r="Q15" s="13">
        <f t="shared" si="1"/>
        <v>135.2</v>
      </c>
      <c r="R15" s="13">
        <f t="shared" si="11"/>
        <v>11.7</v>
      </c>
      <c r="S15" s="13">
        <f t="shared" si="3"/>
        <v>0.08653846154</v>
      </c>
      <c r="T15" s="13">
        <v>105.0</v>
      </c>
      <c r="U15" s="13">
        <v>2.0</v>
      </c>
      <c r="V15" s="13">
        <v>52.0</v>
      </c>
      <c r="W15" s="13">
        <v>52.5</v>
      </c>
      <c r="X15" s="13">
        <v>105.0</v>
      </c>
      <c r="Y15" s="13">
        <v>105.0</v>
      </c>
      <c r="Z15" s="15">
        <f>V15-U15</f>
        <v>50</v>
      </c>
      <c r="AA15" s="15">
        <f>Z15/24</f>
        <v>2.083333333</v>
      </c>
      <c r="AB15" s="15"/>
      <c r="AC15" s="15"/>
      <c r="AD15" s="15"/>
      <c r="AE15" s="15"/>
      <c r="AF15" s="15" t="s">
        <v>66</v>
      </c>
      <c r="AG15" s="13" t="s">
        <v>67</v>
      </c>
      <c r="AH15" s="13" t="s">
        <v>68</v>
      </c>
      <c r="AI15" s="16">
        <v>43101.0</v>
      </c>
      <c r="AJ15" s="13">
        <v>790.0</v>
      </c>
      <c r="AK15" s="13">
        <v>1000.0</v>
      </c>
      <c r="AL15" s="17">
        <f t="shared" si="9"/>
        <v>0.79</v>
      </c>
      <c r="AM15" s="13">
        <f t="shared" si="10"/>
        <v>14.81012658</v>
      </c>
      <c r="AN15" s="13"/>
      <c r="AO15" s="13"/>
      <c r="AP15" s="13"/>
      <c r="AQ15" s="13"/>
      <c r="AR15" s="13"/>
      <c r="AS15" s="13" t="s">
        <v>91</v>
      </c>
      <c r="AT15" s="13" t="s">
        <v>91</v>
      </c>
      <c r="AW15" s="19" t="s">
        <v>115</v>
      </c>
      <c r="AX15" s="20">
        <v>39.24377365798279</v>
      </c>
      <c r="AY15" s="20">
        <v>396.27791658227204</v>
      </c>
      <c r="AZ15" s="19" t="s">
        <v>116</v>
      </c>
      <c r="BA15" s="20">
        <v>47.25300298272119</v>
      </c>
      <c r="BB15" s="20">
        <v>367.813577749161</v>
      </c>
      <c r="BC15">
        <f t="shared" si="6"/>
        <v>1619.81745</v>
      </c>
      <c r="BD15" t="str">
        <f t="shared" si="7"/>
        <v>#DIV/0!</v>
      </c>
      <c r="BI15" s="21"/>
      <c r="BJ15" s="21"/>
      <c r="BK15" s="21"/>
      <c r="BL15" s="21"/>
      <c r="BM15" s="21"/>
      <c r="BN15" s="21"/>
    </row>
    <row r="16">
      <c r="A16" s="13" t="s">
        <v>117</v>
      </c>
      <c r="B16" s="27"/>
      <c r="C16" s="27">
        <v>43205.0</v>
      </c>
      <c r="D16" s="13" t="s">
        <v>111</v>
      </c>
      <c r="E16" s="27">
        <v>43210.0</v>
      </c>
      <c r="F16" s="13" t="s">
        <v>62</v>
      </c>
      <c r="G16" s="13">
        <v>2.0</v>
      </c>
      <c r="H16" s="13">
        <v>33.0</v>
      </c>
      <c r="J16" s="13" t="s">
        <v>87</v>
      </c>
      <c r="K16" s="13" t="s">
        <v>64</v>
      </c>
      <c r="L16" s="13">
        <v>13.0</v>
      </c>
      <c r="M16" s="13">
        <v>0.123733333333333</v>
      </c>
      <c r="N16" s="13">
        <v>1.4938</v>
      </c>
      <c r="O16" s="13">
        <v>2.2405</v>
      </c>
      <c r="P16" s="13">
        <v>1.6386</v>
      </c>
      <c r="Q16" s="13">
        <f t="shared" si="1"/>
        <v>144.8</v>
      </c>
      <c r="R16" s="13">
        <f t="shared" si="11"/>
        <v>21.06666667</v>
      </c>
      <c r="S16" s="13">
        <f t="shared" si="3"/>
        <v>0.1454880295</v>
      </c>
      <c r="T16" s="13">
        <v>105.0</v>
      </c>
      <c r="U16" s="13">
        <v>2.0</v>
      </c>
      <c r="V16" s="13">
        <v>52.0</v>
      </c>
      <c r="W16" s="13">
        <v>52.5</v>
      </c>
      <c r="X16" s="13">
        <v>105.0</v>
      </c>
      <c r="Y16" s="13">
        <v>105.0</v>
      </c>
      <c r="Z16" s="22"/>
      <c r="AA16" s="22"/>
      <c r="AB16" s="22"/>
      <c r="AC16" s="22"/>
      <c r="AD16" s="22"/>
      <c r="AE16" s="22"/>
      <c r="AF16" s="22" t="s">
        <v>74</v>
      </c>
      <c r="AG16" s="13" t="s">
        <v>67</v>
      </c>
      <c r="AH16" s="13" t="s">
        <v>68</v>
      </c>
      <c r="AI16" s="16">
        <v>43101.0</v>
      </c>
      <c r="AJ16" s="13">
        <v>675.0</v>
      </c>
      <c r="AK16" s="13">
        <v>1000.0</v>
      </c>
      <c r="AL16" s="17">
        <f t="shared" si="9"/>
        <v>0.675</v>
      </c>
      <c r="AM16" s="13">
        <f t="shared" si="10"/>
        <v>31.20987654</v>
      </c>
      <c r="AN16" s="13"/>
      <c r="AO16" s="13"/>
      <c r="AP16" s="13"/>
      <c r="AQ16" s="13"/>
      <c r="AR16" s="13"/>
      <c r="AS16" s="13" t="s">
        <v>91</v>
      </c>
      <c r="AT16" s="13" t="s">
        <v>91</v>
      </c>
      <c r="AW16" s="19" t="s">
        <v>95</v>
      </c>
      <c r="AX16" s="19" t="s">
        <v>94</v>
      </c>
      <c r="AY16" s="20">
        <v>90.08477818966803</v>
      </c>
      <c r="AZ16" s="19" t="s">
        <v>118</v>
      </c>
      <c r="BA16" s="20">
        <v>2.60401921493272</v>
      </c>
      <c r="BB16" s="20">
        <v>81.25969559062767</v>
      </c>
      <c r="BC16">
        <f t="shared" si="6"/>
        <v>385.7837351</v>
      </c>
      <c r="BD16" t="str">
        <f t="shared" si="7"/>
        <v>#DIV/0!</v>
      </c>
      <c r="BI16" s="21"/>
      <c r="BJ16" s="21"/>
      <c r="BK16" s="21"/>
      <c r="BL16" s="21"/>
      <c r="BM16" s="21"/>
      <c r="BN16" s="21"/>
    </row>
    <row r="17">
      <c r="A17" s="13" t="s">
        <v>119</v>
      </c>
      <c r="B17" s="27"/>
      <c r="C17" s="27">
        <v>43205.0</v>
      </c>
      <c r="D17" s="13" t="s">
        <v>111</v>
      </c>
      <c r="E17" s="27">
        <v>43210.0</v>
      </c>
      <c r="F17" s="13" t="s">
        <v>62</v>
      </c>
      <c r="G17" s="13">
        <v>2.0</v>
      </c>
      <c r="H17" s="13">
        <v>33.0</v>
      </c>
      <c r="J17" s="13" t="s">
        <v>87</v>
      </c>
      <c r="K17" s="13" t="s">
        <v>64</v>
      </c>
      <c r="L17" s="13">
        <v>41.0</v>
      </c>
      <c r="Q17" s="13">
        <f t="shared" si="1"/>
        <v>0</v>
      </c>
      <c r="R17" s="13">
        <f t="shared" si="11"/>
        <v>0</v>
      </c>
      <c r="S17" s="13" t="str">
        <f t="shared" si="3"/>
        <v>#DIV/0!</v>
      </c>
      <c r="T17" s="13">
        <v>105.0</v>
      </c>
      <c r="U17" s="13">
        <v>2.0</v>
      </c>
      <c r="V17" s="13">
        <v>52.0</v>
      </c>
      <c r="W17" s="13">
        <v>52.5</v>
      </c>
      <c r="X17" s="13">
        <v>105.0</v>
      </c>
      <c r="Y17" s="13">
        <v>105.0</v>
      </c>
      <c r="Z17" s="22"/>
      <c r="AA17" s="22"/>
      <c r="AB17" s="22"/>
      <c r="AC17" s="22"/>
      <c r="AD17" s="22"/>
      <c r="AE17" s="22"/>
      <c r="AF17" s="22" t="s">
        <v>104</v>
      </c>
      <c r="AG17" s="13" t="s">
        <v>67</v>
      </c>
      <c r="AH17" s="13" t="s">
        <v>68</v>
      </c>
      <c r="AI17" s="16">
        <v>43103.0</v>
      </c>
      <c r="AJ17" s="13">
        <v>450.0</v>
      </c>
      <c r="AK17" s="13">
        <v>1225.0</v>
      </c>
      <c r="AL17" s="17">
        <f t="shared" si="9"/>
        <v>0.3673469388</v>
      </c>
      <c r="AM17" s="13">
        <f t="shared" si="10"/>
        <v>0</v>
      </c>
      <c r="AN17" s="13"/>
      <c r="AO17" s="13"/>
      <c r="AP17" s="13"/>
      <c r="AQ17" s="13"/>
      <c r="AR17" s="13"/>
      <c r="AS17" s="13" t="s">
        <v>91</v>
      </c>
      <c r="AT17" s="13" t="s">
        <v>91</v>
      </c>
      <c r="BC17" t="str">
        <f t="shared" si="6"/>
        <v>#DIV/0!</v>
      </c>
      <c r="BD17" t="str">
        <f t="shared" si="7"/>
        <v>#DIV/0!</v>
      </c>
      <c r="BI17" s="25"/>
      <c r="BJ17" s="25"/>
      <c r="BK17" s="25"/>
      <c r="BL17" s="25"/>
      <c r="BM17" s="25"/>
      <c r="BN17" s="25"/>
    </row>
    <row r="18">
      <c r="A18" s="13" t="s">
        <v>120</v>
      </c>
      <c r="B18" s="27"/>
      <c r="C18" s="27">
        <v>43205.0</v>
      </c>
      <c r="D18" s="13" t="s">
        <v>111</v>
      </c>
      <c r="E18" s="27">
        <v>43210.0</v>
      </c>
      <c r="F18" s="13" t="s">
        <v>62</v>
      </c>
      <c r="G18" s="13">
        <v>2.0</v>
      </c>
      <c r="H18" s="13">
        <v>33.0</v>
      </c>
      <c r="J18" s="13" t="s">
        <v>87</v>
      </c>
      <c r="K18" s="13" t="s">
        <v>64</v>
      </c>
      <c r="L18" s="13">
        <v>42.0</v>
      </c>
      <c r="Q18" s="13">
        <f t="shared" si="1"/>
        <v>0</v>
      </c>
      <c r="R18" s="13">
        <f t="shared" si="11"/>
        <v>0</v>
      </c>
      <c r="S18" s="13" t="str">
        <f t="shared" si="3"/>
        <v>#DIV/0!</v>
      </c>
      <c r="T18" s="13">
        <v>105.0</v>
      </c>
      <c r="U18" s="13">
        <v>2.0</v>
      </c>
      <c r="V18" s="13">
        <v>52.0</v>
      </c>
      <c r="W18" s="13">
        <v>52.5</v>
      </c>
      <c r="X18" s="13">
        <v>105.0</v>
      </c>
      <c r="Y18" s="13">
        <v>105.0</v>
      </c>
      <c r="Z18" s="22"/>
      <c r="AA18" s="22"/>
      <c r="AB18" s="22"/>
      <c r="AC18" s="22"/>
      <c r="AD18" s="22"/>
      <c r="AE18" s="22"/>
      <c r="AF18" s="22" t="s">
        <v>104</v>
      </c>
      <c r="AG18" s="13" t="s">
        <v>67</v>
      </c>
      <c r="AH18" s="13" t="s">
        <v>68</v>
      </c>
      <c r="AI18" s="16">
        <v>43134.0</v>
      </c>
      <c r="AJ18" s="13">
        <v>475.0</v>
      </c>
      <c r="AK18" s="13">
        <v>1225.0</v>
      </c>
      <c r="AL18" s="17">
        <f t="shared" si="9"/>
        <v>0.387755102</v>
      </c>
      <c r="AM18" s="13">
        <f t="shared" si="10"/>
        <v>0</v>
      </c>
      <c r="AN18" s="13"/>
      <c r="AO18" s="13"/>
      <c r="AP18" s="13"/>
      <c r="AQ18" s="13"/>
      <c r="AR18" s="13"/>
      <c r="AS18" s="13" t="s">
        <v>91</v>
      </c>
      <c r="AT18" s="13" t="s">
        <v>91</v>
      </c>
      <c r="BC18" t="str">
        <f t="shared" si="6"/>
        <v>#DIV/0!</v>
      </c>
      <c r="BD18" t="str">
        <f t="shared" si="7"/>
        <v>#DIV/0!</v>
      </c>
      <c r="BI18" s="25"/>
      <c r="BJ18" s="25"/>
      <c r="BK18" s="25"/>
      <c r="BL18" s="25"/>
      <c r="BM18" s="25"/>
      <c r="BN18" s="25"/>
    </row>
    <row r="19">
      <c r="A19" s="13" t="s">
        <v>121</v>
      </c>
      <c r="B19" s="27"/>
      <c r="C19" s="27">
        <v>43205.0</v>
      </c>
      <c r="D19" s="13" t="s">
        <v>111</v>
      </c>
      <c r="E19" s="27">
        <v>43210.0</v>
      </c>
      <c r="F19" s="13" t="s">
        <v>62</v>
      </c>
      <c r="G19" s="13">
        <v>2.0</v>
      </c>
      <c r="H19" s="13">
        <v>33.0</v>
      </c>
      <c r="J19" s="13" t="s">
        <v>87</v>
      </c>
      <c r="K19" s="13" t="s">
        <v>64</v>
      </c>
      <c r="L19" s="13">
        <v>43.0</v>
      </c>
      <c r="M19" s="13">
        <v>0.12356666666</v>
      </c>
      <c r="N19" s="13">
        <v>1.484</v>
      </c>
      <c r="O19" s="13">
        <v>2.022</v>
      </c>
      <c r="P19" s="13">
        <v>1.619</v>
      </c>
      <c r="Q19" s="13">
        <f t="shared" si="1"/>
        <v>135</v>
      </c>
      <c r="R19" s="13">
        <f t="shared" si="11"/>
        <v>11.43333334</v>
      </c>
      <c r="S19" s="13">
        <f t="shared" si="3"/>
        <v>0.08469135807</v>
      </c>
      <c r="T19" s="13">
        <v>105.0</v>
      </c>
      <c r="U19" s="13">
        <v>2.0</v>
      </c>
      <c r="V19" s="13">
        <v>52.0</v>
      </c>
      <c r="W19" s="13">
        <v>52.5</v>
      </c>
      <c r="X19" s="13">
        <v>105.0</v>
      </c>
      <c r="Y19" s="13">
        <v>105.0</v>
      </c>
      <c r="Z19" s="22"/>
      <c r="AA19" s="22"/>
      <c r="AB19" s="22"/>
      <c r="AC19" s="22"/>
      <c r="AD19" s="22"/>
      <c r="AE19" s="22"/>
      <c r="AF19" s="22" t="s">
        <v>104</v>
      </c>
      <c r="AG19" s="13" t="s">
        <v>67</v>
      </c>
      <c r="AH19" s="13" t="s">
        <v>68</v>
      </c>
      <c r="AI19" s="16">
        <v>43162.0</v>
      </c>
      <c r="AJ19" s="13">
        <v>300.0</v>
      </c>
      <c r="AK19" s="13">
        <v>1225.0</v>
      </c>
      <c r="AL19" s="17">
        <f t="shared" si="9"/>
        <v>0.2448979592</v>
      </c>
      <c r="AM19" s="13">
        <f t="shared" si="10"/>
        <v>46.68611114</v>
      </c>
      <c r="AN19" s="13"/>
      <c r="AO19" s="13"/>
      <c r="AP19" s="13"/>
      <c r="AQ19" s="13"/>
      <c r="AR19" s="13"/>
      <c r="AS19" s="13" t="s">
        <v>91</v>
      </c>
      <c r="AT19" s="13" t="s">
        <v>91</v>
      </c>
      <c r="AW19" s="19" t="s">
        <v>116</v>
      </c>
      <c r="AX19" s="20">
        <v>13.952326955700453</v>
      </c>
      <c r="AY19" s="20">
        <v>118.28432989545635</v>
      </c>
      <c r="AZ19" s="19" t="s">
        <v>76</v>
      </c>
      <c r="BA19" s="20">
        <v>13.661126557917257</v>
      </c>
      <c r="BB19" s="20">
        <v>97.92223003458736</v>
      </c>
      <c r="BC19">
        <f t="shared" si="6"/>
        <v>434.8520084</v>
      </c>
      <c r="BD19" t="str">
        <f t="shared" si="7"/>
        <v>#DIV/0!</v>
      </c>
      <c r="BI19" s="21"/>
      <c r="BJ19" s="21"/>
      <c r="BK19" s="21"/>
      <c r="BL19" s="21"/>
      <c r="BM19" s="21"/>
      <c r="BN19" s="21"/>
    </row>
    <row r="20">
      <c r="A20" s="13" t="s">
        <v>122</v>
      </c>
      <c r="B20" s="27"/>
      <c r="C20" s="27">
        <v>43205.0</v>
      </c>
      <c r="D20" s="13" t="s">
        <v>111</v>
      </c>
      <c r="E20" s="27">
        <v>43210.0</v>
      </c>
      <c r="F20" s="13" t="s">
        <v>62</v>
      </c>
      <c r="G20" s="13">
        <v>2.0</v>
      </c>
      <c r="H20" s="13">
        <v>33.0</v>
      </c>
      <c r="I20" s="13">
        <v>586.0</v>
      </c>
      <c r="J20" s="13" t="s">
        <v>87</v>
      </c>
      <c r="K20" s="13" t="s">
        <v>64</v>
      </c>
      <c r="L20" s="13">
        <v>10.0</v>
      </c>
      <c r="M20" s="13">
        <v>0.1236</v>
      </c>
      <c r="N20" s="13">
        <v>1.4762</v>
      </c>
      <c r="O20" s="13">
        <v>2.2432</v>
      </c>
      <c r="P20" s="13">
        <v>1.618</v>
      </c>
      <c r="Q20" s="13">
        <f t="shared" si="1"/>
        <v>141.8</v>
      </c>
      <c r="R20" s="13">
        <f t="shared" si="11"/>
        <v>18.2</v>
      </c>
      <c r="S20" s="13">
        <f t="shared" si="3"/>
        <v>0.1283497884</v>
      </c>
      <c r="T20" s="13">
        <v>105.0</v>
      </c>
      <c r="U20" s="13">
        <v>2.0</v>
      </c>
      <c r="V20" s="13">
        <v>52.0</v>
      </c>
      <c r="W20" s="13" t="s">
        <v>65</v>
      </c>
      <c r="X20" s="13">
        <v>105.0</v>
      </c>
      <c r="Y20" s="13">
        <v>105.0</v>
      </c>
      <c r="Z20" s="22"/>
      <c r="AA20" s="22"/>
      <c r="AB20" s="22">
        <f>X20-V20</f>
        <v>53</v>
      </c>
      <c r="AC20" s="22">
        <f>AB20/24</f>
        <v>2.208333333</v>
      </c>
      <c r="AD20" s="15">
        <f>X20-U20</f>
        <v>103</v>
      </c>
      <c r="AE20" s="15">
        <f>AD20/24</f>
        <v>4.291666667</v>
      </c>
      <c r="AF20" s="22" t="s">
        <v>89</v>
      </c>
      <c r="AG20" s="13" t="s">
        <v>123</v>
      </c>
      <c r="AH20" s="13" t="s">
        <v>68</v>
      </c>
      <c r="AI20" s="16">
        <v>43101.0</v>
      </c>
      <c r="AJ20" s="13">
        <v>390.0</v>
      </c>
      <c r="AK20" s="13">
        <v>600.0</v>
      </c>
      <c r="AL20" s="17">
        <f t="shared" si="9"/>
        <v>0.65</v>
      </c>
      <c r="AM20" s="13">
        <f t="shared" si="10"/>
        <v>28</v>
      </c>
      <c r="AN20" s="13">
        <f>sum(AM20:AM21)</f>
        <v>43.09803922</v>
      </c>
      <c r="AO20" s="13">
        <f>AN20-AM22</f>
        <v>23.78644501</v>
      </c>
      <c r="AP20" s="18">
        <f>AE20</f>
        <v>4.291666667</v>
      </c>
      <c r="AQ20" s="13">
        <v>1.23</v>
      </c>
      <c r="AR20" s="13">
        <f>(AN20/AP20)/AQ20</f>
        <v>8.164440297</v>
      </c>
      <c r="AS20" s="13" t="s">
        <v>91</v>
      </c>
      <c r="AT20" s="13" t="s">
        <v>91</v>
      </c>
      <c r="AW20" s="19" t="s">
        <v>118</v>
      </c>
      <c r="AX20" s="20">
        <v>63.453631618207105</v>
      </c>
      <c r="AY20" s="20">
        <v>623.4924770283853</v>
      </c>
      <c r="AZ20" s="19" t="s">
        <v>80</v>
      </c>
      <c r="BA20" s="20">
        <v>83.48354661366076</v>
      </c>
      <c r="BB20" s="20">
        <v>668.2692082079487</v>
      </c>
      <c r="BC20">
        <f t="shared" si="6"/>
        <v>3148.191818</v>
      </c>
      <c r="BD20">
        <f t="shared" si="7"/>
        <v>49.69913676</v>
      </c>
      <c r="BI20" s="21"/>
      <c r="BJ20" s="21"/>
      <c r="BK20" s="21"/>
      <c r="BL20" s="21"/>
      <c r="BM20" s="21"/>
      <c r="BN20" s="21"/>
    </row>
    <row r="21">
      <c r="A21" s="13" t="s">
        <v>124</v>
      </c>
      <c r="B21" s="27"/>
      <c r="C21" s="27">
        <v>43205.0</v>
      </c>
      <c r="D21" s="13" t="s">
        <v>111</v>
      </c>
      <c r="E21" s="27">
        <v>43210.0</v>
      </c>
      <c r="F21" s="13" t="s">
        <v>62</v>
      </c>
      <c r="G21" s="13">
        <v>2.0</v>
      </c>
      <c r="H21" s="13">
        <v>33.0</v>
      </c>
      <c r="J21" s="13" t="s">
        <v>87</v>
      </c>
      <c r="K21" s="13" t="s">
        <v>64</v>
      </c>
      <c r="L21" s="13">
        <v>11.0</v>
      </c>
      <c r="M21" s="13">
        <v>0.123066666666666</v>
      </c>
      <c r="N21" s="13">
        <v>1.478</v>
      </c>
      <c r="O21" s="13">
        <v>2.2416</v>
      </c>
      <c r="P21" s="13">
        <v>1.6139</v>
      </c>
      <c r="Q21" s="13">
        <f t="shared" si="1"/>
        <v>135.9</v>
      </c>
      <c r="R21" s="13">
        <f t="shared" si="11"/>
        <v>12.83333333</v>
      </c>
      <c r="S21" s="13">
        <f t="shared" si="3"/>
        <v>0.09443218052</v>
      </c>
      <c r="T21" s="13">
        <v>105.0</v>
      </c>
      <c r="U21" s="13">
        <v>2.0</v>
      </c>
      <c r="V21" s="13">
        <v>52.0</v>
      </c>
      <c r="W21" s="13" t="s">
        <v>65</v>
      </c>
      <c r="X21" s="13">
        <v>105.0</v>
      </c>
      <c r="Y21" s="13">
        <v>105.0</v>
      </c>
      <c r="Z21" s="15">
        <f>V21-U21</f>
        <v>50</v>
      </c>
      <c r="AA21" s="15">
        <f>Z21/24</f>
        <v>2.083333333</v>
      </c>
      <c r="AB21" s="15"/>
      <c r="AC21" s="15"/>
      <c r="AD21" s="15"/>
      <c r="AE21" s="15"/>
      <c r="AF21" s="15" t="s">
        <v>66</v>
      </c>
      <c r="AG21" s="13" t="s">
        <v>123</v>
      </c>
      <c r="AH21" s="13" t="s">
        <v>68</v>
      </c>
      <c r="AI21" s="16">
        <v>43101.0</v>
      </c>
      <c r="AJ21" s="13">
        <v>850.0</v>
      </c>
      <c r="AK21" s="13">
        <v>1000.0</v>
      </c>
      <c r="AL21" s="17">
        <f t="shared" si="9"/>
        <v>0.85</v>
      </c>
      <c r="AM21" s="13">
        <f t="shared" si="10"/>
        <v>15.09803922</v>
      </c>
      <c r="AN21" s="13"/>
      <c r="AW21" s="19" t="s">
        <v>93</v>
      </c>
      <c r="AX21" s="20">
        <v>80.44546837245123</v>
      </c>
      <c r="AY21" s="20">
        <v>659.9137327449722</v>
      </c>
      <c r="AZ21" s="19" t="s">
        <v>84</v>
      </c>
      <c r="BA21" s="20">
        <v>78.04586480900961</v>
      </c>
      <c r="BB21" s="20">
        <v>565.4681001270552</v>
      </c>
      <c r="BC21">
        <f t="shared" si="6"/>
        <v>2439.590946</v>
      </c>
      <c r="BD21" t="str">
        <f t="shared" si="7"/>
        <v>#DIV/0!</v>
      </c>
      <c r="BI21" s="21"/>
      <c r="BJ21" s="21"/>
      <c r="BK21" s="21"/>
      <c r="BL21" s="21"/>
      <c r="BM21" s="21"/>
      <c r="BN21" s="21"/>
    </row>
    <row r="22">
      <c r="A22" s="13" t="s">
        <v>125</v>
      </c>
      <c r="B22" s="27"/>
      <c r="C22" s="27">
        <v>43205.0</v>
      </c>
      <c r="D22" s="13" t="s">
        <v>111</v>
      </c>
      <c r="E22" s="27">
        <v>43210.0</v>
      </c>
      <c r="F22" s="13" t="s">
        <v>62</v>
      </c>
      <c r="G22" s="13">
        <v>2.0</v>
      </c>
      <c r="H22" s="13">
        <v>33.0</v>
      </c>
      <c r="J22" s="13" t="s">
        <v>87</v>
      </c>
      <c r="K22" s="13" t="s">
        <v>64</v>
      </c>
      <c r="L22" s="13">
        <v>8.0</v>
      </c>
      <c r="M22" s="13">
        <v>0.122433333333333</v>
      </c>
      <c r="N22" s="13">
        <v>1.4885</v>
      </c>
      <c r="O22" s="13">
        <v>2.137</v>
      </c>
      <c r="P22" s="13">
        <v>1.6287</v>
      </c>
      <c r="Q22" s="13">
        <f t="shared" si="1"/>
        <v>140.2</v>
      </c>
      <c r="R22" s="13">
        <f t="shared" si="11"/>
        <v>17.76666667</v>
      </c>
      <c r="S22" s="13">
        <f t="shared" si="3"/>
        <v>0.126723728</v>
      </c>
      <c r="T22" s="13">
        <v>105.0</v>
      </c>
      <c r="U22" s="13">
        <v>2.0</v>
      </c>
      <c r="V22" s="13">
        <v>52.0</v>
      </c>
      <c r="W22" s="13" t="s">
        <v>65</v>
      </c>
      <c r="X22" s="13">
        <v>105.0</v>
      </c>
      <c r="Y22" s="13">
        <v>105.0</v>
      </c>
      <c r="Z22" s="22"/>
      <c r="AA22" s="22"/>
      <c r="AB22" s="22"/>
      <c r="AC22" s="22"/>
      <c r="AD22" s="22"/>
      <c r="AE22" s="22"/>
      <c r="AF22" s="22" t="s">
        <v>74</v>
      </c>
      <c r="AG22" s="13" t="s">
        <v>123</v>
      </c>
      <c r="AH22" s="13" t="s">
        <v>68</v>
      </c>
      <c r="AI22" s="16">
        <v>43101.0</v>
      </c>
      <c r="AJ22" s="13">
        <v>920.0</v>
      </c>
      <c r="AK22" s="13">
        <v>1000.0</v>
      </c>
      <c r="AL22" s="17">
        <f t="shared" si="9"/>
        <v>0.92</v>
      </c>
      <c r="AM22" s="13">
        <f t="shared" si="10"/>
        <v>19.3115942</v>
      </c>
      <c r="AN22" s="13"/>
      <c r="AW22" s="19" t="s">
        <v>126</v>
      </c>
      <c r="AX22" s="13" t="s">
        <v>127</v>
      </c>
      <c r="AY22" s="20">
        <v>78.2561451417903</v>
      </c>
      <c r="AZ22" s="19" t="s">
        <v>126</v>
      </c>
      <c r="BA22" s="19" t="s">
        <v>94</v>
      </c>
      <c r="BB22" s="20">
        <v>76.4121459403856</v>
      </c>
      <c r="BC22">
        <f t="shared" si="6"/>
        <v>354.7345318</v>
      </c>
      <c r="BD22" t="str">
        <f t="shared" si="7"/>
        <v>#DIV/0!</v>
      </c>
      <c r="BI22" s="21"/>
      <c r="BJ22" s="21"/>
      <c r="BK22" s="21"/>
      <c r="BL22" s="21"/>
      <c r="BM22" s="21"/>
      <c r="BN22" s="21"/>
    </row>
    <row r="23">
      <c r="A23" s="13" t="s">
        <v>128</v>
      </c>
      <c r="B23" s="27"/>
      <c r="C23" s="27">
        <v>43205.0</v>
      </c>
      <c r="D23" s="13" t="s">
        <v>111</v>
      </c>
      <c r="E23" s="27">
        <v>43210.0</v>
      </c>
      <c r="F23" s="13" t="s">
        <v>62</v>
      </c>
      <c r="G23" s="13">
        <v>2.0</v>
      </c>
      <c r="H23" s="13">
        <v>33.0</v>
      </c>
      <c r="J23" s="13" t="s">
        <v>87</v>
      </c>
      <c r="K23" s="13" t="s">
        <v>64</v>
      </c>
      <c r="L23" s="13">
        <v>12.0</v>
      </c>
      <c r="M23" s="13">
        <v>0.122266666666666</v>
      </c>
      <c r="N23" s="13">
        <v>1.4808</v>
      </c>
      <c r="O23" s="13">
        <v>2.2639</v>
      </c>
      <c r="P23" s="13">
        <v>1.6168</v>
      </c>
      <c r="Q23" s="13">
        <f t="shared" si="1"/>
        <v>136</v>
      </c>
      <c r="R23" s="13">
        <f t="shared" si="11"/>
        <v>13.73333333</v>
      </c>
      <c r="S23" s="13">
        <f t="shared" si="3"/>
        <v>0.1009803922</v>
      </c>
      <c r="T23" s="13">
        <v>105.0</v>
      </c>
      <c r="U23" s="13">
        <v>2.0</v>
      </c>
      <c r="V23" s="13">
        <v>52.0</v>
      </c>
      <c r="W23" s="13" t="s">
        <v>65</v>
      </c>
      <c r="X23" s="13">
        <v>105.0</v>
      </c>
      <c r="Y23" s="13">
        <v>105.0</v>
      </c>
      <c r="Z23" s="22"/>
      <c r="AA23" s="22"/>
      <c r="AB23" s="22"/>
      <c r="AC23" s="22"/>
      <c r="AD23" s="22"/>
      <c r="AE23" s="22"/>
      <c r="AF23" s="22" t="s">
        <v>104</v>
      </c>
      <c r="AG23" s="13" t="s">
        <v>123</v>
      </c>
      <c r="AH23" s="13" t="s">
        <v>68</v>
      </c>
      <c r="AI23" s="16">
        <v>43101.0</v>
      </c>
      <c r="AJ23" s="13">
        <v>1150.0</v>
      </c>
      <c r="AK23" s="13">
        <v>1150.0</v>
      </c>
      <c r="AL23" s="17">
        <f t="shared" si="9"/>
        <v>1</v>
      </c>
      <c r="AM23" s="13">
        <f t="shared" si="10"/>
        <v>13.73333333</v>
      </c>
      <c r="AW23" s="19" t="s">
        <v>129</v>
      </c>
      <c r="AX23" s="20">
        <v>47.664252432929935</v>
      </c>
      <c r="AY23" s="20">
        <v>566.8564195757658</v>
      </c>
      <c r="AZ23" s="19" t="s">
        <v>130</v>
      </c>
      <c r="BA23" s="20">
        <v>48.969470864419584</v>
      </c>
      <c r="BB23" s="20">
        <v>518.3175381503551</v>
      </c>
      <c r="BC23">
        <f t="shared" si="6"/>
        <v>2216.703937</v>
      </c>
      <c r="BD23" t="str">
        <f t="shared" si="7"/>
        <v>#DIV/0!</v>
      </c>
      <c r="BI23" s="21"/>
      <c r="BJ23" s="21"/>
      <c r="BK23" s="21"/>
      <c r="BL23" s="21"/>
      <c r="BM23" s="21"/>
      <c r="BN23" s="21"/>
    </row>
    <row r="24">
      <c r="A24" s="13" t="s">
        <v>131</v>
      </c>
      <c r="B24" s="13" t="s">
        <v>132</v>
      </c>
      <c r="C24" s="27">
        <v>43207.0</v>
      </c>
      <c r="D24" s="27"/>
      <c r="E24" s="27">
        <v>43210.0</v>
      </c>
      <c r="F24" s="13" t="s">
        <v>62</v>
      </c>
      <c r="G24" s="13">
        <v>4.0</v>
      </c>
      <c r="H24" s="13">
        <v>34.0</v>
      </c>
      <c r="I24" s="13">
        <v>87.0</v>
      </c>
      <c r="J24" s="13" t="s">
        <v>63</v>
      </c>
      <c r="K24" s="13" t="s">
        <v>79</v>
      </c>
      <c r="L24" s="13">
        <v>33.0</v>
      </c>
      <c r="M24" s="13">
        <v>0.1233</v>
      </c>
      <c r="N24" s="13">
        <v>1.4839</v>
      </c>
      <c r="O24" s="13">
        <v>2.067</v>
      </c>
      <c r="P24" s="13">
        <v>1.6231</v>
      </c>
      <c r="Q24" s="13">
        <f t="shared" si="1"/>
        <v>139.2</v>
      </c>
      <c r="R24" s="13">
        <f t="shared" si="11"/>
        <v>15.9</v>
      </c>
      <c r="S24" s="13">
        <f t="shared" si="3"/>
        <v>0.1142241379</v>
      </c>
      <c r="T24" s="13">
        <v>78.0</v>
      </c>
      <c r="U24" s="13">
        <v>8.0</v>
      </c>
      <c r="V24" s="13">
        <v>43.0</v>
      </c>
      <c r="W24" s="13">
        <v>43.166</v>
      </c>
      <c r="X24" s="13">
        <v>78.0</v>
      </c>
      <c r="Y24" s="13" t="s">
        <v>65</v>
      </c>
      <c r="Z24" s="22"/>
      <c r="AA24" s="22"/>
      <c r="AB24" s="22">
        <f>X24-V24</f>
        <v>35</v>
      </c>
      <c r="AC24" s="22">
        <f>AB24/24</f>
        <v>1.458333333</v>
      </c>
      <c r="AD24" s="15">
        <f>X24-U24</f>
        <v>70</v>
      </c>
      <c r="AE24" s="15">
        <f>AD24/24</f>
        <v>2.916666667</v>
      </c>
      <c r="AF24" s="22" t="s">
        <v>89</v>
      </c>
      <c r="AG24" s="13" t="s">
        <v>67</v>
      </c>
      <c r="AH24" s="13" t="s">
        <v>68</v>
      </c>
      <c r="AI24" s="16">
        <v>43101.0</v>
      </c>
      <c r="AJ24" s="13">
        <v>600.0</v>
      </c>
      <c r="AK24" s="13">
        <v>600.0</v>
      </c>
      <c r="AL24" s="17">
        <f t="shared" si="9"/>
        <v>1</v>
      </c>
      <c r="AM24" s="13">
        <f t="shared" si="10"/>
        <v>15.9</v>
      </c>
      <c r="AN24" s="13">
        <f>sum(AM24:AM25)</f>
        <v>32.44166667</v>
      </c>
      <c r="AO24" s="13">
        <f>AN24-AM26</f>
        <v>10.775</v>
      </c>
      <c r="AP24" s="18">
        <f>AE24</f>
        <v>2.916666667</v>
      </c>
      <c r="AQ24" s="13">
        <f t="shared" ref="AQ24:AQ25" si="12">0.46</f>
        <v>0.46</v>
      </c>
      <c r="AR24" s="13">
        <f>(AN24/AP24)/AQ24</f>
        <v>24.18012422</v>
      </c>
      <c r="AS24" s="13" t="s">
        <v>69</v>
      </c>
      <c r="AT24" s="13" t="s">
        <v>69</v>
      </c>
      <c r="AW24" s="19" t="s">
        <v>95</v>
      </c>
      <c r="AX24" s="20">
        <v>34.72420102508698</v>
      </c>
      <c r="AY24" s="20">
        <v>201.65380515838694</v>
      </c>
      <c r="AZ24" s="19" t="s">
        <v>101</v>
      </c>
      <c r="BA24" s="20">
        <v>42.51088596509582</v>
      </c>
      <c r="BB24" s="20">
        <v>200.97716443800522</v>
      </c>
      <c r="BC24">
        <f t="shared" si="6"/>
        <v>882.5243309</v>
      </c>
      <c r="BD24">
        <f t="shared" si="7"/>
        <v>54.81517583</v>
      </c>
      <c r="BH24" s="13" t="s">
        <v>133</v>
      </c>
      <c r="BI24" s="21"/>
      <c r="BJ24" s="21"/>
      <c r="BK24" s="21"/>
      <c r="BL24" s="21"/>
      <c r="BM24" s="21"/>
      <c r="BN24" s="21"/>
    </row>
    <row r="25">
      <c r="A25" s="13" t="s">
        <v>134</v>
      </c>
      <c r="B25" s="13" t="s">
        <v>132</v>
      </c>
      <c r="C25" s="27">
        <v>43207.0</v>
      </c>
      <c r="D25" s="27"/>
      <c r="E25" s="27">
        <v>43210.0</v>
      </c>
      <c r="F25" s="13" t="s">
        <v>62</v>
      </c>
      <c r="G25" s="13">
        <v>4.0</v>
      </c>
      <c r="H25" s="13">
        <v>34.0</v>
      </c>
      <c r="J25" s="13" t="s">
        <v>63</v>
      </c>
      <c r="K25" s="13" t="s">
        <v>79</v>
      </c>
      <c r="L25" s="13">
        <v>32.0</v>
      </c>
      <c r="M25" s="13">
        <v>0.125166666666666</v>
      </c>
      <c r="N25" s="13">
        <v>1.4768</v>
      </c>
      <c r="O25" s="13">
        <v>1.9614</v>
      </c>
      <c r="P25" s="13">
        <v>1.6152</v>
      </c>
      <c r="Q25" s="13">
        <f t="shared" si="1"/>
        <v>138.4</v>
      </c>
      <c r="R25" s="13">
        <f t="shared" si="11"/>
        <v>13.23333333</v>
      </c>
      <c r="S25" s="13">
        <f t="shared" si="3"/>
        <v>0.09561657033</v>
      </c>
      <c r="T25" s="13">
        <v>78.0</v>
      </c>
      <c r="U25" s="13">
        <v>8.0</v>
      </c>
      <c r="V25" s="13">
        <v>43.0</v>
      </c>
      <c r="W25" s="13">
        <v>43.166</v>
      </c>
      <c r="X25" s="13">
        <v>78.0</v>
      </c>
      <c r="Z25" s="15">
        <f>V25-U25</f>
        <v>35</v>
      </c>
      <c r="AA25" s="15">
        <f>Z25/24</f>
        <v>1.458333333</v>
      </c>
      <c r="AB25" s="15"/>
      <c r="AC25" s="15"/>
      <c r="AD25" s="15"/>
      <c r="AE25" s="15"/>
      <c r="AF25" s="15" t="s">
        <v>66</v>
      </c>
      <c r="AG25" s="13" t="s">
        <v>67</v>
      </c>
      <c r="AH25" s="13" t="s">
        <v>68</v>
      </c>
      <c r="AI25" s="16">
        <v>43101.0</v>
      </c>
      <c r="AJ25" s="13">
        <v>800.0</v>
      </c>
      <c r="AK25" s="13">
        <v>1000.0</v>
      </c>
      <c r="AL25" s="17">
        <f t="shared" si="9"/>
        <v>0.8</v>
      </c>
      <c r="AM25" s="13">
        <f t="shared" si="10"/>
        <v>16.54166667</v>
      </c>
      <c r="AP25" s="18">
        <f>AA25</f>
        <v>1.458333333</v>
      </c>
      <c r="AQ25" s="13">
        <f t="shared" si="12"/>
        <v>0.46</v>
      </c>
      <c r="AW25" s="19" t="s">
        <v>118</v>
      </c>
      <c r="AX25" s="20">
        <v>9.30887230567643</v>
      </c>
      <c r="AY25" s="20">
        <v>91.11858042542659</v>
      </c>
      <c r="AZ25" s="19" t="s">
        <v>80</v>
      </c>
      <c r="BA25" s="20">
        <v>17.98397583100758</v>
      </c>
      <c r="BB25" s="20">
        <v>89.05058454988755</v>
      </c>
      <c r="BC25">
        <f t="shared" si="6"/>
        <v>409.4551795</v>
      </c>
      <c r="BD25">
        <f t="shared" si="7"/>
        <v>50.86399745</v>
      </c>
      <c r="BE25">
        <v>144.73907070713466</v>
      </c>
      <c r="BF25">
        <f>BE25/(12*AP25*AQ25)</f>
        <v>17.98000878</v>
      </c>
      <c r="BG25">
        <f>BE25/BF25</f>
        <v>8.05</v>
      </c>
      <c r="BI25" s="21"/>
      <c r="BJ25" s="21"/>
      <c r="BK25" s="21"/>
      <c r="BL25" s="21"/>
      <c r="BM25" s="21"/>
      <c r="BN25" s="21"/>
    </row>
    <row r="26">
      <c r="A26" s="13" t="s">
        <v>135</v>
      </c>
      <c r="B26" s="13" t="s">
        <v>132</v>
      </c>
      <c r="C26" s="27">
        <v>43207.0</v>
      </c>
      <c r="D26" s="27"/>
      <c r="E26" s="27">
        <v>43210.0</v>
      </c>
      <c r="F26" s="13" t="s">
        <v>62</v>
      </c>
      <c r="G26" s="13">
        <v>4.0</v>
      </c>
      <c r="H26" s="13">
        <v>34.0</v>
      </c>
      <c r="J26" s="13" t="s">
        <v>63</v>
      </c>
      <c r="K26" s="13" t="s">
        <v>79</v>
      </c>
      <c r="L26" s="13">
        <v>14.0</v>
      </c>
      <c r="M26" s="13">
        <v>0.1223</v>
      </c>
      <c r="N26" s="13">
        <v>1.501</v>
      </c>
      <c r="O26" s="13">
        <v>2.1576</v>
      </c>
      <c r="P26" s="13">
        <v>1.6402</v>
      </c>
      <c r="Q26" s="13">
        <f t="shared" si="1"/>
        <v>139.2</v>
      </c>
      <c r="R26" s="13">
        <f t="shared" si="11"/>
        <v>16.9</v>
      </c>
      <c r="S26" s="13">
        <f t="shared" si="3"/>
        <v>0.121408046</v>
      </c>
      <c r="T26" s="13">
        <v>78.0</v>
      </c>
      <c r="U26" s="13">
        <v>8.0</v>
      </c>
      <c r="V26" s="13">
        <v>43.0</v>
      </c>
      <c r="W26" s="13">
        <v>43.166</v>
      </c>
      <c r="X26" s="13">
        <v>78.0</v>
      </c>
      <c r="Z26" s="22"/>
      <c r="AA26" s="22"/>
      <c r="AB26" s="22"/>
      <c r="AC26" s="22"/>
      <c r="AD26" s="22"/>
      <c r="AE26" s="22"/>
      <c r="AF26" s="22" t="s">
        <v>74</v>
      </c>
      <c r="AG26" s="13" t="s">
        <v>67</v>
      </c>
      <c r="AH26" s="13" t="s">
        <v>68</v>
      </c>
      <c r="AI26" s="16">
        <v>43101.0</v>
      </c>
      <c r="AJ26" s="13">
        <v>780.0</v>
      </c>
      <c r="AK26" s="13">
        <v>1000.0</v>
      </c>
      <c r="AL26" s="17">
        <f t="shared" si="9"/>
        <v>0.78</v>
      </c>
      <c r="AM26" s="13">
        <f t="shared" si="10"/>
        <v>21.66666667</v>
      </c>
      <c r="AW26" s="19" t="s">
        <v>136</v>
      </c>
      <c r="AX26" s="20">
        <v>2.39852821984208</v>
      </c>
      <c r="AY26" s="20">
        <v>67.21292049753876</v>
      </c>
      <c r="AZ26" s="19" t="s">
        <v>130</v>
      </c>
      <c r="BA26" s="20">
        <v>6.121794883823186</v>
      </c>
      <c r="BB26" s="20">
        <v>66.14117771035889</v>
      </c>
      <c r="BC26">
        <f t="shared" si="6"/>
        <v>289.5236458</v>
      </c>
      <c r="BD26" t="str">
        <f t="shared" si="7"/>
        <v>#DIV/0!</v>
      </c>
      <c r="BI26" s="21"/>
      <c r="BJ26" s="21"/>
      <c r="BK26" s="21"/>
      <c r="BL26" s="21"/>
      <c r="BM26" s="21"/>
      <c r="BN26" s="21"/>
    </row>
    <row r="27">
      <c r="A27" s="13" t="s">
        <v>137</v>
      </c>
      <c r="B27" s="13" t="s">
        <v>132</v>
      </c>
      <c r="C27" s="27">
        <v>43207.0</v>
      </c>
      <c r="D27" s="27"/>
      <c r="E27" s="27">
        <v>43210.0</v>
      </c>
      <c r="F27" s="13" t="s">
        <v>62</v>
      </c>
      <c r="G27" s="13">
        <v>4.0</v>
      </c>
      <c r="H27" s="13">
        <v>34.0</v>
      </c>
      <c r="I27" s="13">
        <v>221.0</v>
      </c>
      <c r="J27" s="13" t="s">
        <v>63</v>
      </c>
      <c r="K27" s="13" t="s">
        <v>79</v>
      </c>
      <c r="L27" s="13">
        <v>21.0</v>
      </c>
      <c r="M27" s="13">
        <v>0.1224</v>
      </c>
      <c r="N27" s="13">
        <v>1.4835</v>
      </c>
      <c r="O27" s="13">
        <v>2.1219</v>
      </c>
      <c r="P27" s="13">
        <v>1.6094</v>
      </c>
      <c r="Q27" s="13">
        <f t="shared" si="1"/>
        <v>125.9</v>
      </c>
      <c r="R27" s="13">
        <f t="shared" si="11"/>
        <v>3.5</v>
      </c>
      <c r="S27" s="13">
        <f t="shared" si="3"/>
        <v>0.02779984114</v>
      </c>
      <c r="T27" s="13">
        <v>78.0</v>
      </c>
      <c r="U27" s="13">
        <v>8.0</v>
      </c>
      <c r="V27" s="13">
        <v>43.0</v>
      </c>
      <c r="W27" s="13">
        <v>43.166</v>
      </c>
      <c r="X27" s="13">
        <v>78.0</v>
      </c>
      <c r="Y27" s="13" t="s">
        <v>65</v>
      </c>
      <c r="Z27" s="22"/>
      <c r="AA27" s="22"/>
      <c r="AB27" s="22">
        <f>X27-V27</f>
        <v>35</v>
      </c>
      <c r="AC27" s="22">
        <f>AB27/24</f>
        <v>1.458333333</v>
      </c>
      <c r="AD27" s="15">
        <f>X27-U27</f>
        <v>70</v>
      </c>
      <c r="AE27" s="15">
        <f>AD27/24</f>
        <v>2.916666667</v>
      </c>
      <c r="AF27" s="22" t="s">
        <v>89</v>
      </c>
      <c r="AG27" s="13" t="s">
        <v>67</v>
      </c>
      <c r="AH27" s="13" t="s">
        <v>68</v>
      </c>
      <c r="AI27" s="16">
        <v>43101.0</v>
      </c>
      <c r="AJ27" s="13">
        <v>400.0</v>
      </c>
      <c r="AK27" s="13">
        <v>600.0</v>
      </c>
      <c r="AL27" s="17">
        <f t="shared" si="9"/>
        <v>0.6666666667</v>
      </c>
      <c r="AM27" s="13">
        <f t="shared" si="10"/>
        <v>5.25</v>
      </c>
      <c r="AN27" s="13"/>
      <c r="AO27" s="13"/>
      <c r="AP27" s="13">
        <f>AC27</f>
        <v>1.458333333</v>
      </c>
      <c r="AQ27" s="13">
        <v>0.46</v>
      </c>
      <c r="AR27" s="13"/>
      <c r="AS27" s="13" t="s">
        <v>69</v>
      </c>
      <c r="AT27" s="13" t="s">
        <v>69</v>
      </c>
      <c r="AW27" s="19" t="s">
        <v>138</v>
      </c>
      <c r="AX27" s="20">
        <v>8.36078795750624</v>
      </c>
      <c r="AY27" s="20">
        <v>124.18082310664715</v>
      </c>
      <c r="AZ27" s="19" t="s">
        <v>126</v>
      </c>
      <c r="BA27" s="20">
        <v>9.231956361011907</v>
      </c>
      <c r="BB27" s="20">
        <v>107.93474412365515</v>
      </c>
      <c r="BC27">
        <f t="shared" si="6"/>
        <v>449.9663671</v>
      </c>
      <c r="BD27">
        <f t="shared" si="7"/>
        <v>55.89644311</v>
      </c>
      <c r="BH27" s="13" t="s">
        <v>139</v>
      </c>
      <c r="BI27" s="21"/>
      <c r="BJ27" s="21"/>
      <c r="BK27" s="21"/>
      <c r="BL27" s="21"/>
      <c r="BM27" s="21"/>
      <c r="BN27" s="21"/>
    </row>
    <row r="28">
      <c r="A28" s="29" t="s">
        <v>140</v>
      </c>
      <c r="B28" s="13" t="s">
        <v>132</v>
      </c>
      <c r="C28" s="27">
        <v>43207.0</v>
      </c>
      <c r="D28" s="27"/>
      <c r="E28" s="27">
        <v>43210.0</v>
      </c>
      <c r="F28" s="13" t="s">
        <v>62</v>
      </c>
      <c r="G28" s="13">
        <v>4.0</v>
      </c>
      <c r="H28" s="13">
        <v>34.0</v>
      </c>
      <c r="J28" s="13" t="s">
        <v>63</v>
      </c>
      <c r="K28" s="13" t="s">
        <v>79</v>
      </c>
      <c r="L28" s="13">
        <v>22.0</v>
      </c>
      <c r="M28" s="13">
        <v>0.1238</v>
      </c>
      <c r="N28" s="13">
        <v>1.4933</v>
      </c>
      <c r="O28" s="13">
        <v>2.0643</v>
      </c>
      <c r="P28" s="13">
        <v>1.6201</v>
      </c>
      <c r="Q28" s="13">
        <f t="shared" si="1"/>
        <v>126.8</v>
      </c>
      <c r="R28" s="13">
        <f t="shared" si="11"/>
        <v>3</v>
      </c>
      <c r="S28" s="13">
        <f t="shared" si="3"/>
        <v>0.02365930599</v>
      </c>
      <c r="T28" s="13">
        <v>78.0</v>
      </c>
      <c r="U28" s="13">
        <v>8.0</v>
      </c>
      <c r="V28" s="13">
        <v>43.0</v>
      </c>
      <c r="W28" s="13">
        <v>43.166</v>
      </c>
      <c r="X28" s="13">
        <v>78.0</v>
      </c>
      <c r="Z28" s="15">
        <f>V28-U28</f>
        <v>35</v>
      </c>
      <c r="AA28" s="15">
        <f>Z28/24</f>
        <v>1.458333333</v>
      </c>
      <c r="AB28" s="15"/>
      <c r="AC28" s="15"/>
      <c r="AD28" s="15"/>
      <c r="AE28" s="15"/>
      <c r="AF28" s="15" t="s">
        <v>66</v>
      </c>
      <c r="AG28" s="13" t="s">
        <v>67</v>
      </c>
      <c r="AH28" s="13" t="s">
        <v>68</v>
      </c>
      <c r="AI28" s="16">
        <v>43101.0</v>
      </c>
      <c r="AJ28" s="13">
        <v>800.0</v>
      </c>
      <c r="AK28" s="13">
        <v>1000.0</v>
      </c>
      <c r="AL28" s="17">
        <f t="shared" si="9"/>
        <v>0.8</v>
      </c>
      <c r="AM28" s="13">
        <f t="shared" si="10"/>
        <v>3.75</v>
      </c>
      <c r="AW28" s="19" t="s">
        <v>95</v>
      </c>
      <c r="AX28" s="20">
        <v>4.308483249251991</v>
      </c>
      <c r="AY28" s="20">
        <v>94.82894978847204</v>
      </c>
      <c r="AZ28" s="19" t="s">
        <v>136</v>
      </c>
      <c r="BA28" s="20">
        <v>26.692368522852778</v>
      </c>
      <c r="BB28" s="20">
        <v>70.21325087018393</v>
      </c>
      <c r="BC28">
        <f t="shared" si="6"/>
        <v>290.9490265</v>
      </c>
      <c r="BD28" t="str">
        <f t="shared" si="7"/>
        <v>#DIV/0!</v>
      </c>
      <c r="BI28" s="21"/>
      <c r="BJ28" s="21"/>
      <c r="BK28" s="21"/>
      <c r="BL28" s="21"/>
      <c r="BM28" s="21"/>
      <c r="BN28" s="21"/>
    </row>
    <row r="29">
      <c r="A29" s="29" t="s">
        <v>141</v>
      </c>
      <c r="B29" s="13" t="s">
        <v>132</v>
      </c>
      <c r="C29" s="27">
        <v>43207.0</v>
      </c>
      <c r="D29" s="27"/>
      <c r="E29" s="27">
        <v>43210.0</v>
      </c>
      <c r="F29" s="13" t="s">
        <v>62</v>
      </c>
      <c r="G29" s="13">
        <v>4.0</v>
      </c>
      <c r="H29" s="13">
        <v>34.0</v>
      </c>
      <c r="J29" s="13" t="s">
        <v>63</v>
      </c>
      <c r="K29" s="13" t="s">
        <v>79</v>
      </c>
      <c r="L29" s="13">
        <v>15.0</v>
      </c>
      <c r="M29" s="13">
        <v>0.1222</v>
      </c>
      <c r="N29" s="13">
        <v>1.4806</v>
      </c>
      <c r="O29" s="13">
        <v>2.2188</v>
      </c>
      <c r="P29" s="13">
        <v>1.6262</v>
      </c>
      <c r="Q29" s="13">
        <f t="shared" si="1"/>
        <v>145.6</v>
      </c>
      <c r="R29" s="13">
        <f t="shared" si="11"/>
        <v>23.4</v>
      </c>
      <c r="S29" s="13">
        <f t="shared" si="3"/>
        <v>0.1607142857</v>
      </c>
      <c r="T29" s="13">
        <v>78.0</v>
      </c>
      <c r="U29" s="13">
        <v>8.0</v>
      </c>
      <c r="V29" s="13">
        <v>43.0</v>
      </c>
      <c r="W29" s="13">
        <v>43.166</v>
      </c>
      <c r="X29" s="13">
        <v>78.0</v>
      </c>
      <c r="Z29" s="22"/>
      <c r="AA29" s="22"/>
      <c r="AB29" s="22"/>
      <c r="AC29" s="22"/>
      <c r="AD29" s="22"/>
      <c r="AE29" s="22"/>
      <c r="AF29" s="22" t="s">
        <v>74</v>
      </c>
      <c r="AG29" s="13" t="s">
        <v>67</v>
      </c>
      <c r="AH29" s="13" t="s">
        <v>68</v>
      </c>
      <c r="AI29" s="16">
        <v>43101.0</v>
      </c>
      <c r="AJ29" s="13">
        <v>750.0</v>
      </c>
      <c r="AK29" s="13">
        <v>1000.0</v>
      </c>
      <c r="AL29" s="17">
        <f t="shared" si="9"/>
        <v>0.75</v>
      </c>
      <c r="AM29" s="13">
        <f t="shared" si="10"/>
        <v>31.2</v>
      </c>
      <c r="AW29" s="19" t="s">
        <v>71</v>
      </c>
      <c r="AX29" s="19" t="s">
        <v>94</v>
      </c>
      <c r="AY29" s="20">
        <v>40.093958213340635</v>
      </c>
      <c r="AZ29" s="19" t="s">
        <v>142</v>
      </c>
      <c r="BA29" s="20">
        <v>7.807547254597188</v>
      </c>
      <c r="BB29" s="20">
        <v>43.59956587455298</v>
      </c>
      <c r="BC29">
        <f t="shared" si="6"/>
        <v>200.889139</v>
      </c>
      <c r="BD29" t="str">
        <f t="shared" si="7"/>
        <v>#DIV/0!</v>
      </c>
      <c r="BI29" s="21"/>
      <c r="BJ29" s="21"/>
      <c r="BK29" s="21"/>
      <c r="BL29" s="21"/>
      <c r="BM29" s="21"/>
      <c r="BN29" s="21"/>
    </row>
    <row r="30">
      <c r="A30" s="29" t="s">
        <v>143</v>
      </c>
      <c r="B30" s="13" t="s">
        <v>144</v>
      </c>
      <c r="C30" s="27">
        <v>43208.0</v>
      </c>
      <c r="D30" s="27"/>
      <c r="E30" s="27">
        <v>43210.0</v>
      </c>
      <c r="F30" s="13" t="s">
        <v>62</v>
      </c>
      <c r="G30" s="13">
        <v>3.0</v>
      </c>
      <c r="H30" s="13">
        <v>36.0</v>
      </c>
      <c r="I30" s="13">
        <v>85.0</v>
      </c>
      <c r="J30" s="13" t="s">
        <v>87</v>
      </c>
      <c r="K30" s="13" t="s">
        <v>64</v>
      </c>
      <c r="L30" s="13">
        <v>18.0</v>
      </c>
      <c r="M30" s="13">
        <v>0.1231</v>
      </c>
      <c r="N30" s="13">
        <v>1.4883</v>
      </c>
      <c r="O30" s="13">
        <v>2.1731</v>
      </c>
      <c r="P30" s="13">
        <v>1.6351</v>
      </c>
      <c r="Q30" s="13">
        <f t="shared" si="1"/>
        <v>146.8</v>
      </c>
      <c r="R30" s="13">
        <f t="shared" si="11"/>
        <v>23.7</v>
      </c>
      <c r="S30" s="13">
        <f t="shared" si="3"/>
        <v>0.1614441417</v>
      </c>
      <c r="T30" s="13">
        <v>50.0</v>
      </c>
      <c r="U30" s="13">
        <v>8.0</v>
      </c>
      <c r="V30" s="13">
        <v>29.0</v>
      </c>
      <c r="W30" s="13">
        <v>29.166</v>
      </c>
      <c r="X30" s="13">
        <v>50.0</v>
      </c>
      <c r="Z30" s="22"/>
      <c r="AA30" s="22"/>
      <c r="AB30" s="22">
        <f>X30-V30</f>
        <v>21</v>
      </c>
      <c r="AC30" s="22">
        <f>AB30/24</f>
        <v>0.875</v>
      </c>
      <c r="AD30" s="15">
        <f>X30-U30</f>
        <v>42</v>
      </c>
      <c r="AE30" s="15">
        <f>AD30/24</f>
        <v>1.75</v>
      </c>
      <c r="AF30" s="22" t="s">
        <v>89</v>
      </c>
      <c r="AG30" s="13" t="s">
        <v>67</v>
      </c>
      <c r="AH30" s="13" t="s">
        <v>68</v>
      </c>
      <c r="AI30" s="16">
        <v>43101.0</v>
      </c>
      <c r="AJ30" s="13">
        <v>420.0</v>
      </c>
      <c r="AK30" s="13">
        <v>600.0</v>
      </c>
      <c r="AL30" s="17">
        <f t="shared" si="9"/>
        <v>0.7</v>
      </c>
      <c r="AM30" s="13">
        <f t="shared" si="10"/>
        <v>33.85714286</v>
      </c>
      <c r="AN30" s="13">
        <f>sum(AM30:AM31)</f>
        <v>57.23214286</v>
      </c>
      <c r="AO30" s="13">
        <f>AN30-AM32</f>
        <v>33.85607448</v>
      </c>
      <c r="AP30" s="18">
        <f>AE30</f>
        <v>1.75</v>
      </c>
      <c r="AQ30" s="13">
        <f t="shared" ref="AQ30:AQ31" si="13">1.23</f>
        <v>1.23</v>
      </c>
      <c r="AR30" s="13">
        <f>(AN30/AP30)/AQ30</f>
        <v>26.58868425</v>
      </c>
      <c r="AS30" s="13" t="s">
        <v>91</v>
      </c>
      <c r="AT30" s="13" t="s">
        <v>91</v>
      </c>
      <c r="AW30" s="19" t="s">
        <v>116</v>
      </c>
      <c r="AX30" s="20">
        <v>87.67241929818219</v>
      </c>
      <c r="AY30" s="20">
        <v>601.9382370243698</v>
      </c>
      <c r="AZ30" s="19" t="s">
        <v>105</v>
      </c>
      <c r="BA30" s="20">
        <v>105.58061254609747</v>
      </c>
      <c r="BB30" s="20">
        <v>646.5066074844663</v>
      </c>
      <c r="BC30">
        <f t="shared" si="6"/>
        <v>2975.146394</v>
      </c>
      <c r="BD30">
        <f t="shared" si="7"/>
        <v>115.1818194</v>
      </c>
      <c r="BE30">
        <v>166.3830821121155</v>
      </c>
      <c r="BF30">
        <f t="shared" ref="BF30:BF31" si="14">BE30/(12*AP30*AQ30)</f>
        <v>6.441466594</v>
      </c>
      <c r="BG30">
        <f t="shared" ref="BG30:BG31" si="15">BE30/BF30</f>
        <v>25.83</v>
      </c>
      <c r="BH30" s="13" t="s">
        <v>145</v>
      </c>
      <c r="BI30" s="21"/>
      <c r="BJ30" s="21"/>
      <c r="BK30" s="21"/>
      <c r="BL30" s="21"/>
      <c r="BM30" s="21"/>
      <c r="BN30" s="21"/>
    </row>
    <row r="31">
      <c r="A31" s="29" t="s">
        <v>146</v>
      </c>
      <c r="B31" s="13" t="s">
        <v>144</v>
      </c>
      <c r="C31" s="27">
        <v>43208.0</v>
      </c>
      <c r="D31" s="27"/>
      <c r="E31" s="27">
        <v>43210.0</v>
      </c>
      <c r="F31" s="13" t="s">
        <v>62</v>
      </c>
      <c r="G31" s="13">
        <v>3.0</v>
      </c>
      <c r="H31" s="13">
        <v>36.0</v>
      </c>
      <c r="J31" s="13" t="s">
        <v>87</v>
      </c>
      <c r="K31" s="13" t="s">
        <v>64</v>
      </c>
      <c r="L31" s="13">
        <v>17.0</v>
      </c>
      <c r="M31" s="13">
        <v>0.1241</v>
      </c>
      <c r="N31" s="13">
        <v>1.4802</v>
      </c>
      <c r="O31" s="13">
        <v>2.1773</v>
      </c>
      <c r="P31" s="13">
        <v>1.623</v>
      </c>
      <c r="Q31" s="13">
        <f t="shared" si="1"/>
        <v>142.8</v>
      </c>
      <c r="R31" s="13">
        <f t="shared" si="11"/>
        <v>18.7</v>
      </c>
      <c r="S31" s="13">
        <f t="shared" si="3"/>
        <v>0.130952381</v>
      </c>
      <c r="T31" s="13">
        <v>50.0</v>
      </c>
      <c r="U31" s="13">
        <v>8.0</v>
      </c>
      <c r="V31" s="13">
        <v>29.0</v>
      </c>
      <c r="W31" s="13">
        <v>29.166</v>
      </c>
      <c r="X31" s="13">
        <v>50.0</v>
      </c>
      <c r="Z31" s="15">
        <f>V31-U31</f>
        <v>21</v>
      </c>
      <c r="AA31" s="15">
        <f>Z31/24</f>
        <v>0.875</v>
      </c>
      <c r="AB31" s="15"/>
      <c r="AC31" s="15"/>
      <c r="AD31" s="15"/>
      <c r="AE31" s="15"/>
      <c r="AF31" s="15" t="s">
        <v>66</v>
      </c>
      <c r="AG31" s="13" t="s">
        <v>67</v>
      </c>
      <c r="AH31" s="13" t="s">
        <v>68</v>
      </c>
      <c r="AI31" s="16">
        <v>43101.0</v>
      </c>
      <c r="AJ31" s="13">
        <v>800.0</v>
      </c>
      <c r="AK31" s="13">
        <v>1000.0</v>
      </c>
      <c r="AL31" s="17">
        <f t="shared" si="9"/>
        <v>0.8</v>
      </c>
      <c r="AM31" s="13">
        <f t="shared" si="10"/>
        <v>23.375</v>
      </c>
      <c r="AP31" s="18">
        <f>AA31</f>
        <v>0.875</v>
      </c>
      <c r="AQ31" s="13">
        <f t="shared" si="13"/>
        <v>1.23</v>
      </c>
      <c r="AW31" s="19" t="s">
        <v>126</v>
      </c>
      <c r="AX31" s="20">
        <v>203.16386597431497</v>
      </c>
      <c r="AY31" s="20">
        <v>1146.767343521962</v>
      </c>
      <c r="AZ31" s="19" t="s">
        <v>147</v>
      </c>
      <c r="BA31" s="20">
        <v>163.08330833018118</v>
      </c>
      <c r="BB31" s="20">
        <v>923.6959501272542</v>
      </c>
      <c r="BC31">
        <f t="shared" si="6"/>
        <v>4109.152077</v>
      </c>
      <c r="BD31">
        <f t="shared" si="7"/>
        <v>318.1689568</v>
      </c>
      <c r="BE31">
        <v>126.66645731151257</v>
      </c>
      <c r="BF31">
        <f t="shared" si="14"/>
        <v>9.807700915</v>
      </c>
      <c r="BG31">
        <f t="shared" si="15"/>
        <v>12.915</v>
      </c>
      <c r="BI31" s="21"/>
      <c r="BJ31" s="21"/>
      <c r="BK31" s="21"/>
      <c r="BL31" s="21"/>
      <c r="BM31" s="21"/>
      <c r="BN31" s="21"/>
    </row>
    <row r="32">
      <c r="A32" s="29" t="s">
        <v>148</v>
      </c>
      <c r="B32" s="13" t="s">
        <v>144</v>
      </c>
      <c r="C32" s="27">
        <v>43208.0</v>
      </c>
      <c r="D32" s="27"/>
      <c r="E32" s="27">
        <v>43210.0</v>
      </c>
      <c r="F32" s="13" t="s">
        <v>62</v>
      </c>
      <c r="G32" s="13">
        <v>3.0</v>
      </c>
      <c r="H32" s="13">
        <v>36.0</v>
      </c>
      <c r="J32" s="13" t="s">
        <v>87</v>
      </c>
      <c r="K32" s="13" t="s">
        <v>64</v>
      </c>
      <c r="L32" s="13">
        <v>16.0</v>
      </c>
      <c r="M32" s="13">
        <v>0.123266666666666</v>
      </c>
      <c r="N32" s="13">
        <v>1.4823</v>
      </c>
      <c r="O32" s="13">
        <v>2.2014</v>
      </c>
      <c r="P32" s="13">
        <v>1.6238</v>
      </c>
      <c r="Q32" s="13">
        <f t="shared" si="1"/>
        <v>141.5</v>
      </c>
      <c r="R32" s="13">
        <f t="shared" si="11"/>
        <v>18.23333333</v>
      </c>
      <c r="S32" s="13">
        <f t="shared" si="3"/>
        <v>0.1288574794</v>
      </c>
      <c r="T32" s="13">
        <v>50.0</v>
      </c>
      <c r="U32" s="13">
        <v>8.0</v>
      </c>
      <c r="V32" s="13">
        <v>29.0</v>
      </c>
      <c r="W32" s="13">
        <v>29.166</v>
      </c>
      <c r="X32" s="13">
        <v>50.0</v>
      </c>
      <c r="Z32" s="22"/>
      <c r="AA32" s="22"/>
      <c r="AB32" s="22"/>
      <c r="AC32" s="22"/>
      <c r="AD32" s="22"/>
      <c r="AE32" s="22"/>
      <c r="AF32" s="22" t="s">
        <v>74</v>
      </c>
      <c r="AG32" s="13" t="s">
        <v>67</v>
      </c>
      <c r="AH32" s="13" t="s">
        <v>68</v>
      </c>
      <c r="AI32" s="16">
        <v>43101.0</v>
      </c>
      <c r="AJ32" s="13">
        <v>780.0</v>
      </c>
      <c r="AK32" s="13">
        <v>1000.0</v>
      </c>
      <c r="AL32" s="17">
        <f t="shared" si="9"/>
        <v>0.78</v>
      </c>
      <c r="AM32" s="13">
        <f t="shared" si="10"/>
        <v>23.37606838</v>
      </c>
      <c r="AW32" s="19" t="s">
        <v>130</v>
      </c>
      <c r="AX32" s="19" t="s">
        <v>94</v>
      </c>
      <c r="AY32" s="20">
        <v>83.3496846695413</v>
      </c>
      <c r="AZ32" s="19" t="s">
        <v>136</v>
      </c>
      <c r="BA32" s="20">
        <v>5.850605220102385</v>
      </c>
      <c r="BB32" s="20">
        <v>77.61900943503515</v>
      </c>
      <c r="BC32">
        <f t="shared" si="6"/>
        <v>358.9245044</v>
      </c>
      <c r="BD32" t="str">
        <f t="shared" si="7"/>
        <v>#DIV/0!</v>
      </c>
      <c r="BI32" s="21"/>
      <c r="BJ32" s="21"/>
      <c r="BK32" s="21"/>
      <c r="BL32" s="21"/>
      <c r="BM32" s="21"/>
      <c r="BN32" s="21"/>
    </row>
    <row r="33">
      <c r="A33" s="29" t="s">
        <v>149</v>
      </c>
      <c r="B33" s="13" t="s">
        <v>144</v>
      </c>
      <c r="C33" s="27">
        <v>43208.0</v>
      </c>
      <c r="D33" s="27"/>
      <c r="E33" s="27">
        <v>43210.0</v>
      </c>
      <c r="F33" s="13" t="s">
        <v>62</v>
      </c>
      <c r="G33" s="13">
        <v>3.0</v>
      </c>
      <c r="H33" s="13">
        <v>36.0</v>
      </c>
      <c r="J33" s="13" t="s">
        <v>87</v>
      </c>
      <c r="K33" s="13" t="s">
        <v>64</v>
      </c>
      <c r="L33" s="13">
        <v>44.0</v>
      </c>
      <c r="Q33" s="13">
        <f t="shared" si="1"/>
        <v>0</v>
      </c>
      <c r="R33" s="13">
        <f t="shared" si="11"/>
        <v>0</v>
      </c>
      <c r="S33" s="13" t="str">
        <f t="shared" si="3"/>
        <v>#DIV/0!</v>
      </c>
      <c r="T33" s="13">
        <v>50.0</v>
      </c>
      <c r="U33" s="13">
        <v>8.0</v>
      </c>
      <c r="V33" s="13">
        <v>29.0</v>
      </c>
      <c r="W33" s="13">
        <v>29.166</v>
      </c>
      <c r="X33" s="13">
        <v>50.0</v>
      </c>
      <c r="Z33" s="22"/>
      <c r="AA33" s="22"/>
      <c r="AB33" s="22"/>
      <c r="AC33" s="22"/>
      <c r="AD33" s="22"/>
      <c r="AE33" s="22"/>
      <c r="AF33" s="22" t="s">
        <v>104</v>
      </c>
      <c r="AG33" s="13" t="s">
        <v>67</v>
      </c>
      <c r="AH33" s="13" t="s">
        <v>68</v>
      </c>
      <c r="AI33" s="16">
        <v>43103.0</v>
      </c>
      <c r="AJ33" s="13">
        <v>500.0</v>
      </c>
      <c r="AK33" s="13">
        <v>1225.0</v>
      </c>
      <c r="AL33" s="17">
        <f t="shared" si="9"/>
        <v>0.4081632653</v>
      </c>
      <c r="AM33" s="13">
        <f t="shared" si="10"/>
        <v>0</v>
      </c>
      <c r="BC33" t="str">
        <f t="shared" si="6"/>
        <v>#DIV/0!</v>
      </c>
      <c r="BD33" t="str">
        <f t="shared" si="7"/>
        <v>#DIV/0!</v>
      </c>
      <c r="BI33" s="25"/>
      <c r="BJ33" s="25"/>
      <c r="BK33" s="25"/>
      <c r="BL33" s="25"/>
      <c r="BM33" s="25"/>
      <c r="BN33" s="25"/>
    </row>
    <row r="34">
      <c r="A34" s="29" t="s">
        <v>150</v>
      </c>
      <c r="B34" s="13" t="s">
        <v>144</v>
      </c>
      <c r="C34" s="27">
        <v>43208.0</v>
      </c>
      <c r="D34" s="27"/>
      <c r="E34" s="27">
        <v>43210.0</v>
      </c>
      <c r="F34" s="13" t="s">
        <v>62</v>
      </c>
      <c r="G34" s="13">
        <v>3.0</v>
      </c>
      <c r="H34" s="13">
        <v>36.0</v>
      </c>
      <c r="J34" s="13" t="s">
        <v>87</v>
      </c>
      <c r="K34" s="13" t="s">
        <v>64</v>
      </c>
      <c r="L34" s="13">
        <v>45.0</v>
      </c>
      <c r="M34" s="13">
        <v>0.1253</v>
      </c>
      <c r="N34" s="13">
        <v>1.488</v>
      </c>
      <c r="O34" s="13">
        <v>2.153</v>
      </c>
      <c r="P34" s="13">
        <v>1.631</v>
      </c>
      <c r="Q34" s="13">
        <f t="shared" si="1"/>
        <v>143</v>
      </c>
      <c r="R34" s="13">
        <f t="shared" si="11"/>
        <v>17.7</v>
      </c>
      <c r="S34" s="13">
        <f t="shared" si="3"/>
        <v>0.1237762238</v>
      </c>
      <c r="T34" s="13">
        <v>50.0</v>
      </c>
      <c r="U34" s="13">
        <v>8.0</v>
      </c>
      <c r="V34" s="13">
        <v>29.0</v>
      </c>
      <c r="W34" s="13">
        <v>29.166</v>
      </c>
      <c r="X34" s="13">
        <v>50.0</v>
      </c>
      <c r="Z34" s="22"/>
      <c r="AA34" s="22"/>
      <c r="AB34" s="22"/>
      <c r="AC34" s="22"/>
      <c r="AD34" s="22"/>
      <c r="AE34" s="22"/>
      <c r="AF34" s="22" t="s">
        <v>104</v>
      </c>
      <c r="AG34" s="13" t="s">
        <v>67</v>
      </c>
      <c r="AH34" s="13" t="s">
        <v>68</v>
      </c>
      <c r="AI34" s="16">
        <v>43134.0</v>
      </c>
      <c r="AJ34" s="13">
        <v>475.0</v>
      </c>
      <c r="AK34" s="13">
        <v>1225.0</v>
      </c>
      <c r="AL34" s="17">
        <f t="shared" si="9"/>
        <v>0.387755102</v>
      </c>
      <c r="AM34" s="13">
        <f t="shared" si="10"/>
        <v>45.64736842</v>
      </c>
      <c r="AW34" s="19" t="s">
        <v>116</v>
      </c>
      <c r="AX34" s="20">
        <v>38.25570485789182</v>
      </c>
      <c r="AY34" s="20">
        <v>303.14145200183293</v>
      </c>
      <c r="AZ34" s="19" t="s">
        <v>106</v>
      </c>
      <c r="BA34" s="20">
        <v>32.44391313934572</v>
      </c>
      <c r="BB34" s="20">
        <v>273.64591328420914</v>
      </c>
      <c r="BC34">
        <f t="shared" si="6"/>
        <v>1270.498883</v>
      </c>
      <c r="BD34" t="str">
        <f t="shared" si="7"/>
        <v>#DIV/0!</v>
      </c>
      <c r="BI34" s="21"/>
      <c r="BJ34" s="21"/>
      <c r="BK34" s="21"/>
      <c r="BL34" s="21"/>
      <c r="BM34" s="21"/>
      <c r="BN34" s="21"/>
    </row>
    <row r="35">
      <c r="A35" s="29" t="s">
        <v>151</v>
      </c>
      <c r="B35" s="13" t="s">
        <v>144</v>
      </c>
      <c r="C35" s="27">
        <v>43208.0</v>
      </c>
      <c r="D35" s="27"/>
      <c r="E35" s="27">
        <v>43210.0</v>
      </c>
      <c r="F35" s="13" t="s">
        <v>62</v>
      </c>
      <c r="G35" s="13">
        <v>3.0</v>
      </c>
      <c r="H35" s="13">
        <v>36.0</v>
      </c>
      <c r="J35" s="13" t="s">
        <v>87</v>
      </c>
      <c r="K35" s="13" t="s">
        <v>64</v>
      </c>
      <c r="L35" s="13">
        <v>46.0</v>
      </c>
      <c r="Q35" s="13">
        <f t="shared" si="1"/>
        <v>0</v>
      </c>
      <c r="R35" s="13">
        <f t="shared" si="11"/>
        <v>0</v>
      </c>
      <c r="S35" s="13" t="str">
        <f t="shared" si="3"/>
        <v>#DIV/0!</v>
      </c>
      <c r="T35" s="13">
        <v>50.0</v>
      </c>
      <c r="U35" s="13">
        <v>8.0</v>
      </c>
      <c r="V35" s="13">
        <v>29.0</v>
      </c>
      <c r="W35" s="13">
        <v>29.166</v>
      </c>
      <c r="X35" s="13">
        <v>50.0</v>
      </c>
      <c r="Z35" s="22"/>
      <c r="AA35" s="22"/>
      <c r="AB35" s="22"/>
      <c r="AC35" s="22"/>
      <c r="AD35" s="22"/>
      <c r="AE35" s="22"/>
      <c r="AF35" s="22" t="s">
        <v>104</v>
      </c>
      <c r="AG35" s="13" t="s">
        <v>67</v>
      </c>
      <c r="AH35" s="13" t="s">
        <v>68</v>
      </c>
      <c r="AI35" s="16">
        <v>43162.0</v>
      </c>
      <c r="AJ35" s="13">
        <v>250.0</v>
      </c>
      <c r="AK35" s="13">
        <v>1225.0</v>
      </c>
      <c r="AL35" s="17">
        <f t="shared" si="9"/>
        <v>0.2040816327</v>
      </c>
      <c r="AM35" s="13">
        <f t="shared" si="10"/>
        <v>0</v>
      </c>
      <c r="BC35" t="str">
        <f t="shared" si="6"/>
        <v>#DIV/0!</v>
      </c>
      <c r="BD35" t="str">
        <f t="shared" si="7"/>
        <v>#DIV/0!</v>
      </c>
      <c r="BI35" s="25"/>
      <c r="BJ35" s="25"/>
      <c r="BK35" s="25"/>
      <c r="BL35" s="25"/>
      <c r="BM35" s="25"/>
      <c r="BN35" s="25"/>
    </row>
    <row r="36">
      <c r="A36" s="13" t="s">
        <v>152</v>
      </c>
      <c r="B36" s="13" t="s">
        <v>144</v>
      </c>
      <c r="C36" s="27">
        <v>43208.0</v>
      </c>
      <c r="D36" s="27"/>
      <c r="E36" s="27">
        <v>43210.0</v>
      </c>
      <c r="F36" s="13" t="s">
        <v>62</v>
      </c>
      <c r="G36" s="13">
        <v>3.0</v>
      </c>
      <c r="H36" s="13">
        <v>36.0</v>
      </c>
      <c r="I36" s="13">
        <v>147.0</v>
      </c>
      <c r="J36" s="13" t="s">
        <v>87</v>
      </c>
      <c r="K36" s="13"/>
      <c r="L36" s="13">
        <v>47.0</v>
      </c>
      <c r="M36" s="13">
        <v>0.1246</v>
      </c>
      <c r="N36" s="13">
        <v>1.5013</v>
      </c>
      <c r="O36" s="13">
        <v>2.0339</v>
      </c>
      <c r="P36" s="13">
        <v>1.6421</v>
      </c>
      <c r="Q36" s="13">
        <f t="shared" si="1"/>
        <v>140.8</v>
      </c>
      <c r="R36" s="13">
        <f t="shared" si="11"/>
        <v>16.2</v>
      </c>
      <c r="S36" s="13">
        <f t="shared" si="3"/>
        <v>0.1150568182</v>
      </c>
      <c r="T36" s="13">
        <v>50.0</v>
      </c>
      <c r="U36" s="13">
        <v>8.0</v>
      </c>
      <c r="V36" s="13">
        <v>29.0</v>
      </c>
      <c r="W36" s="13">
        <v>29.166</v>
      </c>
      <c r="X36" s="13">
        <v>50.0</v>
      </c>
      <c r="Z36" s="22"/>
      <c r="AA36" s="22"/>
      <c r="AB36" s="22"/>
      <c r="AC36" s="22"/>
      <c r="AD36" s="22"/>
      <c r="AE36" s="22"/>
      <c r="AF36" s="22" t="s">
        <v>104</v>
      </c>
      <c r="AG36" s="13" t="s">
        <v>90</v>
      </c>
      <c r="AH36" s="13" t="s">
        <v>68</v>
      </c>
      <c r="AI36" s="16">
        <v>43102.0</v>
      </c>
      <c r="AJ36" s="13">
        <v>450.0</v>
      </c>
      <c r="AK36" s="13">
        <v>1200.0</v>
      </c>
      <c r="AL36" s="17">
        <f t="shared" si="9"/>
        <v>0.375</v>
      </c>
      <c r="AM36" s="13">
        <f t="shared" si="10"/>
        <v>43.2</v>
      </c>
      <c r="AN36" s="13"/>
      <c r="AO36" s="13"/>
      <c r="AP36" s="13"/>
      <c r="AQ36" s="13"/>
      <c r="AR36" s="13"/>
      <c r="AS36" s="13" t="s">
        <v>91</v>
      </c>
      <c r="AT36" s="13" t="s">
        <v>91</v>
      </c>
      <c r="AW36" s="19" t="s">
        <v>76</v>
      </c>
      <c r="AX36" s="20">
        <v>24.50519523296538</v>
      </c>
      <c r="AY36" s="20">
        <v>187.59257141120162</v>
      </c>
      <c r="AZ36" s="19" t="s">
        <v>147</v>
      </c>
      <c r="BA36" s="20">
        <v>23.985763124238098</v>
      </c>
      <c r="BB36" s="20">
        <v>167.43474893758332</v>
      </c>
      <c r="BC36">
        <f t="shared" si="6"/>
        <v>734.4178396</v>
      </c>
      <c r="BD36" t="str">
        <f t="shared" si="7"/>
        <v>#DIV/0!</v>
      </c>
      <c r="BH36" s="13" t="s">
        <v>153</v>
      </c>
      <c r="BI36" s="21"/>
      <c r="BJ36" s="21"/>
      <c r="BK36" s="21"/>
      <c r="BL36" s="21"/>
      <c r="BM36" s="21"/>
      <c r="BN36" s="21"/>
    </row>
    <row r="37">
      <c r="A37" s="13" t="s">
        <v>154</v>
      </c>
      <c r="B37" s="13" t="s">
        <v>144</v>
      </c>
      <c r="C37" s="27">
        <v>43208.0</v>
      </c>
      <c r="D37" s="27"/>
      <c r="E37" s="27">
        <v>43210.0</v>
      </c>
      <c r="F37" s="13" t="s">
        <v>62</v>
      </c>
      <c r="G37" s="13">
        <v>3.0</v>
      </c>
      <c r="H37" s="13">
        <v>36.0</v>
      </c>
      <c r="J37" s="13" t="s">
        <v>87</v>
      </c>
      <c r="K37" s="13"/>
      <c r="L37" s="13">
        <v>48.0</v>
      </c>
      <c r="M37" s="13">
        <v>0.1231</v>
      </c>
      <c r="N37" s="23">
        <v>1.4783</v>
      </c>
      <c r="O37" s="13">
        <v>2.043</v>
      </c>
      <c r="P37" s="23">
        <v>1.6052</v>
      </c>
      <c r="Q37" s="13">
        <f t="shared" si="1"/>
        <v>126.9</v>
      </c>
      <c r="R37" s="13">
        <f t="shared" si="11"/>
        <v>3.8</v>
      </c>
      <c r="S37" s="13">
        <f t="shared" si="3"/>
        <v>0.02994483846</v>
      </c>
      <c r="T37" s="13">
        <v>50.0</v>
      </c>
      <c r="U37" s="13">
        <v>8.0</v>
      </c>
      <c r="V37" s="13">
        <v>29.0</v>
      </c>
      <c r="W37" s="13">
        <v>29.166</v>
      </c>
      <c r="X37" s="13">
        <v>50.0</v>
      </c>
      <c r="Z37" s="22"/>
      <c r="AA37" s="22"/>
      <c r="AB37" s="22"/>
      <c r="AC37" s="22"/>
      <c r="AD37" s="22"/>
      <c r="AE37" s="22"/>
      <c r="AF37" s="22" t="s">
        <v>104</v>
      </c>
      <c r="AG37" s="13" t="s">
        <v>90</v>
      </c>
      <c r="AH37" s="13" t="s">
        <v>68</v>
      </c>
      <c r="AI37" s="16">
        <v>43133.0</v>
      </c>
      <c r="AJ37" s="13">
        <v>250.0</v>
      </c>
      <c r="AK37" s="13">
        <v>1200.0</v>
      </c>
      <c r="AL37" s="17">
        <f t="shared" si="9"/>
        <v>0.2083333333</v>
      </c>
      <c r="AM37" s="13">
        <f t="shared" si="10"/>
        <v>18.24</v>
      </c>
      <c r="BC37" t="str">
        <f t="shared" si="6"/>
        <v>#DIV/0!</v>
      </c>
      <c r="BD37" t="str">
        <f t="shared" si="7"/>
        <v>#DIV/0!</v>
      </c>
      <c r="BH37" s="13" t="s">
        <v>155</v>
      </c>
      <c r="BI37" s="21"/>
      <c r="BJ37" s="21"/>
      <c r="BK37" s="21"/>
      <c r="BL37" s="21"/>
      <c r="BM37" s="21"/>
      <c r="BN37" s="21"/>
    </row>
    <row r="38">
      <c r="A38" s="13" t="s">
        <v>156</v>
      </c>
      <c r="B38" s="13" t="s">
        <v>157</v>
      </c>
      <c r="C38" s="30">
        <v>43211.0</v>
      </c>
      <c r="D38" s="22"/>
      <c r="E38" s="22" t="s">
        <v>158</v>
      </c>
      <c r="F38" s="13" t="s">
        <v>159</v>
      </c>
      <c r="G38" s="13">
        <v>1.0</v>
      </c>
      <c r="H38" s="13">
        <v>37.0</v>
      </c>
      <c r="I38" s="13">
        <v>50.0</v>
      </c>
      <c r="J38" s="13" t="s">
        <v>87</v>
      </c>
      <c r="K38" s="13" t="s">
        <v>64</v>
      </c>
      <c r="L38" s="13">
        <v>25.0</v>
      </c>
      <c r="M38" s="13">
        <v>0.1228</v>
      </c>
      <c r="N38" s="13">
        <v>1.4885</v>
      </c>
      <c r="O38" s="13">
        <v>2.1913</v>
      </c>
      <c r="P38" s="13">
        <v>1.6316</v>
      </c>
      <c r="Q38" s="13">
        <f t="shared" si="1"/>
        <v>143.1</v>
      </c>
      <c r="R38" s="13">
        <f t="shared" si="11"/>
        <v>20.3</v>
      </c>
      <c r="S38" s="13">
        <f t="shared" si="3"/>
        <v>0.14185884</v>
      </c>
      <c r="T38" s="13">
        <v>28.0</v>
      </c>
      <c r="U38" s="13">
        <v>1.0</v>
      </c>
      <c r="V38" s="13">
        <v>25.0</v>
      </c>
      <c r="W38" s="13" t="s">
        <v>65</v>
      </c>
      <c r="X38" s="13">
        <v>26.0</v>
      </c>
      <c r="Y38" s="13">
        <v>27.45</v>
      </c>
      <c r="Z38" s="15">
        <f t="shared" ref="Z38:Z39" si="16">V38-U38</f>
        <v>24</v>
      </c>
      <c r="AA38" s="15">
        <f t="shared" ref="AA38:AA39" si="17">Z38/24</f>
        <v>1</v>
      </c>
      <c r="AB38" s="15"/>
      <c r="AC38" s="15"/>
      <c r="AD38" s="15">
        <f>X38-U38</f>
        <v>25</v>
      </c>
      <c r="AE38" s="15">
        <f>AD38/24</f>
        <v>1.041666667</v>
      </c>
      <c r="AF38" s="15" t="s">
        <v>66</v>
      </c>
      <c r="AG38" s="13" t="s">
        <v>123</v>
      </c>
      <c r="AH38" s="13" t="s">
        <v>68</v>
      </c>
      <c r="AI38" s="16">
        <v>43102.0</v>
      </c>
      <c r="AJ38" s="13">
        <v>910.0</v>
      </c>
      <c r="AK38" s="13">
        <v>1510.0</v>
      </c>
      <c r="AL38" s="17">
        <f t="shared" si="9"/>
        <v>0.6026490066</v>
      </c>
      <c r="AM38" s="13">
        <f t="shared" si="10"/>
        <v>33.68461538</v>
      </c>
      <c r="AN38" s="13">
        <f>(sum(R38,R39))/(1260/1510)</f>
        <v>39.30793651</v>
      </c>
      <c r="AO38" s="13">
        <f>AN38-20</f>
        <v>19.30793651</v>
      </c>
      <c r="AP38" s="13">
        <v>1.04</v>
      </c>
      <c r="AQ38" s="13">
        <v>1.23</v>
      </c>
      <c r="AR38" s="13"/>
      <c r="AS38" s="13" t="s">
        <v>91</v>
      </c>
      <c r="AT38" s="13" t="s">
        <v>91</v>
      </c>
      <c r="AW38" s="19" t="s">
        <v>115</v>
      </c>
      <c r="AX38" s="20">
        <v>105.62585455288165</v>
      </c>
      <c r="AY38" s="20">
        <v>836.7654762725301</v>
      </c>
      <c r="AZ38" s="19" t="s">
        <v>130</v>
      </c>
      <c r="BA38" s="20">
        <v>124.37494354064454</v>
      </c>
      <c r="BB38" s="20">
        <v>833.7162945614306</v>
      </c>
      <c r="BC38">
        <f t="shared" si="6"/>
        <v>3751.723326</v>
      </c>
      <c r="BD38">
        <f t="shared" si="7"/>
        <v>244.4055742</v>
      </c>
      <c r="BH38" s="13" t="s">
        <v>160</v>
      </c>
      <c r="BI38" s="21"/>
      <c r="BJ38" s="21"/>
      <c r="BK38" s="21"/>
      <c r="BL38" s="21"/>
      <c r="BM38" s="21"/>
      <c r="BN38" s="21"/>
    </row>
    <row r="39">
      <c r="A39" s="13" t="s">
        <v>161</v>
      </c>
      <c r="B39" s="13" t="s">
        <v>157</v>
      </c>
      <c r="C39" s="30">
        <v>43211.0</v>
      </c>
      <c r="D39" s="22"/>
      <c r="E39" s="22" t="s">
        <v>158</v>
      </c>
      <c r="F39" s="13" t="s">
        <v>159</v>
      </c>
      <c r="G39" s="13">
        <v>1.0</v>
      </c>
      <c r="H39" s="13">
        <v>37.0</v>
      </c>
      <c r="J39" s="13" t="s">
        <v>87</v>
      </c>
      <c r="K39" s="13" t="s">
        <v>64</v>
      </c>
      <c r="L39" s="13">
        <v>26.0</v>
      </c>
      <c r="M39" s="13">
        <v>0.1235</v>
      </c>
      <c r="N39" s="13">
        <v>1.494</v>
      </c>
      <c r="O39" s="13">
        <v>2.07</v>
      </c>
      <c r="P39" s="13">
        <v>1.596</v>
      </c>
      <c r="Q39" s="13">
        <f t="shared" si="1"/>
        <v>102</v>
      </c>
      <c r="R39" s="23">
        <v>12.5</v>
      </c>
      <c r="S39" s="13">
        <f t="shared" si="3"/>
        <v>0.1225490196</v>
      </c>
      <c r="T39" s="13">
        <v>28.0</v>
      </c>
      <c r="U39" s="13">
        <v>1.0</v>
      </c>
      <c r="V39" s="13">
        <v>25.0</v>
      </c>
      <c r="W39" s="13" t="s">
        <v>65</v>
      </c>
      <c r="X39" s="13">
        <v>26.0</v>
      </c>
      <c r="Y39" s="13">
        <v>27.45</v>
      </c>
      <c r="Z39" s="15">
        <f t="shared" si="16"/>
        <v>24</v>
      </c>
      <c r="AA39" s="15">
        <f t="shared" si="17"/>
        <v>1</v>
      </c>
      <c r="AB39" s="15"/>
      <c r="AC39" s="15"/>
      <c r="AD39" s="15"/>
      <c r="AE39" s="15"/>
      <c r="AF39" s="15" t="s">
        <v>66</v>
      </c>
      <c r="AG39" s="13" t="s">
        <v>123</v>
      </c>
      <c r="AH39" s="13" t="s">
        <v>68</v>
      </c>
      <c r="AI39" s="16">
        <v>43133.0</v>
      </c>
      <c r="AJ39" s="13">
        <v>350.0</v>
      </c>
      <c r="AK39" s="13">
        <v>1510.0</v>
      </c>
      <c r="AL39" s="17">
        <f t="shared" si="9"/>
        <v>0.2317880795</v>
      </c>
      <c r="AM39" s="13">
        <f t="shared" si="10"/>
        <v>53.92857143</v>
      </c>
      <c r="BC39" t="str">
        <f t="shared" si="6"/>
        <v>#DIV/0!</v>
      </c>
      <c r="BD39" t="str">
        <f t="shared" si="7"/>
        <v>#DIV/0!</v>
      </c>
      <c r="BH39" s="13" t="s">
        <v>162</v>
      </c>
      <c r="BI39" s="21"/>
      <c r="BJ39" s="21"/>
      <c r="BK39" s="21"/>
      <c r="BL39" s="21"/>
      <c r="BM39" s="21"/>
      <c r="BN39" s="21"/>
    </row>
    <row r="40">
      <c r="A40" s="13" t="s">
        <v>163</v>
      </c>
      <c r="B40" s="13" t="s">
        <v>157</v>
      </c>
      <c r="C40" s="30">
        <v>43211.0</v>
      </c>
      <c r="D40" s="22"/>
      <c r="E40" s="22" t="s">
        <v>158</v>
      </c>
      <c r="F40" s="13" t="s">
        <v>159</v>
      </c>
      <c r="G40" s="13">
        <v>1.0</v>
      </c>
      <c r="H40" s="13">
        <v>37.0</v>
      </c>
      <c r="J40" s="13" t="s">
        <v>87</v>
      </c>
      <c r="K40" s="13" t="s">
        <v>64</v>
      </c>
      <c r="L40" s="13">
        <v>23.0</v>
      </c>
      <c r="Q40" s="13">
        <f t="shared" si="1"/>
        <v>0</v>
      </c>
      <c r="R40" s="13">
        <f t="shared" ref="R40:R93" si="18">(P40-N40-M40)*1000</f>
        <v>0</v>
      </c>
      <c r="S40" s="13" t="str">
        <f t="shared" si="3"/>
        <v>#DIV/0!</v>
      </c>
      <c r="T40" s="13">
        <v>28.0</v>
      </c>
      <c r="U40" s="13">
        <v>1.0</v>
      </c>
      <c r="V40" s="13">
        <v>25.0</v>
      </c>
      <c r="W40" s="13" t="s">
        <v>65</v>
      </c>
      <c r="X40" s="13">
        <v>26.0</v>
      </c>
      <c r="Y40" s="13">
        <v>27.45</v>
      </c>
      <c r="Z40" s="22"/>
      <c r="AA40" s="22"/>
      <c r="AB40" s="22"/>
      <c r="AC40" s="22"/>
      <c r="AD40" s="22"/>
      <c r="AE40" s="22"/>
      <c r="AF40" s="22" t="s">
        <v>104</v>
      </c>
      <c r="AG40" s="13" t="s">
        <v>123</v>
      </c>
      <c r="AH40" s="13" t="s">
        <v>68</v>
      </c>
      <c r="AI40" s="16">
        <v>43102.0</v>
      </c>
      <c r="AJ40" s="13">
        <v>700.0</v>
      </c>
      <c r="AK40" s="13">
        <v>1450.0</v>
      </c>
      <c r="AL40" s="17">
        <f t="shared" si="9"/>
        <v>0.4827586207</v>
      </c>
      <c r="AM40" s="13">
        <f t="shared" si="10"/>
        <v>0</v>
      </c>
      <c r="BC40" t="str">
        <f t="shared" si="6"/>
        <v>#DIV/0!</v>
      </c>
      <c r="BD40" t="str">
        <f t="shared" si="7"/>
        <v>#DIV/0!</v>
      </c>
      <c r="BI40" s="25"/>
      <c r="BJ40" s="25"/>
      <c r="BK40" s="25"/>
      <c r="BL40" s="25"/>
      <c r="BM40" s="25"/>
      <c r="BN40" s="25"/>
    </row>
    <row r="41">
      <c r="A41" s="13" t="s">
        <v>164</v>
      </c>
      <c r="B41" s="13" t="s">
        <v>157</v>
      </c>
      <c r="C41" s="30">
        <v>43211.0</v>
      </c>
      <c r="D41" s="22"/>
      <c r="E41" s="22" t="s">
        <v>158</v>
      </c>
      <c r="F41" s="13" t="s">
        <v>159</v>
      </c>
      <c r="G41" s="13">
        <v>1.0</v>
      </c>
      <c r="H41" s="13">
        <v>37.0</v>
      </c>
      <c r="J41" s="13" t="s">
        <v>87</v>
      </c>
      <c r="K41" s="13" t="s">
        <v>64</v>
      </c>
      <c r="L41" s="13">
        <v>24.0</v>
      </c>
      <c r="M41" s="13">
        <v>0.1238</v>
      </c>
      <c r="N41" s="13">
        <v>1.487</v>
      </c>
      <c r="O41" s="13">
        <v>2.243</v>
      </c>
      <c r="P41" s="13">
        <v>1.619</v>
      </c>
      <c r="Q41" s="13">
        <f t="shared" si="1"/>
        <v>132</v>
      </c>
      <c r="R41" s="13">
        <f t="shared" si="18"/>
        <v>8.2</v>
      </c>
      <c r="S41" s="13">
        <f t="shared" si="3"/>
        <v>0.06212121212</v>
      </c>
      <c r="T41" s="13">
        <v>28.0</v>
      </c>
      <c r="U41" s="13">
        <v>1.0</v>
      </c>
      <c r="V41" s="13">
        <v>25.0</v>
      </c>
      <c r="W41" s="13" t="s">
        <v>65</v>
      </c>
      <c r="X41" s="13">
        <v>26.0</v>
      </c>
      <c r="Y41" s="13">
        <v>27.45</v>
      </c>
      <c r="Z41" s="22"/>
      <c r="AA41" s="22"/>
      <c r="AB41" s="22"/>
      <c r="AC41" s="22"/>
      <c r="AD41" s="22"/>
      <c r="AE41" s="22"/>
      <c r="AF41" s="22" t="s">
        <v>104</v>
      </c>
      <c r="AG41" s="13" t="s">
        <v>123</v>
      </c>
      <c r="AH41" s="13" t="s">
        <v>68</v>
      </c>
      <c r="AI41" s="16">
        <v>43133.0</v>
      </c>
      <c r="AJ41" s="13">
        <v>550.0</v>
      </c>
      <c r="AK41" s="13">
        <v>1450.0</v>
      </c>
      <c r="AL41" s="17">
        <f t="shared" si="9"/>
        <v>0.3793103448</v>
      </c>
      <c r="AM41" s="13">
        <f t="shared" si="10"/>
        <v>21.61818182</v>
      </c>
      <c r="AW41" s="19" t="s">
        <v>116</v>
      </c>
      <c r="AX41" s="20">
        <v>53.49867439054922</v>
      </c>
      <c r="AY41" s="20">
        <v>460.7014304497144</v>
      </c>
      <c r="AZ41" s="19" t="s">
        <v>105</v>
      </c>
      <c r="BA41" s="20">
        <v>57.43562961384386</v>
      </c>
      <c r="BB41" s="20">
        <v>457.3844374827572</v>
      </c>
      <c r="BC41">
        <f t="shared" si="6"/>
        <v>1892.625259</v>
      </c>
      <c r="BD41" t="str">
        <f t="shared" si="7"/>
        <v>#DIV/0!</v>
      </c>
      <c r="BI41" s="21"/>
      <c r="BJ41" s="21"/>
      <c r="BK41" s="21"/>
      <c r="BL41" s="21"/>
      <c r="BM41" s="21"/>
      <c r="BN41" s="21"/>
    </row>
    <row r="42">
      <c r="A42" s="13" t="s">
        <v>165</v>
      </c>
      <c r="B42" s="13" t="s">
        <v>157</v>
      </c>
      <c r="C42" s="30">
        <v>43211.0</v>
      </c>
      <c r="D42" s="22"/>
      <c r="E42" s="22" t="s">
        <v>158</v>
      </c>
      <c r="F42" s="13" t="s">
        <v>159</v>
      </c>
      <c r="G42" s="13">
        <v>1.0</v>
      </c>
      <c r="H42" s="13">
        <v>37.0</v>
      </c>
      <c r="I42" s="13">
        <v>120.0</v>
      </c>
      <c r="J42" s="13" t="s">
        <v>87</v>
      </c>
      <c r="K42" s="13" t="s">
        <v>64</v>
      </c>
      <c r="L42" s="13">
        <v>27.0</v>
      </c>
      <c r="M42" s="13">
        <v>0.125766666666666</v>
      </c>
      <c r="N42" s="13">
        <v>1.4865</v>
      </c>
      <c r="O42" s="13">
        <v>2.0749</v>
      </c>
      <c r="P42" s="13">
        <v>1.6364</v>
      </c>
      <c r="Q42" s="13">
        <f t="shared" si="1"/>
        <v>149.9</v>
      </c>
      <c r="R42" s="13">
        <f t="shared" si="18"/>
        <v>24.13333333</v>
      </c>
      <c r="S42" s="13">
        <f t="shared" si="3"/>
        <v>0.1609962197</v>
      </c>
      <c r="T42" s="13">
        <v>28.0</v>
      </c>
      <c r="U42" s="13">
        <v>1.0</v>
      </c>
      <c r="V42" s="13">
        <v>25.0</v>
      </c>
      <c r="W42" s="13" t="s">
        <v>65</v>
      </c>
      <c r="X42" s="13">
        <v>26.0</v>
      </c>
      <c r="Y42" s="13">
        <v>27.45</v>
      </c>
      <c r="Z42" s="15">
        <f>V42-U42</f>
        <v>24</v>
      </c>
      <c r="AA42" s="15">
        <f>Z42/24</f>
        <v>1</v>
      </c>
      <c r="AB42" s="15"/>
      <c r="AC42" s="15"/>
      <c r="AD42" s="15">
        <f>X42-U42</f>
        <v>25</v>
      </c>
      <c r="AE42" s="15">
        <f>AD42/24</f>
        <v>1.041666667</v>
      </c>
      <c r="AF42" s="15" t="s">
        <v>66</v>
      </c>
      <c r="AG42" s="13" t="s">
        <v>123</v>
      </c>
      <c r="AH42" s="13" t="s">
        <v>68</v>
      </c>
      <c r="AI42" s="16">
        <v>43101.0</v>
      </c>
      <c r="AJ42" s="13">
        <v>1275.0</v>
      </c>
      <c r="AK42" s="13">
        <v>1500.0</v>
      </c>
      <c r="AL42" s="17">
        <f t="shared" si="9"/>
        <v>0.85</v>
      </c>
      <c r="AM42" s="13">
        <f t="shared" si="10"/>
        <v>28.39215686</v>
      </c>
      <c r="AN42" s="13">
        <v>28.392156862746056</v>
      </c>
      <c r="AO42" s="13">
        <f>AN42-20</f>
        <v>8.392156863</v>
      </c>
      <c r="AP42" s="13"/>
      <c r="AQ42" s="13"/>
      <c r="AR42" s="13"/>
      <c r="AS42" s="13" t="s">
        <v>91</v>
      </c>
      <c r="AT42" s="13" t="s">
        <v>91</v>
      </c>
      <c r="AW42" s="19" t="s">
        <v>106</v>
      </c>
      <c r="AX42" s="20">
        <v>59.91719186029136</v>
      </c>
      <c r="AY42" s="20">
        <v>482.2676174775514</v>
      </c>
      <c r="AZ42" s="19" t="s">
        <v>80</v>
      </c>
      <c r="BA42" s="20">
        <v>66.42608210766005</v>
      </c>
      <c r="BB42" s="20">
        <v>421.919082872633</v>
      </c>
      <c r="BC42">
        <f t="shared" si="6"/>
        <v>2101.185067</v>
      </c>
      <c r="BD42" t="str">
        <f t="shared" si="7"/>
        <v>#DIV/0!</v>
      </c>
      <c r="BH42" s="13" t="s">
        <v>166</v>
      </c>
      <c r="BI42" s="21"/>
      <c r="BJ42" s="21"/>
      <c r="BK42" s="21"/>
      <c r="BL42" s="21"/>
      <c r="BM42" s="21"/>
      <c r="BN42" s="21"/>
    </row>
    <row r="43">
      <c r="A43" s="13" t="s">
        <v>167</v>
      </c>
      <c r="B43" s="13" t="s">
        <v>157</v>
      </c>
      <c r="C43" s="30">
        <v>43211.0</v>
      </c>
      <c r="D43" s="22"/>
      <c r="E43" s="22" t="s">
        <v>158</v>
      </c>
      <c r="F43" s="13" t="s">
        <v>159</v>
      </c>
      <c r="G43" s="13">
        <v>1.0</v>
      </c>
      <c r="H43" s="13">
        <v>37.0</v>
      </c>
      <c r="J43" s="13" t="s">
        <v>87</v>
      </c>
      <c r="K43" s="13" t="s">
        <v>64</v>
      </c>
      <c r="L43" s="13">
        <v>28.0</v>
      </c>
      <c r="Q43" s="13">
        <f t="shared" si="1"/>
        <v>0</v>
      </c>
      <c r="R43" s="13">
        <f t="shared" si="18"/>
        <v>0</v>
      </c>
      <c r="S43" s="13" t="str">
        <f t="shared" si="3"/>
        <v>#DIV/0!</v>
      </c>
      <c r="T43" s="13">
        <v>28.0</v>
      </c>
      <c r="U43" s="13">
        <v>1.0</v>
      </c>
      <c r="V43" s="13">
        <v>25.0</v>
      </c>
      <c r="W43" s="13" t="s">
        <v>65</v>
      </c>
      <c r="X43" s="13">
        <v>26.0</v>
      </c>
      <c r="Y43" s="13">
        <v>27.45</v>
      </c>
      <c r="Z43" s="22"/>
      <c r="AA43" s="22"/>
      <c r="AB43" s="22"/>
      <c r="AC43" s="22"/>
      <c r="AD43" s="22"/>
      <c r="AE43" s="22"/>
      <c r="AF43" s="22" t="s">
        <v>104</v>
      </c>
      <c r="AG43" s="13" t="s">
        <v>123</v>
      </c>
      <c r="AH43" s="13" t="s">
        <v>68</v>
      </c>
      <c r="AI43" s="16">
        <v>43104.0</v>
      </c>
      <c r="AJ43" s="13">
        <v>350.0</v>
      </c>
      <c r="AK43" s="13">
        <v>1425.0</v>
      </c>
      <c r="AL43" s="17">
        <f t="shared" si="9"/>
        <v>0.2456140351</v>
      </c>
      <c r="AM43" s="13">
        <f t="shared" si="10"/>
        <v>0</v>
      </c>
      <c r="BC43" t="str">
        <f t="shared" si="6"/>
        <v>#DIV/0!</v>
      </c>
      <c r="BD43" t="str">
        <f t="shared" si="7"/>
        <v>#DIV/0!</v>
      </c>
      <c r="BH43" s="13" t="s">
        <v>168</v>
      </c>
      <c r="BI43" s="25"/>
      <c r="BJ43" s="25"/>
      <c r="BK43" s="25"/>
      <c r="BL43" s="25"/>
      <c r="BM43" s="25"/>
      <c r="BN43" s="25"/>
    </row>
    <row r="44">
      <c r="A44" s="13" t="s">
        <v>169</v>
      </c>
      <c r="B44" s="13" t="s">
        <v>157</v>
      </c>
      <c r="C44" s="30">
        <v>43211.0</v>
      </c>
      <c r="D44" s="22"/>
      <c r="E44" s="22" t="s">
        <v>158</v>
      </c>
      <c r="F44" s="13" t="s">
        <v>159</v>
      </c>
      <c r="G44" s="13">
        <v>1.0</v>
      </c>
      <c r="H44" s="13">
        <v>37.0</v>
      </c>
      <c r="J44" s="13" t="s">
        <v>87</v>
      </c>
      <c r="K44" s="13" t="s">
        <v>64</v>
      </c>
      <c r="L44" s="13">
        <v>29.0</v>
      </c>
      <c r="Q44" s="13">
        <f t="shared" si="1"/>
        <v>0</v>
      </c>
      <c r="R44" s="13">
        <f t="shared" si="18"/>
        <v>0</v>
      </c>
      <c r="S44" s="13" t="str">
        <f t="shared" si="3"/>
        <v>#DIV/0!</v>
      </c>
      <c r="T44" s="13">
        <v>28.0</v>
      </c>
      <c r="U44" s="13">
        <v>1.0</v>
      </c>
      <c r="V44" s="13">
        <v>25.0</v>
      </c>
      <c r="W44" s="13" t="s">
        <v>65</v>
      </c>
      <c r="X44" s="13">
        <v>26.0</v>
      </c>
      <c r="Y44" s="13">
        <v>27.45</v>
      </c>
      <c r="Z44" s="22"/>
      <c r="AA44" s="22"/>
      <c r="AB44" s="22"/>
      <c r="AC44" s="22"/>
      <c r="AD44" s="22"/>
      <c r="AE44" s="22"/>
      <c r="AF44" s="22" t="s">
        <v>104</v>
      </c>
      <c r="AG44" s="13" t="s">
        <v>123</v>
      </c>
      <c r="AH44" s="13" t="s">
        <v>68</v>
      </c>
      <c r="AI44" s="16">
        <v>43135.0</v>
      </c>
      <c r="AJ44" s="13">
        <v>400.0</v>
      </c>
      <c r="AK44" s="13">
        <v>1425.0</v>
      </c>
      <c r="AL44" s="17">
        <f t="shared" si="9"/>
        <v>0.2807017544</v>
      </c>
      <c r="AM44" s="13">
        <f t="shared" si="10"/>
        <v>0</v>
      </c>
      <c r="BC44" t="str">
        <f t="shared" si="6"/>
        <v>#DIV/0!</v>
      </c>
      <c r="BD44" t="str">
        <f t="shared" si="7"/>
        <v>#DIV/0!</v>
      </c>
      <c r="BI44" s="25"/>
      <c r="BJ44" s="25"/>
      <c r="BK44" s="25"/>
      <c r="BL44" s="25"/>
      <c r="BM44" s="25"/>
      <c r="BN44" s="25"/>
    </row>
    <row r="45">
      <c r="A45" s="13" t="s">
        <v>170</v>
      </c>
      <c r="B45" s="13" t="s">
        <v>157</v>
      </c>
      <c r="C45" s="30">
        <v>43211.0</v>
      </c>
      <c r="D45" s="22"/>
      <c r="E45" s="22" t="s">
        <v>158</v>
      </c>
      <c r="F45" s="13" t="s">
        <v>159</v>
      </c>
      <c r="G45" s="13">
        <v>1.0</v>
      </c>
      <c r="H45" s="13">
        <v>37.0</v>
      </c>
      <c r="J45" s="13" t="s">
        <v>87</v>
      </c>
      <c r="K45" s="13" t="s">
        <v>64</v>
      </c>
      <c r="L45" s="13">
        <v>30.0</v>
      </c>
      <c r="M45" s="13">
        <v>0.12236666666</v>
      </c>
      <c r="N45" s="13">
        <v>1.489</v>
      </c>
      <c r="O45" s="13">
        <v>2.073</v>
      </c>
      <c r="P45" s="13">
        <v>1.631</v>
      </c>
      <c r="Q45" s="13">
        <f t="shared" si="1"/>
        <v>142</v>
      </c>
      <c r="R45" s="13">
        <f t="shared" si="18"/>
        <v>19.63333334</v>
      </c>
      <c r="S45" s="13">
        <f t="shared" si="3"/>
        <v>0.1382629108</v>
      </c>
      <c r="T45" s="13">
        <v>28.0</v>
      </c>
      <c r="U45" s="13">
        <v>1.0</v>
      </c>
      <c r="V45" s="13">
        <v>25.0</v>
      </c>
      <c r="W45" s="13" t="s">
        <v>65</v>
      </c>
      <c r="X45" s="13">
        <v>26.0</v>
      </c>
      <c r="Y45" s="13">
        <v>27.45</v>
      </c>
      <c r="Z45" s="22"/>
      <c r="AA45" s="22"/>
      <c r="AB45" s="22"/>
      <c r="AC45" s="22"/>
      <c r="AD45" s="22"/>
      <c r="AE45" s="22"/>
      <c r="AF45" s="22" t="s">
        <v>104</v>
      </c>
      <c r="AG45" s="13" t="s">
        <v>123</v>
      </c>
      <c r="AH45" s="13" t="s">
        <v>68</v>
      </c>
      <c r="AI45" s="16">
        <v>43163.0</v>
      </c>
      <c r="AJ45" s="13">
        <v>250.0</v>
      </c>
      <c r="AK45" s="13">
        <v>1425.0</v>
      </c>
      <c r="AL45" s="17">
        <f t="shared" si="9"/>
        <v>0.1754385965</v>
      </c>
      <c r="AM45" s="13">
        <f t="shared" si="10"/>
        <v>111.91</v>
      </c>
      <c r="AW45" s="19" t="s">
        <v>136</v>
      </c>
      <c r="AX45" s="20">
        <v>58.97108156831374</v>
      </c>
      <c r="AY45" s="20">
        <v>460.7014304497144</v>
      </c>
      <c r="AZ45" s="19" t="s">
        <v>95</v>
      </c>
      <c r="BA45" s="20">
        <v>59.591502037849914</v>
      </c>
      <c r="BB45" s="20">
        <v>423.12899861745336</v>
      </c>
      <c r="BC45">
        <f t="shared" si="6"/>
        <v>1925.779417</v>
      </c>
      <c r="BD45" t="str">
        <f t="shared" si="7"/>
        <v>#DIV/0!</v>
      </c>
      <c r="BI45" s="21"/>
      <c r="BJ45" s="21"/>
      <c r="BK45" s="21"/>
      <c r="BL45" s="21"/>
      <c r="BM45" s="21"/>
      <c r="BN45" s="21"/>
    </row>
    <row r="46">
      <c r="A46" s="13" t="s">
        <v>171</v>
      </c>
      <c r="B46" s="13" t="s">
        <v>157</v>
      </c>
      <c r="C46" s="30">
        <v>43211.0</v>
      </c>
      <c r="D46" s="22"/>
      <c r="E46" s="22" t="s">
        <v>158</v>
      </c>
      <c r="F46" s="13" t="s">
        <v>159</v>
      </c>
      <c r="G46" s="13">
        <v>1.0</v>
      </c>
      <c r="H46" s="13">
        <v>37.0</v>
      </c>
      <c r="J46" s="13" t="s">
        <v>87</v>
      </c>
      <c r="K46" s="13" t="s">
        <v>64</v>
      </c>
      <c r="L46" s="13">
        <v>31.0</v>
      </c>
      <c r="Q46" s="13">
        <f t="shared" si="1"/>
        <v>0</v>
      </c>
      <c r="R46" s="13">
        <f t="shared" si="18"/>
        <v>0</v>
      </c>
      <c r="S46" s="13" t="str">
        <f t="shared" si="3"/>
        <v>#DIV/0!</v>
      </c>
      <c r="T46" s="13">
        <v>28.0</v>
      </c>
      <c r="U46" s="13">
        <v>1.0</v>
      </c>
      <c r="V46" s="13">
        <v>25.0</v>
      </c>
      <c r="W46" s="13" t="s">
        <v>65</v>
      </c>
      <c r="X46" s="13">
        <v>26.0</v>
      </c>
      <c r="Y46" s="13">
        <v>27.45</v>
      </c>
      <c r="Z46" s="22"/>
      <c r="AA46" s="22"/>
      <c r="AB46" s="22"/>
      <c r="AC46" s="22"/>
      <c r="AD46" s="22"/>
      <c r="AE46" s="22"/>
      <c r="AF46" s="22" t="s">
        <v>104</v>
      </c>
      <c r="AG46" s="13" t="s">
        <v>123</v>
      </c>
      <c r="AH46" s="13" t="s">
        <v>68</v>
      </c>
      <c r="AI46" s="16">
        <v>43194.0</v>
      </c>
      <c r="AJ46" s="13">
        <v>200.0</v>
      </c>
      <c r="AK46" s="13">
        <v>1425.0</v>
      </c>
      <c r="AL46" s="17">
        <f t="shared" si="9"/>
        <v>0.1403508772</v>
      </c>
      <c r="AM46" s="13">
        <f t="shared" si="10"/>
        <v>0</v>
      </c>
      <c r="BC46" t="str">
        <f t="shared" si="6"/>
        <v>#DIV/0!</v>
      </c>
      <c r="BD46" t="str">
        <f t="shared" si="7"/>
        <v>#DIV/0!</v>
      </c>
      <c r="BH46" s="13" t="s">
        <v>172</v>
      </c>
      <c r="BI46" s="25"/>
      <c r="BJ46" s="25"/>
      <c r="BK46" s="25"/>
      <c r="BL46" s="25"/>
      <c r="BM46" s="25"/>
      <c r="BN46" s="25"/>
    </row>
    <row r="47">
      <c r="A47" s="13" t="s">
        <v>173</v>
      </c>
      <c r="B47" s="13" t="s">
        <v>157</v>
      </c>
      <c r="C47" s="30">
        <v>43211.0</v>
      </c>
      <c r="D47" s="13" t="s">
        <v>174</v>
      </c>
      <c r="E47" s="27">
        <v>43213.0</v>
      </c>
      <c r="F47" s="13" t="s">
        <v>159</v>
      </c>
      <c r="G47" s="13">
        <v>2.0</v>
      </c>
      <c r="H47" s="13">
        <v>38.0</v>
      </c>
      <c r="I47" s="13">
        <v>122.0</v>
      </c>
      <c r="J47" s="13" t="s">
        <v>63</v>
      </c>
      <c r="K47" s="13" t="s">
        <v>175</v>
      </c>
      <c r="L47" s="13">
        <v>35.0</v>
      </c>
      <c r="M47" s="13">
        <v>0.1237</v>
      </c>
      <c r="N47" s="13">
        <v>1.4874</v>
      </c>
      <c r="O47" s="13">
        <v>2.085</v>
      </c>
      <c r="P47" s="13">
        <v>1.6152</v>
      </c>
      <c r="Q47" s="13">
        <f t="shared" si="1"/>
        <v>127.8</v>
      </c>
      <c r="R47" s="13">
        <f t="shared" si="18"/>
        <v>4.1</v>
      </c>
      <c r="S47" s="13">
        <f t="shared" si="3"/>
        <v>0.03208137715</v>
      </c>
      <c r="T47" s="13">
        <v>48.0</v>
      </c>
      <c r="U47" s="13">
        <v>8.0</v>
      </c>
      <c r="V47" s="13">
        <v>28.0</v>
      </c>
      <c r="W47" s="13">
        <v>28.166</v>
      </c>
      <c r="X47" s="13">
        <v>48.0</v>
      </c>
      <c r="Y47" s="13" t="s">
        <v>65</v>
      </c>
      <c r="Z47" s="22"/>
      <c r="AA47" s="22"/>
      <c r="AB47" s="22">
        <f>X47-V47</f>
        <v>20</v>
      </c>
      <c r="AC47" s="22">
        <f>AB47/24</f>
        <v>0.8333333333</v>
      </c>
      <c r="AD47" s="15">
        <f>X47-U47</f>
        <v>40</v>
      </c>
      <c r="AE47" s="15">
        <f>AD47/24</f>
        <v>1.666666667</v>
      </c>
      <c r="AF47" s="22" t="s">
        <v>89</v>
      </c>
      <c r="AG47" s="13" t="s">
        <v>67</v>
      </c>
      <c r="AH47" s="13" t="s">
        <v>68</v>
      </c>
      <c r="AI47" s="16">
        <v>43101.0</v>
      </c>
      <c r="AJ47" s="13">
        <v>475.0</v>
      </c>
      <c r="AK47" s="13">
        <v>600.0</v>
      </c>
      <c r="AL47" s="17">
        <f t="shared" si="9"/>
        <v>0.7916666667</v>
      </c>
      <c r="AM47" s="13">
        <f t="shared" si="10"/>
        <v>5.178947368</v>
      </c>
      <c r="AN47" s="13">
        <f>sum(AM47:AM48)</f>
        <v>25.04101633</v>
      </c>
      <c r="AO47" s="13">
        <f>AN47-AM49</f>
        <v>10.86958776</v>
      </c>
      <c r="AP47" s="18">
        <f>AE47</f>
        <v>1.666666667</v>
      </c>
      <c r="AQ47" s="13">
        <f>0.46</f>
        <v>0.46</v>
      </c>
      <c r="AR47" s="13">
        <f>(AN47/AP47)/AQ47</f>
        <v>32.66219522</v>
      </c>
      <c r="AS47" s="13" t="s">
        <v>69</v>
      </c>
      <c r="AT47" s="13" t="s">
        <v>69</v>
      </c>
      <c r="AW47" s="19" t="s">
        <v>95</v>
      </c>
      <c r="AX47" s="20">
        <v>17.90289014030904</v>
      </c>
      <c r="AY47" s="20">
        <v>136.75755883576852</v>
      </c>
      <c r="AZ47" s="19" t="s">
        <v>84</v>
      </c>
      <c r="BA47" s="20">
        <v>17.228660604670992</v>
      </c>
      <c r="BB47" s="20">
        <v>110.89684599307827</v>
      </c>
      <c r="BC47">
        <f t="shared" si="6"/>
        <v>449.9243466</v>
      </c>
      <c r="BD47">
        <f t="shared" si="7"/>
        <v>48.90482028</v>
      </c>
      <c r="BH47" s="13" t="s">
        <v>176</v>
      </c>
      <c r="BI47" s="21"/>
      <c r="BJ47" s="21"/>
      <c r="BK47" s="21"/>
      <c r="BL47" s="21"/>
      <c r="BM47" s="21"/>
      <c r="BN47" s="21"/>
    </row>
    <row r="48">
      <c r="A48" s="13" t="s">
        <v>177</v>
      </c>
      <c r="B48" s="13" t="s">
        <v>157</v>
      </c>
      <c r="C48" s="30">
        <v>43211.0</v>
      </c>
      <c r="D48" s="13" t="s">
        <v>174</v>
      </c>
      <c r="E48" s="27">
        <v>43213.0</v>
      </c>
      <c r="F48" s="13" t="s">
        <v>159</v>
      </c>
      <c r="G48" s="13">
        <v>2.0</v>
      </c>
      <c r="H48" s="13">
        <v>38.0</v>
      </c>
      <c r="J48" s="13" t="s">
        <v>63</v>
      </c>
      <c r="K48" s="13" t="s">
        <v>175</v>
      </c>
      <c r="L48" s="13">
        <v>37.0</v>
      </c>
      <c r="M48" s="13">
        <v>0.1243</v>
      </c>
      <c r="N48" s="13">
        <v>1.4843</v>
      </c>
      <c r="O48" s="13">
        <v>2.1148</v>
      </c>
      <c r="P48" s="13">
        <v>1.623</v>
      </c>
      <c r="Q48" s="13">
        <f t="shared" si="1"/>
        <v>138.7</v>
      </c>
      <c r="R48" s="13">
        <f t="shared" si="18"/>
        <v>14.4</v>
      </c>
      <c r="S48" s="13">
        <f t="shared" si="3"/>
        <v>0.1038211968</v>
      </c>
      <c r="T48" s="13">
        <v>48.0</v>
      </c>
      <c r="U48" s="13">
        <v>8.0</v>
      </c>
      <c r="V48" s="13">
        <v>28.0</v>
      </c>
      <c r="W48" s="13">
        <v>28.166</v>
      </c>
      <c r="X48" s="13">
        <v>48.0</v>
      </c>
      <c r="Y48" s="13" t="s">
        <v>65</v>
      </c>
      <c r="Z48" s="15">
        <f>V48-U48</f>
        <v>20</v>
      </c>
      <c r="AA48" s="15">
        <f>Z48/24</f>
        <v>0.8333333333</v>
      </c>
      <c r="AB48" s="15"/>
      <c r="AC48" s="15"/>
      <c r="AD48" s="15"/>
      <c r="AE48" s="15"/>
      <c r="AF48" s="15" t="s">
        <v>66</v>
      </c>
      <c r="AG48" s="13" t="s">
        <v>67</v>
      </c>
      <c r="AH48" s="13" t="s">
        <v>68</v>
      </c>
      <c r="AI48" s="16">
        <v>43101.0</v>
      </c>
      <c r="AJ48" s="13">
        <v>725.0</v>
      </c>
      <c r="AK48" s="13">
        <v>1000.0</v>
      </c>
      <c r="AL48" s="17">
        <f t="shared" si="9"/>
        <v>0.725</v>
      </c>
      <c r="AM48" s="13">
        <f t="shared" si="10"/>
        <v>19.86206897</v>
      </c>
      <c r="AW48" s="19" t="s">
        <v>115</v>
      </c>
      <c r="AX48" s="20">
        <v>7.786803132660693</v>
      </c>
      <c r="AY48" s="20">
        <v>91.91375380582552</v>
      </c>
      <c r="AZ48" s="19" t="s">
        <v>84</v>
      </c>
      <c r="BA48" s="20">
        <v>29.03078492805855</v>
      </c>
      <c r="BB48" s="20">
        <v>86.167630670091</v>
      </c>
      <c r="BC48">
        <f t="shared" si="6"/>
        <v>379.411123</v>
      </c>
      <c r="BD48" t="str">
        <f t="shared" si="7"/>
        <v>#DIV/0!</v>
      </c>
      <c r="BI48" s="21"/>
      <c r="BJ48" s="21"/>
      <c r="BK48" s="21"/>
      <c r="BL48" s="21"/>
      <c r="BM48" s="21"/>
      <c r="BN48" s="21"/>
    </row>
    <row r="49">
      <c r="A49" s="13" t="s">
        <v>178</v>
      </c>
      <c r="B49" s="13" t="s">
        <v>157</v>
      </c>
      <c r="C49" s="30">
        <v>43211.0</v>
      </c>
      <c r="D49" s="13" t="s">
        <v>174</v>
      </c>
      <c r="E49" s="27">
        <v>43213.0</v>
      </c>
      <c r="F49" s="13" t="s">
        <v>159</v>
      </c>
      <c r="G49" s="13">
        <v>2.0</v>
      </c>
      <c r="H49" s="13">
        <v>38.0</v>
      </c>
      <c r="J49" s="13" t="s">
        <v>63</v>
      </c>
      <c r="K49" s="13" t="s">
        <v>175</v>
      </c>
      <c r="L49" s="13">
        <v>36.0</v>
      </c>
      <c r="M49" s="13">
        <v>0.1244</v>
      </c>
      <c r="N49" s="13">
        <v>1.4845</v>
      </c>
      <c r="O49" s="13">
        <v>2.0383</v>
      </c>
      <c r="P49" s="13">
        <v>1.6213</v>
      </c>
      <c r="Q49" s="13">
        <f t="shared" si="1"/>
        <v>136.8</v>
      </c>
      <c r="R49" s="13">
        <f t="shared" si="18"/>
        <v>12.4</v>
      </c>
      <c r="S49" s="13">
        <f t="shared" si="3"/>
        <v>0.09064327485</v>
      </c>
      <c r="T49" s="13">
        <v>48.0</v>
      </c>
      <c r="U49" s="13">
        <v>8.0</v>
      </c>
      <c r="V49" s="13">
        <v>28.0</v>
      </c>
      <c r="W49" s="13">
        <v>28.166</v>
      </c>
      <c r="X49" s="13">
        <v>48.0</v>
      </c>
      <c r="Y49" s="13" t="s">
        <v>65</v>
      </c>
      <c r="Z49" s="22"/>
      <c r="AA49" s="22"/>
      <c r="AB49" s="22"/>
      <c r="AC49" s="22"/>
      <c r="AD49" s="22"/>
      <c r="AE49" s="22"/>
      <c r="AF49" s="22" t="s">
        <v>104</v>
      </c>
      <c r="AG49" s="13" t="s">
        <v>67</v>
      </c>
      <c r="AH49" s="13" t="s">
        <v>68</v>
      </c>
      <c r="AI49" s="16">
        <v>43101.0</v>
      </c>
      <c r="AJ49" s="13">
        <v>875.0</v>
      </c>
      <c r="AK49" s="13">
        <v>1000.0</v>
      </c>
      <c r="AL49" s="17">
        <f t="shared" si="9"/>
        <v>0.875</v>
      </c>
      <c r="AM49" s="13">
        <f t="shared" si="10"/>
        <v>14.17142857</v>
      </c>
      <c r="AW49" s="19" t="s">
        <v>179</v>
      </c>
      <c r="AX49" s="20">
        <v>4.583326468164976</v>
      </c>
      <c r="AY49" s="20">
        <v>48.02309291357984</v>
      </c>
      <c r="AZ49" s="19" t="s">
        <v>80</v>
      </c>
      <c r="BA49" s="20">
        <v>4.452588403304319</v>
      </c>
      <c r="BB49" s="20">
        <v>42.165703736328226</v>
      </c>
      <c r="BC49">
        <f t="shared" si="6"/>
        <v>191.6368196</v>
      </c>
      <c r="BD49" t="str">
        <f t="shared" si="7"/>
        <v>#DIV/0!</v>
      </c>
      <c r="BI49" s="21"/>
      <c r="BJ49" s="21"/>
      <c r="BK49" s="21"/>
      <c r="BL49" s="21"/>
      <c r="BM49" s="21"/>
      <c r="BN49" s="21"/>
    </row>
    <row r="50">
      <c r="A50" s="13" t="s">
        <v>180</v>
      </c>
      <c r="B50" s="13" t="s">
        <v>181</v>
      </c>
      <c r="C50" s="30">
        <v>43211.0</v>
      </c>
      <c r="D50" s="13" t="s">
        <v>182</v>
      </c>
      <c r="E50" s="27">
        <v>43213.0</v>
      </c>
      <c r="F50" s="13" t="s">
        <v>159</v>
      </c>
      <c r="G50" s="13">
        <v>3.0</v>
      </c>
      <c r="H50" s="13">
        <v>39.0</v>
      </c>
      <c r="I50" s="13">
        <v>120.0</v>
      </c>
      <c r="J50" s="13" t="s">
        <v>63</v>
      </c>
      <c r="K50" s="13" t="s">
        <v>64</v>
      </c>
      <c r="L50" s="13">
        <v>40.0</v>
      </c>
      <c r="M50" s="13">
        <v>0.1221</v>
      </c>
      <c r="N50" s="13">
        <v>1.4799</v>
      </c>
      <c r="O50" s="13">
        <v>2.0238</v>
      </c>
      <c r="P50" s="13">
        <v>1.6117</v>
      </c>
      <c r="Q50" s="13">
        <f t="shared" si="1"/>
        <v>131.8</v>
      </c>
      <c r="R50" s="13">
        <f t="shared" si="18"/>
        <v>9.7</v>
      </c>
      <c r="S50" s="13">
        <f t="shared" si="3"/>
        <v>0.07359635812</v>
      </c>
      <c r="T50" s="13">
        <v>48.0</v>
      </c>
      <c r="U50" s="13">
        <v>8.0</v>
      </c>
      <c r="V50" s="13">
        <v>28.0</v>
      </c>
      <c r="W50" s="13">
        <v>28.166</v>
      </c>
      <c r="X50" s="13">
        <v>48.0</v>
      </c>
      <c r="Y50" s="13" t="s">
        <v>65</v>
      </c>
      <c r="Z50" s="22"/>
      <c r="AA50" s="22"/>
      <c r="AB50" s="22">
        <f t="shared" ref="AB50:AB51" si="19">X50-V50</f>
        <v>20</v>
      </c>
      <c r="AC50" s="22">
        <f t="shared" ref="AC50:AC51" si="20">AB50/24</f>
        <v>0.8333333333</v>
      </c>
      <c r="AD50" s="15">
        <f t="shared" ref="AD50:AD51" si="21">X50-U50</f>
        <v>40</v>
      </c>
      <c r="AE50" s="15">
        <f t="shared" ref="AE50:AE51" si="22">AD50/24</f>
        <v>1.666666667</v>
      </c>
      <c r="AF50" s="22" t="s">
        <v>89</v>
      </c>
      <c r="AG50" s="13" t="s">
        <v>183</v>
      </c>
      <c r="AH50" s="13" t="s">
        <v>68</v>
      </c>
      <c r="AI50" s="16">
        <v>43101.0</v>
      </c>
      <c r="AJ50" s="13">
        <v>105.0</v>
      </c>
      <c r="AK50" s="13">
        <v>600.0</v>
      </c>
      <c r="AL50" s="17">
        <f t="shared" si="9"/>
        <v>0.175</v>
      </c>
      <c r="AM50" s="13">
        <f t="shared" si="10"/>
        <v>55.42857143</v>
      </c>
      <c r="AN50" s="13">
        <f>AM50</f>
        <v>55.42857143</v>
      </c>
      <c r="AO50" s="13">
        <f>AN50-20</f>
        <v>35.42857143</v>
      </c>
      <c r="AP50" s="13">
        <f>AC50</f>
        <v>0.8333333333</v>
      </c>
      <c r="AQ50" s="13">
        <v>0.46</v>
      </c>
      <c r="AR50" s="13">
        <f t="shared" ref="AR50:AR51" si="23">(AN50/AP50)/AQ50</f>
        <v>144.5962733</v>
      </c>
      <c r="AS50" s="13" t="s">
        <v>69</v>
      </c>
      <c r="AT50" s="13" t="s">
        <v>69</v>
      </c>
      <c r="AW50" s="19" t="s">
        <v>106</v>
      </c>
      <c r="AX50" s="20">
        <v>5.446957405121575</v>
      </c>
      <c r="AY50" s="20">
        <v>59.08347060137674</v>
      </c>
      <c r="AZ50" s="19" t="s">
        <v>116</v>
      </c>
      <c r="BA50" s="19" t="s">
        <v>94</v>
      </c>
      <c r="BB50" s="20">
        <v>50.56285071195486</v>
      </c>
      <c r="BC50">
        <f t="shared" si="6"/>
        <v>217.0743884</v>
      </c>
      <c r="BD50">
        <f t="shared" si="7"/>
        <v>47.19008443</v>
      </c>
      <c r="BH50" s="13" t="s">
        <v>184</v>
      </c>
      <c r="BI50" s="21"/>
      <c r="BJ50" s="21"/>
      <c r="BK50" s="21"/>
      <c r="BL50" s="21"/>
      <c r="BM50" s="21"/>
      <c r="BN50" s="21"/>
    </row>
    <row r="51">
      <c r="A51" s="13" t="s">
        <v>185</v>
      </c>
      <c r="B51" s="13" t="s">
        <v>181</v>
      </c>
      <c r="C51" s="30">
        <v>43211.0</v>
      </c>
      <c r="D51" s="13" t="s">
        <v>182</v>
      </c>
      <c r="E51" s="27">
        <v>43213.0</v>
      </c>
      <c r="F51" s="13" t="s">
        <v>159</v>
      </c>
      <c r="G51" s="13">
        <v>3.0</v>
      </c>
      <c r="H51" s="13">
        <v>39.0</v>
      </c>
      <c r="I51" s="13">
        <v>190.0</v>
      </c>
      <c r="J51" s="13" t="s">
        <v>63</v>
      </c>
      <c r="K51" s="13" t="s">
        <v>79</v>
      </c>
      <c r="L51" s="13">
        <v>34.0</v>
      </c>
      <c r="M51" s="13">
        <v>0.1254333333333</v>
      </c>
      <c r="N51" s="13">
        <v>1.4759</v>
      </c>
      <c r="O51" s="13">
        <v>2.2127</v>
      </c>
      <c r="P51" s="13">
        <v>1.6042</v>
      </c>
      <c r="Q51" s="13">
        <f t="shared" si="1"/>
        <v>128.3</v>
      </c>
      <c r="R51" s="13">
        <f t="shared" si="18"/>
        <v>2.866666667</v>
      </c>
      <c r="S51" s="13">
        <f t="shared" si="3"/>
        <v>0.02234346584</v>
      </c>
      <c r="T51" s="13">
        <v>48.0</v>
      </c>
      <c r="U51" s="13">
        <v>8.0</v>
      </c>
      <c r="V51" s="13">
        <v>28.0</v>
      </c>
      <c r="W51" s="13">
        <v>28.166</v>
      </c>
      <c r="X51" s="13">
        <v>48.0</v>
      </c>
      <c r="Y51" s="13" t="s">
        <v>65</v>
      </c>
      <c r="Z51" s="22"/>
      <c r="AA51" s="22"/>
      <c r="AB51" s="22">
        <f t="shared" si="19"/>
        <v>20</v>
      </c>
      <c r="AC51" s="22">
        <f t="shared" si="20"/>
        <v>0.8333333333</v>
      </c>
      <c r="AD51" s="15">
        <f t="shared" si="21"/>
        <v>40</v>
      </c>
      <c r="AE51" s="15">
        <f t="shared" si="22"/>
        <v>1.666666667</v>
      </c>
      <c r="AF51" s="22" t="s">
        <v>89</v>
      </c>
      <c r="AG51" s="13" t="s">
        <v>67</v>
      </c>
      <c r="AH51" s="13" t="s">
        <v>68</v>
      </c>
      <c r="AI51" s="16">
        <v>43101.0</v>
      </c>
      <c r="AJ51" s="13">
        <v>475.0</v>
      </c>
      <c r="AK51" s="13">
        <v>600.0</v>
      </c>
      <c r="AL51" s="17">
        <f t="shared" si="9"/>
        <v>0.7916666667</v>
      </c>
      <c r="AM51" s="13">
        <f t="shared" si="10"/>
        <v>3.621052632</v>
      </c>
      <c r="AN51" s="13">
        <f>sum(AM51:AM52)</f>
        <v>24.43057644</v>
      </c>
      <c r="AO51" s="13">
        <f>AN51-AM53</f>
        <v>5.976470161</v>
      </c>
      <c r="AP51" s="18">
        <f>AE51</f>
        <v>1.666666667</v>
      </c>
      <c r="AQ51" s="13">
        <v>0.46</v>
      </c>
      <c r="AR51" s="13">
        <f t="shared" si="23"/>
        <v>31.86596927</v>
      </c>
      <c r="AS51" s="13" t="s">
        <v>69</v>
      </c>
      <c r="AT51" s="13" t="s">
        <v>69</v>
      </c>
      <c r="AW51" s="19" t="s">
        <v>179</v>
      </c>
      <c r="AX51" s="20">
        <v>3.2267156597396527</v>
      </c>
      <c r="AY51" s="20">
        <v>57.090142415615134</v>
      </c>
      <c r="AZ51" s="19" t="s">
        <v>95</v>
      </c>
      <c r="BA51" s="20">
        <v>9.961297610560926</v>
      </c>
      <c r="BB51" s="20">
        <v>55.579289978185024</v>
      </c>
      <c r="BC51">
        <f t="shared" si="6"/>
        <v>228.5520162</v>
      </c>
      <c r="BD51">
        <f t="shared" si="7"/>
        <v>24.84261045</v>
      </c>
      <c r="BH51" s="13" t="s">
        <v>186</v>
      </c>
      <c r="BI51" s="21"/>
      <c r="BJ51" s="21"/>
      <c r="BK51" s="21"/>
      <c r="BL51" s="21"/>
      <c r="BM51" s="21"/>
      <c r="BN51" s="21"/>
    </row>
    <row r="52">
      <c r="A52" s="13" t="s">
        <v>187</v>
      </c>
      <c r="B52" s="13" t="s">
        <v>181</v>
      </c>
      <c r="C52" s="30">
        <v>43211.0</v>
      </c>
      <c r="D52" s="13" t="s">
        <v>182</v>
      </c>
      <c r="E52" s="27">
        <v>43213.0</v>
      </c>
      <c r="F52" s="13" t="s">
        <v>159</v>
      </c>
      <c r="G52" s="13">
        <v>3.0</v>
      </c>
      <c r="H52" s="13">
        <v>39.0</v>
      </c>
      <c r="J52" s="13" t="s">
        <v>63</v>
      </c>
      <c r="K52" s="13" t="s">
        <v>79</v>
      </c>
      <c r="L52" s="13">
        <v>39.0</v>
      </c>
      <c r="M52" s="13">
        <v>0.123233333333333</v>
      </c>
      <c r="N52" s="13">
        <v>1.4882</v>
      </c>
      <c r="O52" s="13">
        <v>2.2079</v>
      </c>
      <c r="P52" s="13">
        <v>1.626</v>
      </c>
      <c r="Q52" s="13">
        <f t="shared" si="1"/>
        <v>137.8</v>
      </c>
      <c r="R52" s="13">
        <f t="shared" si="18"/>
        <v>14.56666667</v>
      </c>
      <c r="S52" s="13">
        <f t="shared" si="3"/>
        <v>0.1057087567</v>
      </c>
      <c r="T52" s="13">
        <v>48.0</v>
      </c>
      <c r="U52" s="13">
        <v>8.0</v>
      </c>
      <c r="V52" s="13">
        <v>28.0</v>
      </c>
      <c r="W52" s="13">
        <v>28.166</v>
      </c>
      <c r="X52" s="13">
        <v>48.0</v>
      </c>
      <c r="Y52" s="13" t="s">
        <v>65</v>
      </c>
      <c r="Z52" s="15">
        <f>V52-U52</f>
        <v>20</v>
      </c>
      <c r="AA52" s="15">
        <f>Z52/24</f>
        <v>0.8333333333</v>
      </c>
      <c r="AB52" s="15"/>
      <c r="AC52" s="15"/>
      <c r="AD52" s="15"/>
      <c r="AE52" s="15"/>
      <c r="AF52" s="15" t="s">
        <v>66</v>
      </c>
      <c r="AG52" s="13" t="s">
        <v>67</v>
      </c>
      <c r="AH52" s="13" t="s">
        <v>68</v>
      </c>
      <c r="AI52" s="16">
        <v>43101.0</v>
      </c>
      <c r="AJ52" s="13">
        <v>700.0</v>
      </c>
      <c r="AK52" s="13">
        <v>1000.0</v>
      </c>
      <c r="AL52" s="17">
        <f t="shared" si="9"/>
        <v>0.7</v>
      </c>
      <c r="AM52" s="13">
        <f t="shared" si="10"/>
        <v>20.80952381</v>
      </c>
      <c r="AW52" s="19" t="s">
        <v>126</v>
      </c>
      <c r="AX52" s="20">
        <v>6.873907540010375</v>
      </c>
      <c r="AY52" s="20">
        <v>78.30921369606693</v>
      </c>
      <c r="AZ52" s="19" t="s">
        <v>130</v>
      </c>
      <c r="BA52" s="20">
        <v>15.207872283172744</v>
      </c>
      <c r="BB52" s="20">
        <v>74.73471166821506</v>
      </c>
      <c r="BC52">
        <f t="shared" si="6"/>
        <v>323.8504172</v>
      </c>
      <c r="BD52" t="str">
        <f t="shared" si="7"/>
        <v>#DIV/0!</v>
      </c>
      <c r="BI52" s="21"/>
      <c r="BJ52" s="21"/>
      <c r="BK52" s="21"/>
      <c r="BL52" s="21"/>
      <c r="BM52" s="21"/>
      <c r="BN52" s="21"/>
    </row>
    <row r="53">
      <c r="A53" s="13" t="s">
        <v>188</v>
      </c>
      <c r="B53" s="13" t="s">
        <v>181</v>
      </c>
      <c r="C53" s="30">
        <v>43211.0</v>
      </c>
      <c r="D53" s="13" t="s">
        <v>182</v>
      </c>
      <c r="E53" s="27">
        <v>43213.0</v>
      </c>
      <c r="F53" s="13" t="s">
        <v>159</v>
      </c>
      <c r="G53" s="13">
        <v>3.0</v>
      </c>
      <c r="H53" s="13">
        <v>39.0</v>
      </c>
      <c r="J53" s="13" t="s">
        <v>63</v>
      </c>
      <c r="K53" s="13" t="s">
        <v>79</v>
      </c>
      <c r="L53" s="13">
        <v>38.0</v>
      </c>
      <c r="M53" s="13">
        <v>0.124066666666666</v>
      </c>
      <c r="N53" s="13">
        <v>1.4803</v>
      </c>
      <c r="O53" s="13">
        <v>2.11</v>
      </c>
      <c r="P53" s="13">
        <v>1.6171</v>
      </c>
      <c r="Q53" s="13">
        <f t="shared" si="1"/>
        <v>136.8</v>
      </c>
      <c r="R53" s="13">
        <f t="shared" si="18"/>
        <v>12.73333333</v>
      </c>
      <c r="S53" s="13">
        <f t="shared" si="3"/>
        <v>0.09307992203</v>
      </c>
      <c r="T53" s="13">
        <v>48.0</v>
      </c>
      <c r="U53" s="13">
        <v>8.0</v>
      </c>
      <c r="V53" s="13">
        <v>28.0</v>
      </c>
      <c r="W53" s="13">
        <v>28.166</v>
      </c>
      <c r="X53" s="13">
        <v>48.0</v>
      </c>
      <c r="Y53" s="13" t="s">
        <v>65</v>
      </c>
      <c r="Z53" s="22"/>
      <c r="AA53" s="22"/>
      <c r="AB53" s="22"/>
      <c r="AC53" s="22"/>
      <c r="AD53" s="22"/>
      <c r="AE53" s="22"/>
      <c r="AF53" s="22" t="s">
        <v>74</v>
      </c>
      <c r="AG53" s="13" t="s">
        <v>67</v>
      </c>
      <c r="AH53" s="13" t="s">
        <v>68</v>
      </c>
      <c r="AI53" s="16">
        <v>43101.0</v>
      </c>
      <c r="AJ53" s="13">
        <v>690.0</v>
      </c>
      <c r="AK53" s="13">
        <v>1000.0</v>
      </c>
      <c r="AL53" s="17">
        <f t="shared" si="9"/>
        <v>0.69</v>
      </c>
      <c r="AM53" s="13">
        <f t="shared" si="10"/>
        <v>18.45410628</v>
      </c>
      <c r="AW53" s="19" t="s">
        <v>189</v>
      </c>
      <c r="AX53" s="20">
        <v>2.390670250652356</v>
      </c>
      <c r="AY53" s="20">
        <v>50.975266186273316</v>
      </c>
      <c r="AZ53" s="19" t="s">
        <v>112</v>
      </c>
      <c r="BA53" s="20">
        <v>15.145461422366022</v>
      </c>
      <c r="BB53" s="20">
        <v>42.042797379870784</v>
      </c>
      <c r="BC53">
        <f t="shared" si="6"/>
        <v>185.5307962</v>
      </c>
      <c r="BD53" t="str">
        <f t="shared" si="7"/>
        <v>#DIV/0!</v>
      </c>
      <c r="BI53" s="21"/>
      <c r="BJ53" s="21"/>
      <c r="BK53" s="21"/>
      <c r="BL53" s="21"/>
      <c r="BM53" s="21"/>
      <c r="BN53" s="21"/>
    </row>
    <row r="54">
      <c r="A54" s="13" t="s">
        <v>190</v>
      </c>
      <c r="B54" s="13" t="s">
        <v>157</v>
      </c>
      <c r="C54" s="30">
        <v>43211.0</v>
      </c>
      <c r="D54" s="13" t="s">
        <v>191</v>
      </c>
      <c r="E54" s="31">
        <v>43214.0</v>
      </c>
      <c r="F54" s="13" t="s">
        <v>159</v>
      </c>
      <c r="G54" s="13">
        <v>4.0</v>
      </c>
      <c r="H54" s="13">
        <v>40.0</v>
      </c>
      <c r="I54" s="13">
        <v>123.0</v>
      </c>
      <c r="J54" s="13"/>
      <c r="K54" s="13"/>
      <c r="L54" s="13">
        <v>101.0</v>
      </c>
      <c r="M54" s="13">
        <v>0.127366666666666</v>
      </c>
      <c r="N54" s="13">
        <v>1.4851</v>
      </c>
      <c r="O54" s="13">
        <v>2.3</v>
      </c>
      <c r="P54" s="13">
        <v>1.6334</v>
      </c>
      <c r="Q54" s="13">
        <f t="shared" si="1"/>
        <v>148.3</v>
      </c>
      <c r="R54" s="13">
        <f t="shared" si="18"/>
        <v>20.93333333</v>
      </c>
      <c r="S54" s="13">
        <f t="shared" si="3"/>
        <v>0.1411553158</v>
      </c>
      <c r="T54" s="13" t="s">
        <v>192</v>
      </c>
      <c r="U54" s="23">
        <v>8.0</v>
      </c>
      <c r="V54" s="23">
        <v>40.0</v>
      </c>
      <c r="W54" s="23">
        <v>40.166</v>
      </c>
      <c r="X54" s="23">
        <v>32.0</v>
      </c>
      <c r="Y54" s="23">
        <v>32.0</v>
      </c>
      <c r="Z54" s="15">
        <f>V54-U54</f>
        <v>32</v>
      </c>
      <c r="AA54" s="15">
        <f>Z54/24</f>
        <v>1.333333333</v>
      </c>
      <c r="AB54" s="26"/>
      <c r="AC54" s="26"/>
      <c r="AD54" s="26"/>
      <c r="AE54" s="26"/>
      <c r="AF54" s="26" t="s">
        <v>89</v>
      </c>
      <c r="AG54" s="13" t="s">
        <v>90</v>
      </c>
      <c r="AH54" s="13" t="s">
        <v>68</v>
      </c>
      <c r="AI54" s="16">
        <v>43101.0</v>
      </c>
      <c r="AJ54" s="13">
        <v>100.0</v>
      </c>
      <c r="AK54" s="13">
        <v>1000.0</v>
      </c>
      <c r="AL54" s="17">
        <f t="shared" si="9"/>
        <v>0.1</v>
      </c>
      <c r="AM54" s="13">
        <f t="shared" si="10"/>
        <v>209.3333333</v>
      </c>
      <c r="AN54" s="13">
        <f>AM54</f>
        <v>209.3333333</v>
      </c>
      <c r="AO54" s="13">
        <f>AN54-20</f>
        <v>189.3333333</v>
      </c>
      <c r="AP54" s="18">
        <f>AA54</f>
        <v>1.333333333</v>
      </c>
      <c r="AQ54" s="13">
        <v>1.23</v>
      </c>
      <c r="AR54" s="13">
        <f>(AN54/AP54)/AQ54</f>
        <v>127.6422764</v>
      </c>
      <c r="AS54" s="13" t="s">
        <v>91</v>
      </c>
      <c r="AT54" s="13" t="s">
        <v>91</v>
      </c>
      <c r="BC54" t="str">
        <f t="shared" si="6"/>
        <v>#DIV/0!</v>
      </c>
      <c r="BD54" t="str">
        <f t="shared" si="7"/>
        <v>#DIV/0!</v>
      </c>
      <c r="BH54" s="13" t="s">
        <v>193</v>
      </c>
      <c r="BI54" s="21"/>
      <c r="BJ54" s="21"/>
      <c r="BK54" s="21"/>
      <c r="BL54" s="21"/>
      <c r="BM54" s="21"/>
      <c r="BN54" s="21"/>
    </row>
    <row r="55">
      <c r="A55" s="13" t="s">
        <v>194</v>
      </c>
      <c r="B55" s="13" t="s">
        <v>157</v>
      </c>
      <c r="C55" s="30">
        <v>43211.0</v>
      </c>
      <c r="D55" s="13" t="s">
        <v>191</v>
      </c>
      <c r="E55" s="13" t="s">
        <v>158</v>
      </c>
      <c r="F55" s="13" t="s">
        <v>159</v>
      </c>
      <c r="G55" s="13">
        <v>4.0</v>
      </c>
      <c r="H55" s="13">
        <v>40.0</v>
      </c>
      <c r="I55" s="13"/>
      <c r="J55" s="13"/>
      <c r="K55" s="13"/>
      <c r="L55" s="13">
        <v>56.0</v>
      </c>
      <c r="M55" s="13"/>
      <c r="N55" s="13"/>
      <c r="O55" s="13"/>
      <c r="P55" s="13"/>
      <c r="Q55" s="13">
        <f t="shared" si="1"/>
        <v>0</v>
      </c>
      <c r="R55" s="13">
        <f t="shared" si="18"/>
        <v>0</v>
      </c>
      <c r="S55" s="13" t="str">
        <f t="shared" si="3"/>
        <v>#DIV/0!</v>
      </c>
      <c r="T55" s="13" t="s">
        <v>195</v>
      </c>
      <c r="U55" s="23">
        <v>8.0</v>
      </c>
      <c r="V55" s="23">
        <v>40.0</v>
      </c>
      <c r="W55" s="23">
        <v>40.166</v>
      </c>
      <c r="X55" s="23">
        <v>32.0</v>
      </c>
      <c r="Y55" s="23">
        <v>32.0</v>
      </c>
      <c r="Z55" s="26"/>
      <c r="AA55" s="26"/>
      <c r="AB55" s="26"/>
      <c r="AC55" s="26"/>
      <c r="AD55" s="26"/>
      <c r="AE55" s="26"/>
      <c r="AF55" s="26" t="s">
        <v>104</v>
      </c>
      <c r="AG55" s="13" t="s">
        <v>90</v>
      </c>
      <c r="AH55" s="13" t="s">
        <v>68</v>
      </c>
      <c r="AI55" s="16">
        <v>43103.0</v>
      </c>
      <c r="AJ55" s="13">
        <v>200.0</v>
      </c>
      <c r="AK55" s="13">
        <v>850.0</v>
      </c>
      <c r="AL55" s="17">
        <f t="shared" si="9"/>
        <v>0.2352941176</v>
      </c>
      <c r="AM55" s="13">
        <f t="shared" si="10"/>
        <v>0</v>
      </c>
      <c r="AN55" s="13"/>
      <c r="AO55" s="13"/>
      <c r="AP55" s="13"/>
      <c r="AQ55" s="13"/>
      <c r="AR55" s="13"/>
      <c r="AS55" s="13"/>
      <c r="AT55" s="13"/>
      <c r="BC55" t="str">
        <f t="shared" si="6"/>
        <v>#DIV/0!</v>
      </c>
      <c r="BD55" t="str">
        <f t="shared" si="7"/>
        <v>#DIV/0!</v>
      </c>
      <c r="BH55" s="13"/>
      <c r="BI55" s="25"/>
      <c r="BJ55" s="25"/>
      <c r="BK55" s="25"/>
      <c r="BL55" s="25"/>
      <c r="BM55" s="25"/>
      <c r="BN55" s="25"/>
    </row>
    <row r="56">
      <c r="A56" s="13" t="s">
        <v>196</v>
      </c>
      <c r="B56" s="13" t="s">
        <v>157</v>
      </c>
      <c r="C56" s="30">
        <v>43211.0</v>
      </c>
      <c r="D56" s="13" t="s">
        <v>191</v>
      </c>
      <c r="E56" s="13" t="s">
        <v>158</v>
      </c>
      <c r="F56" s="13" t="s">
        <v>159</v>
      </c>
      <c r="G56" s="13">
        <v>4.0</v>
      </c>
      <c r="H56" s="13">
        <v>40.0</v>
      </c>
      <c r="I56" s="13"/>
      <c r="J56" s="13"/>
      <c r="K56" s="13"/>
      <c r="L56" s="13">
        <v>57.0</v>
      </c>
      <c r="M56" s="13"/>
      <c r="N56" s="13"/>
      <c r="O56" s="13"/>
      <c r="P56" s="13"/>
      <c r="Q56" s="13">
        <f t="shared" si="1"/>
        <v>0</v>
      </c>
      <c r="R56" s="13">
        <f t="shared" si="18"/>
        <v>0</v>
      </c>
      <c r="S56" s="13" t="str">
        <f t="shared" si="3"/>
        <v>#DIV/0!</v>
      </c>
      <c r="T56" s="13"/>
      <c r="U56" s="23">
        <v>8.0</v>
      </c>
      <c r="V56" s="23">
        <v>40.0</v>
      </c>
      <c r="W56" s="23">
        <v>40.166</v>
      </c>
      <c r="X56" s="23">
        <v>32.0</v>
      </c>
      <c r="Y56" s="23">
        <v>32.0</v>
      </c>
      <c r="Z56" s="26"/>
      <c r="AA56" s="26"/>
      <c r="AB56" s="26"/>
      <c r="AC56" s="26"/>
      <c r="AD56" s="26"/>
      <c r="AE56" s="26"/>
      <c r="AF56" s="26" t="s">
        <v>104</v>
      </c>
      <c r="AG56" s="13" t="s">
        <v>90</v>
      </c>
      <c r="AH56" s="13" t="s">
        <v>68</v>
      </c>
      <c r="AI56" s="16">
        <v>43134.0</v>
      </c>
      <c r="AJ56" s="13">
        <v>200.0</v>
      </c>
      <c r="AK56" s="13">
        <v>850.0</v>
      </c>
      <c r="AL56" s="17">
        <f t="shared" si="9"/>
        <v>0.2352941176</v>
      </c>
      <c r="AM56" s="13">
        <f t="shared" si="10"/>
        <v>0</v>
      </c>
      <c r="AN56" s="13"/>
      <c r="AO56" s="13"/>
      <c r="AP56" s="13"/>
      <c r="AQ56" s="13"/>
      <c r="AR56" s="13"/>
      <c r="AS56" s="13"/>
      <c r="AT56" s="13"/>
      <c r="BC56" t="str">
        <f t="shared" si="6"/>
        <v>#DIV/0!</v>
      </c>
      <c r="BD56" t="str">
        <f t="shared" si="7"/>
        <v>#DIV/0!</v>
      </c>
      <c r="BH56" s="13"/>
      <c r="BI56" s="25"/>
      <c r="BJ56" s="25"/>
      <c r="BK56" s="25"/>
      <c r="BL56" s="25"/>
      <c r="BM56" s="25"/>
      <c r="BN56" s="25"/>
    </row>
    <row r="57">
      <c r="A57" s="13" t="s">
        <v>197</v>
      </c>
      <c r="B57" s="13" t="s">
        <v>157</v>
      </c>
      <c r="C57" s="30">
        <v>43211.0</v>
      </c>
      <c r="D57" s="13" t="s">
        <v>191</v>
      </c>
      <c r="E57" s="13" t="s">
        <v>158</v>
      </c>
      <c r="F57" s="13" t="s">
        <v>159</v>
      </c>
      <c r="G57" s="13">
        <v>4.0</v>
      </c>
      <c r="H57" s="13">
        <v>40.0</v>
      </c>
      <c r="I57" s="13"/>
      <c r="J57" s="13"/>
      <c r="K57" s="13"/>
      <c r="L57" s="13">
        <v>58.0</v>
      </c>
      <c r="M57" s="13">
        <v>0.1225</v>
      </c>
      <c r="N57" s="13">
        <v>1.488</v>
      </c>
      <c r="O57" s="13">
        <v>2.172</v>
      </c>
      <c r="P57" s="13">
        <v>1.64</v>
      </c>
      <c r="Q57" s="13">
        <f t="shared" si="1"/>
        <v>152</v>
      </c>
      <c r="R57" s="13">
        <f t="shared" si="18"/>
        <v>29.5</v>
      </c>
      <c r="S57" s="13">
        <f t="shared" si="3"/>
        <v>0.1940789474</v>
      </c>
      <c r="T57" s="13"/>
      <c r="U57" s="23">
        <v>8.0</v>
      </c>
      <c r="V57" s="23">
        <v>40.0</v>
      </c>
      <c r="W57" s="23">
        <v>40.166</v>
      </c>
      <c r="X57" s="23">
        <v>32.0</v>
      </c>
      <c r="Y57" s="23">
        <v>32.0</v>
      </c>
      <c r="Z57" s="26"/>
      <c r="AA57" s="26"/>
      <c r="AB57" s="26"/>
      <c r="AC57" s="26"/>
      <c r="AD57" s="26"/>
      <c r="AE57" s="26"/>
      <c r="AF57" s="26" t="s">
        <v>104</v>
      </c>
      <c r="AG57" s="13" t="s">
        <v>90</v>
      </c>
      <c r="AH57" s="13" t="s">
        <v>68</v>
      </c>
      <c r="AI57" s="16">
        <v>43162.0</v>
      </c>
      <c r="AJ57" s="13">
        <v>200.0</v>
      </c>
      <c r="AK57" s="13">
        <v>850.0</v>
      </c>
      <c r="AL57" s="17">
        <f t="shared" si="9"/>
        <v>0.2352941176</v>
      </c>
      <c r="AM57" s="13">
        <f t="shared" si="10"/>
        <v>125.375</v>
      </c>
      <c r="AN57" s="13"/>
      <c r="AO57" s="13"/>
      <c r="AP57" s="13"/>
      <c r="AQ57" s="13"/>
      <c r="AR57" s="13"/>
      <c r="AS57" s="13"/>
      <c r="AT57" s="13"/>
      <c r="AW57" s="19" t="s">
        <v>105</v>
      </c>
      <c r="AX57" s="20">
        <v>60.819137502260304</v>
      </c>
      <c r="AY57" s="20">
        <v>526.0024483903084</v>
      </c>
      <c r="AZ57" s="19" t="s">
        <v>126</v>
      </c>
      <c r="BA57" s="20">
        <v>60.33207572135652</v>
      </c>
      <c r="BB57" s="20">
        <v>495.706277426075</v>
      </c>
      <c r="BC57">
        <f t="shared" si="6"/>
        <v>2494.945502</v>
      </c>
      <c r="BD57" t="str">
        <f t="shared" si="7"/>
        <v>#DIV/0!</v>
      </c>
      <c r="BH57" s="13"/>
      <c r="BI57" s="21"/>
      <c r="BJ57" s="21"/>
      <c r="BK57" s="21"/>
      <c r="BL57" s="21"/>
      <c r="BM57" s="21"/>
      <c r="BN57" s="21"/>
    </row>
    <row r="58">
      <c r="A58" s="13" t="s">
        <v>198</v>
      </c>
      <c r="B58" s="13" t="s">
        <v>157</v>
      </c>
      <c r="C58" s="30">
        <v>43211.0</v>
      </c>
      <c r="D58" s="13" t="s">
        <v>191</v>
      </c>
      <c r="E58" s="13" t="s">
        <v>158</v>
      </c>
      <c r="F58" s="13" t="s">
        <v>159</v>
      </c>
      <c r="G58" s="13">
        <v>4.0</v>
      </c>
      <c r="H58" s="13">
        <v>40.0</v>
      </c>
      <c r="I58" s="13">
        <v>201.0</v>
      </c>
      <c r="J58" s="13"/>
      <c r="K58" s="13"/>
      <c r="L58" s="13">
        <v>55.0</v>
      </c>
      <c r="M58" s="13">
        <v>0.1227</v>
      </c>
      <c r="N58" s="13">
        <v>1.5031</v>
      </c>
      <c r="O58" s="13">
        <v>2.2982</v>
      </c>
      <c r="P58" s="13">
        <v>1.6483</v>
      </c>
      <c r="Q58" s="13">
        <f t="shared" si="1"/>
        <v>145.2</v>
      </c>
      <c r="R58" s="13">
        <f t="shared" si="18"/>
        <v>22.5</v>
      </c>
      <c r="S58" s="13">
        <f t="shared" si="3"/>
        <v>0.1549586777</v>
      </c>
      <c r="T58" s="13"/>
      <c r="U58" s="23">
        <v>8.0</v>
      </c>
      <c r="V58" s="23">
        <v>40.0</v>
      </c>
      <c r="W58" s="23">
        <v>40.166</v>
      </c>
      <c r="X58" s="23">
        <v>32.0</v>
      </c>
      <c r="Y58" s="23">
        <v>32.0</v>
      </c>
      <c r="Z58" s="15">
        <f>V58-U58</f>
        <v>32</v>
      </c>
      <c r="AA58" s="15">
        <f>Z58/24</f>
        <v>1.333333333</v>
      </c>
      <c r="AB58" s="15"/>
      <c r="AC58" s="15"/>
      <c r="AD58" s="15"/>
      <c r="AE58" s="15"/>
      <c r="AF58" s="15" t="s">
        <v>66</v>
      </c>
      <c r="AG58" s="13" t="s">
        <v>67</v>
      </c>
      <c r="AH58" s="13" t="s">
        <v>68</v>
      </c>
      <c r="AI58" s="16">
        <v>43101.0</v>
      </c>
      <c r="AJ58" s="13">
        <v>740.0</v>
      </c>
      <c r="AK58" s="13">
        <v>1000.0</v>
      </c>
      <c r="AL58" s="17">
        <f t="shared" si="9"/>
        <v>0.74</v>
      </c>
      <c r="AM58" s="13">
        <f t="shared" si="10"/>
        <v>30.40540541</v>
      </c>
      <c r="AN58" s="13">
        <f>AM58</f>
        <v>30.40540541</v>
      </c>
      <c r="AO58" s="13">
        <f>AN58-AM59</f>
        <v>8.947072072</v>
      </c>
      <c r="AP58" s="18">
        <f>AA58</f>
        <v>1.333333333</v>
      </c>
      <c r="AQ58" s="13">
        <v>1.23</v>
      </c>
      <c r="AR58" s="13">
        <f>(AN58/AP58)/AQ58</f>
        <v>18.53988134</v>
      </c>
      <c r="AS58" s="13" t="s">
        <v>91</v>
      </c>
      <c r="AT58" s="13" t="s">
        <v>91</v>
      </c>
      <c r="AW58" s="19" t="s">
        <v>199</v>
      </c>
      <c r="AX58" s="20">
        <v>136.2678482511629</v>
      </c>
      <c r="AY58" s="20">
        <v>1057.3532970492743</v>
      </c>
      <c r="AZ58" s="19" t="s">
        <v>84</v>
      </c>
      <c r="BA58" s="20">
        <v>127.37301479684356</v>
      </c>
      <c r="BB58" s="20">
        <v>881.4357473824443</v>
      </c>
      <c r="BC58">
        <f t="shared" si="6"/>
        <v>4062.999064</v>
      </c>
      <c r="BD58">
        <f t="shared" si="7"/>
        <v>206.4532045</v>
      </c>
      <c r="BH58" s="13" t="s">
        <v>200</v>
      </c>
      <c r="BI58" s="21"/>
      <c r="BJ58" s="21"/>
      <c r="BK58" s="21"/>
      <c r="BL58" s="21"/>
      <c r="BM58" s="21"/>
      <c r="BN58" s="21"/>
    </row>
    <row r="59">
      <c r="A59" s="13" t="s">
        <v>201</v>
      </c>
      <c r="B59" s="13" t="s">
        <v>157</v>
      </c>
      <c r="C59" s="30">
        <v>43211.0</v>
      </c>
      <c r="D59" s="13" t="s">
        <v>191</v>
      </c>
      <c r="E59" s="13" t="s">
        <v>158</v>
      </c>
      <c r="F59" s="13" t="s">
        <v>159</v>
      </c>
      <c r="G59" s="13">
        <v>4.0</v>
      </c>
      <c r="H59" s="13">
        <v>40.0</v>
      </c>
      <c r="I59" s="13"/>
      <c r="J59" s="13"/>
      <c r="K59" s="13"/>
      <c r="L59" s="13">
        <v>54.0</v>
      </c>
      <c r="M59" s="13">
        <v>0.12233333333333</v>
      </c>
      <c r="N59" s="13">
        <v>1.4834</v>
      </c>
      <c r="O59" s="13">
        <v>2.1939</v>
      </c>
      <c r="P59" s="13">
        <v>1.6229</v>
      </c>
      <c r="Q59" s="13">
        <f t="shared" si="1"/>
        <v>139.5</v>
      </c>
      <c r="R59" s="13">
        <f t="shared" si="18"/>
        <v>17.16666667</v>
      </c>
      <c r="S59" s="13">
        <f t="shared" si="3"/>
        <v>0.1230585424</v>
      </c>
      <c r="T59" s="13"/>
      <c r="U59" s="23">
        <v>8.0</v>
      </c>
      <c r="V59" s="23">
        <v>40.0</v>
      </c>
      <c r="W59" s="23">
        <v>40.166</v>
      </c>
      <c r="X59" s="23">
        <v>32.0</v>
      </c>
      <c r="Y59" s="23">
        <v>32.0</v>
      </c>
      <c r="Z59" s="26"/>
      <c r="AA59" s="26"/>
      <c r="AB59" s="26"/>
      <c r="AC59" s="26"/>
      <c r="AD59" s="26"/>
      <c r="AE59" s="26"/>
      <c r="AF59" s="26" t="s">
        <v>74</v>
      </c>
      <c r="AG59" s="13" t="s">
        <v>67</v>
      </c>
      <c r="AH59" s="13" t="s">
        <v>68</v>
      </c>
      <c r="AI59" s="16">
        <v>43101.0</v>
      </c>
      <c r="AJ59" s="13">
        <v>800.0</v>
      </c>
      <c r="AK59" s="13">
        <v>1000.0</v>
      </c>
      <c r="AL59" s="17">
        <f t="shared" si="9"/>
        <v>0.8</v>
      </c>
      <c r="AM59" s="13">
        <f t="shared" si="10"/>
        <v>21.45833333</v>
      </c>
      <c r="AN59" s="13"/>
      <c r="AO59" s="13"/>
      <c r="AP59" s="13"/>
      <c r="AQ59" s="13"/>
      <c r="AR59" s="13"/>
      <c r="AS59" s="13"/>
      <c r="AT59" s="13"/>
      <c r="AW59" s="19" t="s">
        <v>84</v>
      </c>
      <c r="AX59" s="20">
        <v>1.9771842620817655</v>
      </c>
      <c r="AY59" s="20">
        <v>66.96202877481872</v>
      </c>
      <c r="AZ59" s="19" t="s">
        <v>95</v>
      </c>
      <c r="BA59" s="20">
        <v>3.94116548800885</v>
      </c>
      <c r="BB59" s="20">
        <v>51.27328487001446</v>
      </c>
      <c r="BC59">
        <f t="shared" si="6"/>
        <v>229.2507449</v>
      </c>
      <c r="BD59" t="str">
        <f t="shared" si="7"/>
        <v>#DIV/0!</v>
      </c>
      <c r="BH59" s="13" t="s">
        <v>202</v>
      </c>
      <c r="BI59" s="21"/>
      <c r="BJ59" s="21"/>
      <c r="BK59" s="21"/>
      <c r="BL59" s="21"/>
      <c r="BM59" s="21"/>
      <c r="BN59" s="21"/>
    </row>
    <row r="60">
      <c r="A60" s="13" t="s">
        <v>203</v>
      </c>
      <c r="B60" s="13" t="s">
        <v>157</v>
      </c>
      <c r="C60" s="30">
        <v>43211.0</v>
      </c>
      <c r="D60" s="13" t="s">
        <v>191</v>
      </c>
      <c r="E60" s="13" t="s">
        <v>158</v>
      </c>
      <c r="F60" s="13" t="s">
        <v>159</v>
      </c>
      <c r="G60" s="13">
        <v>4.0</v>
      </c>
      <c r="H60" s="13">
        <v>40.0</v>
      </c>
      <c r="I60" s="13"/>
      <c r="J60" s="13"/>
      <c r="K60" s="13"/>
      <c r="L60" s="13">
        <v>49.0</v>
      </c>
      <c r="M60" s="13">
        <v>0.1246666666666</v>
      </c>
      <c r="N60" s="13">
        <v>1.487</v>
      </c>
      <c r="O60" s="13">
        <v>2.061</v>
      </c>
      <c r="P60" s="13">
        <v>1.653</v>
      </c>
      <c r="Q60" s="13">
        <f t="shared" si="1"/>
        <v>166</v>
      </c>
      <c r="R60" s="13">
        <f t="shared" si="18"/>
        <v>41.33333333</v>
      </c>
      <c r="S60" s="13">
        <f t="shared" si="3"/>
        <v>0.2489959839</v>
      </c>
      <c r="T60" s="13"/>
      <c r="U60" s="23">
        <v>8.0</v>
      </c>
      <c r="V60" s="23">
        <v>40.0</v>
      </c>
      <c r="W60" s="23">
        <v>40.166</v>
      </c>
      <c r="X60" s="23">
        <v>32.0</v>
      </c>
      <c r="Y60" s="23">
        <v>32.0</v>
      </c>
      <c r="Z60" s="26"/>
      <c r="AA60" s="26"/>
      <c r="AB60" s="26"/>
      <c r="AC60" s="26"/>
      <c r="AD60" s="26"/>
      <c r="AE60" s="26"/>
      <c r="AF60" s="26" t="s">
        <v>104</v>
      </c>
      <c r="AG60" s="13" t="s">
        <v>67</v>
      </c>
      <c r="AH60" s="13" t="s">
        <v>68</v>
      </c>
      <c r="AI60" s="16">
        <v>43105.0</v>
      </c>
      <c r="AJ60" s="13">
        <v>200.0</v>
      </c>
      <c r="AK60" s="13">
        <v>1225.0</v>
      </c>
      <c r="AL60" s="17">
        <f t="shared" si="9"/>
        <v>0.1632653061</v>
      </c>
      <c r="AM60" s="13">
        <f t="shared" si="10"/>
        <v>253.1666667</v>
      </c>
      <c r="AN60" s="13"/>
      <c r="AO60" s="13"/>
      <c r="AP60" s="13"/>
      <c r="AQ60" s="13"/>
      <c r="AR60" s="13"/>
      <c r="AS60" s="13"/>
      <c r="AT60" s="13"/>
      <c r="AW60" s="19" t="s">
        <v>126</v>
      </c>
      <c r="AX60" s="20">
        <v>62.77252858926109</v>
      </c>
      <c r="AY60" s="20">
        <v>552.2954707473232</v>
      </c>
      <c r="AZ60" s="19" t="s">
        <v>204</v>
      </c>
      <c r="BA60" s="20">
        <v>65.03336541186748</v>
      </c>
      <c r="BB60" s="20">
        <v>551.1880407355352</v>
      </c>
      <c r="BC60">
        <f t="shared" si="6"/>
        <v>2961.074911</v>
      </c>
      <c r="BD60" t="str">
        <f t="shared" si="7"/>
        <v>#DIV/0!</v>
      </c>
      <c r="BH60" s="13"/>
      <c r="BI60" s="21"/>
      <c r="BJ60" s="21"/>
      <c r="BK60" s="21"/>
      <c r="BL60" s="21"/>
      <c r="BM60" s="21"/>
      <c r="BN60" s="21"/>
    </row>
    <row r="61">
      <c r="A61" s="13" t="s">
        <v>205</v>
      </c>
      <c r="B61" s="13" t="s">
        <v>157</v>
      </c>
      <c r="C61" s="30">
        <v>43211.0</v>
      </c>
      <c r="D61" s="13" t="s">
        <v>191</v>
      </c>
      <c r="E61" s="13" t="s">
        <v>158</v>
      </c>
      <c r="F61" s="13" t="s">
        <v>159</v>
      </c>
      <c r="G61" s="13">
        <v>4.0</v>
      </c>
      <c r="H61" s="13">
        <v>40.0</v>
      </c>
      <c r="I61" s="13"/>
      <c r="J61" s="13"/>
      <c r="K61" s="13"/>
      <c r="L61" s="13">
        <v>50.0</v>
      </c>
      <c r="M61" s="13"/>
      <c r="N61" s="13"/>
      <c r="O61" s="13"/>
      <c r="P61" s="13"/>
      <c r="Q61" s="13">
        <f t="shared" si="1"/>
        <v>0</v>
      </c>
      <c r="R61" s="13">
        <f t="shared" si="18"/>
        <v>0</v>
      </c>
      <c r="S61" s="13" t="str">
        <f t="shared" si="3"/>
        <v>#DIV/0!</v>
      </c>
      <c r="T61" s="13"/>
      <c r="U61" s="23">
        <v>8.0</v>
      </c>
      <c r="V61" s="23">
        <v>40.0</v>
      </c>
      <c r="W61" s="23">
        <v>40.166</v>
      </c>
      <c r="X61" s="23">
        <v>32.0</v>
      </c>
      <c r="Y61" s="23">
        <v>32.0</v>
      </c>
      <c r="Z61" s="26"/>
      <c r="AA61" s="26"/>
      <c r="AB61" s="26"/>
      <c r="AC61" s="26"/>
      <c r="AD61" s="26"/>
      <c r="AE61" s="26"/>
      <c r="AF61" s="26" t="s">
        <v>104</v>
      </c>
      <c r="AG61" s="13" t="s">
        <v>67</v>
      </c>
      <c r="AH61" s="13" t="s">
        <v>68</v>
      </c>
      <c r="AI61" s="16">
        <v>43136.0</v>
      </c>
      <c r="AJ61" s="13">
        <v>200.0</v>
      </c>
      <c r="AK61" s="13">
        <v>1225.0</v>
      </c>
      <c r="AL61" s="17">
        <f t="shared" si="9"/>
        <v>0.1632653061</v>
      </c>
      <c r="AM61" s="13">
        <f t="shared" si="10"/>
        <v>0</v>
      </c>
      <c r="AN61" s="13"/>
      <c r="AO61" s="13"/>
      <c r="AP61" s="13"/>
      <c r="AQ61" s="13"/>
      <c r="AR61" s="13"/>
      <c r="AS61" s="13"/>
      <c r="AT61" s="13"/>
      <c r="BC61" t="str">
        <f t="shared" si="6"/>
        <v>#DIV/0!</v>
      </c>
      <c r="BD61" t="str">
        <f t="shared" si="7"/>
        <v>#DIV/0!</v>
      </c>
      <c r="BH61" s="13"/>
      <c r="BI61" s="25"/>
      <c r="BJ61" s="25"/>
      <c r="BK61" s="25"/>
      <c r="BL61" s="25"/>
      <c r="BM61" s="25"/>
      <c r="BN61" s="25"/>
    </row>
    <row r="62">
      <c r="A62" s="13" t="s">
        <v>206</v>
      </c>
      <c r="B62" s="13" t="s">
        <v>157</v>
      </c>
      <c r="C62" s="30">
        <v>43211.0</v>
      </c>
      <c r="D62" s="13" t="s">
        <v>191</v>
      </c>
      <c r="E62" s="13" t="s">
        <v>158</v>
      </c>
      <c r="F62" s="13" t="s">
        <v>159</v>
      </c>
      <c r="G62" s="13">
        <v>4.0</v>
      </c>
      <c r="H62" s="13">
        <v>40.0</v>
      </c>
      <c r="I62" s="13"/>
      <c r="J62" s="13"/>
      <c r="K62" s="13"/>
      <c r="L62" s="13">
        <v>51.0</v>
      </c>
      <c r="M62" s="13"/>
      <c r="N62" s="13"/>
      <c r="O62" s="13"/>
      <c r="P62" s="13"/>
      <c r="Q62" s="13">
        <f t="shared" si="1"/>
        <v>0</v>
      </c>
      <c r="R62" s="13">
        <f t="shared" si="18"/>
        <v>0</v>
      </c>
      <c r="S62" s="13" t="str">
        <f t="shared" si="3"/>
        <v>#DIV/0!</v>
      </c>
      <c r="T62" s="13"/>
      <c r="U62" s="23">
        <v>8.0</v>
      </c>
      <c r="V62" s="23">
        <v>40.0</v>
      </c>
      <c r="W62" s="23">
        <v>40.166</v>
      </c>
      <c r="X62" s="23">
        <v>32.0</v>
      </c>
      <c r="Y62" s="23">
        <v>32.0</v>
      </c>
      <c r="Z62" s="26"/>
      <c r="AA62" s="26"/>
      <c r="AB62" s="26"/>
      <c r="AC62" s="26"/>
      <c r="AD62" s="26"/>
      <c r="AE62" s="26"/>
      <c r="AF62" s="26" t="s">
        <v>104</v>
      </c>
      <c r="AG62" s="13" t="s">
        <v>67</v>
      </c>
      <c r="AH62" s="13" t="s">
        <v>68</v>
      </c>
      <c r="AI62" s="16">
        <v>43164.0</v>
      </c>
      <c r="AJ62" s="13">
        <v>200.0</v>
      </c>
      <c r="AK62" s="13">
        <v>1225.0</v>
      </c>
      <c r="AL62" s="17">
        <f t="shared" si="9"/>
        <v>0.1632653061</v>
      </c>
      <c r="AM62" s="13">
        <f t="shared" si="10"/>
        <v>0</v>
      </c>
      <c r="AN62" s="13"/>
      <c r="AO62" s="13"/>
      <c r="AP62" s="13"/>
      <c r="AQ62" s="13"/>
      <c r="AR62" s="13"/>
      <c r="AS62" s="13"/>
      <c r="AT62" s="13"/>
      <c r="BC62" t="str">
        <f t="shared" si="6"/>
        <v>#DIV/0!</v>
      </c>
      <c r="BD62" t="str">
        <f t="shared" si="7"/>
        <v>#DIV/0!</v>
      </c>
      <c r="BH62" s="13"/>
      <c r="BI62" s="25"/>
      <c r="BJ62" s="25"/>
      <c r="BK62" s="25"/>
      <c r="BL62" s="25"/>
      <c r="BM62" s="25"/>
      <c r="BN62" s="25"/>
    </row>
    <row r="63">
      <c r="A63" s="13" t="s">
        <v>207</v>
      </c>
      <c r="B63" s="13" t="s">
        <v>157</v>
      </c>
      <c r="C63" s="30">
        <v>43211.0</v>
      </c>
      <c r="D63" s="13" t="s">
        <v>191</v>
      </c>
      <c r="E63" s="13" t="s">
        <v>158</v>
      </c>
      <c r="F63" s="13" t="s">
        <v>159</v>
      </c>
      <c r="G63" s="13">
        <v>4.0</v>
      </c>
      <c r="H63" s="13">
        <v>40.0</v>
      </c>
      <c r="I63" s="13"/>
      <c r="J63" s="13"/>
      <c r="K63" s="13"/>
      <c r="L63" s="13">
        <v>52.0</v>
      </c>
      <c r="M63" s="13"/>
      <c r="N63" s="13"/>
      <c r="O63" s="13"/>
      <c r="P63" s="13"/>
      <c r="Q63" s="13">
        <f t="shared" si="1"/>
        <v>0</v>
      </c>
      <c r="R63" s="13">
        <f t="shared" si="18"/>
        <v>0</v>
      </c>
      <c r="S63" s="13" t="str">
        <f t="shared" si="3"/>
        <v>#DIV/0!</v>
      </c>
      <c r="T63" s="13"/>
      <c r="U63" s="23">
        <v>8.0</v>
      </c>
      <c r="V63" s="23">
        <v>40.0</v>
      </c>
      <c r="W63" s="23">
        <v>40.166</v>
      </c>
      <c r="X63" s="23">
        <v>32.0</v>
      </c>
      <c r="Y63" s="23">
        <v>32.0</v>
      </c>
      <c r="Z63" s="26"/>
      <c r="AA63" s="26"/>
      <c r="AB63" s="26"/>
      <c r="AC63" s="26"/>
      <c r="AD63" s="26"/>
      <c r="AE63" s="26"/>
      <c r="AF63" s="26" t="s">
        <v>104</v>
      </c>
      <c r="AG63" s="13" t="s">
        <v>67</v>
      </c>
      <c r="AH63" s="13" t="s">
        <v>68</v>
      </c>
      <c r="AI63" s="16">
        <v>43195.0</v>
      </c>
      <c r="AJ63" s="13">
        <v>200.0</v>
      </c>
      <c r="AK63" s="13">
        <v>1225.0</v>
      </c>
      <c r="AL63" s="17">
        <f t="shared" si="9"/>
        <v>0.1632653061</v>
      </c>
      <c r="AM63" s="13">
        <f t="shared" si="10"/>
        <v>0</v>
      </c>
      <c r="AN63" s="13"/>
      <c r="AO63" s="13"/>
      <c r="AP63" s="13"/>
      <c r="AQ63" s="13"/>
      <c r="AR63" s="13"/>
      <c r="AS63" s="13"/>
      <c r="AT63" s="13"/>
      <c r="BC63" t="str">
        <f t="shared" si="6"/>
        <v>#DIV/0!</v>
      </c>
      <c r="BD63" t="str">
        <f t="shared" si="7"/>
        <v>#DIV/0!</v>
      </c>
      <c r="BH63" s="13"/>
      <c r="BI63" s="25"/>
      <c r="BJ63" s="25"/>
      <c r="BK63" s="25"/>
      <c r="BL63" s="25"/>
      <c r="BM63" s="25"/>
      <c r="BN63" s="25"/>
    </row>
    <row r="64">
      <c r="A64" s="13" t="s">
        <v>208</v>
      </c>
      <c r="B64" s="13" t="s">
        <v>157</v>
      </c>
      <c r="C64" s="30">
        <v>43211.0</v>
      </c>
      <c r="D64" s="13" t="s">
        <v>191</v>
      </c>
      <c r="E64" s="13" t="s">
        <v>158</v>
      </c>
      <c r="F64" s="13" t="s">
        <v>159</v>
      </c>
      <c r="G64" s="13">
        <v>4.0</v>
      </c>
      <c r="H64" s="13">
        <v>40.0</v>
      </c>
      <c r="I64" s="13"/>
      <c r="J64" s="13"/>
      <c r="K64" s="13"/>
      <c r="L64" s="13">
        <v>53.0</v>
      </c>
      <c r="M64" s="13"/>
      <c r="N64" s="13"/>
      <c r="O64" s="13"/>
      <c r="P64" s="13"/>
      <c r="Q64" s="13">
        <f t="shared" si="1"/>
        <v>0</v>
      </c>
      <c r="R64" s="13">
        <f t="shared" si="18"/>
        <v>0</v>
      </c>
      <c r="S64" s="13" t="str">
        <f t="shared" si="3"/>
        <v>#DIV/0!</v>
      </c>
      <c r="T64" s="13"/>
      <c r="U64" s="23">
        <v>8.0</v>
      </c>
      <c r="V64" s="23">
        <v>40.0</v>
      </c>
      <c r="W64" s="23">
        <v>40.166</v>
      </c>
      <c r="X64" s="23">
        <v>32.0</v>
      </c>
      <c r="Y64" s="23">
        <v>32.0</v>
      </c>
      <c r="Z64" s="26"/>
      <c r="AA64" s="26"/>
      <c r="AB64" s="26"/>
      <c r="AC64" s="26"/>
      <c r="AD64" s="26"/>
      <c r="AE64" s="26"/>
      <c r="AF64" s="26" t="s">
        <v>104</v>
      </c>
      <c r="AG64" s="13" t="s">
        <v>67</v>
      </c>
      <c r="AH64" s="13" t="s">
        <v>68</v>
      </c>
      <c r="AI64" s="16">
        <v>43225.0</v>
      </c>
      <c r="AJ64" s="13">
        <v>175.0</v>
      </c>
      <c r="AK64" s="13">
        <v>1225.0</v>
      </c>
      <c r="AL64" s="17">
        <f t="shared" si="9"/>
        <v>0.1428571429</v>
      </c>
      <c r="AM64" s="13">
        <f t="shared" si="10"/>
        <v>0</v>
      </c>
      <c r="AN64" s="13"/>
      <c r="AO64" s="13"/>
      <c r="AP64" s="13"/>
      <c r="AQ64" s="13"/>
      <c r="AR64" s="13"/>
      <c r="AS64" s="13"/>
      <c r="AT64" s="13"/>
      <c r="BC64" t="str">
        <f t="shared" si="6"/>
        <v>#DIV/0!</v>
      </c>
      <c r="BD64" t="str">
        <f t="shared" si="7"/>
        <v>#DIV/0!</v>
      </c>
      <c r="BH64" s="13"/>
      <c r="BI64" s="25"/>
      <c r="BJ64" s="25"/>
      <c r="BK64" s="25"/>
      <c r="BL64" s="25"/>
      <c r="BM64" s="25"/>
      <c r="BN64" s="25"/>
    </row>
    <row r="65">
      <c r="A65" s="13" t="s">
        <v>209</v>
      </c>
      <c r="B65" s="13" t="s">
        <v>210</v>
      </c>
      <c r="C65" s="27">
        <v>43213.0</v>
      </c>
      <c r="D65" s="13" t="s">
        <v>211</v>
      </c>
      <c r="E65" s="27">
        <v>43217.0</v>
      </c>
      <c r="F65" s="13" t="s">
        <v>159</v>
      </c>
      <c r="G65" s="13">
        <v>1.0</v>
      </c>
      <c r="H65" s="13">
        <v>42.0</v>
      </c>
      <c r="I65" s="13">
        <v>221.0</v>
      </c>
      <c r="J65" s="13" t="s">
        <v>87</v>
      </c>
      <c r="K65" s="13" t="s">
        <v>64</v>
      </c>
      <c r="L65" s="13">
        <v>78.0</v>
      </c>
      <c r="M65" s="13"/>
      <c r="N65" s="13"/>
      <c r="O65" s="13"/>
      <c r="P65" s="13"/>
      <c r="Q65" s="13">
        <f t="shared" si="1"/>
        <v>0</v>
      </c>
      <c r="R65" s="13">
        <f t="shared" si="18"/>
        <v>0</v>
      </c>
      <c r="S65" s="13" t="str">
        <f t="shared" si="3"/>
        <v>#DIV/0!</v>
      </c>
      <c r="T65" s="13">
        <v>90.0</v>
      </c>
      <c r="U65" s="13">
        <v>8.0</v>
      </c>
      <c r="V65" s="13">
        <v>49.0</v>
      </c>
      <c r="W65" s="13">
        <v>49.166</v>
      </c>
      <c r="X65" s="13">
        <v>90.0</v>
      </c>
      <c r="Y65" s="13">
        <v>90.0</v>
      </c>
      <c r="Z65" s="15">
        <f t="shared" ref="Z65:Z66" si="24">V65-U65</f>
        <v>41</v>
      </c>
      <c r="AA65" s="15">
        <f t="shared" ref="AA65:AA66" si="25">Z65/24</f>
        <v>1.708333333</v>
      </c>
      <c r="AB65" s="15"/>
      <c r="AC65" s="22">
        <f t="shared" ref="AC65:AC66" si="26">AB65/24</f>
        <v>0</v>
      </c>
      <c r="AD65" s="15"/>
      <c r="AE65" s="15"/>
      <c r="AF65" s="15" t="s">
        <v>66</v>
      </c>
      <c r="AG65" s="13" t="s">
        <v>67</v>
      </c>
      <c r="AH65" s="13" t="s">
        <v>68</v>
      </c>
      <c r="AI65" s="16">
        <v>43102.0</v>
      </c>
      <c r="AJ65" s="13">
        <v>500.0</v>
      </c>
      <c r="AK65" s="13">
        <v>1000.0</v>
      </c>
      <c r="AL65" s="17">
        <f t="shared" si="9"/>
        <v>0.5</v>
      </c>
      <c r="AM65" s="13">
        <f t="shared" si="10"/>
        <v>0</v>
      </c>
      <c r="AN65" s="13"/>
      <c r="AO65" s="13"/>
      <c r="AP65" s="13"/>
      <c r="AQ65" s="13"/>
      <c r="AR65" s="13"/>
      <c r="AS65" s="13" t="s">
        <v>91</v>
      </c>
      <c r="AT65" s="13" t="s">
        <v>91</v>
      </c>
      <c r="BC65" t="str">
        <f t="shared" si="6"/>
        <v>#DIV/0!</v>
      </c>
      <c r="BD65" t="str">
        <f t="shared" si="7"/>
        <v>#DIV/0!</v>
      </c>
      <c r="BH65" s="13" t="s">
        <v>212</v>
      </c>
      <c r="BI65" s="25"/>
      <c r="BJ65" s="25"/>
      <c r="BK65" s="25"/>
      <c r="BL65" s="25"/>
      <c r="BM65" s="25"/>
      <c r="BN65" s="25"/>
    </row>
    <row r="66">
      <c r="A66" s="13" t="s">
        <v>213</v>
      </c>
      <c r="B66" s="13" t="s">
        <v>210</v>
      </c>
      <c r="C66" s="27">
        <v>43213.0</v>
      </c>
      <c r="D66" s="13" t="s">
        <v>211</v>
      </c>
      <c r="E66" s="27">
        <v>43217.0</v>
      </c>
      <c r="F66" s="13" t="s">
        <v>159</v>
      </c>
      <c r="G66" s="13">
        <v>1.0</v>
      </c>
      <c r="H66" s="13">
        <v>42.0</v>
      </c>
      <c r="J66" s="13" t="s">
        <v>87</v>
      </c>
      <c r="K66" s="13" t="s">
        <v>64</v>
      </c>
      <c r="L66" s="13">
        <v>79.0</v>
      </c>
      <c r="M66" s="13">
        <v>0.12426666666666</v>
      </c>
      <c r="N66" s="13">
        <v>1.492</v>
      </c>
      <c r="O66" s="13">
        <v>2.284</v>
      </c>
      <c r="P66" s="13">
        <v>1.624</v>
      </c>
      <c r="Q66" s="13">
        <f t="shared" si="1"/>
        <v>132</v>
      </c>
      <c r="R66" s="13">
        <f t="shared" si="18"/>
        <v>7.733333333</v>
      </c>
      <c r="S66" s="13">
        <f t="shared" si="3"/>
        <v>0.05858585859</v>
      </c>
      <c r="T66" s="13">
        <v>90.0</v>
      </c>
      <c r="U66" s="13">
        <v>8.0</v>
      </c>
      <c r="V66" s="13">
        <v>49.0</v>
      </c>
      <c r="W66" s="13">
        <v>49.166</v>
      </c>
      <c r="X66" s="13">
        <v>90.0</v>
      </c>
      <c r="Y66" s="13">
        <v>90.0</v>
      </c>
      <c r="Z66" s="15">
        <f t="shared" si="24"/>
        <v>41</v>
      </c>
      <c r="AA66" s="15">
        <f t="shared" si="25"/>
        <v>1.708333333</v>
      </c>
      <c r="AB66" s="15"/>
      <c r="AC66" s="22">
        <f t="shared" si="26"/>
        <v>0</v>
      </c>
      <c r="AD66" s="15"/>
      <c r="AE66" s="15"/>
      <c r="AF66" s="15" t="s">
        <v>66</v>
      </c>
      <c r="AG66" s="13" t="s">
        <v>67</v>
      </c>
      <c r="AH66" s="13" t="s">
        <v>68</v>
      </c>
      <c r="AI66" s="16">
        <v>43133.0</v>
      </c>
      <c r="AJ66" s="13">
        <v>500.0</v>
      </c>
      <c r="AK66" s="13">
        <v>1000.0</v>
      </c>
      <c r="AL66" s="17">
        <f t="shared" si="9"/>
        <v>0.5</v>
      </c>
      <c r="AM66" s="13">
        <f t="shared" si="10"/>
        <v>15.46666667</v>
      </c>
      <c r="AN66">
        <f>AM66</f>
        <v>15.46666667</v>
      </c>
      <c r="AO66">
        <f>AN66-20</f>
        <v>-4.533333333</v>
      </c>
      <c r="AP66" s="32">
        <f>AA66</f>
        <v>1.708333333</v>
      </c>
      <c r="AQ66" s="13">
        <v>1.23</v>
      </c>
      <c r="AR66" s="13">
        <f>(AN66/AP66)/AQ66</f>
        <v>7.360697997</v>
      </c>
      <c r="AW66" s="19" t="s">
        <v>142</v>
      </c>
      <c r="AX66" s="20">
        <v>77.53388932313479</v>
      </c>
      <c r="AY66" s="20">
        <v>646.6558571473411</v>
      </c>
      <c r="AZ66" s="19" t="s">
        <v>84</v>
      </c>
      <c r="BA66" s="20">
        <v>83.18780825345405</v>
      </c>
      <c r="BB66" s="20">
        <v>568.0510213708696</v>
      </c>
      <c r="BC66">
        <f t="shared" si="6"/>
        <v>2380.40428</v>
      </c>
      <c r="BD66">
        <f t="shared" si="7"/>
        <v>94.40429427</v>
      </c>
      <c r="BI66" s="21"/>
      <c r="BJ66" s="21"/>
      <c r="BK66" s="21"/>
      <c r="BL66" s="21"/>
      <c r="BM66" s="21"/>
      <c r="BN66" s="21"/>
    </row>
    <row r="67">
      <c r="A67" s="13" t="s">
        <v>214</v>
      </c>
      <c r="B67" s="13" t="s">
        <v>210</v>
      </c>
      <c r="C67" s="27">
        <v>43213.0</v>
      </c>
      <c r="D67" s="13" t="s">
        <v>211</v>
      </c>
      <c r="E67" s="27">
        <v>43217.0</v>
      </c>
      <c r="F67" s="13" t="s">
        <v>159</v>
      </c>
      <c r="G67" s="13">
        <v>1.0</v>
      </c>
      <c r="H67" s="13">
        <v>42.0</v>
      </c>
      <c r="J67" s="13" t="s">
        <v>87</v>
      </c>
      <c r="K67" s="13" t="s">
        <v>64</v>
      </c>
      <c r="L67" s="13">
        <v>74.0</v>
      </c>
      <c r="Q67" s="13">
        <f t="shared" si="1"/>
        <v>0</v>
      </c>
      <c r="R67" s="13">
        <f t="shared" si="18"/>
        <v>0</v>
      </c>
      <c r="S67" s="13" t="str">
        <f t="shared" si="3"/>
        <v>#DIV/0!</v>
      </c>
      <c r="T67" s="13">
        <v>90.0</v>
      </c>
      <c r="U67" s="13">
        <v>8.0</v>
      </c>
      <c r="V67" s="13">
        <v>49.0</v>
      </c>
      <c r="W67" s="13">
        <v>49.166</v>
      </c>
      <c r="X67" s="13">
        <v>90.0</v>
      </c>
      <c r="Y67" s="13">
        <v>90.0</v>
      </c>
      <c r="Z67" s="22"/>
      <c r="AA67" s="22"/>
      <c r="AB67" s="22"/>
      <c r="AC67" s="22"/>
      <c r="AD67" s="22"/>
      <c r="AE67" s="22"/>
      <c r="AF67" s="22" t="s">
        <v>104</v>
      </c>
      <c r="AG67" s="13" t="s">
        <v>67</v>
      </c>
      <c r="AH67" s="13" t="s">
        <v>68</v>
      </c>
      <c r="AI67" s="16">
        <v>43104.0</v>
      </c>
      <c r="AJ67" s="13">
        <v>200.0</v>
      </c>
      <c r="AK67" s="16"/>
      <c r="AL67" s="17" t="str">
        <f t="shared" si="9"/>
        <v>#DIV/0!</v>
      </c>
      <c r="AM67" s="13" t="str">
        <f t="shared" si="10"/>
        <v>#DIV/0!</v>
      </c>
      <c r="BC67" t="str">
        <f t="shared" si="6"/>
        <v>#DIV/0!</v>
      </c>
      <c r="BD67" t="str">
        <f t="shared" si="7"/>
        <v>#DIV/0!</v>
      </c>
      <c r="BH67" s="13" t="s">
        <v>215</v>
      </c>
      <c r="BI67" s="25"/>
      <c r="BJ67" s="25"/>
      <c r="BK67" s="25"/>
      <c r="BL67" s="25"/>
      <c r="BM67" s="25"/>
      <c r="BN67" s="25"/>
    </row>
    <row r="68">
      <c r="A68" s="13" t="s">
        <v>216</v>
      </c>
      <c r="B68" s="13" t="s">
        <v>210</v>
      </c>
      <c r="C68" s="27">
        <v>43213.0</v>
      </c>
      <c r="D68" s="13" t="s">
        <v>211</v>
      </c>
      <c r="E68" s="27">
        <v>43217.0</v>
      </c>
      <c r="F68" s="13" t="s">
        <v>159</v>
      </c>
      <c r="G68" s="13">
        <v>1.0</v>
      </c>
      <c r="H68" s="13">
        <v>42.0</v>
      </c>
      <c r="J68" s="13" t="s">
        <v>87</v>
      </c>
      <c r="K68" s="13" t="s">
        <v>64</v>
      </c>
      <c r="L68" s="22" t="s">
        <v>217</v>
      </c>
      <c r="Q68" s="13">
        <f t="shared" si="1"/>
        <v>0</v>
      </c>
      <c r="R68" s="13">
        <f t="shared" si="18"/>
        <v>0</v>
      </c>
      <c r="S68" s="13" t="str">
        <f t="shared" si="3"/>
        <v>#DIV/0!</v>
      </c>
      <c r="T68" s="13">
        <v>90.0</v>
      </c>
      <c r="U68" s="13">
        <v>8.0</v>
      </c>
      <c r="V68" s="13">
        <v>49.0</v>
      </c>
      <c r="W68" s="13">
        <v>49.166</v>
      </c>
      <c r="X68" s="13">
        <v>90.0</v>
      </c>
      <c r="Y68" s="13">
        <v>90.0</v>
      </c>
      <c r="Z68" s="22"/>
      <c r="AA68" s="22"/>
      <c r="AB68" s="22"/>
      <c r="AC68" s="22"/>
      <c r="AD68" s="22"/>
      <c r="AE68" s="22"/>
      <c r="AF68" s="22" t="s">
        <v>104</v>
      </c>
      <c r="AG68" s="13" t="s">
        <v>67</v>
      </c>
      <c r="AH68" s="13" t="s">
        <v>68</v>
      </c>
      <c r="AI68" s="16">
        <v>43135.0</v>
      </c>
      <c r="AJ68" s="13">
        <v>200.0</v>
      </c>
      <c r="AK68" s="16"/>
      <c r="AL68" s="17" t="str">
        <f t="shared" si="9"/>
        <v>#DIV/0!</v>
      </c>
      <c r="AM68" s="13" t="str">
        <f t="shared" si="10"/>
        <v>#DIV/0!</v>
      </c>
      <c r="BC68" t="str">
        <f t="shared" si="6"/>
        <v>#DIV/0!</v>
      </c>
      <c r="BD68" t="str">
        <f t="shared" si="7"/>
        <v>#DIV/0!</v>
      </c>
      <c r="BI68" s="25"/>
      <c r="BJ68" s="25"/>
      <c r="BK68" s="25"/>
      <c r="BL68" s="25"/>
      <c r="BM68" s="25"/>
      <c r="BN68" s="25"/>
    </row>
    <row r="69">
      <c r="A69" s="13" t="s">
        <v>218</v>
      </c>
      <c r="B69" s="13" t="s">
        <v>210</v>
      </c>
      <c r="C69" s="27">
        <v>43213.0</v>
      </c>
      <c r="D69" s="13" t="s">
        <v>211</v>
      </c>
      <c r="E69" s="27">
        <v>43217.0</v>
      </c>
      <c r="F69" s="13" t="s">
        <v>159</v>
      </c>
      <c r="G69" s="13">
        <v>1.0</v>
      </c>
      <c r="H69" s="13">
        <v>42.0</v>
      </c>
      <c r="J69" s="13" t="s">
        <v>87</v>
      </c>
      <c r="K69" s="13" t="s">
        <v>64</v>
      </c>
      <c r="L69" s="22" t="s">
        <v>219</v>
      </c>
      <c r="Q69" s="13">
        <f t="shared" si="1"/>
        <v>0</v>
      </c>
      <c r="R69" s="13">
        <f t="shared" si="18"/>
        <v>0</v>
      </c>
      <c r="S69" s="13" t="str">
        <f t="shared" si="3"/>
        <v>#DIV/0!</v>
      </c>
      <c r="T69" s="13">
        <v>90.0</v>
      </c>
      <c r="U69" s="13">
        <v>8.0</v>
      </c>
      <c r="V69" s="13">
        <v>49.0</v>
      </c>
      <c r="W69" s="13">
        <v>49.166</v>
      </c>
      <c r="X69" s="13">
        <v>90.0</v>
      </c>
      <c r="Y69" s="13">
        <v>90.0</v>
      </c>
      <c r="Z69" s="22"/>
      <c r="AA69" s="22"/>
      <c r="AB69" s="22"/>
      <c r="AC69" s="22"/>
      <c r="AD69" s="22"/>
      <c r="AE69" s="22"/>
      <c r="AF69" s="22" t="s">
        <v>104</v>
      </c>
      <c r="AG69" s="13" t="s">
        <v>67</v>
      </c>
      <c r="AH69" s="13" t="s">
        <v>68</v>
      </c>
      <c r="AI69" s="16">
        <v>43163.0</v>
      </c>
      <c r="AJ69" s="13">
        <v>200.0</v>
      </c>
      <c r="AK69" s="16"/>
      <c r="AL69" s="17" t="str">
        <f t="shared" si="9"/>
        <v>#DIV/0!</v>
      </c>
      <c r="AM69" s="13" t="str">
        <f t="shared" si="10"/>
        <v>#DIV/0!</v>
      </c>
      <c r="BC69" t="str">
        <f t="shared" si="6"/>
        <v>#DIV/0!</v>
      </c>
      <c r="BD69" t="str">
        <f t="shared" si="7"/>
        <v>#DIV/0!</v>
      </c>
      <c r="BI69" s="25"/>
      <c r="BJ69" s="25"/>
      <c r="BK69" s="25"/>
      <c r="BL69" s="25"/>
      <c r="BM69" s="25"/>
      <c r="BN69" s="25"/>
    </row>
    <row r="70">
      <c r="A70" s="13" t="s">
        <v>220</v>
      </c>
      <c r="B70" s="13" t="s">
        <v>210</v>
      </c>
      <c r="C70" s="27">
        <v>43213.0</v>
      </c>
      <c r="D70" s="13" t="s">
        <v>211</v>
      </c>
      <c r="E70" s="27">
        <v>43217.0</v>
      </c>
      <c r="F70" s="13" t="s">
        <v>159</v>
      </c>
      <c r="G70" s="13">
        <v>1.0</v>
      </c>
      <c r="H70" s="13">
        <v>42.0</v>
      </c>
      <c r="J70" s="13" t="s">
        <v>87</v>
      </c>
      <c r="K70" s="13" t="s">
        <v>64</v>
      </c>
      <c r="L70" s="13">
        <v>77.0</v>
      </c>
      <c r="M70" s="13">
        <v>0.1235</v>
      </c>
      <c r="N70" s="13">
        <v>1.481</v>
      </c>
      <c r="O70" s="13">
        <v>2.103</v>
      </c>
      <c r="P70" s="13">
        <v>1.635</v>
      </c>
      <c r="Q70" s="13">
        <f t="shared" si="1"/>
        <v>154</v>
      </c>
      <c r="R70" s="13">
        <f t="shared" si="18"/>
        <v>30.5</v>
      </c>
      <c r="S70" s="13">
        <f t="shared" si="3"/>
        <v>0.1980519481</v>
      </c>
      <c r="T70" s="13">
        <v>90.0</v>
      </c>
      <c r="U70" s="13">
        <v>8.0</v>
      </c>
      <c r="V70" s="13">
        <v>49.0</v>
      </c>
      <c r="W70" s="13">
        <v>49.166</v>
      </c>
      <c r="X70" s="13">
        <v>90.0</v>
      </c>
      <c r="Y70" s="13">
        <v>90.0</v>
      </c>
      <c r="Z70" s="22"/>
      <c r="AA70" s="22"/>
      <c r="AB70" s="22"/>
      <c r="AC70" s="22"/>
      <c r="AD70" s="22"/>
      <c r="AE70" s="22"/>
      <c r="AF70" s="22" t="s">
        <v>104</v>
      </c>
      <c r="AG70" s="13" t="s">
        <v>67</v>
      </c>
      <c r="AH70" s="13" t="s">
        <v>68</v>
      </c>
      <c r="AI70" s="16">
        <v>43194.0</v>
      </c>
      <c r="AJ70" s="13">
        <v>200.0</v>
      </c>
      <c r="AK70" s="16"/>
      <c r="AL70" s="17" t="str">
        <f t="shared" si="9"/>
        <v>#DIV/0!</v>
      </c>
      <c r="AM70" s="13" t="str">
        <f t="shared" si="10"/>
        <v>#DIV/0!</v>
      </c>
      <c r="AW70" s="19" t="s">
        <v>142</v>
      </c>
      <c r="AX70" s="20">
        <v>65.60701724907311</v>
      </c>
      <c r="AY70" s="20">
        <v>590.1122154989112</v>
      </c>
      <c r="AZ70" s="19" t="s">
        <v>106</v>
      </c>
      <c r="BA70" s="20">
        <v>60.92010201369935</v>
      </c>
      <c r="BB70" s="20">
        <v>522.7564788405482</v>
      </c>
      <c r="BC70">
        <f t="shared" si="6"/>
        <v>2613.782394</v>
      </c>
      <c r="BD70" t="str">
        <f t="shared" si="7"/>
        <v>#DIV/0!</v>
      </c>
      <c r="BI70" s="21"/>
      <c r="BJ70" s="21"/>
      <c r="BK70" s="21"/>
      <c r="BL70" s="21"/>
      <c r="BM70" s="21"/>
      <c r="BN70" s="21"/>
    </row>
    <row r="71">
      <c r="A71" s="13" t="s">
        <v>221</v>
      </c>
      <c r="B71" s="13" t="s">
        <v>210</v>
      </c>
      <c r="C71" s="27">
        <v>43213.0</v>
      </c>
      <c r="D71" s="13" t="s">
        <v>211</v>
      </c>
      <c r="E71" s="27">
        <v>43217.0</v>
      </c>
      <c r="F71" s="13" t="s">
        <v>159</v>
      </c>
      <c r="G71" s="13">
        <v>1.0</v>
      </c>
      <c r="H71" s="13">
        <v>42.0</v>
      </c>
      <c r="I71" s="13">
        <v>586.0</v>
      </c>
      <c r="J71" s="13" t="s">
        <v>87</v>
      </c>
      <c r="K71" s="13" t="s">
        <v>64</v>
      </c>
      <c r="L71" s="13">
        <v>67.0</v>
      </c>
      <c r="M71" s="13">
        <v>0.122666666666666</v>
      </c>
      <c r="N71" s="13">
        <v>1.4815</v>
      </c>
      <c r="O71" s="13">
        <v>2.2056</v>
      </c>
      <c r="P71" s="13">
        <v>1.6126</v>
      </c>
      <c r="Q71" s="13">
        <f t="shared" si="1"/>
        <v>131.1</v>
      </c>
      <c r="R71" s="13">
        <f t="shared" si="18"/>
        <v>8.433333333</v>
      </c>
      <c r="S71" s="13">
        <f t="shared" si="3"/>
        <v>0.06432748538</v>
      </c>
      <c r="T71" s="13">
        <v>90.0</v>
      </c>
      <c r="U71" s="13">
        <v>8.0</v>
      </c>
      <c r="V71" s="13">
        <v>49.0</v>
      </c>
      <c r="W71" s="13">
        <v>49.166</v>
      </c>
      <c r="X71" s="13">
        <v>90.0</v>
      </c>
      <c r="Y71" s="13">
        <v>90.0</v>
      </c>
      <c r="Z71" s="15">
        <f>V71-U71</f>
        <v>41</v>
      </c>
      <c r="AA71" s="15">
        <f>Z71/24</f>
        <v>1.708333333</v>
      </c>
      <c r="AB71" s="15"/>
      <c r="AC71" s="22">
        <f>AB71/24</f>
        <v>0</v>
      </c>
      <c r="AD71" s="15"/>
      <c r="AE71" s="15"/>
      <c r="AF71" s="15" t="s">
        <v>66</v>
      </c>
      <c r="AG71" s="13" t="s">
        <v>123</v>
      </c>
      <c r="AH71" s="13" t="s">
        <v>68</v>
      </c>
      <c r="AI71" s="16">
        <v>43101.0</v>
      </c>
      <c r="AJ71" s="13">
        <v>750.0</v>
      </c>
      <c r="AK71" s="13">
        <v>1000.0</v>
      </c>
      <c r="AL71" s="17">
        <f t="shared" si="9"/>
        <v>0.75</v>
      </c>
      <c r="AM71" s="13">
        <f t="shared" si="10"/>
        <v>11.24444444</v>
      </c>
      <c r="AN71" s="13">
        <f>AM71</f>
        <v>11.24444444</v>
      </c>
      <c r="AO71" s="13">
        <f>AN71-20</f>
        <v>-8.755555556</v>
      </c>
      <c r="AP71" s="18">
        <f>AA71</f>
        <v>1.708333333</v>
      </c>
      <c r="AQ71" s="13">
        <v>1.23</v>
      </c>
      <c r="AR71" s="13">
        <f>(AN71/AP71)/AQ71</f>
        <v>5.35131205</v>
      </c>
      <c r="AS71" s="13" t="s">
        <v>91</v>
      </c>
      <c r="AT71" s="13" t="s">
        <v>91</v>
      </c>
      <c r="AW71" s="19" t="s">
        <v>95</v>
      </c>
      <c r="AX71" s="20">
        <v>60.770020438716806</v>
      </c>
      <c r="AY71" s="20">
        <v>383.3756129044612</v>
      </c>
      <c r="AZ71" s="19" t="s">
        <v>130</v>
      </c>
      <c r="BA71" s="20">
        <v>53.78758071104329</v>
      </c>
      <c r="BB71" s="20">
        <v>332.9987709498197</v>
      </c>
      <c r="BC71">
        <f t="shared" si="6"/>
        <v>1372.834556</v>
      </c>
      <c r="BD71">
        <f t="shared" si="7"/>
        <v>54.4451539</v>
      </c>
      <c r="BH71" s="13" t="s">
        <v>222</v>
      </c>
      <c r="BI71" s="21"/>
      <c r="BJ71" s="21"/>
      <c r="BK71" s="21"/>
      <c r="BL71" s="21"/>
      <c r="BM71" s="21"/>
      <c r="BN71" s="21"/>
    </row>
    <row r="72">
      <c r="A72" s="13" t="s">
        <v>223</v>
      </c>
      <c r="B72" s="13" t="s">
        <v>210</v>
      </c>
      <c r="C72" s="27">
        <v>43213.0</v>
      </c>
      <c r="D72" s="13" t="s">
        <v>211</v>
      </c>
      <c r="E72" s="27">
        <v>43217.0</v>
      </c>
      <c r="F72" s="13" t="s">
        <v>159</v>
      </c>
      <c r="G72" s="13">
        <v>1.0</v>
      </c>
      <c r="H72" s="13">
        <v>42.0</v>
      </c>
      <c r="J72" s="13" t="s">
        <v>87</v>
      </c>
      <c r="K72" s="13" t="s">
        <v>64</v>
      </c>
      <c r="L72" s="13">
        <v>88.0</v>
      </c>
      <c r="Q72" s="13">
        <f t="shared" si="1"/>
        <v>0</v>
      </c>
      <c r="R72" s="13">
        <f t="shared" si="18"/>
        <v>0</v>
      </c>
      <c r="S72" s="13" t="str">
        <f t="shared" si="3"/>
        <v>#DIV/0!</v>
      </c>
      <c r="T72" s="13">
        <v>90.0</v>
      </c>
      <c r="U72" s="13">
        <v>8.0</v>
      </c>
      <c r="V72" s="13">
        <v>49.0</v>
      </c>
      <c r="W72" s="13">
        <v>49.166</v>
      </c>
      <c r="X72" s="13">
        <v>90.0</v>
      </c>
      <c r="Y72" s="13">
        <v>90.0</v>
      </c>
      <c r="Z72" s="22"/>
      <c r="AA72" s="22"/>
      <c r="AB72" s="22"/>
      <c r="AC72" s="22"/>
      <c r="AD72" s="22"/>
      <c r="AE72" s="22"/>
      <c r="AF72" s="22" t="s">
        <v>104</v>
      </c>
      <c r="AG72" s="13" t="s">
        <v>123</v>
      </c>
      <c r="AH72" s="13" t="s">
        <v>68</v>
      </c>
      <c r="AI72" s="16">
        <v>43104.0</v>
      </c>
      <c r="AJ72" s="13">
        <v>450.0</v>
      </c>
      <c r="AK72" s="13">
        <v>1625.0</v>
      </c>
      <c r="AL72" s="17">
        <f t="shared" si="9"/>
        <v>0.2769230769</v>
      </c>
      <c r="AM72" s="13">
        <f t="shared" si="10"/>
        <v>0</v>
      </c>
      <c r="BC72" t="str">
        <f t="shared" si="6"/>
        <v>#DIV/0!</v>
      </c>
      <c r="BD72" t="str">
        <f t="shared" si="7"/>
        <v>#DIV/0!</v>
      </c>
      <c r="BI72" s="25"/>
      <c r="BJ72" s="25"/>
      <c r="BK72" s="25"/>
      <c r="BL72" s="25"/>
      <c r="BM72" s="25"/>
      <c r="BN72" s="25"/>
    </row>
    <row r="73">
      <c r="A73" s="13" t="s">
        <v>224</v>
      </c>
      <c r="B73" s="13" t="s">
        <v>210</v>
      </c>
      <c r="C73" s="27">
        <v>43213.0</v>
      </c>
      <c r="D73" s="13" t="s">
        <v>211</v>
      </c>
      <c r="E73" s="27">
        <v>43217.0</v>
      </c>
      <c r="F73" s="13" t="s">
        <v>159</v>
      </c>
      <c r="G73" s="13">
        <v>1.0</v>
      </c>
      <c r="H73" s="13">
        <v>42.0</v>
      </c>
      <c r="J73" s="13" t="s">
        <v>87</v>
      </c>
      <c r="K73" s="13" t="s">
        <v>64</v>
      </c>
      <c r="L73" s="13">
        <v>89.0</v>
      </c>
      <c r="Q73" s="13">
        <f t="shared" si="1"/>
        <v>0</v>
      </c>
      <c r="R73" s="13">
        <f t="shared" si="18"/>
        <v>0</v>
      </c>
      <c r="S73" s="13" t="str">
        <f t="shared" si="3"/>
        <v>#DIV/0!</v>
      </c>
      <c r="T73" s="13">
        <v>90.0</v>
      </c>
      <c r="U73" s="13">
        <v>8.0</v>
      </c>
      <c r="V73" s="13">
        <v>49.0</v>
      </c>
      <c r="W73" s="13">
        <v>49.166</v>
      </c>
      <c r="X73" s="13">
        <v>90.0</v>
      </c>
      <c r="Y73" s="13">
        <v>90.0</v>
      </c>
      <c r="Z73" s="22"/>
      <c r="AA73" s="22"/>
      <c r="AB73" s="22"/>
      <c r="AC73" s="22"/>
      <c r="AD73" s="22"/>
      <c r="AE73" s="22"/>
      <c r="AF73" s="22" t="s">
        <v>104</v>
      </c>
      <c r="AG73" s="13" t="s">
        <v>123</v>
      </c>
      <c r="AH73" s="13" t="s">
        <v>68</v>
      </c>
      <c r="AI73" s="16">
        <v>43135.0</v>
      </c>
      <c r="AJ73" s="13">
        <v>275.0</v>
      </c>
      <c r="AK73" s="13">
        <v>1625.0</v>
      </c>
      <c r="AL73" s="17">
        <f t="shared" si="9"/>
        <v>0.1692307692</v>
      </c>
      <c r="AM73" s="13">
        <f t="shared" si="10"/>
        <v>0</v>
      </c>
      <c r="BC73" t="str">
        <f t="shared" si="6"/>
        <v>#DIV/0!</v>
      </c>
      <c r="BD73" t="str">
        <f t="shared" si="7"/>
        <v>#DIV/0!</v>
      </c>
      <c r="BI73" s="25"/>
      <c r="BJ73" s="25"/>
      <c r="BK73" s="25"/>
      <c r="BL73" s="25"/>
      <c r="BM73" s="25"/>
      <c r="BN73" s="25"/>
    </row>
    <row r="74">
      <c r="A74" s="13" t="s">
        <v>225</v>
      </c>
      <c r="B74" s="13" t="s">
        <v>210</v>
      </c>
      <c r="C74" s="27">
        <v>43213.0</v>
      </c>
      <c r="D74" s="13" t="s">
        <v>211</v>
      </c>
      <c r="E74" s="27">
        <v>43217.0</v>
      </c>
      <c r="F74" s="13" t="s">
        <v>159</v>
      </c>
      <c r="G74" s="13">
        <v>1.0</v>
      </c>
      <c r="H74" s="13">
        <v>42.0</v>
      </c>
      <c r="J74" s="13" t="s">
        <v>87</v>
      </c>
      <c r="K74" s="13" t="s">
        <v>64</v>
      </c>
      <c r="L74" s="13">
        <v>90.0</v>
      </c>
      <c r="M74" s="13">
        <v>0.124266666666666</v>
      </c>
      <c r="N74" s="13">
        <v>1.49</v>
      </c>
      <c r="O74" s="13">
        <v>2.142</v>
      </c>
      <c r="P74" s="13">
        <v>1.651</v>
      </c>
      <c r="Q74" s="13">
        <f t="shared" si="1"/>
        <v>161</v>
      </c>
      <c r="R74" s="13">
        <f t="shared" si="18"/>
        <v>36.73333333</v>
      </c>
      <c r="S74" s="13">
        <f t="shared" si="3"/>
        <v>0.2281573499</v>
      </c>
      <c r="T74" s="13">
        <v>90.0</v>
      </c>
      <c r="U74" s="13">
        <v>8.0</v>
      </c>
      <c r="V74" s="13">
        <v>49.0</v>
      </c>
      <c r="W74" s="13">
        <v>49.166</v>
      </c>
      <c r="X74" s="13">
        <v>90.0</v>
      </c>
      <c r="Y74" s="13">
        <v>90.0</v>
      </c>
      <c r="Z74" s="22"/>
      <c r="AA74" s="22"/>
      <c r="AB74" s="22"/>
      <c r="AC74" s="22"/>
      <c r="AD74" s="22"/>
      <c r="AE74" s="22"/>
      <c r="AF74" s="22" t="s">
        <v>104</v>
      </c>
      <c r="AG74" s="13" t="s">
        <v>123</v>
      </c>
      <c r="AH74" s="13" t="s">
        <v>68</v>
      </c>
      <c r="AI74" s="16">
        <v>43163.0</v>
      </c>
      <c r="AJ74" s="13">
        <v>325.0</v>
      </c>
      <c r="AK74" s="13">
        <v>1625.0</v>
      </c>
      <c r="AL74" s="17">
        <f t="shared" si="9"/>
        <v>0.2</v>
      </c>
      <c r="AM74" s="13">
        <f t="shared" si="10"/>
        <v>183.6666667</v>
      </c>
      <c r="AW74" s="19" t="s">
        <v>129</v>
      </c>
      <c r="AX74" s="20">
        <v>56.42293383687539</v>
      </c>
      <c r="AY74" s="20">
        <v>488.43090899674735</v>
      </c>
      <c r="AZ74" s="19" t="s">
        <v>118</v>
      </c>
      <c r="BA74" s="20">
        <v>40.90348595180592</v>
      </c>
      <c r="BB74" s="20">
        <v>373.560429537503</v>
      </c>
      <c r="BC74">
        <f t="shared" si="6"/>
        <v>1971.909153</v>
      </c>
      <c r="BD74" t="str">
        <f t="shared" si="7"/>
        <v>#DIV/0!</v>
      </c>
      <c r="BI74" s="21"/>
      <c r="BJ74" s="21"/>
      <c r="BK74" s="21"/>
      <c r="BL74" s="21"/>
      <c r="BM74" s="21"/>
      <c r="BN74" s="21"/>
    </row>
    <row r="75">
      <c r="A75" s="13" t="s">
        <v>226</v>
      </c>
      <c r="B75" s="13" t="s">
        <v>210</v>
      </c>
      <c r="C75" s="27">
        <v>43213.0</v>
      </c>
      <c r="D75" s="13" t="s">
        <v>211</v>
      </c>
      <c r="E75" s="27">
        <v>43217.0</v>
      </c>
      <c r="F75" s="13" t="s">
        <v>159</v>
      </c>
      <c r="G75" s="13">
        <v>1.0</v>
      </c>
      <c r="H75" s="13">
        <v>42.0</v>
      </c>
      <c r="J75" s="13" t="s">
        <v>87</v>
      </c>
      <c r="K75" s="13" t="s">
        <v>64</v>
      </c>
      <c r="L75" s="13">
        <v>91.0</v>
      </c>
      <c r="Q75" s="13">
        <f t="shared" si="1"/>
        <v>0</v>
      </c>
      <c r="R75" s="13">
        <f t="shared" si="18"/>
        <v>0</v>
      </c>
      <c r="S75" s="13" t="str">
        <f t="shared" si="3"/>
        <v>#DIV/0!</v>
      </c>
      <c r="T75" s="13">
        <v>90.0</v>
      </c>
      <c r="U75" s="13">
        <v>8.0</v>
      </c>
      <c r="V75" s="13">
        <v>49.0</v>
      </c>
      <c r="W75" s="13">
        <v>49.166</v>
      </c>
      <c r="X75" s="13">
        <v>90.0</v>
      </c>
      <c r="Y75" s="13">
        <v>90.0</v>
      </c>
      <c r="Z75" s="22"/>
      <c r="AA75" s="22"/>
      <c r="AB75" s="22"/>
      <c r="AC75" s="22"/>
      <c r="AD75" s="22"/>
      <c r="AE75" s="22"/>
      <c r="AF75" s="22" t="s">
        <v>104</v>
      </c>
      <c r="AG75" s="13" t="s">
        <v>123</v>
      </c>
      <c r="AH75" s="13" t="s">
        <v>68</v>
      </c>
      <c r="AI75" s="16">
        <v>43194.0</v>
      </c>
      <c r="AJ75" s="13">
        <v>475.0</v>
      </c>
      <c r="AK75" s="13">
        <v>1625.0</v>
      </c>
      <c r="AL75" s="17">
        <f t="shared" si="9"/>
        <v>0.2923076923</v>
      </c>
      <c r="AM75" s="13">
        <f t="shared" si="10"/>
        <v>0</v>
      </c>
      <c r="BC75" t="str">
        <f t="shared" si="6"/>
        <v>#DIV/0!</v>
      </c>
      <c r="BD75" t="str">
        <f t="shared" si="7"/>
        <v>#DIV/0!</v>
      </c>
      <c r="BI75" s="25"/>
      <c r="BJ75" s="25"/>
      <c r="BK75" s="25"/>
      <c r="BL75" s="25"/>
      <c r="BM75" s="25"/>
      <c r="BN75" s="25"/>
    </row>
    <row r="76">
      <c r="A76" s="13" t="s">
        <v>227</v>
      </c>
      <c r="B76" s="13" t="s">
        <v>228</v>
      </c>
      <c r="C76" s="30">
        <v>43214.0</v>
      </c>
      <c r="D76" s="13" t="s">
        <v>229</v>
      </c>
      <c r="E76" s="22" t="s">
        <v>230</v>
      </c>
      <c r="F76" s="13" t="s">
        <v>159</v>
      </c>
      <c r="G76" s="13">
        <v>2.0</v>
      </c>
      <c r="H76" s="13">
        <v>43.0</v>
      </c>
      <c r="I76" s="13">
        <v>145.0</v>
      </c>
      <c r="J76" s="13" t="s">
        <v>63</v>
      </c>
      <c r="K76" s="13"/>
      <c r="L76" s="13">
        <v>60.0</v>
      </c>
      <c r="M76" s="13">
        <v>0.1218666666666</v>
      </c>
      <c r="N76" s="13">
        <v>1.4876</v>
      </c>
      <c r="O76" s="13">
        <v>2.2288</v>
      </c>
      <c r="P76" s="13">
        <v>1.6174</v>
      </c>
      <c r="Q76" s="13">
        <f t="shared" si="1"/>
        <v>129.8</v>
      </c>
      <c r="R76" s="13">
        <f t="shared" si="18"/>
        <v>7.933333333</v>
      </c>
      <c r="S76" s="13">
        <f t="shared" si="3"/>
        <v>0.06111967129</v>
      </c>
      <c r="T76" s="13">
        <v>64.0</v>
      </c>
      <c r="U76" s="13">
        <v>8.0</v>
      </c>
      <c r="V76" s="13">
        <v>36.0</v>
      </c>
      <c r="W76" s="13">
        <v>36.166</v>
      </c>
      <c r="X76" s="13">
        <v>64.0</v>
      </c>
      <c r="Y76" s="13" t="s">
        <v>65</v>
      </c>
      <c r="Z76" s="22"/>
      <c r="AA76" s="22"/>
      <c r="AB76" s="22">
        <f>X76-V76</f>
        <v>28</v>
      </c>
      <c r="AC76" s="22">
        <f>AB76/24</f>
        <v>1.166666667</v>
      </c>
      <c r="AD76" s="15">
        <f>X76-U76</f>
        <v>56</v>
      </c>
      <c r="AE76" s="15">
        <f>AD76/24</f>
        <v>2.333333333</v>
      </c>
      <c r="AF76" s="22" t="s">
        <v>89</v>
      </c>
      <c r="AG76" s="13" t="s">
        <v>67</v>
      </c>
      <c r="AH76" s="13" t="s">
        <v>68</v>
      </c>
      <c r="AI76" s="16">
        <v>43101.0</v>
      </c>
      <c r="AJ76" s="13">
        <v>500.0</v>
      </c>
      <c r="AK76" s="13">
        <v>600.0</v>
      </c>
      <c r="AL76" s="17">
        <f t="shared" si="9"/>
        <v>0.8333333333</v>
      </c>
      <c r="AM76" s="13">
        <f t="shared" si="10"/>
        <v>9.52</v>
      </c>
      <c r="AN76" s="13">
        <f>sum(AM76:AM77)</f>
        <v>17.27757576</v>
      </c>
      <c r="AO76" s="13">
        <f>AN76-AM78</f>
        <v>-2.583535353</v>
      </c>
      <c r="AP76" s="18">
        <f>AE76</f>
        <v>2.333333333</v>
      </c>
      <c r="AQ76" s="13">
        <v>0.46</v>
      </c>
      <c r="AR76" s="13">
        <f>(AN76/AP76)/AQ76</f>
        <v>16.09712027</v>
      </c>
      <c r="AS76" s="13" t="s">
        <v>69</v>
      </c>
      <c r="AT76" s="13" t="s">
        <v>69</v>
      </c>
      <c r="AW76" s="19" t="s">
        <v>118</v>
      </c>
      <c r="AX76" s="20">
        <v>6.423979069089445</v>
      </c>
      <c r="AY76" s="20">
        <v>70.26517623676628</v>
      </c>
      <c r="AZ76" s="19" t="s">
        <v>204</v>
      </c>
      <c r="BA76" s="20">
        <v>10.267051280684337</v>
      </c>
      <c r="BB76" s="20">
        <v>62.119101980622446</v>
      </c>
      <c r="BC76">
        <f t="shared" si="6"/>
        <v>260.9404349</v>
      </c>
      <c r="BD76">
        <f t="shared" si="7"/>
        <v>20.25935053</v>
      </c>
      <c r="BH76" s="13" t="s">
        <v>231</v>
      </c>
      <c r="BI76" s="21"/>
      <c r="BJ76" s="21"/>
      <c r="BK76" s="21"/>
      <c r="BL76" s="21"/>
      <c r="BM76" s="21"/>
      <c r="BN76" s="21"/>
    </row>
    <row r="77">
      <c r="A77" s="13" t="s">
        <v>232</v>
      </c>
      <c r="B77" s="13" t="s">
        <v>228</v>
      </c>
      <c r="C77" s="30">
        <v>43214.0</v>
      </c>
      <c r="D77" s="13" t="s">
        <v>229</v>
      </c>
      <c r="E77" s="22" t="s">
        <v>230</v>
      </c>
      <c r="F77" s="13" t="s">
        <v>159</v>
      </c>
      <c r="G77" s="13">
        <v>2.0</v>
      </c>
      <c r="H77" s="13">
        <v>43.0</v>
      </c>
      <c r="J77" s="13" t="s">
        <v>63</v>
      </c>
      <c r="K77" s="13"/>
      <c r="L77" s="13">
        <v>65.0</v>
      </c>
      <c r="M77" s="13">
        <v>0.122833333333333</v>
      </c>
      <c r="N77" s="13">
        <v>1.474</v>
      </c>
      <c r="O77" s="13">
        <v>2.2484</v>
      </c>
      <c r="P77" s="13">
        <v>1.6011</v>
      </c>
      <c r="Q77" s="13">
        <f t="shared" si="1"/>
        <v>127.1</v>
      </c>
      <c r="R77" s="13">
        <f t="shared" si="18"/>
        <v>4.266666667</v>
      </c>
      <c r="S77" s="13">
        <f t="shared" si="3"/>
        <v>0.03356936795</v>
      </c>
      <c r="T77" s="13">
        <v>64.0</v>
      </c>
      <c r="U77" s="13">
        <v>8.0</v>
      </c>
      <c r="V77" s="13">
        <v>36.0</v>
      </c>
      <c r="W77" s="13">
        <v>36.166</v>
      </c>
      <c r="X77" s="13">
        <v>64.0</v>
      </c>
      <c r="Y77" s="13" t="s">
        <v>65</v>
      </c>
      <c r="Z77" s="15">
        <f>V77-U77</f>
        <v>28</v>
      </c>
      <c r="AA77" s="15">
        <f>Z77/24</f>
        <v>1.166666667</v>
      </c>
      <c r="AB77" s="15"/>
      <c r="AC77" s="15"/>
      <c r="AD77" s="15"/>
      <c r="AE77" s="15"/>
      <c r="AF77" s="15" t="s">
        <v>66</v>
      </c>
      <c r="AG77" s="13" t="s">
        <v>67</v>
      </c>
      <c r="AH77" s="13" t="s">
        <v>68</v>
      </c>
      <c r="AI77" s="16">
        <v>43101.0</v>
      </c>
      <c r="AJ77" s="13">
        <v>550.0</v>
      </c>
      <c r="AK77" s="13">
        <v>1000.0</v>
      </c>
      <c r="AL77" s="17">
        <f t="shared" si="9"/>
        <v>0.55</v>
      </c>
      <c r="AM77" s="13">
        <f t="shared" si="10"/>
        <v>7.757575758</v>
      </c>
      <c r="AW77" s="19" t="s">
        <v>93</v>
      </c>
      <c r="AX77" s="20">
        <v>17.439859574984535</v>
      </c>
      <c r="AY77" s="20">
        <v>162.17440110704013</v>
      </c>
      <c r="AZ77" s="19" t="s">
        <v>147</v>
      </c>
      <c r="BA77" s="20">
        <v>21.43520152760526</v>
      </c>
      <c r="BB77" s="20">
        <v>178.5698505606145</v>
      </c>
      <c r="BC77">
        <f t="shared" si="6"/>
        <v>707.0476014</v>
      </c>
      <c r="BD77" t="str">
        <f t="shared" si="7"/>
        <v>#DIV/0!</v>
      </c>
      <c r="BI77" s="21"/>
      <c r="BJ77" s="21"/>
      <c r="BK77" s="21"/>
      <c r="BL77" s="21"/>
      <c r="BM77" s="21"/>
      <c r="BN77" s="21"/>
    </row>
    <row r="78">
      <c r="A78" s="13" t="s">
        <v>233</v>
      </c>
      <c r="B78" s="13" t="s">
        <v>228</v>
      </c>
      <c r="C78" s="30">
        <v>43214.0</v>
      </c>
      <c r="D78" s="13" t="s">
        <v>229</v>
      </c>
      <c r="E78" s="22" t="s">
        <v>230</v>
      </c>
      <c r="F78" s="13" t="s">
        <v>159</v>
      </c>
      <c r="G78" s="13">
        <v>2.0</v>
      </c>
      <c r="H78" s="13">
        <v>43.0</v>
      </c>
      <c r="J78" s="13" t="s">
        <v>63</v>
      </c>
      <c r="K78" s="13"/>
      <c r="L78" s="13">
        <v>61.0</v>
      </c>
      <c r="M78" s="13">
        <v>0.1224</v>
      </c>
      <c r="N78" s="13">
        <v>1.478</v>
      </c>
      <c r="O78" s="13">
        <v>2.09</v>
      </c>
      <c r="P78" s="13">
        <v>1.6147</v>
      </c>
      <c r="Q78" s="13">
        <f t="shared" si="1"/>
        <v>136.7</v>
      </c>
      <c r="R78" s="13">
        <f t="shared" si="18"/>
        <v>14.3</v>
      </c>
      <c r="S78" s="13">
        <f t="shared" si="3"/>
        <v>0.104608632</v>
      </c>
      <c r="T78" s="13">
        <v>64.0</v>
      </c>
      <c r="U78" s="13">
        <v>8.0</v>
      </c>
      <c r="V78" s="13">
        <v>36.0</v>
      </c>
      <c r="W78" s="13">
        <v>36.166</v>
      </c>
      <c r="X78" s="13">
        <v>64.0</v>
      </c>
      <c r="Y78" s="13" t="s">
        <v>65</v>
      </c>
      <c r="Z78" s="22"/>
      <c r="AA78" s="22"/>
      <c r="AB78" s="22"/>
      <c r="AC78" s="22"/>
      <c r="AD78" s="22"/>
      <c r="AE78" s="22"/>
      <c r="AF78" s="22" t="s">
        <v>74</v>
      </c>
      <c r="AG78" s="13" t="s">
        <v>67</v>
      </c>
      <c r="AH78" s="13" t="s">
        <v>68</v>
      </c>
      <c r="AI78" s="16">
        <v>43101.0</v>
      </c>
      <c r="AJ78" s="13">
        <v>720.0</v>
      </c>
      <c r="AK78" s="13">
        <v>1000.0</v>
      </c>
      <c r="AL78" s="17">
        <f t="shared" si="9"/>
        <v>0.72</v>
      </c>
      <c r="AM78" s="13">
        <f t="shared" si="10"/>
        <v>19.86111111</v>
      </c>
      <c r="AW78" s="19" t="s">
        <v>76</v>
      </c>
      <c r="AX78" s="20">
        <v>2.5076896478068122</v>
      </c>
      <c r="AY78" s="20">
        <v>48.189903808482946</v>
      </c>
      <c r="AZ78" s="19" t="s">
        <v>130</v>
      </c>
      <c r="BA78" s="20">
        <v>3.8602590578633755</v>
      </c>
      <c r="BB78" s="20">
        <v>47.741667360778955</v>
      </c>
      <c r="BC78">
        <f t="shared" si="6"/>
        <v>205.2291172</v>
      </c>
      <c r="BD78" t="str">
        <f t="shared" si="7"/>
        <v>#DIV/0!</v>
      </c>
      <c r="BI78" s="21"/>
      <c r="BJ78" s="21"/>
      <c r="BK78" s="21"/>
      <c r="BL78" s="21"/>
      <c r="BM78" s="21"/>
      <c r="BN78" s="21"/>
    </row>
    <row r="79">
      <c r="A79" s="13" t="s">
        <v>234</v>
      </c>
      <c r="B79" s="13" t="s">
        <v>228</v>
      </c>
      <c r="C79" s="30">
        <v>43214.0</v>
      </c>
      <c r="D79" s="13" t="s">
        <v>229</v>
      </c>
      <c r="E79" s="22" t="s">
        <v>230</v>
      </c>
      <c r="F79" s="13" t="s">
        <v>159</v>
      </c>
      <c r="G79" s="13">
        <v>2.0</v>
      </c>
      <c r="H79" s="13">
        <v>43.0</v>
      </c>
      <c r="I79" s="13">
        <v>288.0</v>
      </c>
      <c r="J79" s="13" t="s">
        <v>63</v>
      </c>
      <c r="K79" s="13"/>
      <c r="L79" s="13">
        <v>66.0</v>
      </c>
      <c r="M79" s="13">
        <v>0.1235</v>
      </c>
      <c r="N79" s="13">
        <v>1.498</v>
      </c>
      <c r="O79" s="13">
        <v>2.2491</v>
      </c>
      <c r="P79" s="13">
        <v>1.6261</v>
      </c>
      <c r="Q79" s="13">
        <f t="shared" si="1"/>
        <v>128.1</v>
      </c>
      <c r="R79" s="13">
        <f t="shared" si="18"/>
        <v>4.6</v>
      </c>
      <c r="S79" s="13">
        <f t="shared" si="3"/>
        <v>0.03590944575</v>
      </c>
      <c r="T79" s="13">
        <v>64.0</v>
      </c>
      <c r="U79" s="13">
        <v>8.0</v>
      </c>
      <c r="V79" s="13">
        <v>36.0</v>
      </c>
      <c r="W79" s="13">
        <v>36.166</v>
      </c>
      <c r="X79" s="13">
        <v>64.0</v>
      </c>
      <c r="Y79" s="13" t="s">
        <v>65</v>
      </c>
      <c r="Z79" s="15">
        <f>V79-U79</f>
        <v>28</v>
      </c>
      <c r="AA79" s="15">
        <f>Z79/24</f>
        <v>1.166666667</v>
      </c>
      <c r="AB79" s="15"/>
      <c r="AC79" s="15"/>
      <c r="AD79" s="15"/>
      <c r="AE79" s="15"/>
      <c r="AF79" s="15" t="s">
        <v>66</v>
      </c>
      <c r="AG79" s="13" t="s">
        <v>183</v>
      </c>
      <c r="AH79" s="13" t="s">
        <v>68</v>
      </c>
      <c r="AI79" s="16">
        <v>43101.0</v>
      </c>
      <c r="AJ79" s="13">
        <v>930.0</v>
      </c>
      <c r="AK79" s="13">
        <v>1000.0</v>
      </c>
      <c r="AL79" s="17">
        <f t="shared" si="9"/>
        <v>0.93</v>
      </c>
      <c r="AM79" s="13">
        <f t="shared" si="10"/>
        <v>4.946236559</v>
      </c>
      <c r="AN79" s="13">
        <f>AM79</f>
        <v>4.946236559</v>
      </c>
      <c r="AO79" s="13">
        <f>AN79-20</f>
        <v>-15.05376344</v>
      </c>
      <c r="AP79" s="18">
        <f>AA79</f>
        <v>1.166666667</v>
      </c>
      <c r="AQ79" s="13">
        <v>0.46</v>
      </c>
      <c r="AR79" s="13">
        <f t="shared" ref="AR79:AR80" si="27">(AN79/AP79)/AQ79</f>
        <v>9.216589862</v>
      </c>
      <c r="AS79" s="13" t="s">
        <v>69</v>
      </c>
      <c r="AT79" s="13" t="s">
        <v>69</v>
      </c>
      <c r="AW79" s="19" t="s">
        <v>76</v>
      </c>
      <c r="AX79" s="20">
        <v>19.9226847230356</v>
      </c>
      <c r="AY79" s="20">
        <v>174.0432200301352</v>
      </c>
      <c r="AZ79" s="19" t="s">
        <v>84</v>
      </c>
      <c r="BA79" s="20">
        <v>24.181301661514674</v>
      </c>
      <c r="BB79" s="20">
        <v>179.65072907129837</v>
      </c>
      <c r="BC79">
        <f t="shared" si="6"/>
        <v>730.5796316</v>
      </c>
      <c r="BD79">
        <f t="shared" si="7"/>
        <v>113.4440422</v>
      </c>
      <c r="BH79" s="13" t="s">
        <v>235</v>
      </c>
      <c r="BI79" s="21"/>
      <c r="BJ79" s="21"/>
      <c r="BK79" s="21"/>
      <c r="BL79" s="21"/>
      <c r="BM79" s="21"/>
      <c r="BN79" s="21"/>
    </row>
    <row r="80">
      <c r="A80" s="13" t="s">
        <v>236</v>
      </c>
      <c r="B80" s="27"/>
      <c r="C80" s="27">
        <v>43214.0</v>
      </c>
      <c r="D80" s="13" t="s">
        <v>237</v>
      </c>
      <c r="E80" s="27">
        <v>43216.0</v>
      </c>
      <c r="F80" s="13" t="s">
        <v>159</v>
      </c>
      <c r="G80" s="13">
        <v>3.0</v>
      </c>
      <c r="H80" s="13">
        <v>44.0</v>
      </c>
      <c r="I80" s="13">
        <v>93.0</v>
      </c>
      <c r="J80" s="13" t="s">
        <v>63</v>
      </c>
      <c r="K80" s="13" t="s">
        <v>238</v>
      </c>
      <c r="L80" s="13">
        <v>59.0</v>
      </c>
      <c r="M80" s="13">
        <v>0.12336666666666</v>
      </c>
      <c r="N80" s="13">
        <v>1.4879</v>
      </c>
      <c r="O80" s="13">
        <v>2.2483</v>
      </c>
      <c r="P80" s="13">
        <v>1.6182</v>
      </c>
      <c r="Q80" s="13">
        <f t="shared" si="1"/>
        <v>130.3</v>
      </c>
      <c r="R80" s="13">
        <f t="shared" si="18"/>
        <v>6.933333333</v>
      </c>
      <c r="S80" s="13">
        <f t="shared" si="3"/>
        <v>0.05321053978</v>
      </c>
      <c r="T80" s="13">
        <v>64.0</v>
      </c>
      <c r="U80" s="13">
        <v>8.0</v>
      </c>
      <c r="V80" s="13">
        <v>36.0</v>
      </c>
      <c r="W80" s="13">
        <v>36.166</v>
      </c>
      <c r="X80" s="13">
        <v>64.0</v>
      </c>
      <c r="Y80" s="13" t="s">
        <v>65</v>
      </c>
      <c r="Z80" s="22"/>
      <c r="AA80" s="22"/>
      <c r="AB80" s="22">
        <f>X80-V80</f>
        <v>28</v>
      </c>
      <c r="AC80" s="22">
        <f>AB80/24</f>
        <v>1.166666667</v>
      </c>
      <c r="AD80" s="15">
        <f>X80-U80</f>
        <v>56</v>
      </c>
      <c r="AE80" s="15">
        <f>AD80/24</f>
        <v>2.333333333</v>
      </c>
      <c r="AF80" s="22" t="s">
        <v>89</v>
      </c>
      <c r="AG80" s="13" t="s">
        <v>67</v>
      </c>
      <c r="AH80" s="13" t="s">
        <v>68</v>
      </c>
      <c r="AI80" s="16">
        <v>43101.0</v>
      </c>
      <c r="AJ80" s="13">
        <v>525.0</v>
      </c>
      <c r="AK80" s="13">
        <v>600.0</v>
      </c>
      <c r="AL80" s="17">
        <f t="shared" si="9"/>
        <v>0.875</v>
      </c>
      <c r="AM80" s="13">
        <f t="shared" si="10"/>
        <v>7.923809524</v>
      </c>
      <c r="AN80" s="13">
        <f>sum(AM80:AM81)</f>
        <v>14.09047619</v>
      </c>
      <c r="AO80" s="13">
        <f>AN80-AM82</f>
        <v>-3.430891331</v>
      </c>
      <c r="AP80" s="18">
        <f>AE80</f>
        <v>2.333333333</v>
      </c>
      <c r="AQ80" s="13">
        <v>0.46</v>
      </c>
      <c r="AR80" s="13">
        <f t="shared" si="27"/>
        <v>13.12777285</v>
      </c>
      <c r="AS80" s="13" t="s">
        <v>69</v>
      </c>
      <c r="AT80" s="13" t="s">
        <v>69</v>
      </c>
      <c r="AW80" s="19" t="s">
        <v>116</v>
      </c>
      <c r="AX80" s="20">
        <v>9.016994377287137</v>
      </c>
      <c r="AY80" s="13">
        <v>102.38</v>
      </c>
      <c r="AZ80" s="19" t="s">
        <v>179</v>
      </c>
      <c r="BA80" s="20">
        <v>9.824619919541842</v>
      </c>
      <c r="BB80" s="20">
        <v>92.36338153519435</v>
      </c>
      <c r="BC80">
        <f t="shared" si="6"/>
        <v>376.0921442</v>
      </c>
      <c r="BD80">
        <f t="shared" si="7"/>
        <v>29.19970064</v>
      </c>
      <c r="BH80" s="13" t="s">
        <v>239</v>
      </c>
      <c r="BI80" s="21"/>
      <c r="BJ80" s="21"/>
      <c r="BK80" s="21"/>
      <c r="BL80" s="21"/>
      <c r="BM80" s="21"/>
      <c r="BN80" s="21"/>
    </row>
    <row r="81">
      <c r="A81" s="13" t="s">
        <v>240</v>
      </c>
      <c r="B81" s="27"/>
      <c r="C81" s="27">
        <v>43214.0</v>
      </c>
      <c r="D81" s="13" t="s">
        <v>237</v>
      </c>
      <c r="E81" s="27">
        <v>43216.0</v>
      </c>
      <c r="F81" s="13" t="s">
        <v>159</v>
      </c>
      <c r="G81" s="13">
        <v>3.0</v>
      </c>
      <c r="H81" s="13">
        <v>44.0</v>
      </c>
      <c r="J81" s="13" t="s">
        <v>63</v>
      </c>
      <c r="K81" s="13" t="s">
        <v>238</v>
      </c>
      <c r="L81" s="13">
        <v>64.0</v>
      </c>
      <c r="M81" s="13">
        <v>0.1237</v>
      </c>
      <c r="N81" s="13">
        <v>1.4907</v>
      </c>
      <c r="O81" s="13">
        <v>2.2369</v>
      </c>
      <c r="P81" s="13">
        <v>1.6181</v>
      </c>
      <c r="Q81" s="13">
        <f t="shared" si="1"/>
        <v>127.4</v>
      </c>
      <c r="R81" s="13">
        <f t="shared" si="18"/>
        <v>3.7</v>
      </c>
      <c r="S81" s="13">
        <f t="shared" si="3"/>
        <v>0.02904238619</v>
      </c>
      <c r="T81" s="13">
        <v>64.0</v>
      </c>
      <c r="U81" s="13">
        <v>8.0</v>
      </c>
      <c r="V81" s="13">
        <v>36.0</v>
      </c>
      <c r="W81" s="13">
        <v>36.166</v>
      </c>
      <c r="X81" s="13">
        <v>64.0</v>
      </c>
      <c r="Y81" s="13" t="s">
        <v>65</v>
      </c>
      <c r="Z81" s="15">
        <f>V81-U81</f>
        <v>28</v>
      </c>
      <c r="AA81" s="15">
        <f>Z81/24</f>
        <v>1.166666667</v>
      </c>
      <c r="AB81" s="15"/>
      <c r="AC81" s="15"/>
      <c r="AD81" s="15"/>
      <c r="AE81" s="15"/>
      <c r="AF81" s="15" t="s">
        <v>66</v>
      </c>
      <c r="AG81" s="13" t="s">
        <v>67</v>
      </c>
      <c r="AH81" s="13" t="s">
        <v>68</v>
      </c>
      <c r="AI81" s="16">
        <v>43101.0</v>
      </c>
      <c r="AJ81" s="13">
        <v>600.0</v>
      </c>
      <c r="AK81" s="13">
        <v>1000.0</v>
      </c>
      <c r="AL81" s="17">
        <f t="shared" si="9"/>
        <v>0.6</v>
      </c>
      <c r="AM81" s="13">
        <f t="shared" si="10"/>
        <v>6.166666667</v>
      </c>
      <c r="AW81" s="19" t="s">
        <v>116</v>
      </c>
      <c r="AX81" s="20">
        <v>21.17052398043065</v>
      </c>
      <c r="AY81" s="20">
        <v>125.6851566994342</v>
      </c>
      <c r="AZ81" s="19" t="s">
        <v>105</v>
      </c>
      <c r="BA81" s="20">
        <v>14.404168103368193</v>
      </c>
      <c r="BB81" s="20">
        <v>128.1141012873149</v>
      </c>
      <c r="BC81">
        <f t="shared" si="6"/>
        <v>511.6531819</v>
      </c>
      <c r="BD81" t="str">
        <f t="shared" si="7"/>
        <v>#DIV/0!</v>
      </c>
      <c r="BI81" s="21"/>
      <c r="BJ81" s="21"/>
      <c r="BK81" s="21"/>
      <c r="BL81" s="21"/>
      <c r="BM81" s="21"/>
      <c r="BN81" s="21"/>
    </row>
    <row r="82">
      <c r="A82" s="13" t="s">
        <v>241</v>
      </c>
      <c r="B82" s="27"/>
      <c r="C82" s="27">
        <v>43214.0</v>
      </c>
      <c r="D82" s="13" t="s">
        <v>237</v>
      </c>
      <c r="E82" s="27">
        <v>43216.0</v>
      </c>
      <c r="F82" s="13" t="s">
        <v>159</v>
      </c>
      <c r="G82" s="13">
        <v>3.0</v>
      </c>
      <c r="H82" s="13">
        <v>44.0</v>
      </c>
      <c r="J82" s="13" t="s">
        <v>63</v>
      </c>
      <c r="K82" s="13" t="s">
        <v>238</v>
      </c>
      <c r="L82" s="13">
        <v>63.0</v>
      </c>
      <c r="M82" s="13">
        <v>0.1220333333333</v>
      </c>
      <c r="N82" s="13">
        <v>1.4877</v>
      </c>
      <c r="O82" s="13">
        <v>2.0857</v>
      </c>
      <c r="P82" s="13">
        <v>1.6234</v>
      </c>
      <c r="Q82" s="13">
        <f t="shared" si="1"/>
        <v>135.7</v>
      </c>
      <c r="R82" s="13">
        <f t="shared" si="18"/>
        <v>13.66666667</v>
      </c>
      <c r="S82" s="13">
        <f t="shared" si="3"/>
        <v>0.1007123557</v>
      </c>
      <c r="T82" s="13">
        <v>64.0</v>
      </c>
      <c r="U82" s="13">
        <v>8.0</v>
      </c>
      <c r="V82" s="13">
        <v>36.0</v>
      </c>
      <c r="W82" s="13">
        <v>36.166</v>
      </c>
      <c r="X82" s="13">
        <v>64.0</v>
      </c>
      <c r="Y82" s="13" t="s">
        <v>65</v>
      </c>
      <c r="Z82" s="22"/>
      <c r="AA82" s="22"/>
      <c r="AB82" s="22"/>
      <c r="AC82" s="22"/>
      <c r="AD82" s="22"/>
      <c r="AE82" s="22"/>
      <c r="AF82" s="22" t="s">
        <v>74</v>
      </c>
      <c r="AG82" s="13" t="s">
        <v>67</v>
      </c>
      <c r="AH82" s="13" t="s">
        <v>68</v>
      </c>
      <c r="AI82" s="16">
        <v>43101.0</v>
      </c>
      <c r="AJ82" s="13">
        <v>780.0</v>
      </c>
      <c r="AK82" s="13">
        <v>1000.0</v>
      </c>
      <c r="AL82" s="17">
        <f t="shared" si="9"/>
        <v>0.78</v>
      </c>
      <c r="AM82" s="13">
        <f t="shared" si="10"/>
        <v>17.52136752</v>
      </c>
      <c r="AW82" s="19" t="s">
        <v>71</v>
      </c>
      <c r="AX82" s="20">
        <v>2.4882810209704895</v>
      </c>
      <c r="AY82" s="13">
        <v>46.36</v>
      </c>
      <c r="AZ82" s="19" t="s">
        <v>189</v>
      </c>
      <c r="BA82" s="20">
        <v>4.204977539510982</v>
      </c>
      <c r="BB82" s="20">
        <v>45.729295371698086</v>
      </c>
      <c r="BC82">
        <f t="shared" si="6"/>
        <v>191.5267093</v>
      </c>
      <c r="BD82" t="str">
        <f t="shared" si="7"/>
        <v>#DIV/0!</v>
      </c>
      <c r="BI82" s="21"/>
      <c r="BJ82" s="21"/>
      <c r="BK82" s="21"/>
      <c r="BL82" s="21"/>
      <c r="BM82" s="21"/>
      <c r="BN82" s="21"/>
    </row>
    <row r="83">
      <c r="A83" s="13" t="s">
        <v>242</v>
      </c>
      <c r="B83" s="13" t="s">
        <v>243</v>
      </c>
      <c r="C83" s="27">
        <v>43215.0</v>
      </c>
      <c r="D83" s="13" t="s">
        <v>244</v>
      </c>
      <c r="E83" s="27">
        <v>43217.0</v>
      </c>
      <c r="F83" s="13" t="s">
        <v>159</v>
      </c>
      <c r="G83" s="13">
        <v>4.0</v>
      </c>
      <c r="H83" s="13">
        <v>45.0</v>
      </c>
      <c r="I83" s="13">
        <v>143.0</v>
      </c>
      <c r="J83" s="13" t="s">
        <v>87</v>
      </c>
      <c r="K83" s="13" t="s">
        <v>245</v>
      </c>
      <c r="L83" s="13">
        <v>100.0</v>
      </c>
      <c r="M83" s="13">
        <v>0.1248</v>
      </c>
      <c r="N83" s="13">
        <v>1.4795</v>
      </c>
      <c r="O83" s="13">
        <v>2.062</v>
      </c>
      <c r="P83" s="13">
        <v>1.6071</v>
      </c>
      <c r="Q83" s="13">
        <f t="shared" si="1"/>
        <v>127.6</v>
      </c>
      <c r="R83" s="13">
        <f t="shared" si="18"/>
        <v>2.8</v>
      </c>
      <c r="S83" s="13">
        <f t="shared" si="3"/>
        <v>0.02194357367</v>
      </c>
      <c r="T83" s="13">
        <v>42.0</v>
      </c>
      <c r="U83" s="13">
        <v>8.0</v>
      </c>
      <c r="V83" s="13">
        <v>18.0</v>
      </c>
      <c r="W83" s="13">
        <v>18.166</v>
      </c>
      <c r="X83" s="13">
        <v>42.0</v>
      </c>
      <c r="Y83" s="13">
        <v>42.0</v>
      </c>
      <c r="Z83" s="15">
        <f>V83-U83</f>
        <v>10</v>
      </c>
      <c r="AA83" s="15">
        <f>Z83/24</f>
        <v>0.4166666667</v>
      </c>
      <c r="AB83" s="22"/>
      <c r="AC83" s="22"/>
      <c r="AD83" s="22"/>
      <c r="AE83" s="15"/>
      <c r="AF83" s="22" t="s">
        <v>89</v>
      </c>
      <c r="AG83" s="13" t="s">
        <v>90</v>
      </c>
      <c r="AH83" s="13" t="s">
        <v>68</v>
      </c>
      <c r="AI83" s="16">
        <v>43101.0</v>
      </c>
      <c r="AJ83" s="13">
        <v>100.0</v>
      </c>
      <c r="AK83" s="13">
        <v>1000.0</v>
      </c>
      <c r="AL83" s="17">
        <f t="shared" si="9"/>
        <v>0.1</v>
      </c>
      <c r="AM83" s="13">
        <f t="shared" si="10"/>
        <v>28</v>
      </c>
      <c r="AN83" s="13">
        <f>AM83</f>
        <v>28</v>
      </c>
      <c r="AO83" s="13">
        <f>AN83-20</f>
        <v>8</v>
      </c>
      <c r="AP83" s="18">
        <f>AA83</f>
        <v>0.4166666667</v>
      </c>
      <c r="AQ83" s="13">
        <v>1.23</v>
      </c>
      <c r="AR83" s="13">
        <f>(AN83/AP83)/AQ83</f>
        <v>54.63414634</v>
      </c>
      <c r="AS83" s="13" t="s">
        <v>91</v>
      </c>
      <c r="AT83" s="13" t="s">
        <v>91</v>
      </c>
      <c r="AW83" s="19" t="s">
        <v>115</v>
      </c>
      <c r="AX83" s="20">
        <v>5.715670346516212</v>
      </c>
      <c r="AY83" s="20">
        <v>69.43378473397209</v>
      </c>
      <c r="AZ83" s="19" t="s">
        <v>71</v>
      </c>
      <c r="BA83" s="20">
        <v>5.439348098198223</v>
      </c>
      <c r="BB83" s="20">
        <v>66.86536477615871</v>
      </c>
      <c r="BC83">
        <f t="shared" si="6"/>
        <v>274.3414966</v>
      </c>
      <c r="BD83">
        <f t="shared" si="7"/>
        <v>44.60837344</v>
      </c>
      <c r="BH83" s="13" t="s">
        <v>246</v>
      </c>
      <c r="BI83" s="21"/>
      <c r="BJ83" s="21"/>
      <c r="BK83" s="21"/>
      <c r="BL83" s="21"/>
      <c r="BM83" s="21"/>
      <c r="BN83" s="21"/>
    </row>
    <row r="84">
      <c r="A84" s="13" t="s">
        <v>247</v>
      </c>
      <c r="B84" s="13" t="s">
        <v>243</v>
      </c>
      <c r="C84" s="27">
        <v>43215.0</v>
      </c>
      <c r="D84" s="13" t="s">
        <v>244</v>
      </c>
      <c r="E84" s="27">
        <v>43217.0</v>
      </c>
      <c r="F84" s="13" t="s">
        <v>159</v>
      </c>
      <c r="G84" s="13">
        <v>4.0</v>
      </c>
      <c r="H84" s="13">
        <v>45.0</v>
      </c>
      <c r="J84" s="13" t="s">
        <v>87</v>
      </c>
      <c r="K84" s="13" t="s">
        <v>245</v>
      </c>
      <c r="L84" s="13">
        <v>69.0</v>
      </c>
      <c r="Q84" s="13">
        <f t="shared" si="1"/>
        <v>0</v>
      </c>
      <c r="R84" s="13">
        <f t="shared" si="18"/>
        <v>0</v>
      </c>
      <c r="S84" s="13" t="str">
        <f t="shared" si="3"/>
        <v>#DIV/0!</v>
      </c>
      <c r="T84" s="13">
        <v>42.0</v>
      </c>
      <c r="U84" s="13">
        <v>8.0</v>
      </c>
      <c r="V84" s="13">
        <v>18.0</v>
      </c>
      <c r="W84" s="13">
        <v>18.166</v>
      </c>
      <c r="X84" s="13">
        <v>42.0</v>
      </c>
      <c r="Y84" s="13">
        <v>42.0</v>
      </c>
      <c r="Z84" s="22"/>
      <c r="AA84" s="22"/>
      <c r="AB84" s="22"/>
      <c r="AC84" s="22"/>
      <c r="AD84" s="22"/>
      <c r="AE84" s="22"/>
      <c r="AF84" s="22" t="s">
        <v>104</v>
      </c>
      <c r="AG84" s="13" t="s">
        <v>90</v>
      </c>
      <c r="AH84" s="13" t="s">
        <v>68</v>
      </c>
      <c r="AI84" s="16">
        <v>43105.0</v>
      </c>
      <c r="AJ84" s="13">
        <v>200.0</v>
      </c>
      <c r="AK84" s="13">
        <v>1660.0</v>
      </c>
      <c r="AL84" s="17">
        <f t="shared" si="9"/>
        <v>0.1204819277</v>
      </c>
      <c r="AM84" s="13">
        <f t="shared" si="10"/>
        <v>0</v>
      </c>
      <c r="BC84" t="str">
        <f t="shared" si="6"/>
        <v>#DIV/0!</v>
      </c>
      <c r="BD84" t="str">
        <f t="shared" si="7"/>
        <v>#DIV/0!</v>
      </c>
      <c r="BH84" s="13" t="s">
        <v>248</v>
      </c>
      <c r="BI84" s="25"/>
      <c r="BJ84" s="25"/>
      <c r="BK84" s="25"/>
      <c r="BL84" s="25"/>
      <c r="BM84" s="25"/>
      <c r="BN84" s="25"/>
    </row>
    <row r="85">
      <c r="A85" s="13" t="s">
        <v>249</v>
      </c>
      <c r="B85" s="13" t="s">
        <v>243</v>
      </c>
      <c r="C85" s="27">
        <v>43215.0</v>
      </c>
      <c r="D85" s="13" t="s">
        <v>244</v>
      </c>
      <c r="E85" s="27">
        <v>43217.0</v>
      </c>
      <c r="F85" s="13" t="s">
        <v>159</v>
      </c>
      <c r="G85" s="13">
        <v>4.0</v>
      </c>
      <c r="H85" s="13">
        <v>45.0</v>
      </c>
      <c r="J85" s="13" t="s">
        <v>87</v>
      </c>
      <c r="K85" s="13" t="s">
        <v>245</v>
      </c>
      <c r="L85" s="13">
        <v>70.0</v>
      </c>
      <c r="M85" s="13"/>
      <c r="N85" s="13"/>
      <c r="O85" s="13"/>
      <c r="P85" s="13"/>
      <c r="Q85" s="13">
        <f t="shared" si="1"/>
        <v>0</v>
      </c>
      <c r="R85" s="13">
        <f t="shared" si="18"/>
        <v>0</v>
      </c>
      <c r="S85" s="13" t="str">
        <f t="shared" si="3"/>
        <v>#DIV/0!</v>
      </c>
      <c r="T85" s="13">
        <v>42.0</v>
      </c>
      <c r="U85" s="13">
        <v>8.0</v>
      </c>
      <c r="V85" s="13">
        <v>18.0</v>
      </c>
      <c r="W85" s="13">
        <v>18.166</v>
      </c>
      <c r="X85" s="13">
        <v>42.0</v>
      </c>
      <c r="Y85" s="13">
        <v>42.0</v>
      </c>
      <c r="Z85" s="22"/>
      <c r="AA85" s="22"/>
      <c r="AB85" s="22"/>
      <c r="AC85" s="22"/>
      <c r="AD85" s="22"/>
      <c r="AE85" s="22"/>
      <c r="AF85" s="22" t="s">
        <v>104</v>
      </c>
      <c r="AG85" s="13" t="s">
        <v>90</v>
      </c>
      <c r="AH85" s="13" t="s">
        <v>68</v>
      </c>
      <c r="AI85" s="16">
        <v>43136.0</v>
      </c>
      <c r="AJ85" s="13">
        <v>200.0</v>
      </c>
      <c r="AK85" s="13">
        <v>1660.0</v>
      </c>
      <c r="AL85" s="17">
        <f t="shared" si="9"/>
        <v>0.1204819277</v>
      </c>
      <c r="AM85" s="13">
        <f t="shared" si="10"/>
        <v>0</v>
      </c>
      <c r="BC85" t="str">
        <f t="shared" si="6"/>
        <v>#DIV/0!</v>
      </c>
      <c r="BD85" t="str">
        <f t="shared" si="7"/>
        <v>#DIV/0!</v>
      </c>
      <c r="BI85" s="25"/>
      <c r="BJ85" s="25"/>
      <c r="BK85" s="25"/>
      <c r="BL85" s="25"/>
      <c r="BM85" s="25"/>
      <c r="BN85" s="25"/>
    </row>
    <row r="86">
      <c r="A86" s="13" t="s">
        <v>250</v>
      </c>
      <c r="B86" s="13" t="s">
        <v>243</v>
      </c>
      <c r="C86" s="27">
        <v>43215.0</v>
      </c>
      <c r="D86" s="13" t="s">
        <v>244</v>
      </c>
      <c r="E86" s="27">
        <v>43217.0</v>
      </c>
      <c r="F86" s="13" t="s">
        <v>159</v>
      </c>
      <c r="G86" s="13">
        <v>4.0</v>
      </c>
      <c r="H86" s="13">
        <v>45.0</v>
      </c>
      <c r="J86" s="13" t="s">
        <v>87</v>
      </c>
      <c r="K86" s="13" t="s">
        <v>245</v>
      </c>
      <c r="L86" s="13">
        <v>71.0</v>
      </c>
      <c r="Q86" s="13">
        <f t="shared" si="1"/>
        <v>0</v>
      </c>
      <c r="R86" s="13">
        <f t="shared" si="18"/>
        <v>0</v>
      </c>
      <c r="S86" s="13" t="str">
        <f t="shared" si="3"/>
        <v>#DIV/0!</v>
      </c>
      <c r="T86" s="13">
        <v>42.0</v>
      </c>
      <c r="U86" s="13">
        <v>8.0</v>
      </c>
      <c r="V86" s="13">
        <v>18.0</v>
      </c>
      <c r="W86" s="13">
        <v>18.166</v>
      </c>
      <c r="X86" s="13">
        <v>42.0</v>
      </c>
      <c r="Y86" s="13">
        <v>42.0</v>
      </c>
      <c r="Z86" s="22"/>
      <c r="AA86" s="22"/>
      <c r="AB86" s="22"/>
      <c r="AC86" s="22"/>
      <c r="AD86" s="22"/>
      <c r="AE86" s="22"/>
      <c r="AF86" s="22" t="s">
        <v>104</v>
      </c>
      <c r="AG86" s="13" t="s">
        <v>90</v>
      </c>
      <c r="AH86" s="13" t="s">
        <v>68</v>
      </c>
      <c r="AI86" s="16">
        <v>43164.0</v>
      </c>
      <c r="AJ86" s="13">
        <v>200.0</v>
      </c>
      <c r="AK86" s="13">
        <v>1660.0</v>
      </c>
      <c r="AL86" s="17">
        <f t="shared" si="9"/>
        <v>0.1204819277</v>
      </c>
      <c r="AM86" s="13">
        <f t="shared" si="10"/>
        <v>0</v>
      </c>
      <c r="BC86" t="str">
        <f t="shared" si="6"/>
        <v>#DIV/0!</v>
      </c>
      <c r="BD86" t="str">
        <f t="shared" si="7"/>
        <v>#DIV/0!</v>
      </c>
      <c r="BI86" s="25"/>
      <c r="BJ86" s="25"/>
      <c r="BK86" s="25"/>
      <c r="BL86" s="25"/>
      <c r="BM86" s="25"/>
      <c r="BN86" s="25"/>
    </row>
    <row r="87">
      <c r="A87" s="13" t="s">
        <v>251</v>
      </c>
      <c r="B87" s="13" t="s">
        <v>243</v>
      </c>
      <c r="C87" s="27">
        <v>43215.0</v>
      </c>
      <c r="D87" s="13" t="s">
        <v>244</v>
      </c>
      <c r="E87" s="27">
        <v>43217.0</v>
      </c>
      <c r="F87" s="13" t="s">
        <v>159</v>
      </c>
      <c r="G87" s="13">
        <v>4.0</v>
      </c>
      <c r="H87" s="13">
        <v>45.0</v>
      </c>
      <c r="J87" s="13" t="s">
        <v>87</v>
      </c>
      <c r="K87" s="13" t="s">
        <v>245</v>
      </c>
      <c r="L87" s="13">
        <v>72.0</v>
      </c>
      <c r="M87" s="13">
        <v>0.1232</v>
      </c>
      <c r="N87" s="13">
        <v>1.486</v>
      </c>
      <c r="O87" s="13">
        <v>2.279</v>
      </c>
      <c r="P87" s="13">
        <v>1.639</v>
      </c>
      <c r="Q87" s="13">
        <f t="shared" si="1"/>
        <v>153</v>
      </c>
      <c r="R87" s="13">
        <f t="shared" si="18"/>
        <v>29.8</v>
      </c>
      <c r="S87" s="13">
        <f t="shared" si="3"/>
        <v>0.1947712418</v>
      </c>
      <c r="T87" s="13">
        <v>42.0</v>
      </c>
      <c r="U87" s="13">
        <v>8.0</v>
      </c>
      <c r="V87" s="13">
        <v>18.0</v>
      </c>
      <c r="W87" s="13">
        <v>18.166</v>
      </c>
      <c r="X87" s="13">
        <v>42.0</v>
      </c>
      <c r="Y87" s="13">
        <v>42.0</v>
      </c>
      <c r="Z87" s="22"/>
      <c r="AA87" s="22"/>
      <c r="AB87" s="22"/>
      <c r="AC87" s="22"/>
      <c r="AD87" s="22"/>
      <c r="AE87" s="22"/>
      <c r="AF87" s="22" t="s">
        <v>104</v>
      </c>
      <c r="AG87" s="13" t="s">
        <v>90</v>
      </c>
      <c r="AH87" s="13" t="s">
        <v>68</v>
      </c>
      <c r="AI87" s="16">
        <v>43195.0</v>
      </c>
      <c r="AJ87" s="13">
        <v>200.0</v>
      </c>
      <c r="AK87" s="13">
        <v>1660.0</v>
      </c>
      <c r="AL87" s="17">
        <f t="shared" si="9"/>
        <v>0.1204819277</v>
      </c>
      <c r="AM87" s="13">
        <f t="shared" si="10"/>
        <v>247.34</v>
      </c>
      <c r="AW87" s="19" t="s">
        <v>106</v>
      </c>
      <c r="AX87" s="20">
        <v>49.28589827184357</v>
      </c>
      <c r="AY87" s="20">
        <v>436.9684664627615</v>
      </c>
      <c r="AZ87" s="19" t="s">
        <v>147</v>
      </c>
      <c r="BA87" s="20">
        <v>51.11760867858975</v>
      </c>
      <c r="BB87" s="20">
        <v>413.7840956593891</v>
      </c>
      <c r="BC87">
        <f t="shared" si="6"/>
        <v>1972.241951</v>
      </c>
      <c r="BD87" t="str">
        <f t="shared" si="7"/>
        <v>#DIV/0!</v>
      </c>
      <c r="BI87" s="21"/>
      <c r="BJ87" s="21"/>
      <c r="BK87" s="21"/>
      <c r="BL87" s="21"/>
      <c r="BM87" s="21"/>
      <c r="BN87" s="21"/>
    </row>
    <row r="88">
      <c r="A88" s="13" t="s">
        <v>252</v>
      </c>
      <c r="B88" s="13" t="s">
        <v>243</v>
      </c>
      <c r="C88" s="27">
        <v>43215.0</v>
      </c>
      <c r="D88" s="13" t="s">
        <v>244</v>
      </c>
      <c r="E88" s="27">
        <v>43217.0</v>
      </c>
      <c r="F88" s="13" t="s">
        <v>159</v>
      </c>
      <c r="G88" s="13">
        <v>4.0</v>
      </c>
      <c r="H88" s="13">
        <v>45.0</v>
      </c>
      <c r="J88" s="13" t="s">
        <v>87</v>
      </c>
      <c r="K88" s="13" t="s">
        <v>245</v>
      </c>
      <c r="L88" s="13">
        <v>73.0</v>
      </c>
      <c r="Q88" s="13">
        <f t="shared" si="1"/>
        <v>0</v>
      </c>
      <c r="R88" s="13">
        <f t="shared" si="18"/>
        <v>0</v>
      </c>
      <c r="S88" s="13" t="str">
        <f t="shared" si="3"/>
        <v>#DIV/0!</v>
      </c>
      <c r="T88" s="13">
        <v>42.0</v>
      </c>
      <c r="U88" s="13">
        <v>8.0</v>
      </c>
      <c r="V88" s="13">
        <v>18.0</v>
      </c>
      <c r="W88" s="13">
        <v>18.166</v>
      </c>
      <c r="X88" s="13">
        <v>42.0</v>
      </c>
      <c r="Y88" s="13">
        <v>42.0</v>
      </c>
      <c r="Z88" s="22"/>
      <c r="AA88" s="22"/>
      <c r="AB88" s="22"/>
      <c r="AC88" s="22"/>
      <c r="AD88" s="22"/>
      <c r="AE88" s="22"/>
      <c r="AF88" s="22" t="s">
        <v>104</v>
      </c>
      <c r="AG88" s="13" t="s">
        <v>90</v>
      </c>
      <c r="AH88" s="13" t="s">
        <v>68</v>
      </c>
      <c r="AI88" s="16">
        <v>43225.0</v>
      </c>
      <c r="AJ88" s="13">
        <v>220.0</v>
      </c>
      <c r="AK88" s="13">
        <v>1660.0</v>
      </c>
      <c r="AL88" s="17">
        <f t="shared" si="9"/>
        <v>0.1325301205</v>
      </c>
      <c r="AM88" s="13">
        <f t="shared" si="10"/>
        <v>0</v>
      </c>
      <c r="BC88" t="str">
        <f t="shared" si="6"/>
        <v>#DIV/0!</v>
      </c>
      <c r="BD88" t="str">
        <f t="shared" si="7"/>
        <v>#DIV/0!</v>
      </c>
      <c r="BI88" s="25"/>
      <c r="BJ88" s="25"/>
      <c r="BK88" s="25"/>
      <c r="BL88" s="25"/>
      <c r="BM88" s="25"/>
      <c r="BN88" s="25"/>
    </row>
    <row r="89">
      <c r="A89" s="13" t="s">
        <v>253</v>
      </c>
      <c r="B89" s="13" t="s">
        <v>243</v>
      </c>
      <c r="C89" s="27">
        <v>43215.0</v>
      </c>
      <c r="D89" s="13" t="s">
        <v>244</v>
      </c>
      <c r="E89" s="27">
        <v>43217.0</v>
      </c>
      <c r="F89" s="13" t="s">
        <v>159</v>
      </c>
      <c r="G89" s="13">
        <v>4.0</v>
      </c>
      <c r="H89" s="13">
        <v>45.0</v>
      </c>
      <c r="I89" s="13">
        <v>843.0</v>
      </c>
      <c r="J89" s="13" t="s">
        <v>87</v>
      </c>
      <c r="K89" s="13"/>
      <c r="L89" s="13">
        <v>68.0</v>
      </c>
      <c r="M89" s="13">
        <v>0.123766666666666</v>
      </c>
      <c r="N89" s="13">
        <v>1.505</v>
      </c>
      <c r="O89" s="13">
        <v>2.2723</v>
      </c>
      <c r="P89" s="13">
        <v>1.661</v>
      </c>
      <c r="Q89" s="13">
        <f t="shared" si="1"/>
        <v>156</v>
      </c>
      <c r="R89" s="13">
        <f t="shared" si="18"/>
        <v>32.23333333</v>
      </c>
      <c r="S89" s="13">
        <f t="shared" si="3"/>
        <v>0.2066239316</v>
      </c>
      <c r="T89" s="13">
        <v>42.0</v>
      </c>
      <c r="U89" s="13">
        <v>8.0</v>
      </c>
      <c r="V89" s="13">
        <v>18.0</v>
      </c>
      <c r="W89" s="13">
        <v>18.166</v>
      </c>
      <c r="X89" s="13">
        <v>42.0</v>
      </c>
      <c r="Y89" s="13">
        <v>42.0</v>
      </c>
      <c r="Z89" s="15">
        <f>V89-U89</f>
        <v>10</v>
      </c>
      <c r="AA89" s="15">
        <f>Z89/24</f>
        <v>0.4166666667</v>
      </c>
      <c r="AB89" s="15"/>
      <c r="AC89" s="22">
        <f>AB89/24</f>
        <v>0</v>
      </c>
      <c r="AD89" s="15"/>
      <c r="AE89" s="15"/>
      <c r="AF89" s="15" t="s">
        <v>66</v>
      </c>
      <c r="AG89" s="13" t="s">
        <v>123</v>
      </c>
      <c r="AH89" s="13" t="s">
        <v>68</v>
      </c>
      <c r="AI89" s="16">
        <v>43101.0</v>
      </c>
      <c r="AJ89" s="13">
        <v>400.0</v>
      </c>
      <c r="AK89" s="13">
        <v>1000.0</v>
      </c>
      <c r="AL89" s="17">
        <f t="shared" si="9"/>
        <v>0.4</v>
      </c>
      <c r="AM89" s="13">
        <f t="shared" si="10"/>
        <v>80.58333333</v>
      </c>
      <c r="AN89" s="13"/>
      <c r="AO89" s="13"/>
      <c r="AP89" s="13">
        <v>10.0</v>
      </c>
      <c r="AQ89" s="13">
        <v>1.23</v>
      </c>
      <c r="AR89" s="13"/>
      <c r="AS89" s="13" t="s">
        <v>91</v>
      </c>
      <c r="AT89" s="13" t="s">
        <v>91</v>
      </c>
      <c r="AW89" s="19" t="s">
        <v>136</v>
      </c>
      <c r="AX89" s="20">
        <v>166.4217836454673</v>
      </c>
      <c r="AY89" s="20">
        <v>755.0185678239169</v>
      </c>
      <c r="AZ89" s="19" t="s">
        <v>204</v>
      </c>
      <c r="BA89" s="20">
        <v>184.49119483656182</v>
      </c>
      <c r="BB89" s="20">
        <v>833.6971803641911</v>
      </c>
      <c r="BC89">
        <f t="shared" si="6"/>
        <v>4208.956639</v>
      </c>
      <c r="BD89">
        <f t="shared" si="7"/>
        <v>28.51596639</v>
      </c>
      <c r="BH89" s="13" t="s">
        <v>254</v>
      </c>
      <c r="BI89" s="21"/>
      <c r="BJ89" s="21"/>
      <c r="BK89" s="21"/>
      <c r="BL89" s="21"/>
      <c r="BM89" s="21"/>
      <c r="BN89" s="21"/>
    </row>
    <row r="90">
      <c r="A90" s="13" t="s">
        <v>255</v>
      </c>
      <c r="B90" s="13" t="s">
        <v>243</v>
      </c>
      <c r="C90" s="27">
        <v>43215.0</v>
      </c>
      <c r="D90" s="13" t="s">
        <v>244</v>
      </c>
      <c r="E90" s="27">
        <v>43217.0</v>
      </c>
      <c r="F90" s="13" t="s">
        <v>159</v>
      </c>
      <c r="G90" s="13">
        <v>4.0</v>
      </c>
      <c r="H90" s="13">
        <v>45.0</v>
      </c>
      <c r="J90" s="13" t="s">
        <v>87</v>
      </c>
      <c r="K90" s="13"/>
      <c r="L90" s="13">
        <v>92.0</v>
      </c>
      <c r="Q90" s="13">
        <f t="shared" si="1"/>
        <v>0</v>
      </c>
      <c r="R90" s="13">
        <f t="shared" si="18"/>
        <v>0</v>
      </c>
      <c r="S90" s="13" t="str">
        <f t="shared" si="3"/>
        <v>#DIV/0!</v>
      </c>
      <c r="T90" s="13">
        <v>42.0</v>
      </c>
      <c r="U90" s="13">
        <v>8.0</v>
      </c>
      <c r="V90" s="13">
        <v>18.0</v>
      </c>
      <c r="W90" s="13">
        <v>18.166</v>
      </c>
      <c r="X90" s="13">
        <v>42.0</v>
      </c>
      <c r="Y90" s="13">
        <v>42.0</v>
      </c>
      <c r="Z90" s="22"/>
      <c r="AA90" s="22"/>
      <c r="AB90" s="22"/>
      <c r="AC90" s="22"/>
      <c r="AD90" s="22"/>
      <c r="AE90" s="22"/>
      <c r="AF90" s="22" t="s">
        <v>104</v>
      </c>
      <c r="AG90" s="13" t="s">
        <v>123</v>
      </c>
      <c r="AH90" s="13" t="s">
        <v>68</v>
      </c>
      <c r="AI90" s="16">
        <v>43104.0</v>
      </c>
      <c r="AJ90" s="13">
        <v>440.0</v>
      </c>
      <c r="AK90" s="13">
        <v>1115.0</v>
      </c>
      <c r="AL90" s="17">
        <f t="shared" si="9"/>
        <v>0.3946188341</v>
      </c>
      <c r="AM90" s="13">
        <f t="shared" si="10"/>
        <v>0</v>
      </c>
      <c r="BC90" t="str">
        <f t="shared" si="6"/>
        <v>#DIV/0!</v>
      </c>
      <c r="BD90" t="str">
        <f t="shared" si="7"/>
        <v>#DIV/0!</v>
      </c>
      <c r="BI90" s="25"/>
      <c r="BJ90" s="25"/>
      <c r="BK90" s="25"/>
      <c r="BL90" s="25"/>
      <c r="BM90" s="25"/>
      <c r="BN90" s="25"/>
    </row>
    <row r="91">
      <c r="A91" s="13" t="s">
        <v>256</v>
      </c>
      <c r="B91" s="13" t="s">
        <v>243</v>
      </c>
      <c r="C91" s="27">
        <v>43215.0</v>
      </c>
      <c r="D91" s="13" t="s">
        <v>244</v>
      </c>
      <c r="E91" s="27">
        <v>43217.0</v>
      </c>
      <c r="F91" s="13" t="s">
        <v>159</v>
      </c>
      <c r="G91" s="13">
        <v>4.0</v>
      </c>
      <c r="H91" s="13">
        <v>45.0</v>
      </c>
      <c r="J91" s="13" t="s">
        <v>87</v>
      </c>
      <c r="K91" s="13"/>
      <c r="L91" s="13">
        <v>93.0</v>
      </c>
      <c r="Q91" s="13">
        <f t="shared" si="1"/>
        <v>0</v>
      </c>
      <c r="R91" s="13">
        <f t="shared" si="18"/>
        <v>0</v>
      </c>
      <c r="S91" s="13" t="str">
        <f t="shared" si="3"/>
        <v>#DIV/0!</v>
      </c>
      <c r="T91" s="13">
        <v>42.0</v>
      </c>
      <c r="U91" s="13">
        <v>8.0</v>
      </c>
      <c r="V91" s="13">
        <v>18.0</v>
      </c>
      <c r="W91" s="13">
        <v>18.166</v>
      </c>
      <c r="X91" s="13">
        <v>42.0</v>
      </c>
      <c r="Y91" s="13">
        <v>42.0</v>
      </c>
      <c r="Z91" s="22"/>
      <c r="AA91" s="22"/>
      <c r="AB91" s="22"/>
      <c r="AC91" s="22"/>
      <c r="AD91" s="22"/>
      <c r="AE91" s="22"/>
      <c r="AF91" s="22" t="s">
        <v>104</v>
      </c>
      <c r="AG91" s="13" t="s">
        <v>123</v>
      </c>
      <c r="AH91" s="13" t="s">
        <v>68</v>
      </c>
      <c r="AI91" s="16">
        <v>43135.0</v>
      </c>
      <c r="AJ91" s="13">
        <v>200.0</v>
      </c>
      <c r="AK91" s="13">
        <v>1115.0</v>
      </c>
      <c r="AL91" s="17">
        <f t="shared" si="9"/>
        <v>0.1793721973</v>
      </c>
      <c r="AM91" s="13">
        <f t="shared" si="10"/>
        <v>0</v>
      </c>
      <c r="BC91" t="str">
        <f t="shared" si="6"/>
        <v>#DIV/0!</v>
      </c>
      <c r="BD91" t="str">
        <f t="shared" si="7"/>
        <v>#DIV/0!</v>
      </c>
      <c r="BI91" s="25"/>
      <c r="BJ91" s="25"/>
      <c r="BK91" s="25"/>
      <c r="BL91" s="25"/>
      <c r="BM91" s="25"/>
      <c r="BN91" s="25"/>
    </row>
    <row r="92">
      <c r="A92" s="13" t="s">
        <v>257</v>
      </c>
      <c r="B92" s="13" t="s">
        <v>243</v>
      </c>
      <c r="C92" s="27">
        <v>43215.0</v>
      </c>
      <c r="D92" s="13" t="s">
        <v>244</v>
      </c>
      <c r="E92" s="27">
        <v>43217.0</v>
      </c>
      <c r="F92" s="13" t="s">
        <v>159</v>
      </c>
      <c r="G92" s="13">
        <v>4.0</v>
      </c>
      <c r="H92" s="13">
        <v>45.0</v>
      </c>
      <c r="J92" s="13" t="s">
        <v>87</v>
      </c>
      <c r="K92" s="13"/>
      <c r="L92" s="13">
        <v>94.0</v>
      </c>
      <c r="Q92" s="13">
        <f t="shared" si="1"/>
        <v>0</v>
      </c>
      <c r="R92" s="13">
        <f t="shared" si="18"/>
        <v>0</v>
      </c>
      <c r="S92" s="13" t="str">
        <f t="shared" si="3"/>
        <v>#DIV/0!</v>
      </c>
      <c r="T92" s="13">
        <v>42.0</v>
      </c>
      <c r="U92" s="13">
        <v>8.0</v>
      </c>
      <c r="V92" s="13">
        <v>18.0</v>
      </c>
      <c r="W92" s="13">
        <v>18.166</v>
      </c>
      <c r="X92" s="13">
        <v>42.0</v>
      </c>
      <c r="Y92" s="13">
        <v>42.0</v>
      </c>
      <c r="Z92" s="22"/>
      <c r="AA92" s="22"/>
      <c r="AB92" s="22"/>
      <c r="AC92" s="22"/>
      <c r="AD92" s="22"/>
      <c r="AE92" s="22"/>
      <c r="AF92" s="22" t="s">
        <v>104</v>
      </c>
      <c r="AG92" s="13" t="s">
        <v>123</v>
      </c>
      <c r="AH92" s="13" t="s">
        <v>68</v>
      </c>
      <c r="AI92" s="16">
        <v>43163.0</v>
      </c>
      <c r="AJ92" s="13">
        <v>200.0</v>
      </c>
      <c r="AK92" s="13">
        <v>1115.0</v>
      </c>
      <c r="AL92" s="17">
        <f t="shared" si="9"/>
        <v>0.1793721973</v>
      </c>
      <c r="AM92" s="13">
        <f t="shared" si="10"/>
        <v>0</v>
      </c>
      <c r="BC92" t="str">
        <f t="shared" si="6"/>
        <v>#DIV/0!</v>
      </c>
      <c r="BD92" t="str">
        <f t="shared" si="7"/>
        <v>#DIV/0!</v>
      </c>
      <c r="BI92" s="25"/>
      <c r="BJ92" s="25"/>
      <c r="BK92" s="25"/>
      <c r="BL92" s="25"/>
      <c r="BM92" s="25"/>
      <c r="BN92" s="25"/>
    </row>
    <row r="93">
      <c r="A93" s="13" t="s">
        <v>258</v>
      </c>
      <c r="B93" s="13" t="s">
        <v>243</v>
      </c>
      <c r="C93" s="27">
        <v>43215.0</v>
      </c>
      <c r="D93" s="13" t="s">
        <v>244</v>
      </c>
      <c r="E93" s="27">
        <v>43217.0</v>
      </c>
      <c r="F93" s="13" t="s">
        <v>159</v>
      </c>
      <c r="G93" s="13">
        <v>4.0</v>
      </c>
      <c r="H93" s="13">
        <v>45.0</v>
      </c>
      <c r="J93" s="13" t="s">
        <v>87</v>
      </c>
      <c r="K93" s="13"/>
      <c r="L93" s="13">
        <v>95.0</v>
      </c>
      <c r="M93" s="13">
        <v>0.125033333333333</v>
      </c>
      <c r="N93" s="13">
        <v>1.481</v>
      </c>
      <c r="O93" s="13">
        <v>2.139</v>
      </c>
      <c r="P93" s="13">
        <v>1.64</v>
      </c>
      <c r="Q93" s="13">
        <f t="shared" si="1"/>
        <v>159</v>
      </c>
      <c r="R93" s="13">
        <f t="shared" si="18"/>
        <v>33.96666667</v>
      </c>
      <c r="S93" s="13">
        <f t="shared" si="3"/>
        <v>0.2136268344</v>
      </c>
      <c r="T93" s="13">
        <v>42.0</v>
      </c>
      <c r="U93" s="13">
        <v>8.0</v>
      </c>
      <c r="V93" s="13">
        <v>18.0</v>
      </c>
      <c r="W93" s="13">
        <v>18.166</v>
      </c>
      <c r="X93" s="13">
        <v>42.0</v>
      </c>
      <c r="Y93" s="13">
        <v>42.0</v>
      </c>
      <c r="Z93" s="22"/>
      <c r="AA93" s="22"/>
      <c r="AB93" s="22"/>
      <c r="AC93" s="22"/>
      <c r="AD93" s="22"/>
      <c r="AE93" s="22"/>
      <c r="AF93" s="22" t="s">
        <v>104</v>
      </c>
      <c r="AG93" s="13" t="s">
        <v>123</v>
      </c>
      <c r="AI93" s="16">
        <v>43194.0</v>
      </c>
      <c r="AJ93" s="13">
        <v>275.0</v>
      </c>
      <c r="AK93" s="13">
        <v>1115.0</v>
      </c>
      <c r="AL93" s="17">
        <f t="shared" si="9"/>
        <v>0.2466367713</v>
      </c>
      <c r="AM93" s="13">
        <f t="shared" si="10"/>
        <v>137.7193939</v>
      </c>
      <c r="AW93" s="19" t="s">
        <v>179</v>
      </c>
      <c r="AX93" s="20">
        <v>51.50514694595984</v>
      </c>
      <c r="AY93" s="20">
        <v>471.9307024669646</v>
      </c>
      <c r="AZ93" s="19" t="s">
        <v>259</v>
      </c>
      <c r="BA93" s="20">
        <v>54.09951568414944</v>
      </c>
      <c r="BB93" s="20">
        <v>464.4527805387753</v>
      </c>
      <c r="BC93">
        <f t="shared" si="6"/>
        <v>2293.415904</v>
      </c>
      <c r="BD93" t="str">
        <f t="shared" si="7"/>
        <v>#DIV/0!</v>
      </c>
      <c r="BI93" s="21"/>
      <c r="BJ93" s="21"/>
      <c r="BK93" s="21"/>
      <c r="BL93" s="21"/>
      <c r="BM93" s="21"/>
      <c r="BN93" s="21"/>
    </row>
    <row r="94">
      <c r="A94" s="13"/>
      <c r="Z94" s="33"/>
      <c r="AA94" s="33"/>
      <c r="AB94" s="33"/>
      <c r="AC94" s="33"/>
      <c r="AD94" s="33"/>
      <c r="AE94" s="33"/>
      <c r="AF94" s="33"/>
      <c r="AL94" s="34"/>
    </row>
    <row r="95">
      <c r="A95" s="13"/>
      <c r="Z95" s="33"/>
      <c r="AA95" s="33"/>
      <c r="AB95" s="33"/>
      <c r="AC95" s="33"/>
      <c r="AD95" s="33"/>
      <c r="AE95" s="33"/>
      <c r="AF95" s="33"/>
      <c r="AL95" s="34"/>
    </row>
    <row r="96">
      <c r="Z96" s="33"/>
      <c r="AA96" s="33"/>
      <c r="AB96" s="33"/>
      <c r="AC96" s="33"/>
      <c r="AD96" s="33"/>
      <c r="AE96" s="33"/>
      <c r="AF96" s="33"/>
      <c r="AL96" s="34"/>
    </row>
    <row r="97">
      <c r="Z97" s="33"/>
      <c r="AA97" s="33"/>
      <c r="AB97" s="33"/>
      <c r="AC97" s="33"/>
      <c r="AD97" s="33"/>
      <c r="AE97" s="33"/>
      <c r="AF97" s="33"/>
      <c r="AL97" s="34"/>
    </row>
    <row r="98">
      <c r="Z98" s="33"/>
      <c r="AA98" s="33"/>
      <c r="AB98" s="33"/>
      <c r="AC98" s="33"/>
      <c r="AD98" s="33"/>
      <c r="AE98" s="33"/>
      <c r="AF98" s="33"/>
      <c r="AL98" s="34"/>
    </row>
    <row r="99">
      <c r="Z99" s="33"/>
      <c r="AA99" s="33"/>
      <c r="AB99" s="33"/>
      <c r="AC99" s="33"/>
      <c r="AD99" s="33"/>
      <c r="AE99" s="33"/>
      <c r="AF99" s="33"/>
      <c r="AL99" s="34"/>
    </row>
    <row r="100">
      <c r="Z100" s="33"/>
      <c r="AA100" s="33"/>
      <c r="AB100" s="33"/>
      <c r="AC100" s="33"/>
      <c r="AD100" s="33"/>
      <c r="AE100" s="33"/>
      <c r="AF100" s="33"/>
      <c r="AL100" s="34"/>
    </row>
    <row r="101">
      <c r="Z101" s="33"/>
      <c r="AA101" s="33"/>
      <c r="AB101" s="33"/>
      <c r="AC101" s="33"/>
      <c r="AD101" s="33"/>
      <c r="AE101" s="33"/>
      <c r="AF101" s="33"/>
      <c r="AL101" s="34"/>
    </row>
    <row r="102">
      <c r="Z102" s="33"/>
      <c r="AA102" s="33"/>
      <c r="AB102" s="33"/>
      <c r="AC102" s="33"/>
      <c r="AD102" s="33"/>
      <c r="AE102" s="33"/>
      <c r="AF102" s="33"/>
      <c r="AL102" s="34"/>
    </row>
    <row r="103">
      <c r="Z103" s="33"/>
      <c r="AA103" s="33"/>
      <c r="AB103" s="33"/>
      <c r="AC103" s="33"/>
      <c r="AD103" s="33"/>
      <c r="AE103" s="33"/>
      <c r="AF103" s="33"/>
      <c r="AL103" s="34"/>
    </row>
    <row r="104">
      <c r="Z104" s="33"/>
      <c r="AA104" s="33"/>
      <c r="AB104" s="33"/>
      <c r="AC104" s="33"/>
      <c r="AD104" s="33"/>
      <c r="AE104" s="33"/>
      <c r="AF104" s="33"/>
      <c r="AL104" s="34"/>
    </row>
    <row r="105">
      <c r="Z105" s="33"/>
      <c r="AA105" s="33"/>
      <c r="AB105" s="33"/>
      <c r="AC105" s="33"/>
      <c r="AD105" s="33"/>
      <c r="AE105" s="33"/>
      <c r="AF105" s="33"/>
      <c r="AL105" s="34"/>
    </row>
    <row r="106">
      <c r="Z106" s="33"/>
      <c r="AA106" s="33"/>
      <c r="AB106" s="33"/>
      <c r="AC106" s="33"/>
      <c r="AD106" s="33"/>
      <c r="AE106" s="33"/>
      <c r="AF106" s="33"/>
      <c r="AL106" s="34"/>
    </row>
    <row r="107">
      <c r="Z107" s="33"/>
      <c r="AA107" s="33"/>
      <c r="AB107" s="33"/>
      <c r="AC107" s="33"/>
      <c r="AD107" s="33"/>
      <c r="AE107" s="33"/>
      <c r="AF107" s="33"/>
      <c r="AL107" s="34"/>
    </row>
    <row r="108">
      <c r="Z108" s="33"/>
      <c r="AA108" s="33"/>
      <c r="AB108" s="33"/>
      <c r="AC108" s="33"/>
      <c r="AD108" s="33"/>
      <c r="AE108" s="33"/>
      <c r="AF108" s="33"/>
      <c r="AL108" s="34"/>
    </row>
    <row r="109">
      <c r="Z109" s="33"/>
      <c r="AA109" s="33"/>
      <c r="AB109" s="33"/>
      <c r="AC109" s="33"/>
      <c r="AD109" s="33"/>
      <c r="AE109" s="33"/>
      <c r="AF109" s="33"/>
      <c r="AL109" s="34"/>
    </row>
    <row r="110">
      <c r="Z110" s="33"/>
      <c r="AA110" s="33"/>
      <c r="AB110" s="33"/>
      <c r="AC110" s="33"/>
      <c r="AD110" s="33"/>
      <c r="AE110" s="33"/>
      <c r="AF110" s="33"/>
      <c r="AL110" s="34"/>
    </row>
    <row r="111">
      <c r="Z111" s="33"/>
      <c r="AA111" s="33"/>
      <c r="AB111" s="33"/>
      <c r="AC111" s="33"/>
      <c r="AD111" s="33"/>
      <c r="AE111" s="33"/>
      <c r="AF111" s="33"/>
      <c r="AL111" s="34"/>
    </row>
    <row r="112">
      <c r="Z112" s="33"/>
      <c r="AA112" s="33"/>
      <c r="AB112" s="33"/>
      <c r="AC112" s="33"/>
      <c r="AD112" s="33"/>
      <c r="AE112" s="33"/>
      <c r="AF112" s="33"/>
      <c r="AL112" s="34"/>
    </row>
    <row r="113">
      <c r="Z113" s="33"/>
      <c r="AA113" s="33"/>
      <c r="AB113" s="33"/>
      <c r="AC113" s="33"/>
      <c r="AD113" s="33"/>
      <c r="AE113" s="33"/>
      <c r="AF113" s="33"/>
      <c r="AL113" s="34"/>
    </row>
    <row r="114">
      <c r="Z114" s="33"/>
      <c r="AA114" s="33"/>
      <c r="AB114" s="33"/>
      <c r="AC114" s="33"/>
      <c r="AD114" s="33"/>
      <c r="AE114" s="33"/>
      <c r="AF114" s="33"/>
      <c r="AL114" s="34"/>
    </row>
    <row r="115">
      <c r="Z115" s="33"/>
      <c r="AA115" s="33"/>
      <c r="AB115" s="33"/>
      <c r="AC115" s="33"/>
      <c r="AD115" s="33"/>
      <c r="AE115" s="33"/>
      <c r="AF115" s="33"/>
      <c r="AL115" s="34"/>
    </row>
    <row r="116">
      <c r="Z116" s="33"/>
      <c r="AA116" s="33"/>
      <c r="AB116" s="33"/>
      <c r="AC116" s="33"/>
      <c r="AD116" s="33"/>
      <c r="AE116" s="33"/>
      <c r="AF116" s="33"/>
      <c r="AL116" s="34"/>
    </row>
    <row r="117">
      <c r="Z117" s="33"/>
      <c r="AA117" s="33"/>
      <c r="AB117" s="33"/>
      <c r="AC117" s="33"/>
      <c r="AD117" s="33"/>
      <c r="AE117" s="33"/>
      <c r="AF117" s="33"/>
      <c r="AL117" s="34"/>
    </row>
    <row r="118">
      <c r="Z118" s="33"/>
      <c r="AA118" s="33"/>
      <c r="AB118" s="33"/>
      <c r="AC118" s="33"/>
      <c r="AD118" s="33"/>
      <c r="AE118" s="33"/>
      <c r="AF118" s="33"/>
      <c r="AL118" s="34"/>
    </row>
    <row r="119">
      <c r="Z119" s="33"/>
      <c r="AA119" s="33"/>
      <c r="AB119" s="33"/>
      <c r="AC119" s="33"/>
      <c r="AD119" s="33"/>
      <c r="AE119" s="33"/>
      <c r="AF119" s="33"/>
      <c r="AL119" s="34"/>
    </row>
    <row r="120">
      <c r="Z120" s="33"/>
      <c r="AA120" s="33"/>
      <c r="AB120" s="33"/>
      <c r="AC120" s="33"/>
      <c r="AD120" s="33"/>
      <c r="AE120" s="33"/>
      <c r="AF120" s="33"/>
      <c r="AL120" s="34"/>
    </row>
    <row r="121">
      <c r="Z121" s="33"/>
      <c r="AA121" s="33"/>
      <c r="AB121" s="33"/>
      <c r="AC121" s="33"/>
      <c r="AD121" s="33"/>
      <c r="AE121" s="33"/>
      <c r="AF121" s="33"/>
      <c r="AL121" s="34"/>
    </row>
    <row r="122">
      <c r="Z122" s="33"/>
      <c r="AA122" s="33"/>
      <c r="AB122" s="33"/>
      <c r="AC122" s="33"/>
      <c r="AD122" s="33"/>
      <c r="AE122" s="33"/>
      <c r="AF122" s="33"/>
      <c r="AL122" s="34"/>
    </row>
    <row r="123">
      <c r="Z123" s="33"/>
      <c r="AA123" s="33"/>
      <c r="AB123" s="33"/>
      <c r="AC123" s="33"/>
      <c r="AD123" s="33"/>
      <c r="AE123" s="33"/>
      <c r="AF123" s="33"/>
      <c r="AL123" s="34"/>
    </row>
    <row r="124">
      <c r="Z124" s="33"/>
      <c r="AA124" s="33"/>
      <c r="AB124" s="33"/>
      <c r="AC124" s="33"/>
      <c r="AD124" s="33"/>
      <c r="AE124" s="33"/>
      <c r="AF124" s="33"/>
      <c r="AL124" s="34"/>
    </row>
    <row r="125">
      <c r="Z125" s="33"/>
      <c r="AA125" s="33"/>
      <c r="AB125" s="33"/>
      <c r="AC125" s="33"/>
      <c r="AD125" s="33"/>
      <c r="AE125" s="33"/>
      <c r="AF125" s="33"/>
      <c r="AL125" s="34"/>
    </row>
    <row r="126">
      <c r="Z126" s="33"/>
      <c r="AA126" s="33"/>
      <c r="AB126" s="33"/>
      <c r="AC126" s="33"/>
      <c r="AD126" s="33"/>
      <c r="AE126" s="33"/>
      <c r="AF126" s="33"/>
      <c r="AL126" s="34"/>
    </row>
    <row r="127">
      <c r="Z127" s="33"/>
      <c r="AA127" s="33"/>
      <c r="AB127" s="33"/>
      <c r="AC127" s="33"/>
      <c r="AD127" s="33"/>
      <c r="AE127" s="33"/>
      <c r="AF127" s="33"/>
      <c r="AL127" s="34"/>
    </row>
    <row r="128">
      <c r="Z128" s="33"/>
      <c r="AA128" s="33"/>
      <c r="AB128" s="33"/>
      <c r="AC128" s="33"/>
      <c r="AD128" s="33"/>
      <c r="AE128" s="33"/>
      <c r="AF128" s="33"/>
      <c r="AL128" s="34"/>
    </row>
    <row r="129">
      <c r="Z129" s="33"/>
      <c r="AA129" s="33"/>
      <c r="AB129" s="33"/>
      <c r="AC129" s="33"/>
      <c r="AD129" s="33"/>
      <c r="AE129" s="33"/>
      <c r="AF129" s="33"/>
      <c r="AL129" s="34"/>
    </row>
    <row r="130">
      <c r="Z130" s="33"/>
      <c r="AA130" s="33"/>
      <c r="AB130" s="33"/>
      <c r="AC130" s="33"/>
      <c r="AD130" s="33"/>
      <c r="AE130" s="33"/>
      <c r="AF130" s="33"/>
      <c r="AL130" s="34"/>
    </row>
    <row r="131">
      <c r="Z131" s="33"/>
      <c r="AA131" s="33"/>
      <c r="AB131" s="33"/>
      <c r="AC131" s="33"/>
      <c r="AD131" s="33"/>
      <c r="AE131" s="33"/>
      <c r="AF131" s="33"/>
      <c r="AL131" s="34"/>
    </row>
    <row r="132">
      <c r="Z132" s="33"/>
      <c r="AA132" s="33"/>
      <c r="AB132" s="33"/>
      <c r="AC132" s="33"/>
      <c r="AD132" s="33"/>
      <c r="AE132" s="33"/>
      <c r="AF132" s="33"/>
      <c r="AL132" s="34"/>
    </row>
    <row r="133">
      <c r="Z133" s="33"/>
      <c r="AA133" s="33"/>
      <c r="AB133" s="33"/>
      <c r="AC133" s="33"/>
      <c r="AD133" s="33"/>
      <c r="AE133" s="33"/>
      <c r="AF133" s="33"/>
      <c r="AL133" s="34"/>
    </row>
    <row r="134">
      <c r="Z134" s="33"/>
      <c r="AA134" s="33"/>
      <c r="AB134" s="33"/>
      <c r="AC134" s="33"/>
      <c r="AD134" s="33"/>
      <c r="AE134" s="33"/>
      <c r="AF134" s="33"/>
      <c r="AL134" s="34"/>
    </row>
    <row r="135">
      <c r="Z135" s="33"/>
      <c r="AA135" s="33"/>
      <c r="AB135" s="33"/>
      <c r="AC135" s="33"/>
      <c r="AD135" s="33"/>
      <c r="AE135" s="33"/>
      <c r="AF135" s="33"/>
      <c r="AL135" s="34"/>
    </row>
    <row r="136">
      <c r="Z136" s="33"/>
      <c r="AA136" s="33"/>
      <c r="AB136" s="33"/>
      <c r="AC136" s="33"/>
      <c r="AD136" s="33"/>
      <c r="AE136" s="33"/>
      <c r="AF136" s="33"/>
      <c r="AL136" s="34"/>
    </row>
    <row r="137">
      <c r="Z137" s="33"/>
      <c r="AA137" s="33"/>
      <c r="AB137" s="33"/>
      <c r="AC137" s="33"/>
      <c r="AD137" s="33"/>
      <c r="AE137" s="33"/>
      <c r="AF137" s="33"/>
      <c r="AL137" s="34"/>
    </row>
    <row r="138">
      <c r="Z138" s="33"/>
      <c r="AA138" s="33"/>
      <c r="AB138" s="33"/>
      <c r="AC138" s="33"/>
      <c r="AD138" s="33"/>
      <c r="AE138" s="33"/>
      <c r="AF138" s="33"/>
      <c r="AL138" s="34"/>
    </row>
    <row r="139">
      <c r="Z139" s="33"/>
      <c r="AA139" s="33"/>
      <c r="AB139" s="33"/>
      <c r="AC139" s="33"/>
      <c r="AD139" s="33"/>
      <c r="AE139" s="33"/>
      <c r="AF139" s="33"/>
      <c r="AL139" s="34"/>
    </row>
    <row r="140">
      <c r="Z140" s="33"/>
      <c r="AA140" s="33"/>
      <c r="AB140" s="33"/>
      <c r="AC140" s="33"/>
      <c r="AD140" s="33"/>
      <c r="AE140" s="33"/>
      <c r="AF140" s="33"/>
      <c r="AL140" s="34"/>
    </row>
    <row r="141">
      <c r="Z141" s="33"/>
      <c r="AA141" s="33"/>
      <c r="AB141" s="33"/>
      <c r="AC141" s="33"/>
      <c r="AD141" s="33"/>
      <c r="AE141" s="33"/>
      <c r="AF141" s="33"/>
      <c r="AL141" s="34"/>
    </row>
    <row r="142">
      <c r="Z142" s="33"/>
      <c r="AA142" s="33"/>
      <c r="AB142" s="33"/>
      <c r="AC142" s="33"/>
      <c r="AD142" s="33"/>
      <c r="AE142" s="33"/>
      <c r="AF142" s="33"/>
      <c r="AL142" s="34"/>
    </row>
    <row r="143">
      <c r="Z143" s="33"/>
      <c r="AA143" s="33"/>
      <c r="AB143" s="33"/>
      <c r="AC143" s="33"/>
      <c r="AD143" s="33"/>
      <c r="AE143" s="33"/>
      <c r="AF143" s="33"/>
      <c r="AL143" s="34"/>
    </row>
    <row r="144">
      <c r="Z144" s="33"/>
      <c r="AA144" s="33"/>
      <c r="AB144" s="33"/>
      <c r="AC144" s="33"/>
      <c r="AD144" s="33"/>
      <c r="AE144" s="33"/>
      <c r="AF144" s="33"/>
      <c r="AL144" s="34"/>
    </row>
    <row r="145">
      <c r="Z145" s="33"/>
      <c r="AA145" s="33"/>
      <c r="AB145" s="33"/>
      <c r="AC145" s="33"/>
      <c r="AD145" s="33"/>
      <c r="AE145" s="33"/>
      <c r="AF145" s="33"/>
      <c r="AL145" s="34"/>
    </row>
    <row r="146">
      <c r="Z146" s="33"/>
      <c r="AA146" s="33"/>
      <c r="AB146" s="33"/>
      <c r="AC146" s="33"/>
      <c r="AD146" s="33"/>
      <c r="AE146" s="33"/>
      <c r="AF146" s="33"/>
      <c r="AL146" s="34"/>
    </row>
    <row r="147">
      <c r="Z147" s="33"/>
      <c r="AA147" s="33"/>
      <c r="AB147" s="33"/>
      <c r="AC147" s="33"/>
      <c r="AD147" s="33"/>
      <c r="AE147" s="33"/>
      <c r="AF147" s="33"/>
      <c r="AL147" s="34"/>
    </row>
    <row r="148">
      <c r="Z148" s="33"/>
      <c r="AA148" s="33"/>
      <c r="AB148" s="33"/>
      <c r="AC148" s="33"/>
      <c r="AD148" s="33"/>
      <c r="AE148" s="33"/>
      <c r="AF148" s="33"/>
      <c r="AL148" s="34"/>
    </row>
    <row r="149">
      <c r="Z149" s="33"/>
      <c r="AA149" s="33"/>
      <c r="AB149" s="33"/>
      <c r="AC149" s="33"/>
      <c r="AD149" s="33"/>
      <c r="AE149" s="33"/>
      <c r="AF149" s="33"/>
      <c r="AL149" s="34"/>
    </row>
    <row r="150">
      <c r="Z150" s="33"/>
      <c r="AA150" s="33"/>
      <c r="AB150" s="33"/>
      <c r="AC150" s="33"/>
      <c r="AD150" s="33"/>
      <c r="AE150" s="33"/>
      <c r="AF150" s="33"/>
      <c r="AL150" s="34"/>
    </row>
    <row r="151">
      <c r="Z151" s="33"/>
      <c r="AA151" s="33"/>
      <c r="AB151" s="33"/>
      <c r="AC151" s="33"/>
      <c r="AD151" s="33"/>
      <c r="AE151" s="33"/>
      <c r="AF151" s="33"/>
      <c r="AL151" s="34"/>
    </row>
    <row r="152">
      <c r="Z152" s="33"/>
      <c r="AA152" s="33"/>
      <c r="AB152" s="33"/>
      <c r="AC152" s="33"/>
      <c r="AD152" s="33"/>
      <c r="AE152" s="33"/>
      <c r="AF152" s="33"/>
      <c r="AL152" s="34"/>
    </row>
    <row r="153">
      <c r="Z153" s="33"/>
      <c r="AA153" s="33"/>
      <c r="AB153" s="33"/>
      <c r="AC153" s="33"/>
      <c r="AD153" s="33"/>
      <c r="AE153" s="33"/>
      <c r="AF153" s="33"/>
      <c r="AL153" s="34"/>
    </row>
    <row r="154">
      <c r="Z154" s="33"/>
      <c r="AA154" s="33"/>
      <c r="AB154" s="33"/>
      <c r="AC154" s="33"/>
      <c r="AD154" s="33"/>
      <c r="AE154" s="33"/>
      <c r="AF154" s="33"/>
      <c r="AL154" s="34"/>
    </row>
    <row r="155">
      <c r="Z155" s="33"/>
      <c r="AA155" s="33"/>
      <c r="AB155" s="33"/>
      <c r="AC155" s="33"/>
      <c r="AD155" s="33"/>
      <c r="AE155" s="33"/>
      <c r="AF155" s="33"/>
      <c r="AL155" s="34"/>
    </row>
    <row r="156">
      <c r="Z156" s="33"/>
      <c r="AA156" s="33"/>
      <c r="AB156" s="33"/>
      <c r="AC156" s="33"/>
      <c r="AD156" s="33"/>
      <c r="AE156" s="33"/>
      <c r="AF156" s="33"/>
      <c r="AL156" s="34"/>
    </row>
    <row r="157">
      <c r="Z157" s="33"/>
      <c r="AA157" s="33"/>
      <c r="AB157" s="33"/>
      <c r="AC157" s="33"/>
      <c r="AD157" s="33"/>
      <c r="AE157" s="33"/>
      <c r="AF157" s="33"/>
      <c r="AL157" s="34"/>
    </row>
    <row r="158">
      <c r="Z158" s="33"/>
      <c r="AA158" s="33"/>
      <c r="AB158" s="33"/>
      <c r="AC158" s="33"/>
      <c r="AD158" s="33"/>
      <c r="AE158" s="33"/>
      <c r="AF158" s="33"/>
      <c r="AL158" s="34"/>
    </row>
    <row r="159">
      <c r="Z159" s="33"/>
      <c r="AA159" s="33"/>
      <c r="AB159" s="33"/>
      <c r="AC159" s="33"/>
      <c r="AD159" s="33"/>
      <c r="AE159" s="33"/>
      <c r="AF159" s="33"/>
      <c r="AL159" s="34"/>
    </row>
    <row r="160">
      <c r="Z160" s="33"/>
      <c r="AA160" s="33"/>
      <c r="AB160" s="33"/>
      <c r="AC160" s="33"/>
      <c r="AD160" s="33"/>
      <c r="AE160" s="33"/>
      <c r="AF160" s="33"/>
      <c r="AL160" s="34"/>
    </row>
    <row r="161">
      <c r="Z161" s="33"/>
      <c r="AA161" s="33"/>
      <c r="AB161" s="33"/>
      <c r="AC161" s="33"/>
      <c r="AD161" s="33"/>
      <c r="AE161" s="33"/>
      <c r="AF161" s="33"/>
      <c r="AL161" s="34"/>
    </row>
    <row r="162">
      <c r="Z162" s="33"/>
      <c r="AA162" s="33"/>
      <c r="AB162" s="33"/>
      <c r="AC162" s="33"/>
      <c r="AD162" s="33"/>
      <c r="AE162" s="33"/>
      <c r="AF162" s="33"/>
      <c r="AL162" s="34"/>
    </row>
    <row r="163">
      <c r="Z163" s="33"/>
      <c r="AA163" s="33"/>
      <c r="AB163" s="33"/>
      <c r="AC163" s="33"/>
      <c r="AD163" s="33"/>
      <c r="AE163" s="33"/>
      <c r="AF163" s="33"/>
      <c r="AL163" s="34"/>
    </row>
    <row r="164">
      <c r="Z164" s="33"/>
      <c r="AA164" s="33"/>
      <c r="AB164" s="33"/>
      <c r="AC164" s="33"/>
      <c r="AD164" s="33"/>
      <c r="AE164" s="33"/>
      <c r="AF164" s="33"/>
      <c r="AL164" s="34"/>
    </row>
    <row r="165">
      <c r="Z165" s="33"/>
      <c r="AA165" s="33"/>
      <c r="AB165" s="33"/>
      <c r="AC165" s="33"/>
      <c r="AD165" s="33"/>
      <c r="AE165" s="33"/>
      <c r="AF165" s="33"/>
      <c r="AL165" s="34"/>
    </row>
    <row r="166">
      <c r="Z166" s="33"/>
      <c r="AA166" s="33"/>
      <c r="AB166" s="33"/>
      <c r="AC166" s="33"/>
      <c r="AD166" s="33"/>
      <c r="AE166" s="33"/>
      <c r="AF166" s="33"/>
      <c r="AL166" s="34"/>
    </row>
    <row r="167">
      <c r="Z167" s="33"/>
      <c r="AA167" s="33"/>
      <c r="AB167" s="33"/>
      <c r="AC167" s="33"/>
      <c r="AD167" s="33"/>
      <c r="AE167" s="33"/>
      <c r="AF167" s="33"/>
      <c r="AL167" s="34"/>
    </row>
    <row r="168">
      <c r="Z168" s="33"/>
      <c r="AA168" s="33"/>
      <c r="AB168" s="33"/>
      <c r="AC168" s="33"/>
      <c r="AD168" s="33"/>
      <c r="AE168" s="33"/>
      <c r="AF168" s="33"/>
      <c r="AL168" s="34"/>
    </row>
    <row r="169">
      <c r="Z169" s="33"/>
      <c r="AA169" s="33"/>
      <c r="AB169" s="33"/>
      <c r="AC169" s="33"/>
      <c r="AD169" s="33"/>
      <c r="AE169" s="33"/>
      <c r="AF169" s="33"/>
      <c r="AL169" s="34"/>
    </row>
    <row r="170">
      <c r="Z170" s="33"/>
      <c r="AA170" s="33"/>
      <c r="AB170" s="33"/>
      <c r="AC170" s="33"/>
      <c r="AD170" s="33"/>
      <c r="AE170" s="33"/>
      <c r="AF170" s="33"/>
      <c r="AL170" s="34"/>
    </row>
    <row r="171">
      <c r="Z171" s="33"/>
      <c r="AA171" s="33"/>
      <c r="AB171" s="33"/>
      <c r="AC171" s="33"/>
      <c r="AD171" s="33"/>
      <c r="AE171" s="33"/>
      <c r="AF171" s="33"/>
      <c r="AL171" s="34"/>
    </row>
    <row r="172">
      <c r="Z172" s="33"/>
      <c r="AA172" s="33"/>
      <c r="AB172" s="33"/>
      <c r="AC172" s="33"/>
      <c r="AD172" s="33"/>
      <c r="AE172" s="33"/>
      <c r="AF172" s="33"/>
      <c r="AL172" s="34"/>
    </row>
    <row r="173">
      <c r="Z173" s="33"/>
      <c r="AA173" s="33"/>
      <c r="AB173" s="33"/>
      <c r="AC173" s="33"/>
      <c r="AD173" s="33"/>
      <c r="AE173" s="33"/>
      <c r="AF173" s="33"/>
      <c r="AL173" s="34"/>
    </row>
    <row r="174">
      <c r="Z174" s="33"/>
      <c r="AA174" s="33"/>
      <c r="AB174" s="33"/>
      <c r="AC174" s="33"/>
      <c r="AD174" s="33"/>
      <c r="AE174" s="33"/>
      <c r="AF174" s="33"/>
      <c r="AL174" s="34"/>
    </row>
    <row r="175">
      <c r="Z175" s="33"/>
      <c r="AA175" s="33"/>
      <c r="AB175" s="33"/>
      <c r="AC175" s="33"/>
      <c r="AD175" s="33"/>
      <c r="AE175" s="33"/>
      <c r="AF175" s="33"/>
      <c r="AL175" s="34"/>
    </row>
    <row r="176">
      <c r="Z176" s="33"/>
      <c r="AA176" s="33"/>
      <c r="AB176" s="33"/>
      <c r="AC176" s="33"/>
      <c r="AD176" s="33"/>
      <c r="AE176" s="33"/>
      <c r="AF176" s="33"/>
      <c r="AL176" s="34"/>
    </row>
    <row r="177">
      <c r="Z177" s="33"/>
      <c r="AA177" s="33"/>
      <c r="AB177" s="33"/>
      <c r="AC177" s="33"/>
      <c r="AD177" s="33"/>
      <c r="AE177" s="33"/>
      <c r="AF177" s="33"/>
      <c r="AL177" s="34"/>
    </row>
    <row r="178">
      <c r="Z178" s="33"/>
      <c r="AA178" s="33"/>
      <c r="AB178" s="33"/>
      <c r="AC178" s="33"/>
      <c r="AD178" s="33"/>
      <c r="AE178" s="33"/>
      <c r="AF178" s="33"/>
      <c r="AL178" s="34"/>
    </row>
    <row r="179">
      <c r="Z179" s="33"/>
      <c r="AA179" s="33"/>
      <c r="AB179" s="33"/>
      <c r="AC179" s="33"/>
      <c r="AD179" s="33"/>
      <c r="AE179" s="33"/>
      <c r="AF179" s="33"/>
      <c r="AL179" s="34"/>
    </row>
    <row r="180">
      <c r="Z180" s="33"/>
      <c r="AA180" s="33"/>
      <c r="AB180" s="33"/>
      <c r="AC180" s="33"/>
      <c r="AD180" s="33"/>
      <c r="AE180" s="33"/>
      <c r="AF180" s="33"/>
      <c r="AL180" s="34"/>
    </row>
    <row r="181">
      <c r="Z181" s="33"/>
      <c r="AA181" s="33"/>
      <c r="AB181" s="33"/>
      <c r="AC181" s="33"/>
      <c r="AD181" s="33"/>
      <c r="AE181" s="33"/>
      <c r="AF181" s="33"/>
      <c r="AL181" s="34"/>
    </row>
    <row r="182">
      <c r="Z182" s="33"/>
      <c r="AA182" s="33"/>
      <c r="AB182" s="33"/>
      <c r="AC182" s="33"/>
      <c r="AD182" s="33"/>
      <c r="AE182" s="33"/>
      <c r="AF182" s="33"/>
      <c r="AL182" s="34"/>
    </row>
    <row r="183">
      <c r="Z183" s="33"/>
      <c r="AA183" s="33"/>
      <c r="AB183" s="33"/>
      <c r="AC183" s="33"/>
      <c r="AD183" s="33"/>
      <c r="AE183" s="33"/>
      <c r="AF183" s="33"/>
      <c r="AL183" s="34"/>
    </row>
    <row r="184">
      <c r="Z184" s="33"/>
      <c r="AA184" s="33"/>
      <c r="AB184" s="33"/>
      <c r="AC184" s="33"/>
      <c r="AD184" s="33"/>
      <c r="AE184" s="33"/>
      <c r="AF184" s="33"/>
      <c r="AL184" s="34"/>
    </row>
    <row r="185">
      <c r="Z185" s="33"/>
      <c r="AA185" s="33"/>
      <c r="AB185" s="33"/>
      <c r="AC185" s="33"/>
      <c r="AD185" s="33"/>
      <c r="AE185" s="33"/>
      <c r="AF185" s="33"/>
      <c r="AL185" s="34"/>
    </row>
    <row r="186">
      <c r="Z186" s="33"/>
      <c r="AA186" s="33"/>
      <c r="AB186" s="33"/>
      <c r="AC186" s="33"/>
      <c r="AD186" s="33"/>
      <c r="AE186" s="33"/>
      <c r="AF186" s="33"/>
      <c r="AL186" s="34"/>
    </row>
    <row r="187">
      <c r="Z187" s="33"/>
      <c r="AA187" s="33"/>
      <c r="AB187" s="33"/>
      <c r="AC187" s="33"/>
      <c r="AD187" s="33"/>
      <c r="AE187" s="33"/>
      <c r="AF187" s="33"/>
      <c r="AL187" s="34"/>
    </row>
    <row r="188">
      <c r="Z188" s="33"/>
      <c r="AA188" s="33"/>
      <c r="AB188" s="33"/>
      <c r="AC188" s="33"/>
      <c r="AD188" s="33"/>
      <c r="AE188" s="33"/>
      <c r="AF188" s="33"/>
      <c r="AL188" s="34"/>
    </row>
    <row r="189">
      <c r="Z189" s="33"/>
      <c r="AA189" s="33"/>
      <c r="AB189" s="33"/>
      <c r="AC189" s="33"/>
      <c r="AD189" s="33"/>
      <c r="AE189" s="33"/>
      <c r="AF189" s="33"/>
      <c r="AL189" s="34"/>
    </row>
    <row r="190">
      <c r="Z190" s="33"/>
      <c r="AA190" s="33"/>
      <c r="AB190" s="33"/>
      <c r="AC190" s="33"/>
      <c r="AD190" s="33"/>
      <c r="AE190" s="33"/>
      <c r="AF190" s="33"/>
      <c r="AL190" s="34"/>
    </row>
    <row r="191">
      <c r="Z191" s="33"/>
      <c r="AA191" s="33"/>
      <c r="AB191" s="33"/>
      <c r="AC191" s="33"/>
      <c r="AD191" s="33"/>
      <c r="AE191" s="33"/>
      <c r="AF191" s="33"/>
      <c r="AL191" s="34"/>
    </row>
    <row r="192">
      <c r="Z192" s="33"/>
      <c r="AA192" s="33"/>
      <c r="AB192" s="33"/>
      <c r="AC192" s="33"/>
      <c r="AD192" s="33"/>
      <c r="AE192" s="33"/>
      <c r="AF192" s="33"/>
      <c r="AL192" s="34"/>
    </row>
    <row r="193">
      <c r="Z193" s="33"/>
      <c r="AA193" s="33"/>
      <c r="AB193" s="33"/>
      <c r="AC193" s="33"/>
      <c r="AD193" s="33"/>
      <c r="AE193" s="33"/>
      <c r="AF193" s="33"/>
      <c r="AL193" s="34"/>
    </row>
    <row r="194">
      <c r="Z194" s="33"/>
      <c r="AA194" s="33"/>
      <c r="AB194" s="33"/>
      <c r="AC194" s="33"/>
      <c r="AD194" s="33"/>
      <c r="AE194" s="33"/>
      <c r="AF194" s="33"/>
      <c r="AL194" s="34"/>
    </row>
    <row r="195">
      <c r="Z195" s="33"/>
      <c r="AA195" s="33"/>
      <c r="AB195" s="33"/>
      <c r="AC195" s="33"/>
      <c r="AD195" s="33"/>
      <c r="AE195" s="33"/>
      <c r="AF195" s="33"/>
      <c r="AL195" s="34"/>
    </row>
    <row r="196">
      <c r="Z196" s="33"/>
      <c r="AA196" s="33"/>
      <c r="AB196" s="33"/>
      <c r="AC196" s="33"/>
      <c r="AD196" s="33"/>
      <c r="AE196" s="33"/>
      <c r="AF196" s="33"/>
      <c r="AL196" s="34"/>
    </row>
    <row r="197">
      <c r="Z197" s="33"/>
      <c r="AA197" s="33"/>
      <c r="AB197" s="33"/>
      <c r="AC197" s="33"/>
      <c r="AD197" s="33"/>
      <c r="AE197" s="33"/>
      <c r="AF197" s="33"/>
      <c r="AL197" s="34"/>
    </row>
    <row r="198">
      <c r="Z198" s="33"/>
      <c r="AA198" s="33"/>
      <c r="AB198" s="33"/>
      <c r="AC198" s="33"/>
      <c r="AD198" s="33"/>
      <c r="AE198" s="33"/>
      <c r="AF198" s="33"/>
      <c r="AL198" s="34"/>
    </row>
    <row r="199">
      <c r="Z199" s="33"/>
      <c r="AA199" s="33"/>
      <c r="AB199" s="33"/>
      <c r="AC199" s="33"/>
      <c r="AD199" s="33"/>
      <c r="AE199" s="33"/>
      <c r="AF199" s="33"/>
      <c r="AL199" s="34"/>
    </row>
    <row r="200">
      <c r="Z200" s="33"/>
      <c r="AA200" s="33"/>
      <c r="AB200" s="33"/>
      <c r="AC200" s="33"/>
      <c r="AD200" s="33"/>
      <c r="AE200" s="33"/>
      <c r="AF200" s="33"/>
      <c r="AL200" s="34"/>
    </row>
    <row r="201">
      <c r="Z201" s="33"/>
      <c r="AA201" s="33"/>
      <c r="AB201" s="33"/>
      <c r="AC201" s="33"/>
      <c r="AD201" s="33"/>
      <c r="AE201" s="33"/>
      <c r="AF201" s="33"/>
      <c r="AL201" s="34"/>
    </row>
    <row r="202">
      <c r="Z202" s="33"/>
      <c r="AA202" s="33"/>
      <c r="AB202" s="33"/>
      <c r="AC202" s="33"/>
      <c r="AD202" s="33"/>
      <c r="AE202" s="33"/>
      <c r="AF202" s="33"/>
      <c r="AL202" s="34"/>
    </row>
    <row r="203">
      <c r="Z203" s="33"/>
      <c r="AA203" s="33"/>
      <c r="AB203" s="33"/>
      <c r="AC203" s="33"/>
      <c r="AD203" s="33"/>
      <c r="AE203" s="33"/>
      <c r="AF203" s="33"/>
      <c r="AL203" s="34"/>
    </row>
    <row r="204">
      <c r="Z204" s="33"/>
      <c r="AA204" s="33"/>
      <c r="AB204" s="33"/>
      <c r="AC204" s="33"/>
      <c r="AD204" s="33"/>
      <c r="AE204" s="33"/>
      <c r="AF204" s="33"/>
      <c r="AL204" s="34"/>
    </row>
    <row r="205">
      <c r="Z205" s="33"/>
      <c r="AA205" s="33"/>
      <c r="AB205" s="33"/>
      <c r="AC205" s="33"/>
      <c r="AD205" s="33"/>
      <c r="AE205" s="33"/>
      <c r="AF205" s="33"/>
      <c r="AL205" s="34"/>
    </row>
    <row r="206">
      <c r="Z206" s="33"/>
      <c r="AA206" s="33"/>
      <c r="AB206" s="33"/>
      <c r="AC206" s="33"/>
      <c r="AD206" s="33"/>
      <c r="AE206" s="33"/>
      <c r="AF206" s="33"/>
      <c r="AL206" s="34"/>
    </row>
    <row r="207">
      <c r="Z207" s="33"/>
      <c r="AA207" s="33"/>
      <c r="AB207" s="33"/>
      <c r="AC207" s="33"/>
      <c r="AD207" s="33"/>
      <c r="AE207" s="33"/>
      <c r="AF207" s="33"/>
      <c r="AL207" s="34"/>
    </row>
    <row r="208">
      <c r="Z208" s="33"/>
      <c r="AA208" s="33"/>
      <c r="AB208" s="33"/>
      <c r="AC208" s="33"/>
      <c r="AD208" s="33"/>
      <c r="AE208" s="33"/>
      <c r="AF208" s="33"/>
      <c r="AL208" s="34"/>
    </row>
    <row r="209">
      <c r="Z209" s="33"/>
      <c r="AA209" s="33"/>
      <c r="AB209" s="33"/>
      <c r="AC209" s="33"/>
      <c r="AD209" s="33"/>
      <c r="AE209" s="33"/>
      <c r="AF209" s="33"/>
      <c r="AL209" s="34"/>
    </row>
    <row r="210">
      <c r="Z210" s="33"/>
      <c r="AA210" s="33"/>
      <c r="AB210" s="33"/>
      <c r="AC210" s="33"/>
      <c r="AD210" s="33"/>
      <c r="AE210" s="33"/>
      <c r="AF210" s="33"/>
      <c r="AL210" s="34"/>
    </row>
    <row r="211">
      <c r="Z211" s="33"/>
      <c r="AA211" s="33"/>
      <c r="AB211" s="33"/>
      <c r="AC211" s="33"/>
      <c r="AD211" s="33"/>
      <c r="AE211" s="33"/>
      <c r="AF211" s="33"/>
      <c r="AL211" s="34"/>
    </row>
    <row r="212">
      <c r="Z212" s="33"/>
      <c r="AA212" s="33"/>
      <c r="AB212" s="33"/>
      <c r="AC212" s="33"/>
      <c r="AD212" s="33"/>
      <c r="AE212" s="33"/>
      <c r="AF212" s="33"/>
      <c r="AL212" s="34"/>
    </row>
    <row r="213">
      <c r="Z213" s="33"/>
      <c r="AA213" s="33"/>
      <c r="AB213" s="33"/>
      <c r="AC213" s="33"/>
      <c r="AD213" s="33"/>
      <c r="AE213" s="33"/>
      <c r="AF213" s="33"/>
      <c r="AL213" s="34"/>
    </row>
    <row r="214">
      <c r="Z214" s="33"/>
      <c r="AA214" s="33"/>
      <c r="AB214" s="33"/>
      <c r="AC214" s="33"/>
      <c r="AD214" s="33"/>
      <c r="AE214" s="33"/>
      <c r="AF214" s="33"/>
      <c r="AL214" s="34"/>
    </row>
    <row r="215">
      <c r="Z215" s="33"/>
      <c r="AA215" s="33"/>
      <c r="AB215" s="33"/>
      <c r="AC215" s="33"/>
      <c r="AD215" s="33"/>
      <c r="AE215" s="33"/>
      <c r="AF215" s="33"/>
      <c r="AL215" s="34"/>
    </row>
    <row r="216">
      <c r="Z216" s="33"/>
      <c r="AA216" s="33"/>
      <c r="AB216" s="33"/>
      <c r="AC216" s="33"/>
      <c r="AD216" s="33"/>
      <c r="AE216" s="33"/>
      <c r="AF216" s="33"/>
      <c r="AL216" s="34"/>
    </row>
    <row r="217">
      <c r="Z217" s="33"/>
      <c r="AA217" s="33"/>
      <c r="AB217" s="33"/>
      <c r="AC217" s="33"/>
      <c r="AD217" s="33"/>
      <c r="AE217" s="33"/>
      <c r="AF217" s="33"/>
      <c r="AL217" s="34"/>
    </row>
    <row r="218">
      <c r="Z218" s="33"/>
      <c r="AA218" s="33"/>
      <c r="AB218" s="33"/>
      <c r="AC218" s="33"/>
      <c r="AD218" s="33"/>
      <c r="AE218" s="33"/>
      <c r="AF218" s="33"/>
      <c r="AL218" s="34"/>
    </row>
    <row r="219">
      <c r="Z219" s="33"/>
      <c r="AA219" s="33"/>
      <c r="AB219" s="33"/>
      <c r="AC219" s="33"/>
      <c r="AD219" s="33"/>
      <c r="AE219" s="33"/>
      <c r="AF219" s="33"/>
      <c r="AL219" s="34"/>
    </row>
    <row r="220">
      <c r="Z220" s="33"/>
      <c r="AA220" s="33"/>
      <c r="AB220" s="33"/>
      <c r="AC220" s="33"/>
      <c r="AD220" s="33"/>
      <c r="AE220" s="33"/>
      <c r="AF220" s="33"/>
      <c r="AL220" s="34"/>
    </row>
    <row r="221">
      <c r="Z221" s="33"/>
      <c r="AA221" s="33"/>
      <c r="AB221" s="33"/>
      <c r="AC221" s="33"/>
      <c r="AD221" s="33"/>
      <c r="AE221" s="33"/>
      <c r="AF221" s="33"/>
      <c r="AL221" s="34"/>
    </row>
    <row r="222">
      <c r="Z222" s="33"/>
      <c r="AA222" s="33"/>
      <c r="AB222" s="33"/>
      <c r="AC222" s="33"/>
      <c r="AD222" s="33"/>
      <c r="AE222" s="33"/>
      <c r="AF222" s="33"/>
      <c r="AL222" s="34"/>
    </row>
    <row r="223">
      <c r="Z223" s="33"/>
      <c r="AA223" s="33"/>
      <c r="AB223" s="33"/>
      <c r="AC223" s="33"/>
      <c r="AD223" s="33"/>
      <c r="AE223" s="33"/>
      <c r="AF223" s="33"/>
      <c r="AL223" s="34"/>
    </row>
    <row r="224">
      <c r="Z224" s="33"/>
      <c r="AA224" s="33"/>
      <c r="AB224" s="33"/>
      <c r="AC224" s="33"/>
      <c r="AD224" s="33"/>
      <c r="AE224" s="33"/>
      <c r="AF224" s="33"/>
      <c r="AL224" s="34"/>
    </row>
    <row r="225">
      <c r="Z225" s="33"/>
      <c r="AA225" s="33"/>
      <c r="AB225" s="33"/>
      <c r="AC225" s="33"/>
      <c r="AD225" s="33"/>
      <c r="AE225" s="33"/>
      <c r="AF225" s="33"/>
      <c r="AL225" s="34"/>
    </row>
    <row r="226">
      <c r="Z226" s="33"/>
      <c r="AA226" s="33"/>
      <c r="AB226" s="33"/>
      <c r="AC226" s="33"/>
      <c r="AD226" s="33"/>
      <c r="AE226" s="33"/>
      <c r="AF226" s="33"/>
      <c r="AL226" s="34"/>
    </row>
    <row r="227">
      <c r="Z227" s="33"/>
      <c r="AA227" s="33"/>
      <c r="AB227" s="33"/>
      <c r="AC227" s="33"/>
      <c r="AD227" s="33"/>
      <c r="AE227" s="33"/>
      <c r="AF227" s="33"/>
      <c r="AL227" s="34"/>
    </row>
    <row r="228">
      <c r="Z228" s="33"/>
      <c r="AA228" s="33"/>
      <c r="AB228" s="33"/>
      <c r="AC228" s="33"/>
      <c r="AD228" s="33"/>
      <c r="AE228" s="33"/>
      <c r="AF228" s="33"/>
      <c r="AL228" s="34"/>
    </row>
    <row r="229">
      <c r="Z229" s="33"/>
      <c r="AA229" s="33"/>
      <c r="AB229" s="33"/>
      <c r="AC229" s="33"/>
      <c r="AD229" s="33"/>
      <c r="AE229" s="33"/>
      <c r="AF229" s="33"/>
      <c r="AL229" s="34"/>
    </row>
    <row r="230">
      <c r="Z230" s="33"/>
      <c r="AA230" s="33"/>
      <c r="AB230" s="33"/>
      <c r="AC230" s="33"/>
      <c r="AD230" s="33"/>
      <c r="AE230" s="33"/>
      <c r="AF230" s="33"/>
      <c r="AL230" s="34"/>
    </row>
    <row r="231">
      <c r="Z231" s="33"/>
      <c r="AA231" s="33"/>
      <c r="AB231" s="33"/>
      <c r="AC231" s="33"/>
      <c r="AD231" s="33"/>
      <c r="AE231" s="33"/>
      <c r="AF231" s="33"/>
      <c r="AL231" s="34"/>
    </row>
    <row r="232">
      <c r="Z232" s="33"/>
      <c r="AA232" s="33"/>
      <c r="AB232" s="33"/>
      <c r="AC232" s="33"/>
      <c r="AD232" s="33"/>
      <c r="AE232" s="33"/>
      <c r="AF232" s="33"/>
      <c r="AL232" s="34"/>
    </row>
    <row r="233">
      <c r="Z233" s="33"/>
      <c r="AA233" s="33"/>
      <c r="AB233" s="33"/>
      <c r="AC233" s="33"/>
      <c r="AD233" s="33"/>
      <c r="AE233" s="33"/>
      <c r="AF233" s="33"/>
      <c r="AL233" s="34"/>
    </row>
    <row r="234">
      <c r="Z234" s="33"/>
      <c r="AA234" s="33"/>
      <c r="AB234" s="33"/>
      <c r="AC234" s="33"/>
      <c r="AD234" s="33"/>
      <c r="AE234" s="33"/>
      <c r="AF234" s="33"/>
      <c r="AL234" s="34"/>
    </row>
    <row r="235">
      <c r="Z235" s="33"/>
      <c r="AA235" s="33"/>
      <c r="AB235" s="33"/>
      <c r="AC235" s="33"/>
      <c r="AD235" s="33"/>
      <c r="AE235" s="33"/>
      <c r="AF235" s="33"/>
      <c r="AL235" s="34"/>
    </row>
    <row r="236">
      <c r="Z236" s="33"/>
      <c r="AA236" s="33"/>
      <c r="AB236" s="33"/>
      <c r="AC236" s="33"/>
      <c r="AD236" s="33"/>
      <c r="AE236" s="33"/>
      <c r="AF236" s="33"/>
      <c r="AL236" s="34"/>
    </row>
    <row r="237">
      <c r="Z237" s="33"/>
      <c r="AA237" s="33"/>
      <c r="AB237" s="33"/>
      <c r="AC237" s="33"/>
      <c r="AD237" s="33"/>
      <c r="AE237" s="33"/>
      <c r="AF237" s="33"/>
      <c r="AL237" s="34"/>
    </row>
    <row r="238">
      <c r="Z238" s="33"/>
      <c r="AA238" s="33"/>
      <c r="AB238" s="33"/>
      <c r="AC238" s="33"/>
      <c r="AD238" s="33"/>
      <c r="AE238" s="33"/>
      <c r="AF238" s="33"/>
      <c r="AL238" s="34"/>
    </row>
    <row r="239">
      <c r="Z239" s="33"/>
      <c r="AA239" s="33"/>
      <c r="AB239" s="33"/>
      <c r="AC239" s="33"/>
      <c r="AD239" s="33"/>
      <c r="AE239" s="33"/>
      <c r="AF239" s="33"/>
      <c r="AL239" s="34"/>
    </row>
    <row r="240">
      <c r="Z240" s="33"/>
      <c r="AA240" s="33"/>
      <c r="AB240" s="33"/>
      <c r="AC240" s="33"/>
      <c r="AD240" s="33"/>
      <c r="AE240" s="33"/>
      <c r="AF240" s="33"/>
      <c r="AL240" s="34"/>
    </row>
    <row r="241">
      <c r="Z241" s="33"/>
      <c r="AA241" s="33"/>
      <c r="AB241" s="33"/>
      <c r="AC241" s="33"/>
      <c r="AD241" s="33"/>
      <c r="AE241" s="33"/>
      <c r="AF241" s="33"/>
      <c r="AL241" s="34"/>
    </row>
    <row r="242">
      <c r="Z242" s="33"/>
      <c r="AA242" s="33"/>
      <c r="AB242" s="33"/>
      <c r="AC242" s="33"/>
      <c r="AD242" s="33"/>
      <c r="AE242" s="33"/>
      <c r="AF242" s="33"/>
      <c r="AL242" s="34"/>
    </row>
    <row r="243">
      <c r="Z243" s="33"/>
      <c r="AA243" s="33"/>
      <c r="AB243" s="33"/>
      <c r="AC243" s="33"/>
      <c r="AD243" s="33"/>
      <c r="AE243" s="33"/>
      <c r="AF243" s="33"/>
      <c r="AL243" s="34"/>
    </row>
    <row r="244">
      <c r="Z244" s="33"/>
      <c r="AA244" s="33"/>
      <c r="AB244" s="33"/>
      <c r="AC244" s="33"/>
      <c r="AD244" s="33"/>
      <c r="AE244" s="33"/>
      <c r="AF244" s="33"/>
      <c r="AL244" s="34"/>
    </row>
    <row r="245">
      <c r="Z245" s="33"/>
      <c r="AA245" s="33"/>
      <c r="AB245" s="33"/>
      <c r="AC245" s="33"/>
      <c r="AD245" s="33"/>
      <c r="AE245" s="33"/>
      <c r="AF245" s="33"/>
      <c r="AL245" s="34"/>
    </row>
    <row r="246">
      <c r="Z246" s="33"/>
      <c r="AA246" s="33"/>
      <c r="AB246" s="33"/>
      <c r="AC246" s="33"/>
      <c r="AD246" s="33"/>
      <c r="AE246" s="33"/>
      <c r="AF246" s="33"/>
      <c r="AL246" s="34"/>
    </row>
    <row r="247">
      <c r="Z247" s="33"/>
      <c r="AA247" s="33"/>
      <c r="AB247" s="33"/>
      <c r="AC247" s="33"/>
      <c r="AD247" s="33"/>
      <c r="AE247" s="33"/>
      <c r="AF247" s="33"/>
      <c r="AL247" s="34"/>
    </row>
    <row r="248">
      <c r="Z248" s="33"/>
      <c r="AA248" s="33"/>
      <c r="AB248" s="33"/>
      <c r="AC248" s="33"/>
      <c r="AD248" s="33"/>
      <c r="AE248" s="33"/>
      <c r="AF248" s="33"/>
      <c r="AL248" s="34"/>
    </row>
    <row r="249">
      <c r="Z249" s="33"/>
      <c r="AA249" s="33"/>
      <c r="AB249" s="33"/>
      <c r="AC249" s="33"/>
      <c r="AD249" s="33"/>
      <c r="AE249" s="33"/>
      <c r="AF249" s="33"/>
      <c r="AL249" s="34"/>
    </row>
    <row r="250">
      <c r="Z250" s="33"/>
      <c r="AA250" s="33"/>
      <c r="AB250" s="33"/>
      <c r="AC250" s="33"/>
      <c r="AD250" s="33"/>
      <c r="AE250" s="33"/>
      <c r="AF250" s="33"/>
      <c r="AL250" s="34"/>
    </row>
    <row r="251">
      <c r="Z251" s="33"/>
      <c r="AA251" s="33"/>
      <c r="AB251" s="33"/>
      <c r="AC251" s="33"/>
      <c r="AD251" s="33"/>
      <c r="AE251" s="33"/>
      <c r="AF251" s="33"/>
      <c r="AL251" s="34"/>
    </row>
    <row r="252">
      <c r="Z252" s="33"/>
      <c r="AA252" s="33"/>
      <c r="AB252" s="33"/>
      <c r="AC252" s="33"/>
      <c r="AD252" s="33"/>
      <c r="AE252" s="33"/>
      <c r="AF252" s="33"/>
      <c r="AL252" s="34"/>
    </row>
    <row r="253">
      <c r="Z253" s="33"/>
      <c r="AA253" s="33"/>
      <c r="AB253" s="33"/>
      <c r="AC253" s="33"/>
      <c r="AD253" s="33"/>
      <c r="AE253" s="33"/>
      <c r="AF253" s="33"/>
      <c r="AL253" s="34"/>
    </row>
    <row r="254">
      <c r="Z254" s="33"/>
      <c r="AA254" s="33"/>
      <c r="AB254" s="33"/>
      <c r="AC254" s="33"/>
      <c r="AD254" s="33"/>
      <c r="AE254" s="33"/>
      <c r="AF254" s="33"/>
      <c r="AL254" s="34"/>
    </row>
    <row r="255">
      <c r="Z255" s="33"/>
      <c r="AA255" s="33"/>
      <c r="AB255" s="33"/>
      <c r="AC255" s="33"/>
      <c r="AD255" s="33"/>
      <c r="AE255" s="33"/>
      <c r="AF255" s="33"/>
      <c r="AL255" s="34"/>
    </row>
    <row r="256">
      <c r="Z256" s="33"/>
      <c r="AA256" s="33"/>
      <c r="AB256" s="33"/>
      <c r="AC256" s="33"/>
      <c r="AD256" s="33"/>
      <c r="AE256" s="33"/>
      <c r="AF256" s="33"/>
      <c r="AL256" s="34"/>
    </row>
    <row r="257">
      <c r="Z257" s="33"/>
      <c r="AA257" s="33"/>
      <c r="AB257" s="33"/>
      <c r="AC257" s="33"/>
      <c r="AD257" s="33"/>
      <c r="AE257" s="33"/>
      <c r="AF257" s="33"/>
      <c r="AL257" s="34"/>
    </row>
    <row r="258">
      <c r="Z258" s="33"/>
      <c r="AA258" s="33"/>
      <c r="AB258" s="33"/>
      <c r="AC258" s="33"/>
      <c r="AD258" s="33"/>
      <c r="AE258" s="33"/>
      <c r="AF258" s="33"/>
      <c r="AL258" s="34"/>
    </row>
    <row r="259">
      <c r="Z259" s="33"/>
      <c r="AA259" s="33"/>
      <c r="AB259" s="33"/>
      <c r="AC259" s="33"/>
      <c r="AD259" s="33"/>
      <c r="AE259" s="33"/>
      <c r="AF259" s="33"/>
      <c r="AL259" s="34"/>
    </row>
    <row r="260">
      <c r="Z260" s="33"/>
      <c r="AA260" s="33"/>
      <c r="AB260" s="33"/>
      <c r="AC260" s="33"/>
      <c r="AD260" s="33"/>
      <c r="AE260" s="33"/>
      <c r="AF260" s="33"/>
      <c r="AL260" s="34"/>
    </row>
    <row r="261">
      <c r="Z261" s="33"/>
      <c r="AA261" s="33"/>
      <c r="AB261" s="33"/>
      <c r="AC261" s="33"/>
      <c r="AD261" s="33"/>
      <c r="AE261" s="33"/>
      <c r="AF261" s="33"/>
      <c r="AL261" s="34"/>
    </row>
    <row r="262">
      <c r="Z262" s="33"/>
      <c r="AA262" s="33"/>
      <c r="AB262" s="33"/>
      <c r="AC262" s="33"/>
      <c r="AD262" s="33"/>
      <c r="AE262" s="33"/>
      <c r="AF262" s="33"/>
      <c r="AL262" s="34"/>
    </row>
    <row r="263">
      <c r="Z263" s="33"/>
      <c r="AA263" s="33"/>
      <c r="AB263" s="33"/>
      <c r="AC263" s="33"/>
      <c r="AD263" s="33"/>
      <c r="AE263" s="33"/>
      <c r="AF263" s="33"/>
      <c r="AL263" s="34"/>
    </row>
    <row r="264">
      <c r="Z264" s="33"/>
      <c r="AA264" s="33"/>
      <c r="AB264" s="33"/>
      <c r="AC264" s="33"/>
      <c r="AD264" s="33"/>
      <c r="AE264" s="33"/>
      <c r="AF264" s="33"/>
      <c r="AL264" s="34"/>
    </row>
    <row r="265">
      <c r="Z265" s="33"/>
      <c r="AA265" s="33"/>
      <c r="AB265" s="33"/>
      <c r="AC265" s="33"/>
      <c r="AD265" s="33"/>
      <c r="AE265" s="33"/>
      <c r="AF265" s="33"/>
      <c r="AL265" s="34"/>
    </row>
    <row r="266">
      <c r="Z266" s="33"/>
      <c r="AA266" s="33"/>
      <c r="AB266" s="33"/>
      <c r="AC266" s="33"/>
      <c r="AD266" s="33"/>
      <c r="AE266" s="33"/>
      <c r="AF266" s="33"/>
      <c r="AL266" s="34"/>
    </row>
    <row r="267">
      <c r="Z267" s="33"/>
      <c r="AA267" s="33"/>
      <c r="AB267" s="33"/>
      <c r="AC267" s="33"/>
      <c r="AD267" s="33"/>
      <c r="AE267" s="33"/>
      <c r="AF267" s="33"/>
      <c r="AL267" s="34"/>
    </row>
    <row r="268">
      <c r="Z268" s="33"/>
      <c r="AA268" s="33"/>
      <c r="AB268" s="33"/>
      <c r="AC268" s="33"/>
      <c r="AD268" s="33"/>
      <c r="AE268" s="33"/>
      <c r="AF268" s="33"/>
      <c r="AL268" s="34"/>
    </row>
    <row r="269">
      <c r="Z269" s="33"/>
      <c r="AA269" s="33"/>
      <c r="AB269" s="33"/>
      <c r="AC269" s="33"/>
      <c r="AD269" s="33"/>
      <c r="AE269" s="33"/>
      <c r="AF269" s="33"/>
      <c r="AL269" s="34"/>
    </row>
    <row r="270">
      <c r="Z270" s="33"/>
      <c r="AA270" s="33"/>
      <c r="AB270" s="33"/>
      <c r="AC270" s="33"/>
      <c r="AD270" s="33"/>
      <c r="AE270" s="33"/>
      <c r="AF270" s="33"/>
      <c r="AL270" s="34"/>
    </row>
    <row r="271">
      <c r="Z271" s="33"/>
      <c r="AA271" s="33"/>
      <c r="AB271" s="33"/>
      <c r="AC271" s="33"/>
      <c r="AD271" s="33"/>
      <c r="AE271" s="33"/>
      <c r="AF271" s="33"/>
      <c r="AL271" s="34"/>
    </row>
    <row r="272">
      <c r="Z272" s="33"/>
      <c r="AA272" s="33"/>
      <c r="AB272" s="33"/>
      <c r="AC272" s="33"/>
      <c r="AD272" s="33"/>
      <c r="AE272" s="33"/>
      <c r="AF272" s="33"/>
      <c r="AL272" s="34"/>
    </row>
    <row r="273">
      <c r="Z273" s="33"/>
      <c r="AA273" s="33"/>
      <c r="AB273" s="33"/>
      <c r="AC273" s="33"/>
      <c r="AD273" s="33"/>
      <c r="AE273" s="33"/>
      <c r="AF273" s="33"/>
      <c r="AL273" s="34"/>
    </row>
    <row r="274">
      <c r="Z274" s="33"/>
      <c r="AA274" s="33"/>
      <c r="AB274" s="33"/>
      <c r="AC274" s="33"/>
      <c r="AD274" s="33"/>
      <c r="AE274" s="33"/>
      <c r="AF274" s="33"/>
      <c r="AL274" s="34"/>
    </row>
    <row r="275">
      <c r="Z275" s="33"/>
      <c r="AA275" s="33"/>
      <c r="AB275" s="33"/>
      <c r="AC275" s="33"/>
      <c r="AD275" s="33"/>
      <c r="AE275" s="33"/>
      <c r="AF275" s="33"/>
      <c r="AL275" s="34"/>
    </row>
    <row r="276">
      <c r="Z276" s="33"/>
      <c r="AA276" s="33"/>
      <c r="AB276" s="33"/>
      <c r="AC276" s="33"/>
      <c r="AD276" s="33"/>
      <c r="AE276" s="33"/>
      <c r="AF276" s="33"/>
      <c r="AL276" s="34"/>
    </row>
    <row r="277">
      <c r="Z277" s="33"/>
      <c r="AA277" s="33"/>
      <c r="AB277" s="33"/>
      <c r="AC277" s="33"/>
      <c r="AD277" s="33"/>
      <c r="AE277" s="33"/>
      <c r="AF277" s="33"/>
      <c r="AL277" s="34"/>
    </row>
    <row r="278">
      <c r="Z278" s="33"/>
      <c r="AA278" s="33"/>
      <c r="AB278" s="33"/>
      <c r="AC278" s="33"/>
      <c r="AD278" s="33"/>
      <c r="AE278" s="33"/>
      <c r="AF278" s="33"/>
      <c r="AL278" s="34"/>
    </row>
    <row r="279">
      <c r="Z279" s="33"/>
      <c r="AA279" s="33"/>
      <c r="AB279" s="33"/>
      <c r="AC279" s="33"/>
      <c r="AD279" s="33"/>
      <c r="AE279" s="33"/>
      <c r="AF279" s="33"/>
      <c r="AL279" s="34"/>
    </row>
    <row r="280">
      <c r="Z280" s="33"/>
      <c r="AA280" s="33"/>
      <c r="AB280" s="33"/>
      <c r="AC280" s="33"/>
      <c r="AD280" s="33"/>
      <c r="AE280" s="33"/>
      <c r="AF280" s="33"/>
      <c r="AL280" s="34"/>
    </row>
    <row r="281">
      <c r="Z281" s="33"/>
      <c r="AA281" s="33"/>
      <c r="AB281" s="33"/>
      <c r="AC281" s="33"/>
      <c r="AD281" s="33"/>
      <c r="AE281" s="33"/>
      <c r="AF281" s="33"/>
      <c r="AL281" s="34"/>
    </row>
    <row r="282">
      <c r="Z282" s="33"/>
      <c r="AA282" s="33"/>
      <c r="AB282" s="33"/>
      <c r="AC282" s="33"/>
      <c r="AD282" s="33"/>
      <c r="AE282" s="33"/>
      <c r="AF282" s="33"/>
      <c r="AL282" s="34"/>
    </row>
    <row r="283">
      <c r="Z283" s="33"/>
      <c r="AA283" s="33"/>
      <c r="AB283" s="33"/>
      <c r="AC283" s="33"/>
      <c r="AD283" s="33"/>
      <c r="AE283" s="33"/>
      <c r="AF283" s="33"/>
      <c r="AL283" s="34"/>
    </row>
    <row r="284">
      <c r="Z284" s="33"/>
      <c r="AA284" s="33"/>
      <c r="AB284" s="33"/>
      <c r="AC284" s="33"/>
      <c r="AD284" s="33"/>
      <c r="AE284" s="33"/>
      <c r="AF284" s="33"/>
      <c r="AL284" s="34"/>
    </row>
    <row r="285">
      <c r="Z285" s="33"/>
      <c r="AA285" s="33"/>
      <c r="AB285" s="33"/>
      <c r="AC285" s="33"/>
      <c r="AD285" s="33"/>
      <c r="AE285" s="33"/>
      <c r="AF285" s="33"/>
      <c r="AL285" s="34"/>
    </row>
    <row r="286">
      <c r="Z286" s="33"/>
      <c r="AA286" s="33"/>
      <c r="AB286" s="33"/>
      <c r="AC286" s="33"/>
      <c r="AD286" s="33"/>
      <c r="AE286" s="33"/>
      <c r="AF286" s="33"/>
      <c r="AL286" s="34"/>
    </row>
    <row r="287">
      <c r="Z287" s="33"/>
      <c r="AA287" s="33"/>
      <c r="AB287" s="33"/>
      <c r="AC287" s="33"/>
      <c r="AD287" s="33"/>
      <c r="AE287" s="33"/>
      <c r="AF287" s="33"/>
      <c r="AL287" s="34"/>
    </row>
    <row r="288">
      <c r="Z288" s="33"/>
      <c r="AA288" s="33"/>
      <c r="AB288" s="33"/>
      <c r="AC288" s="33"/>
      <c r="AD288" s="33"/>
      <c r="AE288" s="33"/>
      <c r="AF288" s="33"/>
      <c r="AL288" s="34"/>
    </row>
    <row r="289">
      <c r="Z289" s="33"/>
      <c r="AA289" s="33"/>
      <c r="AB289" s="33"/>
      <c r="AC289" s="33"/>
      <c r="AD289" s="33"/>
      <c r="AE289" s="33"/>
      <c r="AF289" s="33"/>
      <c r="AL289" s="34"/>
    </row>
    <row r="290">
      <c r="Z290" s="33"/>
      <c r="AA290" s="33"/>
      <c r="AB290" s="33"/>
      <c r="AC290" s="33"/>
      <c r="AD290" s="33"/>
      <c r="AE290" s="33"/>
      <c r="AF290" s="33"/>
      <c r="AL290" s="34"/>
    </row>
    <row r="291">
      <c r="Z291" s="33"/>
      <c r="AA291" s="33"/>
      <c r="AB291" s="33"/>
      <c r="AC291" s="33"/>
      <c r="AD291" s="33"/>
      <c r="AE291" s="33"/>
      <c r="AF291" s="33"/>
      <c r="AL291" s="34"/>
    </row>
    <row r="292">
      <c r="Z292" s="33"/>
      <c r="AA292" s="33"/>
      <c r="AB292" s="33"/>
      <c r="AC292" s="33"/>
      <c r="AD292" s="33"/>
      <c r="AE292" s="33"/>
      <c r="AF292" s="33"/>
      <c r="AL292" s="34"/>
    </row>
    <row r="293">
      <c r="Z293" s="33"/>
      <c r="AA293" s="33"/>
      <c r="AB293" s="33"/>
      <c r="AC293" s="33"/>
      <c r="AD293" s="33"/>
      <c r="AE293" s="33"/>
      <c r="AF293" s="33"/>
      <c r="AL293" s="34"/>
    </row>
    <row r="294">
      <c r="Z294" s="33"/>
      <c r="AA294" s="33"/>
      <c r="AB294" s="33"/>
      <c r="AC294" s="33"/>
      <c r="AD294" s="33"/>
      <c r="AE294" s="33"/>
      <c r="AF294" s="33"/>
      <c r="AL294" s="34"/>
    </row>
    <row r="295">
      <c r="Z295" s="33"/>
      <c r="AA295" s="33"/>
      <c r="AB295" s="33"/>
      <c r="AC295" s="33"/>
      <c r="AD295" s="33"/>
      <c r="AE295" s="33"/>
      <c r="AF295" s="33"/>
      <c r="AL295" s="34"/>
    </row>
    <row r="296">
      <c r="Z296" s="33"/>
      <c r="AA296" s="33"/>
      <c r="AB296" s="33"/>
      <c r="AC296" s="33"/>
      <c r="AD296" s="33"/>
      <c r="AE296" s="33"/>
      <c r="AF296" s="33"/>
      <c r="AL296" s="34"/>
    </row>
    <row r="297">
      <c r="Z297" s="33"/>
      <c r="AA297" s="33"/>
      <c r="AB297" s="33"/>
      <c r="AC297" s="33"/>
      <c r="AD297" s="33"/>
      <c r="AE297" s="33"/>
      <c r="AF297" s="33"/>
      <c r="AL297" s="34"/>
    </row>
    <row r="298">
      <c r="Z298" s="33"/>
      <c r="AA298" s="33"/>
      <c r="AB298" s="33"/>
      <c r="AC298" s="33"/>
      <c r="AD298" s="33"/>
      <c r="AE298" s="33"/>
      <c r="AF298" s="33"/>
      <c r="AL298" s="34"/>
    </row>
    <row r="299">
      <c r="Z299" s="33"/>
      <c r="AA299" s="33"/>
      <c r="AB299" s="33"/>
      <c r="AC299" s="33"/>
      <c r="AD299" s="33"/>
      <c r="AE299" s="33"/>
      <c r="AF299" s="33"/>
      <c r="AL299" s="34"/>
    </row>
    <row r="300">
      <c r="Z300" s="33"/>
      <c r="AA300" s="33"/>
      <c r="AB300" s="33"/>
      <c r="AC300" s="33"/>
      <c r="AD300" s="33"/>
      <c r="AE300" s="33"/>
      <c r="AF300" s="33"/>
      <c r="AL300" s="34"/>
    </row>
    <row r="301">
      <c r="Z301" s="33"/>
      <c r="AA301" s="33"/>
      <c r="AB301" s="33"/>
      <c r="AC301" s="33"/>
      <c r="AD301" s="33"/>
      <c r="AE301" s="33"/>
      <c r="AF301" s="33"/>
      <c r="AL301" s="34"/>
    </row>
    <row r="302">
      <c r="Z302" s="33"/>
      <c r="AA302" s="33"/>
      <c r="AB302" s="33"/>
      <c r="AC302" s="33"/>
      <c r="AD302" s="33"/>
      <c r="AE302" s="33"/>
      <c r="AF302" s="33"/>
      <c r="AL302" s="34"/>
    </row>
    <row r="303">
      <c r="Z303" s="33"/>
      <c r="AA303" s="33"/>
      <c r="AB303" s="33"/>
      <c r="AC303" s="33"/>
      <c r="AD303" s="33"/>
      <c r="AE303" s="33"/>
      <c r="AF303" s="33"/>
      <c r="AL303" s="34"/>
    </row>
    <row r="304">
      <c r="Z304" s="33"/>
      <c r="AA304" s="33"/>
      <c r="AB304" s="33"/>
      <c r="AC304" s="33"/>
      <c r="AD304" s="33"/>
      <c r="AE304" s="33"/>
      <c r="AF304" s="33"/>
      <c r="AL304" s="34"/>
    </row>
    <row r="305">
      <c r="Z305" s="33"/>
      <c r="AA305" s="33"/>
      <c r="AB305" s="33"/>
      <c r="AC305" s="33"/>
      <c r="AD305" s="33"/>
      <c r="AE305" s="33"/>
      <c r="AF305" s="33"/>
      <c r="AL305" s="34"/>
    </row>
    <row r="306">
      <c r="Z306" s="33"/>
      <c r="AA306" s="33"/>
      <c r="AB306" s="33"/>
      <c r="AC306" s="33"/>
      <c r="AD306" s="33"/>
      <c r="AE306" s="33"/>
      <c r="AF306" s="33"/>
      <c r="AL306" s="34"/>
    </row>
    <row r="307">
      <c r="Z307" s="33"/>
      <c r="AA307" s="33"/>
      <c r="AB307" s="33"/>
      <c r="AC307" s="33"/>
      <c r="AD307" s="33"/>
      <c r="AE307" s="33"/>
      <c r="AF307" s="33"/>
      <c r="AL307" s="34"/>
    </row>
    <row r="308">
      <c r="Z308" s="33"/>
      <c r="AA308" s="33"/>
      <c r="AB308" s="33"/>
      <c r="AC308" s="33"/>
      <c r="AD308" s="33"/>
      <c r="AE308" s="33"/>
      <c r="AF308" s="33"/>
      <c r="AL308" s="34"/>
    </row>
    <row r="309">
      <c r="Z309" s="33"/>
      <c r="AA309" s="33"/>
      <c r="AB309" s="33"/>
      <c r="AC309" s="33"/>
      <c r="AD309" s="33"/>
      <c r="AE309" s="33"/>
      <c r="AF309" s="33"/>
      <c r="AL309" s="34"/>
    </row>
    <row r="310">
      <c r="Z310" s="33"/>
      <c r="AA310" s="33"/>
      <c r="AB310" s="33"/>
      <c r="AC310" s="33"/>
      <c r="AD310" s="33"/>
      <c r="AE310" s="33"/>
      <c r="AF310" s="33"/>
      <c r="AL310" s="34"/>
    </row>
    <row r="311">
      <c r="Z311" s="33"/>
      <c r="AA311" s="33"/>
      <c r="AB311" s="33"/>
      <c r="AC311" s="33"/>
      <c r="AD311" s="33"/>
      <c r="AE311" s="33"/>
      <c r="AF311" s="33"/>
      <c r="AL311" s="34"/>
    </row>
    <row r="312">
      <c r="Z312" s="33"/>
      <c r="AA312" s="33"/>
      <c r="AB312" s="33"/>
      <c r="AC312" s="33"/>
      <c r="AD312" s="33"/>
      <c r="AE312" s="33"/>
      <c r="AF312" s="33"/>
      <c r="AL312" s="34"/>
    </row>
    <row r="313">
      <c r="Z313" s="33"/>
      <c r="AA313" s="33"/>
      <c r="AB313" s="33"/>
      <c r="AC313" s="33"/>
      <c r="AD313" s="33"/>
      <c r="AE313" s="33"/>
      <c r="AF313" s="33"/>
      <c r="AL313" s="34"/>
    </row>
    <row r="314">
      <c r="Z314" s="33"/>
      <c r="AA314" s="33"/>
      <c r="AB314" s="33"/>
      <c r="AC314" s="33"/>
      <c r="AD314" s="33"/>
      <c r="AE314" s="33"/>
      <c r="AF314" s="33"/>
      <c r="AL314" s="34"/>
    </row>
    <row r="315">
      <c r="Z315" s="33"/>
      <c r="AA315" s="33"/>
      <c r="AB315" s="33"/>
      <c r="AC315" s="33"/>
      <c r="AD315" s="33"/>
      <c r="AE315" s="33"/>
      <c r="AF315" s="33"/>
      <c r="AL315" s="34"/>
    </row>
    <row r="316">
      <c r="Z316" s="33"/>
      <c r="AA316" s="33"/>
      <c r="AB316" s="33"/>
      <c r="AC316" s="33"/>
      <c r="AD316" s="33"/>
      <c r="AE316" s="33"/>
      <c r="AF316" s="33"/>
      <c r="AL316" s="34"/>
    </row>
    <row r="317">
      <c r="Z317" s="33"/>
      <c r="AA317" s="33"/>
      <c r="AB317" s="33"/>
      <c r="AC317" s="33"/>
      <c r="AD317" s="33"/>
      <c r="AE317" s="33"/>
      <c r="AF317" s="33"/>
      <c r="AL317" s="34"/>
    </row>
    <row r="318">
      <c r="Z318" s="33"/>
      <c r="AA318" s="33"/>
      <c r="AB318" s="33"/>
      <c r="AC318" s="33"/>
      <c r="AD318" s="33"/>
      <c r="AE318" s="33"/>
      <c r="AF318" s="33"/>
      <c r="AL318" s="34"/>
    </row>
    <row r="319">
      <c r="Z319" s="33"/>
      <c r="AA319" s="33"/>
      <c r="AB319" s="33"/>
      <c r="AC319" s="33"/>
      <c r="AD319" s="33"/>
      <c r="AE319" s="33"/>
      <c r="AF319" s="33"/>
      <c r="AL319" s="34"/>
    </row>
    <row r="320">
      <c r="Z320" s="33"/>
      <c r="AA320" s="33"/>
      <c r="AB320" s="33"/>
      <c r="AC320" s="33"/>
      <c r="AD320" s="33"/>
      <c r="AE320" s="33"/>
      <c r="AF320" s="33"/>
      <c r="AL320" s="34"/>
    </row>
    <row r="321">
      <c r="Z321" s="33"/>
      <c r="AA321" s="33"/>
      <c r="AB321" s="33"/>
      <c r="AC321" s="33"/>
      <c r="AD321" s="33"/>
      <c r="AE321" s="33"/>
      <c r="AF321" s="33"/>
      <c r="AL321" s="34"/>
    </row>
    <row r="322">
      <c r="Z322" s="33"/>
      <c r="AA322" s="33"/>
      <c r="AB322" s="33"/>
      <c r="AC322" s="33"/>
      <c r="AD322" s="33"/>
      <c r="AE322" s="33"/>
      <c r="AF322" s="33"/>
      <c r="AL322" s="34"/>
    </row>
    <row r="323">
      <c r="Z323" s="33"/>
      <c r="AA323" s="33"/>
      <c r="AB323" s="33"/>
      <c r="AC323" s="33"/>
      <c r="AD323" s="33"/>
      <c r="AE323" s="33"/>
      <c r="AF323" s="33"/>
      <c r="AL323" s="34"/>
    </row>
    <row r="324">
      <c r="Z324" s="33"/>
      <c r="AA324" s="33"/>
      <c r="AB324" s="33"/>
      <c r="AC324" s="33"/>
      <c r="AD324" s="33"/>
      <c r="AE324" s="33"/>
      <c r="AF324" s="33"/>
      <c r="AL324" s="34"/>
    </row>
    <row r="325">
      <c r="Z325" s="33"/>
      <c r="AA325" s="33"/>
      <c r="AB325" s="33"/>
      <c r="AC325" s="33"/>
      <c r="AD325" s="33"/>
      <c r="AE325" s="33"/>
      <c r="AF325" s="33"/>
      <c r="AL325" s="34"/>
    </row>
    <row r="326">
      <c r="Z326" s="33"/>
      <c r="AA326" s="33"/>
      <c r="AB326" s="33"/>
      <c r="AC326" s="33"/>
      <c r="AD326" s="33"/>
      <c r="AE326" s="33"/>
      <c r="AF326" s="33"/>
      <c r="AL326" s="34"/>
    </row>
    <row r="327">
      <c r="Z327" s="33"/>
      <c r="AA327" s="33"/>
      <c r="AB327" s="33"/>
      <c r="AC327" s="33"/>
      <c r="AD327" s="33"/>
      <c r="AE327" s="33"/>
      <c r="AF327" s="33"/>
      <c r="AL327" s="34"/>
    </row>
    <row r="328">
      <c r="Z328" s="33"/>
      <c r="AA328" s="33"/>
      <c r="AB328" s="33"/>
      <c r="AC328" s="33"/>
      <c r="AD328" s="33"/>
      <c r="AE328" s="33"/>
      <c r="AF328" s="33"/>
      <c r="AL328" s="34"/>
    </row>
    <row r="329">
      <c r="Z329" s="33"/>
      <c r="AA329" s="33"/>
      <c r="AB329" s="33"/>
      <c r="AC329" s="33"/>
      <c r="AD329" s="33"/>
      <c r="AE329" s="33"/>
      <c r="AF329" s="33"/>
      <c r="AL329" s="34"/>
    </row>
    <row r="330">
      <c r="Z330" s="33"/>
      <c r="AA330" s="33"/>
      <c r="AB330" s="33"/>
      <c r="AC330" s="33"/>
      <c r="AD330" s="33"/>
      <c r="AE330" s="33"/>
      <c r="AF330" s="33"/>
      <c r="AL330" s="34"/>
    </row>
    <row r="331">
      <c r="Z331" s="33"/>
      <c r="AA331" s="33"/>
      <c r="AB331" s="33"/>
      <c r="AC331" s="33"/>
      <c r="AD331" s="33"/>
      <c r="AE331" s="33"/>
      <c r="AF331" s="33"/>
      <c r="AL331" s="34"/>
    </row>
    <row r="332">
      <c r="Z332" s="33"/>
      <c r="AA332" s="33"/>
      <c r="AB332" s="33"/>
      <c r="AC332" s="33"/>
      <c r="AD332" s="33"/>
      <c r="AE332" s="33"/>
      <c r="AF332" s="33"/>
      <c r="AL332" s="34"/>
    </row>
    <row r="333">
      <c r="Z333" s="33"/>
      <c r="AA333" s="33"/>
      <c r="AB333" s="33"/>
      <c r="AC333" s="33"/>
      <c r="AD333" s="33"/>
      <c r="AE333" s="33"/>
      <c r="AF333" s="33"/>
      <c r="AL333" s="34"/>
    </row>
    <row r="334">
      <c r="Z334" s="33"/>
      <c r="AA334" s="33"/>
      <c r="AB334" s="33"/>
      <c r="AC334" s="33"/>
      <c r="AD334" s="33"/>
      <c r="AE334" s="33"/>
      <c r="AF334" s="33"/>
      <c r="AL334" s="34"/>
    </row>
    <row r="335">
      <c r="Z335" s="33"/>
      <c r="AA335" s="33"/>
      <c r="AB335" s="33"/>
      <c r="AC335" s="33"/>
      <c r="AD335" s="33"/>
      <c r="AE335" s="33"/>
      <c r="AF335" s="33"/>
      <c r="AL335" s="34"/>
    </row>
    <row r="336">
      <c r="Z336" s="33"/>
      <c r="AA336" s="33"/>
      <c r="AB336" s="33"/>
      <c r="AC336" s="33"/>
      <c r="AD336" s="33"/>
      <c r="AE336" s="33"/>
      <c r="AF336" s="33"/>
      <c r="AL336" s="34"/>
    </row>
    <row r="337">
      <c r="Z337" s="33"/>
      <c r="AA337" s="33"/>
      <c r="AB337" s="33"/>
      <c r="AC337" s="33"/>
      <c r="AD337" s="33"/>
      <c r="AE337" s="33"/>
      <c r="AF337" s="33"/>
      <c r="AL337" s="34"/>
    </row>
    <row r="338">
      <c r="Z338" s="33"/>
      <c r="AA338" s="33"/>
      <c r="AB338" s="33"/>
      <c r="AC338" s="33"/>
      <c r="AD338" s="33"/>
      <c r="AE338" s="33"/>
      <c r="AF338" s="33"/>
      <c r="AL338" s="34"/>
    </row>
    <row r="339">
      <c r="Z339" s="33"/>
      <c r="AA339" s="33"/>
      <c r="AB339" s="33"/>
      <c r="AC339" s="33"/>
      <c r="AD339" s="33"/>
      <c r="AE339" s="33"/>
      <c r="AF339" s="33"/>
      <c r="AL339" s="34"/>
    </row>
    <row r="340">
      <c r="Z340" s="33"/>
      <c r="AA340" s="33"/>
      <c r="AB340" s="33"/>
      <c r="AC340" s="33"/>
      <c r="AD340" s="33"/>
      <c r="AE340" s="33"/>
      <c r="AF340" s="33"/>
      <c r="AL340" s="34"/>
    </row>
    <row r="341">
      <c r="Z341" s="33"/>
      <c r="AA341" s="33"/>
      <c r="AB341" s="33"/>
      <c r="AC341" s="33"/>
      <c r="AD341" s="33"/>
      <c r="AE341" s="33"/>
      <c r="AF341" s="33"/>
      <c r="AL341" s="34"/>
    </row>
    <row r="342">
      <c r="Z342" s="33"/>
      <c r="AA342" s="33"/>
      <c r="AB342" s="33"/>
      <c r="AC342" s="33"/>
      <c r="AD342" s="33"/>
      <c r="AE342" s="33"/>
      <c r="AF342" s="33"/>
      <c r="AL342" s="34"/>
    </row>
    <row r="343">
      <c r="Z343" s="33"/>
      <c r="AA343" s="33"/>
      <c r="AB343" s="33"/>
      <c r="AC343" s="33"/>
      <c r="AD343" s="33"/>
      <c r="AE343" s="33"/>
      <c r="AF343" s="33"/>
      <c r="AL343" s="34"/>
    </row>
    <row r="344">
      <c r="Z344" s="33"/>
      <c r="AA344" s="33"/>
      <c r="AB344" s="33"/>
      <c r="AC344" s="33"/>
      <c r="AD344" s="33"/>
      <c r="AE344" s="33"/>
      <c r="AF344" s="33"/>
      <c r="AL344" s="34"/>
    </row>
    <row r="345">
      <c r="Z345" s="33"/>
      <c r="AA345" s="33"/>
      <c r="AB345" s="33"/>
      <c r="AC345" s="33"/>
      <c r="AD345" s="33"/>
      <c r="AE345" s="33"/>
      <c r="AF345" s="33"/>
      <c r="AL345" s="34"/>
    </row>
    <row r="346">
      <c r="Z346" s="33"/>
      <c r="AA346" s="33"/>
      <c r="AB346" s="33"/>
      <c r="AC346" s="33"/>
      <c r="AD346" s="33"/>
      <c r="AE346" s="33"/>
      <c r="AF346" s="33"/>
      <c r="AL346" s="34"/>
    </row>
    <row r="347">
      <c r="Z347" s="33"/>
      <c r="AA347" s="33"/>
      <c r="AB347" s="33"/>
      <c r="AC347" s="33"/>
      <c r="AD347" s="33"/>
      <c r="AE347" s="33"/>
      <c r="AF347" s="33"/>
      <c r="AL347" s="34"/>
    </row>
    <row r="348">
      <c r="Z348" s="33"/>
      <c r="AA348" s="33"/>
      <c r="AB348" s="33"/>
      <c r="AC348" s="33"/>
      <c r="AD348" s="33"/>
      <c r="AE348" s="33"/>
      <c r="AF348" s="33"/>
      <c r="AL348" s="34"/>
    </row>
    <row r="349">
      <c r="Z349" s="33"/>
      <c r="AA349" s="33"/>
      <c r="AB349" s="33"/>
      <c r="AC349" s="33"/>
      <c r="AD349" s="33"/>
      <c r="AE349" s="33"/>
      <c r="AF349" s="33"/>
      <c r="AL349" s="34"/>
    </row>
    <row r="350">
      <c r="Z350" s="33"/>
      <c r="AA350" s="33"/>
      <c r="AB350" s="33"/>
      <c r="AC350" s="33"/>
      <c r="AD350" s="33"/>
      <c r="AE350" s="33"/>
      <c r="AF350" s="33"/>
      <c r="AL350" s="34"/>
    </row>
    <row r="351">
      <c r="Z351" s="33"/>
      <c r="AA351" s="33"/>
      <c r="AB351" s="33"/>
      <c r="AC351" s="33"/>
      <c r="AD351" s="33"/>
      <c r="AE351" s="33"/>
      <c r="AF351" s="33"/>
      <c r="AL351" s="34"/>
    </row>
    <row r="352">
      <c r="Z352" s="33"/>
      <c r="AA352" s="33"/>
      <c r="AB352" s="33"/>
      <c r="AC352" s="33"/>
      <c r="AD352" s="33"/>
      <c r="AE352" s="33"/>
      <c r="AF352" s="33"/>
      <c r="AL352" s="34"/>
    </row>
    <row r="353">
      <c r="Z353" s="33"/>
      <c r="AA353" s="33"/>
      <c r="AB353" s="33"/>
      <c r="AC353" s="33"/>
      <c r="AD353" s="33"/>
      <c r="AE353" s="33"/>
      <c r="AF353" s="33"/>
      <c r="AL353" s="34"/>
    </row>
    <row r="354">
      <c r="Z354" s="33"/>
      <c r="AA354" s="33"/>
      <c r="AB354" s="33"/>
      <c r="AC354" s="33"/>
      <c r="AD354" s="33"/>
      <c r="AE354" s="33"/>
      <c r="AF354" s="33"/>
      <c r="AL354" s="34"/>
    </row>
    <row r="355">
      <c r="Z355" s="33"/>
      <c r="AA355" s="33"/>
      <c r="AB355" s="33"/>
      <c r="AC355" s="33"/>
      <c r="AD355" s="33"/>
      <c r="AE355" s="33"/>
      <c r="AF355" s="33"/>
      <c r="AL355" s="34"/>
    </row>
    <row r="356">
      <c r="Z356" s="33"/>
      <c r="AA356" s="33"/>
      <c r="AB356" s="33"/>
      <c r="AC356" s="33"/>
      <c r="AD356" s="33"/>
      <c r="AE356" s="33"/>
      <c r="AF356" s="33"/>
      <c r="AL356" s="34"/>
    </row>
    <row r="357">
      <c r="Z357" s="33"/>
      <c r="AA357" s="33"/>
      <c r="AB357" s="33"/>
      <c r="AC357" s="33"/>
      <c r="AD357" s="33"/>
      <c r="AE357" s="33"/>
      <c r="AF357" s="33"/>
      <c r="AL357" s="34"/>
    </row>
    <row r="358">
      <c r="Z358" s="33"/>
      <c r="AA358" s="33"/>
      <c r="AB358" s="33"/>
      <c r="AC358" s="33"/>
      <c r="AD358" s="33"/>
      <c r="AE358" s="33"/>
      <c r="AF358" s="33"/>
      <c r="AL358" s="34"/>
    </row>
    <row r="359">
      <c r="Z359" s="33"/>
      <c r="AA359" s="33"/>
      <c r="AB359" s="33"/>
      <c r="AC359" s="33"/>
      <c r="AD359" s="33"/>
      <c r="AE359" s="33"/>
      <c r="AF359" s="33"/>
      <c r="AL359" s="34"/>
    </row>
    <row r="360">
      <c r="Z360" s="33"/>
      <c r="AA360" s="33"/>
      <c r="AB360" s="33"/>
      <c r="AC360" s="33"/>
      <c r="AD360" s="33"/>
      <c r="AE360" s="33"/>
      <c r="AF360" s="33"/>
      <c r="AL360" s="34"/>
    </row>
    <row r="361">
      <c r="Z361" s="33"/>
      <c r="AA361" s="33"/>
      <c r="AB361" s="33"/>
      <c r="AC361" s="33"/>
      <c r="AD361" s="33"/>
      <c r="AE361" s="33"/>
      <c r="AF361" s="33"/>
      <c r="AL361" s="34"/>
    </row>
    <row r="362">
      <c r="Z362" s="33"/>
      <c r="AA362" s="33"/>
      <c r="AB362" s="33"/>
      <c r="AC362" s="33"/>
      <c r="AD362" s="33"/>
      <c r="AE362" s="33"/>
      <c r="AF362" s="33"/>
      <c r="AL362" s="34"/>
    </row>
    <row r="363">
      <c r="Z363" s="33"/>
      <c r="AA363" s="33"/>
      <c r="AB363" s="33"/>
      <c r="AC363" s="33"/>
      <c r="AD363" s="33"/>
      <c r="AE363" s="33"/>
      <c r="AF363" s="33"/>
      <c r="AL363" s="34"/>
    </row>
    <row r="364">
      <c r="Z364" s="33"/>
      <c r="AA364" s="33"/>
      <c r="AB364" s="33"/>
      <c r="AC364" s="33"/>
      <c r="AD364" s="33"/>
      <c r="AE364" s="33"/>
      <c r="AF364" s="33"/>
      <c r="AL364" s="34"/>
    </row>
    <row r="365">
      <c r="Z365" s="33"/>
      <c r="AA365" s="33"/>
      <c r="AB365" s="33"/>
      <c r="AC365" s="33"/>
      <c r="AD365" s="33"/>
      <c r="AE365" s="33"/>
      <c r="AF365" s="33"/>
      <c r="AL365" s="34"/>
    </row>
    <row r="366">
      <c r="Z366" s="33"/>
      <c r="AA366" s="33"/>
      <c r="AB366" s="33"/>
      <c r="AC366" s="33"/>
      <c r="AD366" s="33"/>
      <c r="AE366" s="33"/>
      <c r="AF366" s="33"/>
      <c r="AL366" s="34"/>
    </row>
    <row r="367">
      <c r="Z367" s="33"/>
      <c r="AA367" s="33"/>
      <c r="AB367" s="33"/>
      <c r="AC367" s="33"/>
      <c r="AD367" s="33"/>
      <c r="AE367" s="33"/>
      <c r="AF367" s="33"/>
      <c r="AL367" s="34"/>
    </row>
    <row r="368">
      <c r="Z368" s="33"/>
      <c r="AA368" s="33"/>
      <c r="AB368" s="33"/>
      <c r="AC368" s="33"/>
      <c r="AD368" s="33"/>
      <c r="AE368" s="33"/>
      <c r="AF368" s="33"/>
      <c r="AL368" s="34"/>
    </row>
    <row r="369">
      <c r="Z369" s="33"/>
      <c r="AA369" s="33"/>
      <c r="AB369" s="33"/>
      <c r="AC369" s="33"/>
      <c r="AD369" s="33"/>
      <c r="AE369" s="33"/>
      <c r="AF369" s="33"/>
      <c r="AL369" s="34"/>
    </row>
    <row r="370">
      <c r="Z370" s="33"/>
      <c r="AA370" s="33"/>
      <c r="AB370" s="33"/>
      <c r="AC370" s="33"/>
      <c r="AD370" s="33"/>
      <c r="AE370" s="33"/>
      <c r="AF370" s="33"/>
      <c r="AL370" s="34"/>
    </row>
    <row r="371">
      <c r="Z371" s="33"/>
      <c r="AA371" s="33"/>
      <c r="AB371" s="33"/>
      <c r="AC371" s="33"/>
      <c r="AD371" s="33"/>
      <c r="AE371" s="33"/>
      <c r="AF371" s="33"/>
      <c r="AL371" s="34"/>
    </row>
    <row r="372">
      <c r="Z372" s="33"/>
      <c r="AA372" s="33"/>
      <c r="AB372" s="33"/>
      <c r="AC372" s="33"/>
      <c r="AD372" s="33"/>
      <c r="AE372" s="33"/>
      <c r="AF372" s="33"/>
      <c r="AL372" s="34"/>
    </row>
    <row r="373">
      <c r="Z373" s="33"/>
      <c r="AA373" s="33"/>
      <c r="AB373" s="33"/>
      <c r="AC373" s="33"/>
      <c r="AD373" s="33"/>
      <c r="AE373" s="33"/>
      <c r="AF373" s="33"/>
      <c r="AL373" s="34"/>
    </row>
    <row r="374">
      <c r="Z374" s="33"/>
      <c r="AA374" s="33"/>
      <c r="AB374" s="33"/>
      <c r="AC374" s="33"/>
      <c r="AD374" s="33"/>
      <c r="AE374" s="33"/>
      <c r="AF374" s="33"/>
      <c r="AL374" s="34"/>
    </row>
    <row r="375">
      <c r="Z375" s="33"/>
      <c r="AA375" s="33"/>
      <c r="AB375" s="33"/>
      <c r="AC375" s="33"/>
      <c r="AD375" s="33"/>
      <c r="AE375" s="33"/>
      <c r="AF375" s="33"/>
      <c r="AL375" s="34"/>
    </row>
    <row r="376">
      <c r="Z376" s="33"/>
      <c r="AA376" s="33"/>
      <c r="AB376" s="33"/>
      <c r="AC376" s="33"/>
      <c r="AD376" s="33"/>
      <c r="AE376" s="33"/>
      <c r="AF376" s="33"/>
      <c r="AL376" s="34"/>
    </row>
    <row r="377">
      <c r="Z377" s="33"/>
      <c r="AA377" s="33"/>
      <c r="AB377" s="33"/>
      <c r="AC377" s="33"/>
      <c r="AD377" s="33"/>
      <c r="AE377" s="33"/>
      <c r="AF377" s="33"/>
      <c r="AL377" s="34"/>
    </row>
    <row r="378">
      <c r="Z378" s="33"/>
      <c r="AA378" s="33"/>
      <c r="AB378" s="33"/>
      <c r="AC378" s="33"/>
      <c r="AD378" s="33"/>
      <c r="AE378" s="33"/>
      <c r="AF378" s="33"/>
      <c r="AL378" s="34"/>
    </row>
    <row r="379">
      <c r="Z379" s="33"/>
      <c r="AA379" s="33"/>
      <c r="AB379" s="33"/>
      <c r="AC379" s="33"/>
      <c r="AD379" s="33"/>
      <c r="AE379" s="33"/>
      <c r="AF379" s="33"/>
      <c r="AL379" s="34"/>
    </row>
    <row r="380">
      <c r="Z380" s="33"/>
      <c r="AA380" s="33"/>
      <c r="AB380" s="33"/>
      <c r="AC380" s="33"/>
      <c r="AD380" s="33"/>
      <c r="AE380" s="33"/>
      <c r="AF380" s="33"/>
      <c r="AL380" s="34"/>
    </row>
    <row r="381">
      <c r="Z381" s="33"/>
      <c r="AA381" s="33"/>
      <c r="AB381" s="33"/>
      <c r="AC381" s="33"/>
      <c r="AD381" s="33"/>
      <c r="AE381" s="33"/>
      <c r="AF381" s="33"/>
      <c r="AL381" s="34"/>
    </row>
    <row r="382">
      <c r="Z382" s="33"/>
      <c r="AA382" s="33"/>
      <c r="AB382" s="33"/>
      <c r="AC382" s="33"/>
      <c r="AD382" s="33"/>
      <c r="AE382" s="33"/>
      <c r="AF382" s="33"/>
      <c r="AL382" s="34"/>
    </row>
    <row r="383">
      <c r="Z383" s="33"/>
      <c r="AA383" s="33"/>
      <c r="AB383" s="33"/>
      <c r="AC383" s="33"/>
      <c r="AD383" s="33"/>
      <c r="AE383" s="33"/>
      <c r="AF383" s="33"/>
      <c r="AL383" s="34"/>
    </row>
    <row r="384">
      <c r="Z384" s="33"/>
      <c r="AA384" s="33"/>
      <c r="AB384" s="33"/>
      <c r="AC384" s="33"/>
      <c r="AD384" s="33"/>
      <c r="AE384" s="33"/>
      <c r="AF384" s="33"/>
      <c r="AL384" s="34"/>
    </row>
    <row r="385">
      <c r="Z385" s="33"/>
      <c r="AA385" s="33"/>
      <c r="AB385" s="33"/>
      <c r="AC385" s="33"/>
      <c r="AD385" s="33"/>
      <c r="AE385" s="33"/>
      <c r="AF385" s="33"/>
      <c r="AL385" s="34"/>
    </row>
    <row r="386">
      <c r="Z386" s="33"/>
      <c r="AA386" s="33"/>
      <c r="AB386" s="33"/>
      <c r="AC386" s="33"/>
      <c r="AD386" s="33"/>
      <c r="AE386" s="33"/>
      <c r="AF386" s="33"/>
      <c r="AL386" s="34"/>
    </row>
    <row r="387">
      <c r="Z387" s="33"/>
      <c r="AA387" s="33"/>
      <c r="AB387" s="33"/>
      <c r="AC387" s="33"/>
      <c r="AD387" s="33"/>
      <c r="AE387" s="33"/>
      <c r="AF387" s="33"/>
      <c r="AL387" s="34"/>
    </row>
    <row r="388">
      <c r="Z388" s="33"/>
      <c r="AA388" s="33"/>
      <c r="AB388" s="33"/>
      <c r="AC388" s="33"/>
      <c r="AD388" s="33"/>
      <c r="AE388" s="33"/>
      <c r="AF388" s="33"/>
      <c r="AL388" s="34"/>
    </row>
    <row r="389">
      <c r="Z389" s="33"/>
      <c r="AA389" s="33"/>
      <c r="AB389" s="33"/>
      <c r="AC389" s="33"/>
      <c r="AD389" s="33"/>
      <c r="AE389" s="33"/>
      <c r="AF389" s="33"/>
      <c r="AL389" s="34"/>
    </row>
    <row r="390">
      <c r="Z390" s="33"/>
      <c r="AA390" s="33"/>
      <c r="AB390" s="33"/>
      <c r="AC390" s="33"/>
      <c r="AD390" s="33"/>
      <c r="AE390" s="33"/>
      <c r="AF390" s="33"/>
      <c r="AL390" s="34"/>
    </row>
    <row r="391">
      <c r="Z391" s="33"/>
      <c r="AA391" s="33"/>
      <c r="AB391" s="33"/>
      <c r="AC391" s="33"/>
      <c r="AD391" s="33"/>
      <c r="AE391" s="33"/>
      <c r="AF391" s="33"/>
      <c r="AL391" s="34"/>
    </row>
    <row r="392">
      <c r="Z392" s="33"/>
      <c r="AA392" s="33"/>
      <c r="AB392" s="33"/>
      <c r="AC392" s="33"/>
      <c r="AD392" s="33"/>
      <c r="AE392" s="33"/>
      <c r="AF392" s="33"/>
      <c r="AL392" s="34"/>
    </row>
    <row r="393">
      <c r="Z393" s="33"/>
      <c r="AA393" s="33"/>
      <c r="AB393" s="33"/>
      <c r="AC393" s="33"/>
      <c r="AD393" s="33"/>
      <c r="AE393" s="33"/>
      <c r="AF393" s="33"/>
      <c r="AL393" s="34"/>
    </row>
    <row r="394">
      <c r="Z394" s="33"/>
      <c r="AA394" s="33"/>
      <c r="AB394" s="33"/>
      <c r="AC394" s="33"/>
      <c r="AD394" s="33"/>
      <c r="AE394" s="33"/>
      <c r="AF394" s="33"/>
      <c r="AL394" s="34"/>
    </row>
    <row r="395">
      <c r="Z395" s="33"/>
      <c r="AA395" s="33"/>
      <c r="AB395" s="33"/>
      <c r="AC395" s="33"/>
      <c r="AD395" s="33"/>
      <c r="AE395" s="33"/>
      <c r="AF395" s="33"/>
      <c r="AL395" s="34"/>
    </row>
    <row r="396">
      <c r="Z396" s="33"/>
      <c r="AA396" s="33"/>
      <c r="AB396" s="33"/>
      <c r="AC396" s="33"/>
      <c r="AD396" s="33"/>
      <c r="AE396" s="33"/>
      <c r="AF396" s="33"/>
      <c r="AL396" s="34"/>
    </row>
    <row r="397">
      <c r="Z397" s="33"/>
      <c r="AA397" s="33"/>
      <c r="AB397" s="33"/>
      <c r="AC397" s="33"/>
      <c r="AD397" s="33"/>
      <c r="AE397" s="33"/>
      <c r="AF397" s="33"/>
      <c r="AL397" s="34"/>
    </row>
    <row r="398">
      <c r="Z398" s="33"/>
      <c r="AA398" s="33"/>
      <c r="AB398" s="33"/>
      <c r="AC398" s="33"/>
      <c r="AD398" s="33"/>
      <c r="AE398" s="33"/>
      <c r="AF398" s="33"/>
      <c r="AL398" s="34"/>
    </row>
    <row r="399">
      <c r="Z399" s="33"/>
      <c r="AA399" s="33"/>
      <c r="AB399" s="33"/>
      <c r="AC399" s="33"/>
      <c r="AD399" s="33"/>
      <c r="AE399" s="33"/>
      <c r="AF399" s="33"/>
      <c r="AL399" s="34"/>
    </row>
    <row r="400">
      <c r="Z400" s="33"/>
      <c r="AA400" s="33"/>
      <c r="AB400" s="33"/>
      <c r="AC400" s="33"/>
      <c r="AD400" s="33"/>
      <c r="AE400" s="33"/>
      <c r="AF400" s="33"/>
      <c r="AL400" s="34"/>
    </row>
    <row r="401">
      <c r="Z401" s="33"/>
      <c r="AA401" s="33"/>
      <c r="AB401" s="33"/>
      <c r="AC401" s="33"/>
      <c r="AD401" s="33"/>
      <c r="AE401" s="33"/>
      <c r="AF401" s="33"/>
      <c r="AL401" s="34"/>
    </row>
    <row r="402">
      <c r="Z402" s="33"/>
      <c r="AA402" s="33"/>
      <c r="AB402" s="33"/>
      <c r="AC402" s="33"/>
      <c r="AD402" s="33"/>
      <c r="AE402" s="33"/>
      <c r="AF402" s="33"/>
      <c r="AL402" s="34"/>
    </row>
    <row r="403">
      <c r="Z403" s="33"/>
      <c r="AA403" s="33"/>
      <c r="AB403" s="33"/>
      <c r="AC403" s="33"/>
      <c r="AD403" s="33"/>
      <c r="AE403" s="33"/>
      <c r="AF403" s="33"/>
      <c r="AL403" s="34"/>
    </row>
    <row r="404">
      <c r="Z404" s="33"/>
      <c r="AA404" s="33"/>
      <c r="AB404" s="33"/>
      <c r="AC404" s="33"/>
      <c r="AD404" s="33"/>
      <c r="AE404" s="33"/>
      <c r="AF404" s="33"/>
      <c r="AL404" s="34"/>
    </row>
    <row r="405">
      <c r="Z405" s="33"/>
      <c r="AA405" s="33"/>
      <c r="AB405" s="33"/>
      <c r="AC405" s="33"/>
      <c r="AD405" s="33"/>
      <c r="AE405" s="33"/>
      <c r="AF405" s="33"/>
      <c r="AL405" s="34"/>
    </row>
    <row r="406">
      <c r="Z406" s="33"/>
      <c r="AA406" s="33"/>
      <c r="AB406" s="33"/>
      <c r="AC406" s="33"/>
      <c r="AD406" s="33"/>
      <c r="AE406" s="33"/>
      <c r="AF406" s="33"/>
      <c r="AL406" s="34"/>
    </row>
    <row r="407">
      <c r="Z407" s="33"/>
      <c r="AA407" s="33"/>
      <c r="AB407" s="33"/>
      <c r="AC407" s="33"/>
      <c r="AD407" s="33"/>
      <c r="AE407" s="33"/>
      <c r="AF407" s="33"/>
      <c r="AL407" s="34"/>
    </row>
    <row r="408">
      <c r="Z408" s="33"/>
      <c r="AA408" s="33"/>
      <c r="AB408" s="33"/>
      <c r="AC408" s="33"/>
      <c r="AD408" s="33"/>
      <c r="AE408" s="33"/>
      <c r="AF408" s="33"/>
      <c r="AL408" s="34"/>
    </row>
    <row r="409">
      <c r="Z409" s="33"/>
      <c r="AA409" s="33"/>
      <c r="AB409" s="33"/>
      <c r="AC409" s="33"/>
      <c r="AD409" s="33"/>
      <c r="AE409" s="33"/>
      <c r="AF409" s="33"/>
      <c r="AL409" s="34"/>
    </row>
    <row r="410">
      <c r="Z410" s="33"/>
      <c r="AA410" s="33"/>
      <c r="AB410" s="33"/>
      <c r="AC410" s="33"/>
      <c r="AD410" s="33"/>
      <c r="AE410" s="33"/>
      <c r="AF410" s="33"/>
      <c r="AL410" s="34"/>
    </row>
    <row r="411">
      <c r="Z411" s="33"/>
      <c r="AA411" s="33"/>
      <c r="AB411" s="33"/>
      <c r="AC411" s="33"/>
      <c r="AD411" s="33"/>
      <c r="AE411" s="33"/>
      <c r="AF411" s="33"/>
      <c r="AL411" s="34"/>
    </row>
    <row r="412">
      <c r="Z412" s="33"/>
      <c r="AA412" s="33"/>
      <c r="AB412" s="33"/>
      <c r="AC412" s="33"/>
      <c r="AD412" s="33"/>
      <c r="AE412" s="33"/>
      <c r="AF412" s="33"/>
      <c r="AL412" s="34"/>
    </row>
    <row r="413">
      <c r="Z413" s="33"/>
      <c r="AA413" s="33"/>
      <c r="AB413" s="33"/>
      <c r="AC413" s="33"/>
      <c r="AD413" s="33"/>
      <c r="AE413" s="33"/>
      <c r="AF413" s="33"/>
      <c r="AL413" s="34"/>
    </row>
    <row r="414">
      <c r="Z414" s="33"/>
      <c r="AA414" s="33"/>
      <c r="AB414" s="33"/>
      <c r="AC414" s="33"/>
      <c r="AD414" s="33"/>
      <c r="AE414" s="33"/>
      <c r="AF414" s="33"/>
      <c r="AL414" s="34"/>
    </row>
    <row r="415">
      <c r="Z415" s="33"/>
      <c r="AA415" s="33"/>
      <c r="AB415" s="33"/>
      <c r="AC415" s="33"/>
      <c r="AD415" s="33"/>
      <c r="AE415" s="33"/>
      <c r="AF415" s="33"/>
      <c r="AL415" s="34"/>
    </row>
    <row r="416">
      <c r="Z416" s="33"/>
      <c r="AA416" s="33"/>
      <c r="AB416" s="33"/>
      <c r="AC416" s="33"/>
      <c r="AD416" s="33"/>
      <c r="AE416" s="33"/>
      <c r="AF416" s="33"/>
      <c r="AL416" s="34"/>
    </row>
    <row r="417">
      <c r="Z417" s="33"/>
      <c r="AA417" s="33"/>
      <c r="AB417" s="33"/>
      <c r="AC417" s="33"/>
      <c r="AD417" s="33"/>
      <c r="AE417" s="33"/>
      <c r="AF417" s="33"/>
      <c r="AL417" s="34"/>
    </row>
    <row r="418">
      <c r="Z418" s="33"/>
      <c r="AA418" s="33"/>
      <c r="AB418" s="33"/>
      <c r="AC418" s="33"/>
      <c r="AD418" s="33"/>
      <c r="AE418" s="33"/>
      <c r="AF418" s="33"/>
      <c r="AL418" s="34"/>
    </row>
    <row r="419">
      <c r="Z419" s="33"/>
      <c r="AA419" s="33"/>
      <c r="AB419" s="33"/>
      <c r="AC419" s="33"/>
      <c r="AD419" s="33"/>
      <c r="AE419" s="33"/>
      <c r="AF419" s="33"/>
      <c r="AL419" s="34"/>
    </row>
    <row r="420">
      <c r="Z420" s="33"/>
      <c r="AA420" s="33"/>
      <c r="AB420" s="33"/>
      <c r="AC420" s="33"/>
      <c r="AD420" s="33"/>
      <c r="AE420" s="33"/>
      <c r="AF420" s="33"/>
      <c r="AL420" s="34"/>
    </row>
    <row r="421">
      <c r="Z421" s="33"/>
      <c r="AA421" s="33"/>
      <c r="AB421" s="33"/>
      <c r="AC421" s="33"/>
      <c r="AD421" s="33"/>
      <c r="AE421" s="33"/>
      <c r="AF421" s="33"/>
      <c r="AL421" s="34"/>
    </row>
    <row r="422">
      <c r="Z422" s="33"/>
      <c r="AA422" s="33"/>
      <c r="AB422" s="33"/>
      <c r="AC422" s="33"/>
      <c r="AD422" s="33"/>
      <c r="AE422" s="33"/>
      <c r="AF422" s="33"/>
      <c r="AL422" s="34"/>
    </row>
    <row r="423">
      <c r="Z423" s="33"/>
      <c r="AA423" s="33"/>
      <c r="AB423" s="33"/>
      <c r="AC423" s="33"/>
      <c r="AD423" s="33"/>
      <c r="AE423" s="33"/>
      <c r="AF423" s="33"/>
      <c r="AL423" s="34"/>
    </row>
    <row r="424">
      <c r="Z424" s="33"/>
      <c r="AA424" s="33"/>
      <c r="AB424" s="33"/>
      <c r="AC424" s="33"/>
      <c r="AD424" s="33"/>
      <c r="AE424" s="33"/>
      <c r="AF424" s="33"/>
      <c r="AL424" s="34"/>
    </row>
    <row r="425">
      <c r="Z425" s="33"/>
      <c r="AA425" s="33"/>
      <c r="AB425" s="33"/>
      <c r="AC425" s="33"/>
      <c r="AD425" s="33"/>
      <c r="AE425" s="33"/>
      <c r="AF425" s="33"/>
      <c r="AL425" s="34"/>
    </row>
    <row r="426">
      <c r="Z426" s="33"/>
      <c r="AA426" s="33"/>
      <c r="AB426" s="33"/>
      <c r="AC426" s="33"/>
      <c r="AD426" s="33"/>
      <c r="AE426" s="33"/>
      <c r="AF426" s="33"/>
      <c r="AL426" s="34"/>
    </row>
    <row r="427">
      <c r="Z427" s="33"/>
      <c r="AA427" s="33"/>
      <c r="AB427" s="33"/>
      <c r="AC427" s="33"/>
      <c r="AD427" s="33"/>
      <c r="AE427" s="33"/>
      <c r="AF427" s="33"/>
      <c r="AL427" s="34"/>
    </row>
    <row r="428">
      <c r="Z428" s="33"/>
      <c r="AA428" s="33"/>
      <c r="AB428" s="33"/>
      <c r="AC428" s="33"/>
      <c r="AD428" s="33"/>
      <c r="AE428" s="33"/>
      <c r="AF428" s="33"/>
      <c r="AL428" s="34"/>
    </row>
    <row r="429">
      <c r="Z429" s="33"/>
      <c r="AA429" s="33"/>
      <c r="AB429" s="33"/>
      <c r="AC429" s="33"/>
      <c r="AD429" s="33"/>
      <c r="AE429" s="33"/>
      <c r="AF429" s="33"/>
      <c r="AL429" s="34"/>
    </row>
    <row r="430">
      <c r="Z430" s="33"/>
      <c r="AA430" s="33"/>
      <c r="AB430" s="33"/>
      <c r="AC430" s="33"/>
      <c r="AD430" s="33"/>
      <c r="AE430" s="33"/>
      <c r="AF430" s="33"/>
      <c r="AL430" s="34"/>
    </row>
    <row r="431">
      <c r="Z431" s="33"/>
      <c r="AA431" s="33"/>
      <c r="AB431" s="33"/>
      <c r="AC431" s="33"/>
      <c r="AD431" s="33"/>
      <c r="AE431" s="33"/>
      <c r="AF431" s="33"/>
      <c r="AL431" s="34"/>
    </row>
    <row r="432">
      <c r="Z432" s="33"/>
      <c r="AA432" s="33"/>
      <c r="AB432" s="33"/>
      <c r="AC432" s="33"/>
      <c r="AD432" s="33"/>
      <c r="AE432" s="33"/>
      <c r="AF432" s="33"/>
      <c r="AL432" s="34"/>
    </row>
    <row r="433">
      <c r="Z433" s="33"/>
      <c r="AA433" s="33"/>
      <c r="AB433" s="33"/>
      <c r="AC433" s="33"/>
      <c r="AD433" s="33"/>
      <c r="AE433" s="33"/>
      <c r="AF433" s="33"/>
      <c r="AL433" s="34"/>
    </row>
    <row r="434">
      <c r="Z434" s="33"/>
      <c r="AA434" s="33"/>
      <c r="AB434" s="33"/>
      <c r="AC434" s="33"/>
      <c r="AD434" s="33"/>
      <c r="AE434" s="33"/>
      <c r="AF434" s="33"/>
      <c r="AL434" s="34"/>
    </row>
    <row r="435">
      <c r="Z435" s="33"/>
      <c r="AA435" s="33"/>
      <c r="AB435" s="33"/>
      <c r="AC435" s="33"/>
      <c r="AD435" s="33"/>
      <c r="AE435" s="33"/>
      <c r="AF435" s="33"/>
      <c r="AL435" s="34"/>
    </row>
    <row r="436">
      <c r="Z436" s="33"/>
      <c r="AA436" s="33"/>
      <c r="AB436" s="33"/>
      <c r="AC436" s="33"/>
      <c r="AD436" s="33"/>
      <c r="AE436" s="33"/>
      <c r="AF436" s="33"/>
      <c r="AL436" s="34"/>
    </row>
    <row r="437">
      <c r="Z437" s="33"/>
      <c r="AA437" s="33"/>
      <c r="AB437" s="33"/>
      <c r="AC437" s="33"/>
      <c r="AD437" s="33"/>
      <c r="AE437" s="33"/>
      <c r="AF437" s="33"/>
      <c r="AL437" s="34"/>
    </row>
    <row r="438">
      <c r="Z438" s="33"/>
      <c r="AA438" s="33"/>
      <c r="AB438" s="33"/>
      <c r="AC438" s="33"/>
      <c r="AD438" s="33"/>
      <c r="AE438" s="33"/>
      <c r="AF438" s="33"/>
      <c r="AL438" s="34"/>
    </row>
    <row r="439">
      <c r="Z439" s="33"/>
      <c r="AA439" s="33"/>
      <c r="AB439" s="33"/>
      <c r="AC439" s="33"/>
      <c r="AD439" s="33"/>
      <c r="AE439" s="33"/>
      <c r="AF439" s="33"/>
      <c r="AL439" s="34"/>
    </row>
    <row r="440">
      <c r="Z440" s="33"/>
      <c r="AA440" s="33"/>
      <c r="AB440" s="33"/>
      <c r="AC440" s="33"/>
      <c r="AD440" s="33"/>
      <c r="AE440" s="33"/>
      <c r="AF440" s="33"/>
      <c r="AL440" s="34"/>
    </row>
    <row r="441">
      <c r="Z441" s="33"/>
      <c r="AA441" s="33"/>
      <c r="AB441" s="33"/>
      <c r="AC441" s="33"/>
      <c r="AD441" s="33"/>
      <c r="AE441" s="33"/>
      <c r="AF441" s="33"/>
      <c r="AL441" s="34"/>
    </row>
    <row r="442">
      <c r="Z442" s="33"/>
      <c r="AA442" s="33"/>
      <c r="AB442" s="33"/>
      <c r="AC442" s="33"/>
      <c r="AD442" s="33"/>
      <c r="AE442" s="33"/>
      <c r="AF442" s="33"/>
      <c r="AL442" s="34"/>
    </row>
    <row r="443">
      <c r="Z443" s="33"/>
      <c r="AA443" s="33"/>
      <c r="AB443" s="33"/>
      <c r="AC443" s="33"/>
      <c r="AD443" s="33"/>
      <c r="AE443" s="33"/>
      <c r="AF443" s="33"/>
      <c r="AL443" s="34"/>
    </row>
    <row r="444">
      <c r="Z444" s="33"/>
      <c r="AA444" s="33"/>
      <c r="AB444" s="33"/>
      <c r="AC444" s="33"/>
      <c r="AD444" s="33"/>
      <c r="AE444" s="33"/>
      <c r="AF444" s="33"/>
      <c r="AL444" s="34"/>
    </row>
    <row r="445">
      <c r="Z445" s="33"/>
      <c r="AA445" s="33"/>
      <c r="AB445" s="33"/>
      <c r="AC445" s="33"/>
      <c r="AD445" s="33"/>
      <c r="AE445" s="33"/>
      <c r="AF445" s="33"/>
      <c r="AL445" s="34"/>
    </row>
    <row r="446">
      <c r="Z446" s="33"/>
      <c r="AA446" s="33"/>
      <c r="AB446" s="33"/>
      <c r="AC446" s="33"/>
      <c r="AD446" s="33"/>
      <c r="AE446" s="33"/>
      <c r="AF446" s="33"/>
      <c r="AL446" s="34"/>
    </row>
    <row r="447">
      <c r="Z447" s="33"/>
      <c r="AA447" s="33"/>
      <c r="AB447" s="33"/>
      <c r="AC447" s="33"/>
      <c r="AD447" s="33"/>
      <c r="AE447" s="33"/>
      <c r="AF447" s="33"/>
      <c r="AL447" s="34"/>
    </row>
    <row r="448">
      <c r="Z448" s="33"/>
      <c r="AA448" s="33"/>
      <c r="AB448" s="33"/>
      <c r="AC448" s="33"/>
      <c r="AD448" s="33"/>
      <c r="AE448" s="33"/>
      <c r="AF448" s="33"/>
      <c r="AL448" s="34"/>
    </row>
    <row r="449">
      <c r="Z449" s="33"/>
      <c r="AA449" s="33"/>
      <c r="AB449" s="33"/>
      <c r="AC449" s="33"/>
      <c r="AD449" s="33"/>
      <c r="AE449" s="33"/>
      <c r="AF449" s="33"/>
      <c r="AL449" s="34"/>
    </row>
    <row r="450">
      <c r="Z450" s="33"/>
      <c r="AA450" s="33"/>
      <c r="AB450" s="33"/>
      <c r="AC450" s="33"/>
      <c r="AD450" s="33"/>
      <c r="AE450" s="33"/>
      <c r="AF450" s="33"/>
      <c r="AL450" s="34"/>
    </row>
    <row r="451">
      <c r="Z451" s="33"/>
      <c r="AA451" s="33"/>
      <c r="AB451" s="33"/>
      <c r="AC451" s="33"/>
      <c r="AD451" s="33"/>
      <c r="AE451" s="33"/>
      <c r="AF451" s="33"/>
      <c r="AL451" s="34"/>
    </row>
    <row r="452">
      <c r="Z452" s="33"/>
      <c r="AA452" s="33"/>
      <c r="AB452" s="33"/>
      <c r="AC452" s="33"/>
      <c r="AD452" s="33"/>
      <c r="AE452" s="33"/>
      <c r="AF452" s="33"/>
      <c r="AL452" s="34"/>
    </row>
    <row r="453">
      <c r="Z453" s="33"/>
      <c r="AA453" s="33"/>
      <c r="AB453" s="33"/>
      <c r="AC453" s="33"/>
      <c r="AD453" s="33"/>
      <c r="AE453" s="33"/>
      <c r="AF453" s="33"/>
      <c r="AL453" s="34"/>
    </row>
    <row r="454">
      <c r="Z454" s="33"/>
      <c r="AA454" s="33"/>
      <c r="AB454" s="33"/>
      <c r="AC454" s="33"/>
      <c r="AD454" s="33"/>
      <c r="AE454" s="33"/>
      <c r="AF454" s="33"/>
      <c r="AL454" s="34"/>
    </row>
    <row r="455">
      <c r="Z455" s="33"/>
      <c r="AA455" s="33"/>
      <c r="AB455" s="33"/>
      <c r="AC455" s="33"/>
      <c r="AD455" s="33"/>
      <c r="AE455" s="33"/>
      <c r="AF455" s="33"/>
      <c r="AL455" s="34"/>
    </row>
    <row r="456">
      <c r="Z456" s="33"/>
      <c r="AA456" s="33"/>
      <c r="AB456" s="33"/>
      <c r="AC456" s="33"/>
      <c r="AD456" s="33"/>
      <c r="AE456" s="33"/>
      <c r="AF456" s="33"/>
      <c r="AL456" s="34"/>
    </row>
    <row r="457">
      <c r="Z457" s="33"/>
      <c r="AA457" s="33"/>
      <c r="AB457" s="33"/>
      <c r="AC457" s="33"/>
      <c r="AD457" s="33"/>
      <c r="AE457" s="33"/>
      <c r="AF457" s="33"/>
      <c r="AL457" s="34"/>
    </row>
    <row r="458">
      <c r="Z458" s="33"/>
      <c r="AA458" s="33"/>
      <c r="AB458" s="33"/>
      <c r="AC458" s="33"/>
      <c r="AD458" s="33"/>
      <c r="AE458" s="33"/>
      <c r="AF458" s="33"/>
      <c r="AL458" s="34"/>
    </row>
    <row r="459">
      <c r="Z459" s="33"/>
      <c r="AA459" s="33"/>
      <c r="AB459" s="33"/>
      <c r="AC459" s="33"/>
      <c r="AD459" s="33"/>
      <c r="AE459" s="33"/>
      <c r="AF459" s="33"/>
      <c r="AL459" s="34"/>
    </row>
    <row r="460">
      <c r="Z460" s="33"/>
      <c r="AA460" s="33"/>
      <c r="AB460" s="33"/>
      <c r="AC460" s="33"/>
      <c r="AD460" s="33"/>
      <c r="AE460" s="33"/>
      <c r="AF460" s="33"/>
      <c r="AL460" s="34"/>
    </row>
    <row r="461">
      <c r="Z461" s="33"/>
      <c r="AA461" s="33"/>
      <c r="AB461" s="33"/>
      <c r="AC461" s="33"/>
      <c r="AD461" s="33"/>
      <c r="AE461" s="33"/>
      <c r="AF461" s="33"/>
      <c r="AL461" s="34"/>
    </row>
    <row r="462">
      <c r="Z462" s="33"/>
      <c r="AA462" s="33"/>
      <c r="AB462" s="33"/>
      <c r="AC462" s="33"/>
      <c r="AD462" s="33"/>
      <c r="AE462" s="33"/>
      <c r="AF462" s="33"/>
      <c r="AL462" s="34"/>
    </row>
    <row r="463">
      <c r="Z463" s="33"/>
      <c r="AA463" s="33"/>
      <c r="AB463" s="33"/>
      <c r="AC463" s="33"/>
      <c r="AD463" s="33"/>
      <c r="AE463" s="33"/>
      <c r="AF463" s="33"/>
      <c r="AL463" s="34"/>
    </row>
    <row r="464">
      <c r="Z464" s="33"/>
      <c r="AA464" s="33"/>
      <c r="AB464" s="33"/>
      <c r="AC464" s="33"/>
      <c r="AD464" s="33"/>
      <c r="AE464" s="33"/>
      <c r="AF464" s="33"/>
      <c r="AL464" s="34"/>
    </row>
    <row r="465">
      <c r="Z465" s="33"/>
      <c r="AA465" s="33"/>
      <c r="AB465" s="33"/>
      <c r="AC465" s="33"/>
      <c r="AD465" s="33"/>
      <c r="AE465" s="33"/>
      <c r="AF465" s="33"/>
      <c r="AL465" s="34"/>
    </row>
    <row r="466">
      <c r="Z466" s="33"/>
      <c r="AA466" s="33"/>
      <c r="AB466" s="33"/>
      <c r="AC466" s="33"/>
      <c r="AD466" s="33"/>
      <c r="AE466" s="33"/>
      <c r="AF466" s="33"/>
      <c r="AL466" s="34"/>
    </row>
    <row r="467">
      <c r="Z467" s="33"/>
      <c r="AA467" s="33"/>
      <c r="AB467" s="33"/>
      <c r="AC467" s="33"/>
      <c r="AD467" s="33"/>
      <c r="AE467" s="33"/>
      <c r="AF467" s="33"/>
      <c r="AL467" s="34"/>
    </row>
    <row r="468">
      <c r="Z468" s="33"/>
      <c r="AA468" s="33"/>
      <c r="AB468" s="33"/>
      <c r="AC468" s="33"/>
      <c r="AD468" s="33"/>
      <c r="AE468" s="33"/>
      <c r="AF468" s="33"/>
      <c r="AL468" s="34"/>
    </row>
    <row r="469">
      <c r="Z469" s="33"/>
      <c r="AA469" s="33"/>
      <c r="AB469" s="33"/>
      <c r="AC469" s="33"/>
      <c r="AD469" s="33"/>
      <c r="AE469" s="33"/>
      <c r="AF469" s="33"/>
      <c r="AL469" s="34"/>
    </row>
    <row r="470">
      <c r="Z470" s="33"/>
      <c r="AA470" s="33"/>
      <c r="AB470" s="33"/>
      <c r="AC470" s="33"/>
      <c r="AD470" s="33"/>
      <c r="AE470" s="33"/>
      <c r="AF470" s="33"/>
      <c r="AL470" s="34"/>
    </row>
    <row r="471">
      <c r="Z471" s="33"/>
      <c r="AA471" s="33"/>
      <c r="AB471" s="33"/>
      <c r="AC471" s="33"/>
      <c r="AD471" s="33"/>
      <c r="AE471" s="33"/>
      <c r="AF471" s="33"/>
      <c r="AL471" s="34"/>
    </row>
    <row r="472">
      <c r="Z472" s="33"/>
      <c r="AA472" s="33"/>
      <c r="AB472" s="33"/>
      <c r="AC472" s="33"/>
      <c r="AD472" s="33"/>
      <c r="AE472" s="33"/>
      <c r="AF472" s="33"/>
      <c r="AL472" s="34"/>
    </row>
    <row r="473">
      <c r="Z473" s="33"/>
      <c r="AA473" s="33"/>
      <c r="AB473" s="33"/>
      <c r="AC473" s="33"/>
      <c r="AD473" s="33"/>
      <c r="AE473" s="33"/>
      <c r="AF473" s="33"/>
      <c r="AL473" s="34"/>
    </row>
    <row r="474">
      <c r="Z474" s="33"/>
      <c r="AA474" s="33"/>
      <c r="AB474" s="33"/>
      <c r="AC474" s="33"/>
      <c r="AD474" s="33"/>
      <c r="AE474" s="33"/>
      <c r="AF474" s="33"/>
      <c r="AL474" s="34"/>
    </row>
    <row r="475">
      <c r="Z475" s="33"/>
      <c r="AA475" s="33"/>
      <c r="AB475" s="33"/>
      <c r="AC475" s="33"/>
      <c r="AD475" s="33"/>
      <c r="AE475" s="33"/>
      <c r="AF475" s="33"/>
      <c r="AL475" s="34"/>
    </row>
    <row r="476">
      <c r="Z476" s="33"/>
      <c r="AA476" s="33"/>
      <c r="AB476" s="33"/>
      <c r="AC476" s="33"/>
      <c r="AD476" s="33"/>
      <c r="AE476" s="33"/>
      <c r="AF476" s="33"/>
      <c r="AL476" s="34"/>
    </row>
    <row r="477">
      <c r="Z477" s="33"/>
      <c r="AA477" s="33"/>
      <c r="AB477" s="33"/>
      <c r="AC477" s="33"/>
      <c r="AD477" s="33"/>
      <c r="AE477" s="33"/>
      <c r="AF477" s="33"/>
      <c r="AL477" s="34"/>
    </row>
    <row r="478">
      <c r="Z478" s="33"/>
      <c r="AA478" s="33"/>
      <c r="AB478" s="33"/>
      <c r="AC478" s="33"/>
      <c r="AD478" s="33"/>
      <c r="AE478" s="33"/>
      <c r="AF478" s="33"/>
      <c r="AL478" s="34"/>
    </row>
    <row r="479">
      <c r="Z479" s="33"/>
      <c r="AA479" s="33"/>
      <c r="AB479" s="33"/>
      <c r="AC479" s="33"/>
      <c r="AD479" s="33"/>
      <c r="AE479" s="33"/>
      <c r="AF479" s="33"/>
      <c r="AL479" s="34"/>
    </row>
    <row r="480">
      <c r="Z480" s="33"/>
      <c r="AA480" s="33"/>
      <c r="AB480" s="33"/>
      <c r="AC480" s="33"/>
      <c r="AD480" s="33"/>
      <c r="AE480" s="33"/>
      <c r="AF480" s="33"/>
      <c r="AL480" s="34"/>
    </row>
    <row r="481">
      <c r="Z481" s="33"/>
      <c r="AA481" s="33"/>
      <c r="AB481" s="33"/>
      <c r="AC481" s="33"/>
      <c r="AD481" s="33"/>
      <c r="AE481" s="33"/>
      <c r="AF481" s="33"/>
      <c r="AL481" s="34"/>
    </row>
    <row r="482">
      <c r="Z482" s="33"/>
      <c r="AA482" s="33"/>
      <c r="AB482" s="33"/>
      <c r="AC482" s="33"/>
      <c r="AD482" s="33"/>
      <c r="AE482" s="33"/>
      <c r="AF482" s="33"/>
      <c r="AL482" s="34"/>
    </row>
    <row r="483">
      <c r="Z483" s="33"/>
      <c r="AA483" s="33"/>
      <c r="AB483" s="33"/>
      <c r="AC483" s="33"/>
      <c r="AD483" s="33"/>
      <c r="AE483" s="33"/>
      <c r="AF483" s="33"/>
      <c r="AL483" s="34"/>
    </row>
    <row r="484">
      <c r="Z484" s="33"/>
      <c r="AA484" s="33"/>
      <c r="AB484" s="33"/>
      <c r="AC484" s="33"/>
      <c r="AD484" s="33"/>
      <c r="AE484" s="33"/>
      <c r="AF484" s="33"/>
      <c r="AL484" s="34"/>
    </row>
    <row r="485">
      <c r="Z485" s="33"/>
      <c r="AA485" s="33"/>
      <c r="AB485" s="33"/>
      <c r="AC485" s="33"/>
      <c r="AD485" s="33"/>
      <c r="AE485" s="33"/>
      <c r="AF485" s="33"/>
      <c r="AL485" s="34"/>
    </row>
    <row r="486">
      <c r="Z486" s="33"/>
      <c r="AA486" s="33"/>
      <c r="AB486" s="33"/>
      <c r="AC486" s="33"/>
      <c r="AD486" s="33"/>
      <c r="AE486" s="33"/>
      <c r="AF486" s="33"/>
      <c r="AL486" s="34"/>
    </row>
    <row r="487">
      <c r="Z487" s="33"/>
      <c r="AA487" s="33"/>
      <c r="AB487" s="33"/>
      <c r="AC487" s="33"/>
      <c r="AD487" s="33"/>
      <c r="AE487" s="33"/>
      <c r="AF487" s="33"/>
      <c r="AL487" s="34"/>
    </row>
    <row r="488">
      <c r="Z488" s="33"/>
      <c r="AA488" s="33"/>
      <c r="AB488" s="33"/>
      <c r="AC488" s="33"/>
      <c r="AD488" s="33"/>
      <c r="AE488" s="33"/>
      <c r="AF488" s="33"/>
      <c r="AL488" s="34"/>
    </row>
    <row r="489">
      <c r="Z489" s="33"/>
      <c r="AA489" s="33"/>
      <c r="AB489" s="33"/>
      <c r="AC489" s="33"/>
      <c r="AD489" s="33"/>
      <c r="AE489" s="33"/>
      <c r="AF489" s="33"/>
      <c r="AL489" s="34"/>
    </row>
    <row r="490">
      <c r="Z490" s="33"/>
      <c r="AA490" s="33"/>
      <c r="AB490" s="33"/>
      <c r="AC490" s="33"/>
      <c r="AD490" s="33"/>
      <c r="AE490" s="33"/>
      <c r="AF490" s="33"/>
      <c r="AL490" s="34"/>
    </row>
    <row r="491">
      <c r="Z491" s="33"/>
      <c r="AA491" s="33"/>
      <c r="AB491" s="33"/>
      <c r="AC491" s="33"/>
      <c r="AD491" s="33"/>
      <c r="AE491" s="33"/>
      <c r="AF491" s="33"/>
      <c r="AL491" s="34"/>
    </row>
    <row r="492">
      <c r="Z492" s="33"/>
      <c r="AA492" s="33"/>
      <c r="AB492" s="33"/>
      <c r="AC492" s="33"/>
      <c r="AD492" s="33"/>
      <c r="AE492" s="33"/>
      <c r="AF492" s="33"/>
      <c r="AL492" s="34"/>
    </row>
    <row r="493">
      <c r="Z493" s="33"/>
      <c r="AA493" s="33"/>
      <c r="AB493" s="33"/>
      <c r="AC493" s="33"/>
      <c r="AD493" s="33"/>
      <c r="AE493" s="33"/>
      <c r="AF493" s="33"/>
      <c r="AL493" s="34"/>
    </row>
    <row r="494">
      <c r="Z494" s="33"/>
      <c r="AA494" s="33"/>
      <c r="AB494" s="33"/>
      <c r="AC494" s="33"/>
      <c r="AD494" s="33"/>
      <c r="AE494" s="33"/>
      <c r="AF494" s="33"/>
      <c r="AL494" s="34"/>
    </row>
    <row r="495">
      <c r="Z495" s="33"/>
      <c r="AA495" s="33"/>
      <c r="AB495" s="33"/>
      <c r="AC495" s="33"/>
      <c r="AD495" s="33"/>
      <c r="AE495" s="33"/>
      <c r="AF495" s="33"/>
      <c r="AL495" s="34"/>
    </row>
    <row r="496">
      <c r="Z496" s="33"/>
      <c r="AA496" s="33"/>
      <c r="AB496" s="33"/>
      <c r="AC496" s="33"/>
      <c r="AD496" s="33"/>
      <c r="AE496" s="33"/>
      <c r="AF496" s="33"/>
      <c r="AL496" s="34"/>
    </row>
    <row r="497">
      <c r="Z497" s="33"/>
      <c r="AA497" s="33"/>
      <c r="AB497" s="33"/>
      <c r="AC497" s="33"/>
      <c r="AD497" s="33"/>
      <c r="AE497" s="33"/>
      <c r="AF497" s="33"/>
      <c r="AL497" s="34"/>
    </row>
    <row r="498">
      <c r="Z498" s="33"/>
      <c r="AA498" s="33"/>
      <c r="AB498" s="33"/>
      <c r="AC498" s="33"/>
      <c r="AD498" s="33"/>
      <c r="AE498" s="33"/>
      <c r="AF498" s="33"/>
      <c r="AL498" s="34"/>
    </row>
    <row r="499">
      <c r="Z499" s="33"/>
      <c r="AA499" s="33"/>
      <c r="AB499" s="33"/>
      <c r="AC499" s="33"/>
      <c r="AD499" s="33"/>
      <c r="AE499" s="33"/>
      <c r="AF499" s="33"/>
      <c r="AL499" s="34"/>
    </row>
    <row r="500">
      <c r="Z500" s="33"/>
      <c r="AA500" s="33"/>
      <c r="AB500" s="33"/>
      <c r="AC500" s="33"/>
      <c r="AD500" s="33"/>
      <c r="AE500" s="33"/>
      <c r="AF500" s="33"/>
      <c r="AL500" s="34"/>
    </row>
    <row r="501">
      <c r="Z501" s="33"/>
      <c r="AA501" s="33"/>
      <c r="AB501" s="33"/>
      <c r="AC501" s="33"/>
      <c r="AD501" s="33"/>
      <c r="AE501" s="33"/>
      <c r="AF501" s="33"/>
      <c r="AL501" s="34"/>
    </row>
    <row r="502">
      <c r="Z502" s="33"/>
      <c r="AA502" s="33"/>
      <c r="AB502" s="33"/>
      <c r="AC502" s="33"/>
      <c r="AD502" s="33"/>
      <c r="AE502" s="33"/>
      <c r="AF502" s="33"/>
      <c r="AL502" s="34"/>
    </row>
    <row r="503">
      <c r="Z503" s="33"/>
      <c r="AA503" s="33"/>
      <c r="AB503" s="33"/>
      <c r="AC503" s="33"/>
      <c r="AD503" s="33"/>
      <c r="AE503" s="33"/>
      <c r="AF503" s="33"/>
      <c r="AL503" s="34"/>
    </row>
    <row r="504">
      <c r="Z504" s="33"/>
      <c r="AA504" s="33"/>
      <c r="AB504" s="33"/>
      <c r="AC504" s="33"/>
      <c r="AD504" s="33"/>
      <c r="AE504" s="33"/>
      <c r="AF504" s="33"/>
      <c r="AL504" s="34"/>
    </row>
    <row r="505">
      <c r="Z505" s="33"/>
      <c r="AA505" s="33"/>
      <c r="AB505" s="33"/>
      <c r="AC505" s="33"/>
      <c r="AD505" s="33"/>
      <c r="AE505" s="33"/>
      <c r="AF505" s="33"/>
      <c r="AL505" s="34"/>
    </row>
    <row r="506">
      <c r="Z506" s="33"/>
      <c r="AA506" s="33"/>
      <c r="AB506" s="33"/>
      <c r="AC506" s="33"/>
      <c r="AD506" s="33"/>
      <c r="AE506" s="33"/>
      <c r="AF506" s="33"/>
      <c r="AL506" s="34"/>
    </row>
    <row r="507">
      <c r="Z507" s="33"/>
      <c r="AA507" s="33"/>
      <c r="AB507" s="33"/>
      <c r="AC507" s="33"/>
      <c r="AD507" s="33"/>
      <c r="AE507" s="33"/>
      <c r="AF507" s="33"/>
      <c r="AL507" s="34"/>
    </row>
    <row r="508">
      <c r="Z508" s="33"/>
      <c r="AA508" s="33"/>
      <c r="AB508" s="33"/>
      <c r="AC508" s="33"/>
      <c r="AD508" s="33"/>
      <c r="AE508" s="33"/>
      <c r="AF508" s="33"/>
      <c r="AL508" s="34"/>
    </row>
    <row r="509">
      <c r="Z509" s="33"/>
      <c r="AA509" s="33"/>
      <c r="AB509" s="33"/>
      <c r="AC509" s="33"/>
      <c r="AD509" s="33"/>
      <c r="AE509" s="33"/>
      <c r="AF509" s="33"/>
      <c r="AL509" s="34"/>
    </row>
    <row r="510">
      <c r="Z510" s="33"/>
      <c r="AA510" s="33"/>
      <c r="AB510" s="33"/>
      <c r="AC510" s="33"/>
      <c r="AD510" s="33"/>
      <c r="AE510" s="33"/>
      <c r="AF510" s="33"/>
      <c r="AL510" s="34"/>
    </row>
    <row r="511">
      <c r="Z511" s="33"/>
      <c r="AA511" s="33"/>
      <c r="AB511" s="33"/>
      <c r="AC511" s="33"/>
      <c r="AD511" s="33"/>
      <c r="AE511" s="33"/>
      <c r="AF511" s="33"/>
      <c r="AL511" s="34"/>
    </row>
    <row r="512">
      <c r="Z512" s="33"/>
      <c r="AA512" s="33"/>
      <c r="AB512" s="33"/>
      <c r="AC512" s="33"/>
      <c r="AD512" s="33"/>
      <c r="AE512" s="33"/>
      <c r="AF512" s="33"/>
      <c r="AL512" s="34"/>
    </row>
    <row r="513">
      <c r="Z513" s="33"/>
      <c r="AA513" s="33"/>
      <c r="AB513" s="33"/>
      <c r="AC513" s="33"/>
      <c r="AD513" s="33"/>
      <c r="AE513" s="33"/>
      <c r="AF513" s="33"/>
      <c r="AL513" s="34"/>
    </row>
    <row r="514">
      <c r="Z514" s="33"/>
      <c r="AA514" s="33"/>
      <c r="AB514" s="33"/>
      <c r="AC514" s="33"/>
      <c r="AD514" s="33"/>
      <c r="AE514" s="33"/>
      <c r="AF514" s="33"/>
      <c r="AL514" s="34"/>
    </row>
    <row r="515">
      <c r="Z515" s="33"/>
      <c r="AA515" s="33"/>
      <c r="AB515" s="33"/>
      <c r="AC515" s="33"/>
      <c r="AD515" s="33"/>
      <c r="AE515" s="33"/>
      <c r="AF515" s="33"/>
      <c r="AL515" s="34"/>
    </row>
    <row r="516">
      <c r="Z516" s="33"/>
      <c r="AA516" s="33"/>
      <c r="AB516" s="33"/>
      <c r="AC516" s="33"/>
      <c r="AD516" s="33"/>
      <c r="AE516" s="33"/>
      <c r="AF516" s="33"/>
      <c r="AL516" s="34"/>
    </row>
    <row r="517">
      <c r="Z517" s="33"/>
      <c r="AA517" s="33"/>
      <c r="AB517" s="33"/>
      <c r="AC517" s="33"/>
      <c r="AD517" s="33"/>
      <c r="AE517" s="33"/>
      <c r="AF517" s="33"/>
      <c r="AL517" s="34"/>
    </row>
    <row r="518">
      <c r="Z518" s="33"/>
      <c r="AA518" s="33"/>
      <c r="AB518" s="33"/>
      <c r="AC518" s="33"/>
      <c r="AD518" s="33"/>
      <c r="AE518" s="33"/>
      <c r="AF518" s="33"/>
      <c r="AL518" s="34"/>
    </row>
    <row r="519">
      <c r="Z519" s="33"/>
      <c r="AA519" s="33"/>
      <c r="AB519" s="33"/>
      <c r="AC519" s="33"/>
      <c r="AD519" s="33"/>
      <c r="AE519" s="33"/>
      <c r="AF519" s="33"/>
      <c r="AL519" s="34"/>
    </row>
    <row r="520">
      <c r="Z520" s="33"/>
      <c r="AA520" s="33"/>
      <c r="AB520" s="33"/>
      <c r="AC520" s="33"/>
      <c r="AD520" s="33"/>
      <c r="AE520" s="33"/>
      <c r="AF520" s="33"/>
      <c r="AL520" s="34"/>
    </row>
    <row r="521">
      <c r="Z521" s="33"/>
      <c r="AA521" s="33"/>
      <c r="AB521" s="33"/>
      <c r="AC521" s="33"/>
      <c r="AD521" s="33"/>
      <c r="AE521" s="33"/>
      <c r="AF521" s="33"/>
      <c r="AL521" s="34"/>
    </row>
    <row r="522">
      <c r="Z522" s="33"/>
      <c r="AA522" s="33"/>
      <c r="AB522" s="33"/>
      <c r="AC522" s="33"/>
      <c r="AD522" s="33"/>
      <c r="AE522" s="33"/>
      <c r="AF522" s="33"/>
      <c r="AL522" s="34"/>
    </row>
    <row r="523">
      <c r="Z523" s="33"/>
      <c r="AA523" s="33"/>
      <c r="AB523" s="33"/>
      <c r="AC523" s="33"/>
      <c r="AD523" s="33"/>
      <c r="AE523" s="33"/>
      <c r="AF523" s="33"/>
      <c r="AL523" s="34"/>
    </row>
    <row r="524">
      <c r="Z524" s="33"/>
      <c r="AA524" s="33"/>
      <c r="AB524" s="33"/>
      <c r="AC524" s="33"/>
      <c r="AD524" s="33"/>
      <c r="AE524" s="33"/>
      <c r="AF524" s="33"/>
      <c r="AL524" s="34"/>
    </row>
    <row r="525">
      <c r="Z525" s="33"/>
      <c r="AA525" s="33"/>
      <c r="AB525" s="33"/>
      <c r="AC525" s="33"/>
      <c r="AD525" s="33"/>
      <c r="AE525" s="33"/>
      <c r="AF525" s="33"/>
      <c r="AL525" s="34"/>
    </row>
    <row r="526">
      <c r="Z526" s="33"/>
      <c r="AA526" s="33"/>
      <c r="AB526" s="33"/>
      <c r="AC526" s="33"/>
      <c r="AD526" s="33"/>
      <c r="AE526" s="33"/>
      <c r="AF526" s="33"/>
      <c r="AL526" s="34"/>
    </row>
    <row r="527">
      <c r="Z527" s="33"/>
      <c r="AA527" s="33"/>
      <c r="AB527" s="33"/>
      <c r="AC527" s="33"/>
      <c r="AD527" s="33"/>
      <c r="AE527" s="33"/>
      <c r="AF527" s="33"/>
      <c r="AL527" s="34"/>
    </row>
    <row r="528">
      <c r="Z528" s="33"/>
      <c r="AA528" s="33"/>
      <c r="AB528" s="33"/>
      <c r="AC528" s="33"/>
      <c r="AD528" s="33"/>
      <c r="AE528" s="33"/>
      <c r="AF528" s="33"/>
      <c r="AL528" s="34"/>
    </row>
    <row r="529">
      <c r="Z529" s="33"/>
      <c r="AA529" s="33"/>
      <c r="AB529" s="33"/>
      <c r="AC529" s="33"/>
      <c r="AD529" s="33"/>
      <c r="AE529" s="33"/>
      <c r="AF529" s="33"/>
      <c r="AL529" s="34"/>
    </row>
    <row r="530">
      <c r="Z530" s="33"/>
      <c r="AA530" s="33"/>
      <c r="AB530" s="33"/>
      <c r="AC530" s="33"/>
      <c r="AD530" s="33"/>
      <c r="AE530" s="33"/>
      <c r="AF530" s="33"/>
      <c r="AL530" s="34"/>
    </row>
    <row r="531">
      <c r="Z531" s="33"/>
      <c r="AA531" s="33"/>
      <c r="AB531" s="33"/>
      <c r="AC531" s="33"/>
      <c r="AD531" s="33"/>
      <c r="AE531" s="33"/>
      <c r="AF531" s="33"/>
      <c r="AL531" s="34"/>
    </row>
    <row r="532">
      <c r="Z532" s="33"/>
      <c r="AA532" s="33"/>
      <c r="AB532" s="33"/>
      <c r="AC532" s="33"/>
      <c r="AD532" s="33"/>
      <c r="AE532" s="33"/>
      <c r="AF532" s="33"/>
      <c r="AL532" s="34"/>
    </row>
    <row r="533">
      <c r="Z533" s="33"/>
      <c r="AA533" s="33"/>
      <c r="AB533" s="33"/>
      <c r="AC533" s="33"/>
      <c r="AD533" s="33"/>
      <c r="AE533" s="33"/>
      <c r="AF533" s="33"/>
      <c r="AL533" s="34"/>
    </row>
    <row r="534">
      <c r="Z534" s="33"/>
      <c r="AA534" s="33"/>
      <c r="AB534" s="33"/>
      <c r="AC534" s="33"/>
      <c r="AD534" s="33"/>
      <c r="AE534" s="33"/>
      <c r="AF534" s="33"/>
      <c r="AL534" s="34"/>
    </row>
    <row r="535">
      <c r="Z535" s="33"/>
      <c r="AA535" s="33"/>
      <c r="AB535" s="33"/>
      <c r="AC535" s="33"/>
      <c r="AD535" s="33"/>
      <c r="AE535" s="33"/>
      <c r="AF535" s="33"/>
      <c r="AL535" s="34"/>
    </row>
    <row r="536">
      <c r="Z536" s="33"/>
      <c r="AA536" s="33"/>
      <c r="AB536" s="33"/>
      <c r="AC536" s="33"/>
      <c r="AD536" s="33"/>
      <c r="AE536" s="33"/>
      <c r="AF536" s="33"/>
      <c r="AL536" s="34"/>
    </row>
    <row r="537">
      <c r="Z537" s="33"/>
      <c r="AA537" s="33"/>
      <c r="AB537" s="33"/>
      <c r="AC537" s="33"/>
      <c r="AD537" s="33"/>
      <c r="AE537" s="33"/>
      <c r="AF537" s="33"/>
      <c r="AL537" s="34"/>
    </row>
    <row r="538">
      <c r="Z538" s="33"/>
      <c r="AA538" s="33"/>
      <c r="AB538" s="33"/>
      <c r="AC538" s="33"/>
      <c r="AD538" s="33"/>
      <c r="AE538" s="33"/>
      <c r="AF538" s="33"/>
      <c r="AL538" s="34"/>
    </row>
    <row r="539">
      <c r="Z539" s="33"/>
      <c r="AA539" s="33"/>
      <c r="AB539" s="33"/>
      <c r="AC539" s="33"/>
      <c r="AD539" s="33"/>
      <c r="AE539" s="33"/>
      <c r="AF539" s="33"/>
      <c r="AL539" s="34"/>
    </row>
    <row r="540">
      <c r="Z540" s="33"/>
      <c r="AA540" s="33"/>
      <c r="AB540" s="33"/>
      <c r="AC540" s="33"/>
      <c r="AD540" s="33"/>
      <c r="AE540" s="33"/>
      <c r="AF540" s="33"/>
      <c r="AL540" s="34"/>
    </row>
    <row r="541">
      <c r="Z541" s="33"/>
      <c r="AA541" s="33"/>
      <c r="AB541" s="33"/>
      <c r="AC541" s="33"/>
      <c r="AD541" s="33"/>
      <c r="AE541" s="33"/>
      <c r="AF541" s="33"/>
      <c r="AL541" s="34"/>
    </row>
    <row r="542">
      <c r="Z542" s="33"/>
      <c r="AA542" s="33"/>
      <c r="AB542" s="33"/>
      <c r="AC542" s="33"/>
      <c r="AD542" s="33"/>
      <c r="AE542" s="33"/>
      <c r="AF542" s="33"/>
      <c r="AL542" s="34"/>
    </row>
    <row r="543">
      <c r="Z543" s="33"/>
      <c r="AA543" s="33"/>
      <c r="AB543" s="33"/>
      <c r="AC543" s="33"/>
      <c r="AD543" s="33"/>
      <c r="AE543" s="33"/>
      <c r="AF543" s="33"/>
      <c r="AL543" s="34"/>
    </row>
    <row r="544">
      <c r="Z544" s="33"/>
      <c r="AA544" s="33"/>
      <c r="AB544" s="33"/>
      <c r="AC544" s="33"/>
      <c r="AD544" s="33"/>
      <c r="AE544" s="33"/>
      <c r="AF544" s="33"/>
      <c r="AL544" s="34"/>
    </row>
    <row r="545">
      <c r="Z545" s="33"/>
      <c r="AA545" s="33"/>
      <c r="AB545" s="33"/>
      <c r="AC545" s="33"/>
      <c r="AD545" s="33"/>
      <c r="AE545" s="33"/>
      <c r="AF545" s="33"/>
      <c r="AL545" s="34"/>
    </row>
    <row r="546">
      <c r="Z546" s="33"/>
      <c r="AA546" s="33"/>
      <c r="AB546" s="33"/>
      <c r="AC546" s="33"/>
      <c r="AD546" s="33"/>
      <c r="AE546" s="33"/>
      <c r="AF546" s="33"/>
      <c r="AL546" s="34"/>
    </row>
    <row r="547">
      <c r="Z547" s="33"/>
      <c r="AA547" s="33"/>
      <c r="AB547" s="33"/>
      <c r="AC547" s="33"/>
      <c r="AD547" s="33"/>
      <c r="AE547" s="33"/>
      <c r="AF547" s="33"/>
      <c r="AL547" s="34"/>
    </row>
    <row r="548">
      <c r="Z548" s="33"/>
      <c r="AA548" s="33"/>
      <c r="AB548" s="33"/>
      <c r="AC548" s="33"/>
      <c r="AD548" s="33"/>
      <c r="AE548" s="33"/>
      <c r="AF548" s="33"/>
      <c r="AL548" s="34"/>
    </row>
    <row r="549">
      <c r="Z549" s="33"/>
      <c r="AA549" s="33"/>
      <c r="AB549" s="33"/>
      <c r="AC549" s="33"/>
      <c r="AD549" s="33"/>
      <c r="AE549" s="33"/>
      <c r="AF549" s="33"/>
      <c r="AL549" s="34"/>
    </row>
    <row r="550">
      <c r="Z550" s="33"/>
      <c r="AA550" s="33"/>
      <c r="AB550" s="33"/>
      <c r="AC550" s="33"/>
      <c r="AD550" s="33"/>
      <c r="AE550" s="33"/>
      <c r="AF550" s="33"/>
      <c r="AL550" s="34"/>
    </row>
    <row r="551">
      <c r="Z551" s="33"/>
      <c r="AA551" s="33"/>
      <c r="AB551" s="33"/>
      <c r="AC551" s="33"/>
      <c r="AD551" s="33"/>
      <c r="AE551" s="33"/>
      <c r="AF551" s="33"/>
      <c r="AL551" s="34"/>
    </row>
    <row r="552">
      <c r="Z552" s="33"/>
      <c r="AA552" s="33"/>
      <c r="AB552" s="33"/>
      <c r="AC552" s="33"/>
      <c r="AD552" s="33"/>
      <c r="AE552" s="33"/>
      <c r="AF552" s="33"/>
      <c r="AL552" s="34"/>
    </row>
    <row r="553">
      <c r="Z553" s="33"/>
      <c r="AA553" s="33"/>
      <c r="AB553" s="33"/>
      <c r="AC553" s="33"/>
      <c r="AD553" s="33"/>
      <c r="AE553" s="33"/>
      <c r="AF553" s="33"/>
      <c r="AL553" s="34"/>
    </row>
    <row r="554">
      <c r="Z554" s="33"/>
      <c r="AA554" s="33"/>
      <c r="AB554" s="33"/>
      <c r="AC554" s="33"/>
      <c r="AD554" s="33"/>
      <c r="AE554" s="33"/>
      <c r="AF554" s="33"/>
      <c r="AL554" s="34"/>
    </row>
    <row r="555">
      <c r="Z555" s="33"/>
      <c r="AA555" s="33"/>
      <c r="AB555" s="33"/>
      <c r="AC555" s="33"/>
      <c r="AD555" s="33"/>
      <c r="AE555" s="33"/>
      <c r="AF555" s="33"/>
      <c r="AL555" s="34"/>
    </row>
    <row r="556">
      <c r="Z556" s="33"/>
      <c r="AA556" s="33"/>
      <c r="AB556" s="33"/>
      <c r="AC556" s="33"/>
      <c r="AD556" s="33"/>
      <c r="AE556" s="33"/>
      <c r="AF556" s="33"/>
      <c r="AL556" s="34"/>
    </row>
    <row r="557">
      <c r="Z557" s="33"/>
      <c r="AA557" s="33"/>
      <c r="AB557" s="33"/>
      <c r="AC557" s="33"/>
      <c r="AD557" s="33"/>
      <c r="AE557" s="33"/>
      <c r="AF557" s="33"/>
      <c r="AL557" s="34"/>
    </row>
    <row r="558">
      <c r="Z558" s="33"/>
      <c r="AA558" s="33"/>
      <c r="AB558" s="33"/>
      <c r="AC558" s="33"/>
      <c r="AD558" s="33"/>
      <c r="AE558" s="33"/>
      <c r="AF558" s="33"/>
      <c r="AL558" s="34"/>
    </row>
    <row r="559">
      <c r="Z559" s="33"/>
      <c r="AA559" s="33"/>
      <c r="AB559" s="33"/>
      <c r="AC559" s="33"/>
      <c r="AD559" s="33"/>
      <c r="AE559" s="33"/>
      <c r="AF559" s="33"/>
      <c r="AL559" s="34"/>
    </row>
    <row r="560">
      <c r="Z560" s="33"/>
      <c r="AA560" s="33"/>
      <c r="AB560" s="33"/>
      <c r="AC560" s="33"/>
      <c r="AD560" s="33"/>
      <c r="AE560" s="33"/>
      <c r="AF560" s="33"/>
      <c r="AL560" s="34"/>
    </row>
    <row r="561">
      <c r="Z561" s="33"/>
      <c r="AA561" s="33"/>
      <c r="AB561" s="33"/>
      <c r="AC561" s="33"/>
      <c r="AD561" s="33"/>
      <c r="AE561" s="33"/>
      <c r="AF561" s="33"/>
      <c r="AL561" s="34"/>
    </row>
    <row r="562">
      <c r="Z562" s="33"/>
      <c r="AA562" s="33"/>
      <c r="AB562" s="33"/>
      <c r="AC562" s="33"/>
      <c r="AD562" s="33"/>
      <c r="AE562" s="33"/>
      <c r="AF562" s="33"/>
      <c r="AL562" s="34"/>
    </row>
    <row r="563">
      <c r="Z563" s="33"/>
      <c r="AA563" s="33"/>
      <c r="AB563" s="33"/>
      <c r="AC563" s="33"/>
      <c r="AD563" s="33"/>
      <c r="AE563" s="33"/>
      <c r="AF563" s="33"/>
      <c r="AL563" s="34"/>
    </row>
    <row r="564">
      <c r="Z564" s="33"/>
      <c r="AA564" s="33"/>
      <c r="AB564" s="33"/>
      <c r="AC564" s="33"/>
      <c r="AD564" s="33"/>
      <c r="AE564" s="33"/>
      <c r="AF564" s="33"/>
      <c r="AL564" s="34"/>
    </row>
    <row r="565">
      <c r="Z565" s="33"/>
      <c r="AA565" s="33"/>
      <c r="AB565" s="33"/>
      <c r="AC565" s="33"/>
      <c r="AD565" s="33"/>
      <c r="AE565" s="33"/>
      <c r="AF565" s="33"/>
      <c r="AL565" s="34"/>
    </row>
    <row r="566">
      <c r="Z566" s="33"/>
      <c r="AA566" s="33"/>
      <c r="AB566" s="33"/>
      <c r="AC566" s="33"/>
      <c r="AD566" s="33"/>
      <c r="AE566" s="33"/>
      <c r="AF566" s="33"/>
      <c r="AL566" s="34"/>
    </row>
    <row r="567">
      <c r="Z567" s="33"/>
      <c r="AA567" s="33"/>
      <c r="AB567" s="33"/>
      <c r="AC567" s="33"/>
      <c r="AD567" s="33"/>
      <c r="AE567" s="33"/>
      <c r="AF567" s="33"/>
      <c r="AL567" s="34"/>
    </row>
    <row r="568">
      <c r="Z568" s="33"/>
      <c r="AA568" s="33"/>
      <c r="AB568" s="33"/>
      <c r="AC568" s="33"/>
      <c r="AD568" s="33"/>
      <c r="AE568" s="33"/>
      <c r="AF568" s="33"/>
      <c r="AL568" s="34"/>
    </row>
    <row r="569">
      <c r="Z569" s="33"/>
      <c r="AA569" s="33"/>
      <c r="AB569" s="33"/>
      <c r="AC569" s="33"/>
      <c r="AD569" s="33"/>
      <c r="AE569" s="33"/>
      <c r="AF569" s="33"/>
      <c r="AL569" s="34"/>
    </row>
    <row r="570">
      <c r="Z570" s="33"/>
      <c r="AA570" s="33"/>
      <c r="AB570" s="33"/>
      <c r="AC570" s="33"/>
      <c r="AD570" s="33"/>
      <c r="AE570" s="33"/>
      <c r="AF570" s="33"/>
      <c r="AL570" s="34"/>
    </row>
    <row r="571">
      <c r="Z571" s="33"/>
      <c r="AA571" s="33"/>
      <c r="AB571" s="33"/>
      <c r="AC571" s="33"/>
      <c r="AD571" s="33"/>
      <c r="AE571" s="33"/>
      <c r="AF571" s="33"/>
      <c r="AL571" s="34"/>
    </row>
    <row r="572">
      <c r="Z572" s="33"/>
      <c r="AA572" s="33"/>
      <c r="AB572" s="33"/>
      <c r="AC572" s="33"/>
      <c r="AD572" s="33"/>
      <c r="AE572" s="33"/>
      <c r="AF572" s="33"/>
      <c r="AL572" s="34"/>
    </row>
    <row r="573">
      <c r="Z573" s="33"/>
      <c r="AA573" s="33"/>
      <c r="AB573" s="33"/>
      <c r="AC573" s="33"/>
      <c r="AD573" s="33"/>
      <c r="AE573" s="33"/>
      <c r="AF573" s="33"/>
      <c r="AL573" s="34"/>
    </row>
    <row r="574">
      <c r="Z574" s="33"/>
      <c r="AA574" s="33"/>
      <c r="AB574" s="33"/>
      <c r="AC574" s="33"/>
      <c r="AD574" s="33"/>
      <c r="AE574" s="33"/>
      <c r="AF574" s="33"/>
      <c r="AL574" s="34"/>
    </row>
    <row r="575">
      <c r="Z575" s="33"/>
      <c r="AA575" s="33"/>
      <c r="AB575" s="33"/>
      <c r="AC575" s="33"/>
      <c r="AD575" s="33"/>
      <c r="AE575" s="33"/>
      <c r="AF575" s="33"/>
      <c r="AL575" s="34"/>
    </row>
    <row r="576">
      <c r="Z576" s="33"/>
      <c r="AA576" s="33"/>
      <c r="AB576" s="33"/>
      <c r="AC576" s="33"/>
      <c r="AD576" s="33"/>
      <c r="AE576" s="33"/>
      <c r="AF576" s="33"/>
      <c r="AL576" s="34"/>
    </row>
    <row r="577">
      <c r="Z577" s="33"/>
      <c r="AA577" s="33"/>
      <c r="AB577" s="33"/>
      <c r="AC577" s="33"/>
      <c r="AD577" s="33"/>
      <c r="AE577" s="33"/>
      <c r="AF577" s="33"/>
      <c r="AL577" s="34"/>
    </row>
    <row r="578">
      <c r="Z578" s="33"/>
      <c r="AA578" s="33"/>
      <c r="AB578" s="33"/>
      <c r="AC578" s="33"/>
      <c r="AD578" s="33"/>
      <c r="AE578" s="33"/>
      <c r="AF578" s="33"/>
      <c r="AL578" s="34"/>
    </row>
    <row r="579">
      <c r="Z579" s="33"/>
      <c r="AA579" s="33"/>
      <c r="AB579" s="33"/>
      <c r="AC579" s="33"/>
      <c r="AD579" s="33"/>
      <c r="AE579" s="33"/>
      <c r="AF579" s="33"/>
      <c r="AL579" s="34"/>
    </row>
    <row r="580">
      <c r="Z580" s="33"/>
      <c r="AA580" s="33"/>
      <c r="AB580" s="33"/>
      <c r="AC580" s="33"/>
      <c r="AD580" s="33"/>
      <c r="AE580" s="33"/>
      <c r="AF580" s="33"/>
      <c r="AL580" s="34"/>
    </row>
    <row r="581">
      <c r="Z581" s="33"/>
      <c r="AA581" s="33"/>
      <c r="AB581" s="33"/>
      <c r="AC581" s="33"/>
      <c r="AD581" s="33"/>
      <c r="AE581" s="33"/>
      <c r="AF581" s="33"/>
      <c r="AL581" s="34"/>
    </row>
    <row r="582">
      <c r="Z582" s="33"/>
      <c r="AA582" s="33"/>
      <c r="AB582" s="33"/>
      <c r="AC582" s="33"/>
      <c r="AD582" s="33"/>
      <c r="AE582" s="33"/>
      <c r="AF582" s="33"/>
      <c r="AL582" s="34"/>
    </row>
    <row r="583">
      <c r="Z583" s="33"/>
      <c r="AA583" s="33"/>
      <c r="AB583" s="33"/>
      <c r="AC583" s="33"/>
      <c r="AD583" s="33"/>
      <c r="AE583" s="33"/>
      <c r="AF583" s="33"/>
      <c r="AL583" s="34"/>
    </row>
    <row r="584">
      <c r="Z584" s="33"/>
      <c r="AA584" s="33"/>
      <c r="AB584" s="33"/>
      <c r="AC584" s="33"/>
      <c r="AD584" s="33"/>
      <c r="AE584" s="33"/>
      <c r="AF584" s="33"/>
      <c r="AL584" s="34"/>
    </row>
    <row r="585">
      <c r="Z585" s="33"/>
      <c r="AA585" s="33"/>
      <c r="AB585" s="33"/>
      <c r="AC585" s="33"/>
      <c r="AD585" s="33"/>
      <c r="AE585" s="33"/>
      <c r="AF585" s="33"/>
      <c r="AL585" s="34"/>
    </row>
    <row r="586">
      <c r="Z586" s="33"/>
      <c r="AA586" s="33"/>
      <c r="AB586" s="33"/>
      <c r="AC586" s="33"/>
      <c r="AD586" s="33"/>
      <c r="AE586" s="33"/>
      <c r="AF586" s="33"/>
      <c r="AL586" s="34"/>
    </row>
    <row r="587">
      <c r="Z587" s="33"/>
      <c r="AA587" s="33"/>
      <c r="AB587" s="33"/>
      <c r="AC587" s="33"/>
      <c r="AD587" s="33"/>
      <c r="AE587" s="33"/>
      <c r="AF587" s="33"/>
      <c r="AL587" s="34"/>
    </row>
    <row r="588">
      <c r="Z588" s="33"/>
      <c r="AA588" s="33"/>
      <c r="AB588" s="33"/>
      <c r="AC588" s="33"/>
      <c r="AD588" s="33"/>
      <c r="AE588" s="33"/>
      <c r="AF588" s="33"/>
      <c r="AL588" s="34"/>
    </row>
    <row r="589">
      <c r="Z589" s="33"/>
      <c r="AA589" s="33"/>
      <c r="AB589" s="33"/>
      <c r="AC589" s="33"/>
      <c r="AD589" s="33"/>
      <c r="AE589" s="33"/>
      <c r="AF589" s="33"/>
      <c r="AL589" s="34"/>
    </row>
    <row r="590">
      <c r="Z590" s="33"/>
      <c r="AA590" s="33"/>
      <c r="AB590" s="33"/>
      <c r="AC590" s="33"/>
      <c r="AD590" s="33"/>
      <c r="AE590" s="33"/>
      <c r="AF590" s="33"/>
      <c r="AL590" s="34"/>
    </row>
    <row r="591">
      <c r="Z591" s="33"/>
      <c r="AA591" s="33"/>
      <c r="AB591" s="33"/>
      <c r="AC591" s="33"/>
      <c r="AD591" s="33"/>
      <c r="AE591" s="33"/>
      <c r="AF591" s="33"/>
      <c r="AL591" s="34"/>
    </row>
    <row r="592">
      <c r="Z592" s="33"/>
      <c r="AA592" s="33"/>
      <c r="AB592" s="33"/>
      <c r="AC592" s="33"/>
      <c r="AD592" s="33"/>
      <c r="AE592" s="33"/>
      <c r="AF592" s="33"/>
      <c r="AL592" s="34"/>
    </row>
    <row r="593">
      <c r="Z593" s="33"/>
      <c r="AA593" s="33"/>
      <c r="AB593" s="33"/>
      <c r="AC593" s="33"/>
      <c r="AD593" s="33"/>
      <c r="AE593" s="33"/>
      <c r="AF593" s="33"/>
      <c r="AL593" s="34"/>
    </row>
    <row r="594">
      <c r="Z594" s="33"/>
      <c r="AA594" s="33"/>
      <c r="AB594" s="33"/>
      <c r="AC594" s="33"/>
      <c r="AD594" s="33"/>
      <c r="AE594" s="33"/>
      <c r="AF594" s="33"/>
      <c r="AL594" s="34"/>
    </row>
    <row r="595">
      <c r="Z595" s="33"/>
      <c r="AA595" s="33"/>
      <c r="AB595" s="33"/>
      <c r="AC595" s="33"/>
      <c r="AD595" s="33"/>
      <c r="AE595" s="33"/>
      <c r="AF595" s="33"/>
      <c r="AL595" s="34"/>
    </row>
    <row r="596">
      <c r="Z596" s="33"/>
      <c r="AA596" s="33"/>
      <c r="AB596" s="33"/>
      <c r="AC596" s="33"/>
      <c r="AD596" s="33"/>
      <c r="AE596" s="33"/>
      <c r="AF596" s="33"/>
      <c r="AL596" s="34"/>
    </row>
    <row r="597">
      <c r="Z597" s="33"/>
      <c r="AA597" s="33"/>
      <c r="AB597" s="33"/>
      <c r="AC597" s="33"/>
      <c r="AD597" s="33"/>
      <c r="AE597" s="33"/>
      <c r="AF597" s="33"/>
      <c r="AL597" s="34"/>
    </row>
    <row r="598">
      <c r="Z598" s="33"/>
      <c r="AA598" s="33"/>
      <c r="AB598" s="33"/>
      <c r="AC598" s="33"/>
      <c r="AD598" s="33"/>
      <c r="AE598" s="33"/>
      <c r="AF598" s="33"/>
      <c r="AL598" s="34"/>
    </row>
    <row r="599">
      <c r="Z599" s="33"/>
      <c r="AA599" s="33"/>
      <c r="AB599" s="33"/>
      <c r="AC599" s="33"/>
      <c r="AD599" s="33"/>
      <c r="AE599" s="33"/>
      <c r="AF599" s="33"/>
      <c r="AL599" s="34"/>
    </row>
    <row r="600">
      <c r="Z600" s="33"/>
      <c r="AA600" s="33"/>
      <c r="AB600" s="33"/>
      <c r="AC600" s="33"/>
      <c r="AD600" s="33"/>
      <c r="AE600" s="33"/>
      <c r="AF600" s="33"/>
      <c r="AL600" s="34"/>
    </row>
    <row r="601">
      <c r="Z601" s="33"/>
      <c r="AA601" s="33"/>
      <c r="AB601" s="33"/>
      <c r="AC601" s="33"/>
      <c r="AD601" s="33"/>
      <c r="AE601" s="33"/>
      <c r="AF601" s="33"/>
      <c r="AL601" s="34"/>
    </row>
    <row r="602">
      <c r="Z602" s="33"/>
      <c r="AA602" s="33"/>
      <c r="AB602" s="33"/>
      <c r="AC602" s="33"/>
      <c r="AD602" s="33"/>
      <c r="AE602" s="33"/>
      <c r="AF602" s="33"/>
      <c r="AL602" s="34"/>
    </row>
    <row r="603">
      <c r="Z603" s="33"/>
      <c r="AA603" s="33"/>
      <c r="AB603" s="33"/>
      <c r="AC603" s="33"/>
      <c r="AD603" s="33"/>
      <c r="AE603" s="33"/>
      <c r="AF603" s="33"/>
      <c r="AL603" s="34"/>
    </row>
    <row r="604">
      <c r="Z604" s="33"/>
      <c r="AA604" s="33"/>
      <c r="AB604" s="33"/>
      <c r="AC604" s="33"/>
      <c r="AD604" s="33"/>
      <c r="AE604" s="33"/>
      <c r="AF604" s="33"/>
      <c r="AL604" s="34"/>
    </row>
    <row r="605">
      <c r="Z605" s="33"/>
      <c r="AA605" s="33"/>
      <c r="AB605" s="33"/>
      <c r="AC605" s="33"/>
      <c r="AD605" s="33"/>
      <c r="AE605" s="33"/>
      <c r="AF605" s="33"/>
      <c r="AL605" s="34"/>
    </row>
    <row r="606">
      <c r="Z606" s="33"/>
      <c r="AA606" s="33"/>
      <c r="AB606" s="33"/>
      <c r="AC606" s="33"/>
      <c r="AD606" s="33"/>
      <c r="AE606" s="33"/>
      <c r="AF606" s="33"/>
      <c r="AL606" s="34"/>
    </row>
    <row r="607">
      <c r="Z607" s="33"/>
      <c r="AA607" s="33"/>
      <c r="AB607" s="33"/>
      <c r="AC607" s="33"/>
      <c r="AD607" s="33"/>
      <c r="AE607" s="33"/>
      <c r="AF607" s="33"/>
      <c r="AL607" s="34"/>
    </row>
    <row r="608">
      <c r="Z608" s="33"/>
      <c r="AA608" s="33"/>
      <c r="AB608" s="33"/>
      <c r="AC608" s="33"/>
      <c r="AD608" s="33"/>
      <c r="AE608" s="33"/>
      <c r="AF608" s="33"/>
      <c r="AL608" s="34"/>
    </row>
    <row r="609">
      <c r="Z609" s="33"/>
      <c r="AA609" s="33"/>
      <c r="AB609" s="33"/>
      <c r="AC609" s="33"/>
      <c r="AD609" s="33"/>
      <c r="AE609" s="33"/>
      <c r="AF609" s="33"/>
      <c r="AL609" s="34"/>
    </row>
    <row r="610">
      <c r="Z610" s="33"/>
      <c r="AA610" s="33"/>
      <c r="AB610" s="33"/>
      <c r="AC610" s="33"/>
      <c r="AD610" s="33"/>
      <c r="AE610" s="33"/>
      <c r="AF610" s="33"/>
      <c r="AL610" s="34"/>
    </row>
    <row r="611">
      <c r="Z611" s="33"/>
      <c r="AA611" s="33"/>
      <c r="AB611" s="33"/>
      <c r="AC611" s="33"/>
      <c r="AD611" s="33"/>
      <c r="AE611" s="33"/>
      <c r="AF611" s="33"/>
      <c r="AL611" s="34"/>
    </row>
    <row r="612">
      <c r="Z612" s="33"/>
      <c r="AA612" s="33"/>
      <c r="AB612" s="33"/>
      <c r="AC612" s="33"/>
      <c r="AD612" s="33"/>
      <c r="AE612" s="33"/>
      <c r="AF612" s="33"/>
      <c r="AL612" s="34"/>
    </row>
    <row r="613">
      <c r="Z613" s="33"/>
      <c r="AA613" s="33"/>
      <c r="AB613" s="33"/>
      <c r="AC613" s="33"/>
      <c r="AD613" s="33"/>
      <c r="AE613" s="33"/>
      <c r="AF613" s="33"/>
      <c r="AL613" s="34"/>
    </row>
    <row r="614">
      <c r="Z614" s="33"/>
      <c r="AA614" s="33"/>
      <c r="AB614" s="33"/>
      <c r="AC614" s="33"/>
      <c r="AD614" s="33"/>
      <c r="AE614" s="33"/>
      <c r="AF614" s="33"/>
      <c r="AL614" s="34"/>
    </row>
    <row r="615">
      <c r="Z615" s="33"/>
      <c r="AA615" s="33"/>
      <c r="AB615" s="33"/>
      <c r="AC615" s="33"/>
      <c r="AD615" s="33"/>
      <c r="AE615" s="33"/>
      <c r="AF615" s="33"/>
      <c r="AL615" s="34"/>
    </row>
    <row r="616">
      <c r="Z616" s="33"/>
      <c r="AA616" s="33"/>
      <c r="AB616" s="33"/>
      <c r="AC616" s="33"/>
      <c r="AD616" s="33"/>
      <c r="AE616" s="33"/>
      <c r="AF616" s="33"/>
      <c r="AL616" s="34"/>
    </row>
    <row r="617">
      <c r="Z617" s="33"/>
      <c r="AA617" s="33"/>
      <c r="AB617" s="33"/>
      <c r="AC617" s="33"/>
      <c r="AD617" s="33"/>
      <c r="AE617" s="33"/>
      <c r="AF617" s="33"/>
      <c r="AL617" s="34"/>
    </row>
    <row r="618">
      <c r="Z618" s="33"/>
      <c r="AA618" s="33"/>
      <c r="AB618" s="33"/>
      <c r="AC618" s="33"/>
      <c r="AD618" s="33"/>
      <c r="AE618" s="33"/>
      <c r="AF618" s="33"/>
      <c r="AL618" s="34"/>
    </row>
    <row r="619">
      <c r="Z619" s="33"/>
      <c r="AA619" s="33"/>
      <c r="AB619" s="33"/>
      <c r="AC619" s="33"/>
      <c r="AD619" s="33"/>
      <c r="AE619" s="33"/>
      <c r="AF619" s="33"/>
      <c r="AL619" s="34"/>
    </row>
    <row r="620">
      <c r="Z620" s="33"/>
      <c r="AA620" s="33"/>
      <c r="AB620" s="33"/>
      <c r="AC620" s="33"/>
      <c r="AD620" s="33"/>
      <c r="AE620" s="33"/>
      <c r="AF620" s="33"/>
      <c r="AL620" s="34"/>
    </row>
    <row r="621">
      <c r="Z621" s="33"/>
      <c r="AA621" s="33"/>
      <c r="AB621" s="33"/>
      <c r="AC621" s="33"/>
      <c r="AD621" s="33"/>
      <c r="AE621" s="33"/>
      <c r="AF621" s="33"/>
      <c r="AL621" s="34"/>
    </row>
    <row r="622">
      <c r="Z622" s="33"/>
      <c r="AA622" s="33"/>
      <c r="AB622" s="33"/>
      <c r="AC622" s="33"/>
      <c r="AD622" s="33"/>
      <c r="AE622" s="33"/>
      <c r="AF622" s="33"/>
      <c r="AL622" s="34"/>
    </row>
    <row r="623">
      <c r="Z623" s="33"/>
      <c r="AA623" s="33"/>
      <c r="AB623" s="33"/>
      <c r="AC623" s="33"/>
      <c r="AD623" s="33"/>
      <c r="AE623" s="33"/>
      <c r="AF623" s="33"/>
      <c r="AL623" s="34"/>
    </row>
    <row r="624">
      <c r="Z624" s="33"/>
      <c r="AA624" s="33"/>
      <c r="AB624" s="33"/>
      <c r="AC624" s="33"/>
      <c r="AD624" s="33"/>
      <c r="AE624" s="33"/>
      <c r="AF624" s="33"/>
      <c r="AL624" s="34"/>
    </row>
    <row r="625">
      <c r="Z625" s="33"/>
      <c r="AA625" s="33"/>
      <c r="AB625" s="33"/>
      <c r="AC625" s="33"/>
      <c r="AD625" s="33"/>
      <c r="AE625" s="33"/>
      <c r="AF625" s="33"/>
      <c r="AL625" s="34"/>
    </row>
    <row r="626">
      <c r="Z626" s="33"/>
      <c r="AA626" s="33"/>
      <c r="AB626" s="33"/>
      <c r="AC626" s="33"/>
      <c r="AD626" s="33"/>
      <c r="AE626" s="33"/>
      <c r="AF626" s="33"/>
      <c r="AL626" s="34"/>
    </row>
    <row r="627">
      <c r="Z627" s="33"/>
      <c r="AA627" s="33"/>
      <c r="AB627" s="33"/>
      <c r="AC627" s="33"/>
      <c r="AD627" s="33"/>
      <c r="AE627" s="33"/>
      <c r="AF627" s="33"/>
      <c r="AL627" s="34"/>
    </row>
    <row r="628">
      <c r="Z628" s="33"/>
      <c r="AA628" s="33"/>
      <c r="AB628" s="33"/>
      <c r="AC628" s="33"/>
      <c r="AD628" s="33"/>
      <c r="AE628" s="33"/>
      <c r="AF628" s="33"/>
      <c r="AL628" s="34"/>
    </row>
    <row r="629">
      <c r="Z629" s="33"/>
      <c r="AA629" s="33"/>
      <c r="AB629" s="33"/>
      <c r="AC629" s="33"/>
      <c r="AD629" s="33"/>
      <c r="AE629" s="33"/>
      <c r="AF629" s="33"/>
      <c r="AL629" s="34"/>
    </row>
    <row r="630">
      <c r="Z630" s="33"/>
      <c r="AA630" s="33"/>
      <c r="AB630" s="33"/>
      <c r="AC630" s="33"/>
      <c r="AD630" s="33"/>
      <c r="AE630" s="33"/>
      <c r="AF630" s="33"/>
      <c r="AL630" s="34"/>
    </row>
    <row r="631">
      <c r="Z631" s="33"/>
      <c r="AA631" s="33"/>
      <c r="AB631" s="33"/>
      <c r="AC631" s="33"/>
      <c r="AD631" s="33"/>
      <c r="AE631" s="33"/>
      <c r="AF631" s="33"/>
      <c r="AL631" s="34"/>
    </row>
    <row r="632">
      <c r="Z632" s="33"/>
      <c r="AA632" s="33"/>
      <c r="AB632" s="33"/>
      <c r="AC632" s="33"/>
      <c r="AD632" s="33"/>
      <c r="AE632" s="33"/>
      <c r="AF632" s="33"/>
      <c r="AL632" s="34"/>
    </row>
    <row r="633">
      <c r="Z633" s="33"/>
      <c r="AA633" s="33"/>
      <c r="AB633" s="33"/>
      <c r="AC633" s="33"/>
      <c r="AD633" s="33"/>
      <c r="AE633" s="33"/>
      <c r="AF633" s="33"/>
      <c r="AL633" s="34"/>
    </row>
    <row r="634">
      <c r="Z634" s="33"/>
      <c r="AA634" s="33"/>
      <c r="AB634" s="33"/>
      <c r="AC634" s="33"/>
      <c r="AD634" s="33"/>
      <c r="AE634" s="33"/>
      <c r="AF634" s="33"/>
      <c r="AL634" s="34"/>
    </row>
    <row r="635">
      <c r="Z635" s="33"/>
      <c r="AA635" s="33"/>
      <c r="AB635" s="33"/>
      <c r="AC635" s="33"/>
      <c r="AD635" s="33"/>
      <c r="AE635" s="33"/>
      <c r="AF635" s="33"/>
      <c r="AL635" s="34"/>
    </row>
    <row r="636">
      <c r="Z636" s="33"/>
      <c r="AA636" s="33"/>
      <c r="AB636" s="33"/>
      <c r="AC636" s="33"/>
      <c r="AD636" s="33"/>
      <c r="AE636" s="33"/>
      <c r="AF636" s="33"/>
      <c r="AL636" s="34"/>
    </row>
    <row r="637">
      <c r="Z637" s="33"/>
      <c r="AA637" s="33"/>
      <c r="AB637" s="33"/>
      <c r="AC637" s="33"/>
      <c r="AD637" s="33"/>
      <c r="AE637" s="33"/>
      <c r="AF637" s="33"/>
      <c r="AL637" s="34"/>
    </row>
    <row r="638">
      <c r="Z638" s="33"/>
      <c r="AA638" s="33"/>
      <c r="AB638" s="33"/>
      <c r="AC638" s="33"/>
      <c r="AD638" s="33"/>
      <c r="AE638" s="33"/>
      <c r="AF638" s="33"/>
      <c r="AL638" s="34"/>
    </row>
    <row r="639">
      <c r="Z639" s="33"/>
      <c r="AA639" s="33"/>
      <c r="AB639" s="33"/>
      <c r="AC639" s="33"/>
      <c r="AD639" s="33"/>
      <c r="AE639" s="33"/>
      <c r="AF639" s="33"/>
      <c r="AL639" s="34"/>
    </row>
    <row r="640">
      <c r="Z640" s="33"/>
      <c r="AA640" s="33"/>
      <c r="AB640" s="33"/>
      <c r="AC640" s="33"/>
      <c r="AD640" s="33"/>
      <c r="AE640" s="33"/>
      <c r="AF640" s="33"/>
      <c r="AL640" s="34"/>
    </row>
    <row r="641">
      <c r="Z641" s="33"/>
      <c r="AA641" s="33"/>
      <c r="AB641" s="33"/>
      <c r="AC641" s="33"/>
      <c r="AD641" s="33"/>
      <c r="AE641" s="33"/>
      <c r="AF641" s="33"/>
      <c r="AL641" s="34"/>
    </row>
    <row r="642">
      <c r="Z642" s="33"/>
      <c r="AA642" s="33"/>
      <c r="AB642" s="33"/>
      <c r="AC642" s="33"/>
      <c r="AD642" s="33"/>
      <c r="AE642" s="33"/>
      <c r="AF642" s="33"/>
      <c r="AL642" s="34"/>
    </row>
    <row r="643">
      <c r="Z643" s="33"/>
      <c r="AA643" s="33"/>
      <c r="AB643" s="33"/>
      <c r="AC643" s="33"/>
      <c r="AD643" s="33"/>
      <c r="AE643" s="33"/>
      <c r="AF643" s="33"/>
      <c r="AL643" s="34"/>
    </row>
    <row r="644">
      <c r="Z644" s="33"/>
      <c r="AA644" s="33"/>
      <c r="AB644" s="33"/>
      <c r="AC644" s="33"/>
      <c r="AD644" s="33"/>
      <c r="AE644" s="33"/>
      <c r="AF644" s="33"/>
      <c r="AL644" s="34"/>
    </row>
    <row r="645">
      <c r="Z645" s="33"/>
      <c r="AA645" s="33"/>
      <c r="AB645" s="33"/>
      <c r="AC645" s="33"/>
      <c r="AD645" s="33"/>
      <c r="AE645" s="33"/>
      <c r="AF645" s="33"/>
      <c r="AL645" s="34"/>
    </row>
    <row r="646">
      <c r="Z646" s="33"/>
      <c r="AA646" s="33"/>
      <c r="AB646" s="33"/>
      <c r="AC646" s="33"/>
      <c r="AD646" s="33"/>
      <c r="AE646" s="33"/>
      <c r="AF646" s="33"/>
      <c r="AL646" s="34"/>
    </row>
    <row r="647">
      <c r="Z647" s="33"/>
      <c r="AA647" s="33"/>
      <c r="AB647" s="33"/>
      <c r="AC647" s="33"/>
      <c r="AD647" s="33"/>
      <c r="AE647" s="33"/>
      <c r="AF647" s="33"/>
      <c r="AL647" s="34"/>
    </row>
    <row r="648">
      <c r="Z648" s="33"/>
      <c r="AA648" s="33"/>
      <c r="AB648" s="33"/>
      <c r="AC648" s="33"/>
      <c r="AD648" s="33"/>
      <c r="AE648" s="33"/>
      <c r="AF648" s="33"/>
      <c r="AL648" s="34"/>
    </row>
    <row r="649">
      <c r="Z649" s="33"/>
      <c r="AA649" s="33"/>
      <c r="AB649" s="33"/>
      <c r="AC649" s="33"/>
      <c r="AD649" s="33"/>
      <c r="AE649" s="33"/>
      <c r="AF649" s="33"/>
      <c r="AL649" s="34"/>
    </row>
    <row r="650">
      <c r="Z650" s="33"/>
      <c r="AA650" s="33"/>
      <c r="AB650" s="33"/>
      <c r="AC650" s="33"/>
      <c r="AD650" s="33"/>
      <c r="AE650" s="33"/>
      <c r="AF650" s="33"/>
      <c r="AL650" s="34"/>
    </row>
    <row r="651">
      <c r="Z651" s="33"/>
      <c r="AA651" s="33"/>
      <c r="AB651" s="33"/>
      <c r="AC651" s="33"/>
      <c r="AD651" s="33"/>
      <c r="AE651" s="33"/>
      <c r="AF651" s="33"/>
      <c r="AL651" s="34"/>
    </row>
    <row r="652">
      <c r="Z652" s="33"/>
      <c r="AA652" s="33"/>
      <c r="AB652" s="33"/>
      <c r="AC652" s="33"/>
      <c r="AD652" s="33"/>
      <c r="AE652" s="33"/>
      <c r="AF652" s="33"/>
      <c r="AL652" s="34"/>
    </row>
    <row r="653">
      <c r="Z653" s="33"/>
      <c r="AA653" s="33"/>
      <c r="AB653" s="33"/>
      <c r="AC653" s="33"/>
      <c r="AD653" s="33"/>
      <c r="AE653" s="33"/>
      <c r="AF653" s="33"/>
      <c r="AL653" s="34"/>
    </row>
    <row r="654">
      <c r="Z654" s="33"/>
      <c r="AA654" s="33"/>
      <c r="AB654" s="33"/>
      <c r="AC654" s="33"/>
      <c r="AD654" s="33"/>
      <c r="AE654" s="33"/>
      <c r="AF654" s="33"/>
      <c r="AL654" s="34"/>
    </row>
    <row r="655">
      <c r="Z655" s="33"/>
      <c r="AA655" s="33"/>
      <c r="AB655" s="33"/>
      <c r="AC655" s="33"/>
      <c r="AD655" s="33"/>
      <c r="AE655" s="33"/>
      <c r="AF655" s="33"/>
      <c r="AL655" s="34"/>
    </row>
    <row r="656">
      <c r="Z656" s="33"/>
      <c r="AA656" s="33"/>
      <c r="AB656" s="33"/>
      <c r="AC656" s="33"/>
      <c r="AD656" s="33"/>
      <c r="AE656" s="33"/>
      <c r="AF656" s="33"/>
      <c r="AL656" s="34"/>
    </row>
    <row r="657">
      <c r="Z657" s="33"/>
      <c r="AA657" s="33"/>
      <c r="AB657" s="33"/>
      <c r="AC657" s="33"/>
      <c r="AD657" s="33"/>
      <c r="AE657" s="33"/>
      <c r="AF657" s="33"/>
      <c r="AL657" s="34"/>
    </row>
    <row r="658">
      <c r="Z658" s="33"/>
      <c r="AA658" s="33"/>
      <c r="AB658" s="33"/>
      <c r="AC658" s="33"/>
      <c r="AD658" s="33"/>
      <c r="AE658" s="33"/>
      <c r="AF658" s="33"/>
      <c r="AL658" s="34"/>
    </row>
    <row r="659">
      <c r="Z659" s="33"/>
      <c r="AA659" s="33"/>
      <c r="AB659" s="33"/>
      <c r="AC659" s="33"/>
      <c r="AD659" s="33"/>
      <c r="AE659" s="33"/>
      <c r="AF659" s="33"/>
      <c r="AL659" s="34"/>
    </row>
    <row r="660">
      <c r="Z660" s="33"/>
      <c r="AA660" s="33"/>
      <c r="AB660" s="33"/>
      <c r="AC660" s="33"/>
      <c r="AD660" s="33"/>
      <c r="AE660" s="33"/>
      <c r="AF660" s="33"/>
      <c r="AL660" s="34"/>
    </row>
    <row r="661">
      <c r="Z661" s="33"/>
      <c r="AA661" s="33"/>
      <c r="AB661" s="33"/>
      <c r="AC661" s="33"/>
      <c r="AD661" s="33"/>
      <c r="AE661" s="33"/>
      <c r="AF661" s="33"/>
      <c r="AL661" s="34"/>
    </row>
    <row r="662">
      <c r="Z662" s="33"/>
      <c r="AA662" s="33"/>
      <c r="AB662" s="33"/>
      <c r="AC662" s="33"/>
      <c r="AD662" s="33"/>
      <c r="AE662" s="33"/>
      <c r="AF662" s="33"/>
      <c r="AL662" s="34"/>
    </row>
    <row r="663">
      <c r="Z663" s="33"/>
      <c r="AA663" s="33"/>
      <c r="AB663" s="33"/>
      <c r="AC663" s="33"/>
      <c r="AD663" s="33"/>
      <c r="AE663" s="33"/>
      <c r="AF663" s="33"/>
      <c r="AL663" s="34"/>
    </row>
    <row r="664">
      <c r="Z664" s="33"/>
      <c r="AA664" s="33"/>
      <c r="AB664" s="33"/>
      <c r="AC664" s="33"/>
      <c r="AD664" s="33"/>
      <c r="AE664" s="33"/>
      <c r="AF664" s="33"/>
      <c r="AL664" s="34"/>
    </row>
    <row r="665">
      <c r="Z665" s="33"/>
      <c r="AA665" s="33"/>
      <c r="AB665" s="33"/>
      <c r="AC665" s="33"/>
      <c r="AD665" s="33"/>
      <c r="AE665" s="33"/>
      <c r="AF665" s="33"/>
      <c r="AL665" s="34"/>
    </row>
    <row r="666">
      <c r="Z666" s="33"/>
      <c r="AA666" s="33"/>
      <c r="AB666" s="33"/>
      <c r="AC666" s="33"/>
      <c r="AD666" s="33"/>
      <c r="AE666" s="33"/>
      <c r="AF666" s="33"/>
      <c r="AL666" s="34"/>
    </row>
    <row r="667">
      <c r="Z667" s="33"/>
      <c r="AA667" s="33"/>
      <c r="AB667" s="33"/>
      <c r="AC667" s="33"/>
      <c r="AD667" s="33"/>
      <c r="AE667" s="33"/>
      <c r="AF667" s="33"/>
      <c r="AL667" s="34"/>
    </row>
    <row r="668">
      <c r="Z668" s="33"/>
      <c r="AA668" s="33"/>
      <c r="AB668" s="33"/>
      <c r="AC668" s="33"/>
      <c r="AD668" s="33"/>
      <c r="AE668" s="33"/>
      <c r="AF668" s="33"/>
      <c r="AL668" s="34"/>
    </row>
    <row r="669">
      <c r="Z669" s="33"/>
      <c r="AA669" s="33"/>
      <c r="AB669" s="33"/>
      <c r="AC669" s="33"/>
      <c r="AD669" s="33"/>
      <c r="AE669" s="33"/>
      <c r="AF669" s="33"/>
      <c r="AL669" s="34"/>
    </row>
    <row r="670">
      <c r="Z670" s="33"/>
      <c r="AA670" s="33"/>
      <c r="AB670" s="33"/>
      <c r="AC670" s="33"/>
      <c r="AD670" s="33"/>
      <c r="AE670" s="33"/>
      <c r="AF670" s="33"/>
      <c r="AL670" s="34"/>
    </row>
    <row r="671">
      <c r="Z671" s="33"/>
      <c r="AA671" s="33"/>
      <c r="AB671" s="33"/>
      <c r="AC671" s="33"/>
      <c r="AD671" s="33"/>
      <c r="AE671" s="33"/>
      <c r="AF671" s="33"/>
      <c r="AL671" s="34"/>
    </row>
    <row r="672">
      <c r="Z672" s="33"/>
      <c r="AA672" s="33"/>
      <c r="AB672" s="33"/>
      <c r="AC672" s="33"/>
      <c r="AD672" s="33"/>
      <c r="AE672" s="33"/>
      <c r="AF672" s="33"/>
      <c r="AL672" s="34"/>
    </row>
    <row r="673">
      <c r="Z673" s="33"/>
      <c r="AA673" s="33"/>
      <c r="AB673" s="33"/>
      <c r="AC673" s="33"/>
      <c r="AD673" s="33"/>
      <c r="AE673" s="33"/>
      <c r="AF673" s="33"/>
      <c r="AL673" s="34"/>
    </row>
    <row r="674">
      <c r="Z674" s="33"/>
      <c r="AA674" s="33"/>
      <c r="AB674" s="33"/>
      <c r="AC674" s="33"/>
      <c r="AD674" s="33"/>
      <c r="AE674" s="33"/>
      <c r="AF674" s="33"/>
      <c r="AL674" s="34"/>
    </row>
    <row r="675">
      <c r="Z675" s="33"/>
      <c r="AA675" s="33"/>
      <c r="AB675" s="33"/>
      <c r="AC675" s="33"/>
      <c r="AD675" s="33"/>
      <c r="AE675" s="33"/>
      <c r="AF675" s="33"/>
      <c r="AL675" s="34"/>
    </row>
    <row r="676">
      <c r="Z676" s="33"/>
      <c r="AA676" s="33"/>
      <c r="AB676" s="33"/>
      <c r="AC676" s="33"/>
      <c r="AD676" s="33"/>
      <c r="AE676" s="33"/>
      <c r="AF676" s="33"/>
      <c r="AL676" s="34"/>
    </row>
    <row r="677">
      <c r="Z677" s="33"/>
      <c r="AA677" s="33"/>
      <c r="AB677" s="33"/>
      <c r="AC677" s="33"/>
      <c r="AD677" s="33"/>
      <c r="AE677" s="33"/>
      <c r="AF677" s="33"/>
      <c r="AL677" s="34"/>
    </row>
    <row r="678">
      <c r="Z678" s="33"/>
      <c r="AA678" s="33"/>
      <c r="AB678" s="33"/>
      <c r="AC678" s="33"/>
      <c r="AD678" s="33"/>
      <c r="AE678" s="33"/>
      <c r="AF678" s="33"/>
      <c r="AL678" s="34"/>
    </row>
    <row r="679">
      <c r="Z679" s="33"/>
      <c r="AA679" s="33"/>
      <c r="AB679" s="33"/>
      <c r="AC679" s="33"/>
      <c r="AD679" s="33"/>
      <c r="AE679" s="33"/>
      <c r="AF679" s="33"/>
      <c r="AL679" s="34"/>
    </row>
    <row r="680">
      <c r="Z680" s="33"/>
      <c r="AA680" s="33"/>
      <c r="AB680" s="33"/>
      <c r="AC680" s="33"/>
      <c r="AD680" s="33"/>
      <c r="AE680" s="33"/>
      <c r="AF680" s="33"/>
      <c r="AL680" s="34"/>
    </row>
    <row r="681">
      <c r="Z681" s="33"/>
      <c r="AA681" s="33"/>
      <c r="AB681" s="33"/>
      <c r="AC681" s="33"/>
      <c r="AD681" s="33"/>
      <c r="AE681" s="33"/>
      <c r="AF681" s="33"/>
      <c r="AL681" s="34"/>
    </row>
    <row r="682">
      <c r="Z682" s="33"/>
      <c r="AA682" s="33"/>
      <c r="AB682" s="33"/>
      <c r="AC682" s="33"/>
      <c r="AD682" s="33"/>
      <c r="AE682" s="33"/>
      <c r="AF682" s="33"/>
      <c r="AL682" s="34"/>
    </row>
    <row r="683">
      <c r="Z683" s="33"/>
      <c r="AA683" s="33"/>
      <c r="AB683" s="33"/>
      <c r="AC683" s="33"/>
      <c r="AD683" s="33"/>
      <c r="AE683" s="33"/>
      <c r="AF683" s="33"/>
      <c r="AL683" s="34"/>
    </row>
    <row r="684">
      <c r="Z684" s="33"/>
      <c r="AA684" s="33"/>
      <c r="AB684" s="33"/>
      <c r="AC684" s="33"/>
      <c r="AD684" s="33"/>
      <c r="AE684" s="33"/>
      <c r="AF684" s="33"/>
      <c r="AL684" s="34"/>
    </row>
    <row r="685">
      <c r="Z685" s="33"/>
      <c r="AA685" s="33"/>
      <c r="AB685" s="33"/>
      <c r="AC685" s="33"/>
      <c r="AD685" s="33"/>
      <c r="AE685" s="33"/>
      <c r="AF685" s="33"/>
      <c r="AL685" s="34"/>
    </row>
    <row r="686">
      <c r="Z686" s="33"/>
      <c r="AA686" s="33"/>
      <c r="AB686" s="33"/>
      <c r="AC686" s="33"/>
      <c r="AD686" s="33"/>
      <c r="AE686" s="33"/>
      <c r="AF686" s="33"/>
      <c r="AL686" s="34"/>
    </row>
    <row r="687">
      <c r="Z687" s="33"/>
      <c r="AA687" s="33"/>
      <c r="AB687" s="33"/>
      <c r="AC687" s="33"/>
      <c r="AD687" s="33"/>
      <c r="AE687" s="33"/>
      <c r="AF687" s="33"/>
      <c r="AL687" s="34"/>
    </row>
    <row r="688">
      <c r="Z688" s="33"/>
      <c r="AA688" s="33"/>
      <c r="AB688" s="33"/>
      <c r="AC688" s="33"/>
      <c r="AD688" s="33"/>
      <c r="AE688" s="33"/>
      <c r="AF688" s="33"/>
      <c r="AL688" s="34"/>
    </row>
    <row r="689">
      <c r="Z689" s="33"/>
      <c r="AA689" s="33"/>
      <c r="AB689" s="33"/>
      <c r="AC689" s="33"/>
      <c r="AD689" s="33"/>
      <c r="AE689" s="33"/>
      <c r="AF689" s="33"/>
      <c r="AL689" s="34"/>
    </row>
    <row r="690">
      <c r="Z690" s="33"/>
      <c r="AA690" s="33"/>
      <c r="AB690" s="33"/>
      <c r="AC690" s="33"/>
      <c r="AD690" s="33"/>
      <c r="AE690" s="33"/>
      <c r="AF690" s="33"/>
      <c r="AL690" s="34"/>
    </row>
    <row r="691">
      <c r="Z691" s="33"/>
      <c r="AA691" s="33"/>
      <c r="AB691" s="33"/>
      <c r="AC691" s="33"/>
      <c r="AD691" s="33"/>
      <c r="AE691" s="33"/>
      <c r="AF691" s="33"/>
      <c r="AL691" s="34"/>
    </row>
    <row r="692">
      <c r="Z692" s="33"/>
      <c r="AA692" s="33"/>
      <c r="AB692" s="33"/>
      <c r="AC692" s="33"/>
      <c r="AD692" s="33"/>
      <c r="AE692" s="33"/>
      <c r="AF692" s="33"/>
      <c r="AL692" s="34"/>
    </row>
    <row r="693">
      <c r="Z693" s="33"/>
      <c r="AA693" s="33"/>
      <c r="AB693" s="33"/>
      <c r="AC693" s="33"/>
      <c r="AD693" s="33"/>
      <c r="AE693" s="33"/>
      <c r="AF693" s="33"/>
      <c r="AL693" s="34"/>
    </row>
    <row r="694">
      <c r="Z694" s="33"/>
      <c r="AA694" s="33"/>
      <c r="AB694" s="33"/>
      <c r="AC694" s="33"/>
      <c r="AD694" s="33"/>
      <c r="AE694" s="33"/>
      <c r="AF694" s="33"/>
      <c r="AL694" s="34"/>
    </row>
    <row r="695">
      <c r="Z695" s="33"/>
      <c r="AA695" s="33"/>
      <c r="AB695" s="33"/>
      <c r="AC695" s="33"/>
      <c r="AD695" s="33"/>
      <c r="AE695" s="33"/>
      <c r="AF695" s="33"/>
      <c r="AL695" s="34"/>
    </row>
    <row r="696">
      <c r="Z696" s="33"/>
      <c r="AA696" s="33"/>
      <c r="AB696" s="33"/>
      <c r="AC696" s="33"/>
      <c r="AD696" s="33"/>
      <c r="AE696" s="33"/>
      <c r="AF696" s="33"/>
      <c r="AL696" s="34"/>
    </row>
    <row r="697">
      <c r="Z697" s="33"/>
      <c r="AA697" s="33"/>
      <c r="AB697" s="33"/>
      <c r="AC697" s="33"/>
      <c r="AD697" s="33"/>
      <c r="AE697" s="33"/>
      <c r="AF697" s="33"/>
      <c r="AL697" s="34"/>
    </row>
    <row r="698">
      <c r="Z698" s="33"/>
      <c r="AA698" s="33"/>
      <c r="AB698" s="33"/>
      <c r="AC698" s="33"/>
      <c r="AD698" s="33"/>
      <c r="AE698" s="33"/>
      <c r="AF698" s="33"/>
      <c r="AL698" s="34"/>
    </row>
    <row r="699">
      <c r="Z699" s="33"/>
      <c r="AA699" s="33"/>
      <c r="AB699" s="33"/>
      <c r="AC699" s="33"/>
      <c r="AD699" s="33"/>
      <c r="AE699" s="33"/>
      <c r="AF699" s="33"/>
      <c r="AL699" s="34"/>
    </row>
    <row r="700">
      <c r="Z700" s="33"/>
      <c r="AA700" s="33"/>
      <c r="AB700" s="33"/>
      <c r="AC700" s="33"/>
      <c r="AD700" s="33"/>
      <c r="AE700" s="33"/>
      <c r="AF700" s="33"/>
      <c r="AL700" s="34"/>
    </row>
    <row r="701">
      <c r="Z701" s="33"/>
      <c r="AA701" s="33"/>
      <c r="AB701" s="33"/>
      <c r="AC701" s="33"/>
      <c r="AD701" s="33"/>
      <c r="AE701" s="33"/>
      <c r="AF701" s="33"/>
      <c r="AL701" s="34"/>
    </row>
    <row r="702">
      <c r="Z702" s="33"/>
      <c r="AA702" s="33"/>
      <c r="AB702" s="33"/>
      <c r="AC702" s="33"/>
      <c r="AD702" s="33"/>
      <c r="AE702" s="33"/>
      <c r="AF702" s="33"/>
      <c r="AL702" s="34"/>
    </row>
    <row r="703">
      <c r="Z703" s="33"/>
      <c r="AA703" s="33"/>
      <c r="AB703" s="33"/>
      <c r="AC703" s="33"/>
      <c r="AD703" s="33"/>
      <c r="AE703" s="33"/>
      <c r="AF703" s="33"/>
      <c r="AL703" s="34"/>
    </row>
    <row r="704">
      <c r="Z704" s="33"/>
      <c r="AA704" s="33"/>
      <c r="AB704" s="33"/>
      <c r="AC704" s="33"/>
      <c r="AD704" s="33"/>
      <c r="AE704" s="33"/>
      <c r="AF704" s="33"/>
      <c r="AL704" s="34"/>
    </row>
    <row r="705">
      <c r="Z705" s="33"/>
      <c r="AA705" s="33"/>
      <c r="AB705" s="33"/>
      <c r="AC705" s="33"/>
      <c r="AD705" s="33"/>
      <c r="AE705" s="33"/>
      <c r="AF705" s="33"/>
      <c r="AL705" s="34"/>
    </row>
    <row r="706">
      <c r="Z706" s="33"/>
      <c r="AA706" s="33"/>
      <c r="AB706" s="33"/>
      <c r="AC706" s="33"/>
      <c r="AD706" s="33"/>
      <c r="AE706" s="33"/>
      <c r="AF706" s="33"/>
      <c r="AL706" s="34"/>
    </row>
    <row r="707">
      <c r="Z707" s="33"/>
      <c r="AA707" s="33"/>
      <c r="AB707" s="33"/>
      <c r="AC707" s="33"/>
      <c r="AD707" s="33"/>
      <c r="AE707" s="33"/>
      <c r="AF707" s="33"/>
      <c r="AL707" s="34"/>
    </row>
    <row r="708">
      <c r="Z708" s="33"/>
      <c r="AA708" s="33"/>
      <c r="AB708" s="33"/>
      <c r="AC708" s="33"/>
      <c r="AD708" s="33"/>
      <c r="AE708" s="33"/>
      <c r="AF708" s="33"/>
      <c r="AL708" s="34"/>
    </row>
    <row r="709">
      <c r="Z709" s="33"/>
      <c r="AA709" s="33"/>
      <c r="AB709" s="33"/>
      <c r="AC709" s="33"/>
      <c r="AD709" s="33"/>
      <c r="AE709" s="33"/>
      <c r="AF709" s="33"/>
      <c r="AL709" s="34"/>
    </row>
    <row r="710">
      <c r="Z710" s="33"/>
      <c r="AA710" s="33"/>
      <c r="AB710" s="33"/>
      <c r="AC710" s="33"/>
      <c r="AD710" s="33"/>
      <c r="AE710" s="33"/>
      <c r="AF710" s="33"/>
      <c r="AL710" s="34"/>
    </row>
    <row r="711">
      <c r="Z711" s="33"/>
      <c r="AA711" s="33"/>
      <c r="AB711" s="33"/>
      <c r="AC711" s="33"/>
      <c r="AD711" s="33"/>
      <c r="AE711" s="33"/>
      <c r="AF711" s="33"/>
      <c r="AL711" s="34"/>
    </row>
    <row r="712">
      <c r="Z712" s="33"/>
      <c r="AA712" s="33"/>
      <c r="AB712" s="33"/>
      <c r="AC712" s="33"/>
      <c r="AD712" s="33"/>
      <c r="AE712" s="33"/>
      <c r="AF712" s="33"/>
      <c r="AL712" s="34"/>
    </row>
    <row r="713">
      <c r="Z713" s="33"/>
      <c r="AA713" s="33"/>
      <c r="AB713" s="33"/>
      <c r="AC713" s="33"/>
      <c r="AD713" s="33"/>
      <c r="AE713" s="33"/>
      <c r="AF713" s="33"/>
      <c r="AL713" s="34"/>
    </row>
    <row r="714">
      <c r="Z714" s="33"/>
      <c r="AA714" s="33"/>
      <c r="AB714" s="33"/>
      <c r="AC714" s="33"/>
      <c r="AD714" s="33"/>
      <c r="AE714" s="33"/>
      <c r="AF714" s="33"/>
      <c r="AL714" s="34"/>
    </row>
    <row r="715">
      <c r="Z715" s="33"/>
      <c r="AA715" s="33"/>
      <c r="AB715" s="33"/>
      <c r="AC715" s="33"/>
      <c r="AD715" s="33"/>
      <c r="AE715" s="33"/>
      <c r="AF715" s="33"/>
      <c r="AL715" s="34"/>
    </row>
    <row r="716">
      <c r="Z716" s="33"/>
      <c r="AA716" s="33"/>
      <c r="AB716" s="33"/>
      <c r="AC716" s="33"/>
      <c r="AD716" s="33"/>
      <c r="AE716" s="33"/>
      <c r="AF716" s="33"/>
      <c r="AL716" s="34"/>
    </row>
    <row r="717">
      <c r="Z717" s="33"/>
      <c r="AA717" s="33"/>
      <c r="AB717" s="33"/>
      <c r="AC717" s="33"/>
      <c r="AD717" s="33"/>
      <c r="AE717" s="33"/>
      <c r="AF717" s="33"/>
      <c r="AL717" s="34"/>
    </row>
    <row r="718">
      <c r="Z718" s="33"/>
      <c r="AA718" s="33"/>
      <c r="AB718" s="33"/>
      <c r="AC718" s="33"/>
      <c r="AD718" s="33"/>
      <c r="AE718" s="33"/>
      <c r="AF718" s="33"/>
      <c r="AL718" s="34"/>
    </row>
    <row r="719">
      <c r="Z719" s="33"/>
      <c r="AA719" s="33"/>
      <c r="AB719" s="33"/>
      <c r="AC719" s="33"/>
      <c r="AD719" s="33"/>
      <c r="AE719" s="33"/>
      <c r="AF719" s="33"/>
      <c r="AL719" s="34"/>
    </row>
    <row r="720">
      <c r="Z720" s="33"/>
      <c r="AA720" s="33"/>
      <c r="AB720" s="33"/>
      <c r="AC720" s="33"/>
      <c r="AD720" s="33"/>
      <c r="AE720" s="33"/>
      <c r="AF720" s="33"/>
      <c r="AL720" s="34"/>
    </row>
    <row r="721">
      <c r="Z721" s="33"/>
      <c r="AA721" s="33"/>
      <c r="AB721" s="33"/>
      <c r="AC721" s="33"/>
      <c r="AD721" s="33"/>
      <c r="AE721" s="33"/>
      <c r="AF721" s="33"/>
      <c r="AL721" s="34"/>
    </row>
    <row r="722">
      <c r="Z722" s="33"/>
      <c r="AA722" s="33"/>
      <c r="AB722" s="33"/>
      <c r="AC722" s="33"/>
      <c r="AD722" s="33"/>
      <c r="AE722" s="33"/>
      <c r="AF722" s="33"/>
      <c r="AL722" s="34"/>
    </row>
    <row r="723">
      <c r="Z723" s="33"/>
      <c r="AA723" s="33"/>
      <c r="AB723" s="33"/>
      <c r="AC723" s="33"/>
      <c r="AD723" s="33"/>
      <c r="AE723" s="33"/>
      <c r="AF723" s="33"/>
      <c r="AL723" s="34"/>
    </row>
    <row r="724">
      <c r="Z724" s="33"/>
      <c r="AA724" s="33"/>
      <c r="AB724" s="33"/>
      <c r="AC724" s="33"/>
      <c r="AD724" s="33"/>
      <c r="AE724" s="33"/>
      <c r="AF724" s="33"/>
      <c r="AL724" s="34"/>
    </row>
    <row r="725">
      <c r="Z725" s="33"/>
      <c r="AA725" s="33"/>
      <c r="AB725" s="33"/>
      <c r="AC725" s="33"/>
      <c r="AD725" s="33"/>
      <c r="AE725" s="33"/>
      <c r="AF725" s="33"/>
      <c r="AL725" s="34"/>
    </row>
    <row r="726">
      <c r="Z726" s="33"/>
      <c r="AA726" s="33"/>
      <c r="AB726" s="33"/>
      <c r="AC726" s="33"/>
      <c r="AD726" s="33"/>
      <c r="AE726" s="33"/>
      <c r="AF726" s="33"/>
      <c r="AL726" s="34"/>
    </row>
    <row r="727">
      <c r="Z727" s="33"/>
      <c r="AA727" s="33"/>
      <c r="AB727" s="33"/>
      <c r="AC727" s="33"/>
      <c r="AD727" s="33"/>
      <c r="AE727" s="33"/>
      <c r="AF727" s="33"/>
      <c r="AL727" s="34"/>
    </row>
    <row r="728">
      <c r="Z728" s="33"/>
      <c r="AA728" s="33"/>
      <c r="AB728" s="33"/>
      <c r="AC728" s="33"/>
      <c r="AD728" s="33"/>
      <c r="AE728" s="33"/>
      <c r="AF728" s="33"/>
      <c r="AL728" s="34"/>
    </row>
    <row r="729">
      <c r="Z729" s="33"/>
      <c r="AA729" s="33"/>
      <c r="AB729" s="33"/>
      <c r="AC729" s="33"/>
      <c r="AD729" s="33"/>
      <c r="AE729" s="33"/>
      <c r="AF729" s="33"/>
      <c r="AL729" s="34"/>
    </row>
    <row r="730">
      <c r="Z730" s="33"/>
      <c r="AA730" s="33"/>
      <c r="AB730" s="33"/>
      <c r="AC730" s="33"/>
      <c r="AD730" s="33"/>
      <c r="AE730" s="33"/>
      <c r="AF730" s="33"/>
      <c r="AL730" s="34"/>
    </row>
    <row r="731">
      <c r="Z731" s="33"/>
      <c r="AA731" s="33"/>
      <c r="AB731" s="33"/>
      <c r="AC731" s="33"/>
      <c r="AD731" s="33"/>
      <c r="AE731" s="33"/>
      <c r="AF731" s="33"/>
      <c r="AL731" s="34"/>
    </row>
    <row r="732">
      <c r="Z732" s="33"/>
      <c r="AA732" s="33"/>
      <c r="AB732" s="33"/>
      <c r="AC732" s="33"/>
      <c r="AD732" s="33"/>
      <c r="AE732" s="33"/>
      <c r="AF732" s="33"/>
      <c r="AL732" s="34"/>
    </row>
    <row r="733">
      <c r="Z733" s="33"/>
      <c r="AA733" s="33"/>
      <c r="AB733" s="33"/>
      <c r="AC733" s="33"/>
      <c r="AD733" s="33"/>
      <c r="AE733" s="33"/>
      <c r="AF733" s="33"/>
      <c r="AL733" s="34"/>
    </row>
    <row r="734">
      <c r="Z734" s="33"/>
      <c r="AA734" s="33"/>
      <c r="AB734" s="33"/>
      <c r="AC734" s="33"/>
      <c r="AD734" s="33"/>
      <c r="AE734" s="33"/>
      <c r="AF734" s="33"/>
      <c r="AL734" s="34"/>
    </row>
    <row r="735">
      <c r="Z735" s="33"/>
      <c r="AA735" s="33"/>
      <c r="AB735" s="33"/>
      <c r="AC735" s="33"/>
      <c r="AD735" s="33"/>
      <c r="AE735" s="33"/>
      <c r="AF735" s="33"/>
      <c r="AL735" s="34"/>
    </row>
    <row r="736">
      <c r="Z736" s="33"/>
      <c r="AA736" s="33"/>
      <c r="AB736" s="33"/>
      <c r="AC736" s="33"/>
      <c r="AD736" s="33"/>
      <c r="AE736" s="33"/>
      <c r="AF736" s="33"/>
      <c r="AL736" s="34"/>
    </row>
    <row r="737">
      <c r="Z737" s="33"/>
      <c r="AA737" s="33"/>
      <c r="AB737" s="33"/>
      <c r="AC737" s="33"/>
      <c r="AD737" s="33"/>
      <c r="AE737" s="33"/>
      <c r="AF737" s="33"/>
      <c r="AL737" s="34"/>
    </row>
    <row r="738">
      <c r="Z738" s="33"/>
      <c r="AA738" s="33"/>
      <c r="AB738" s="33"/>
      <c r="AC738" s="33"/>
      <c r="AD738" s="33"/>
      <c r="AE738" s="33"/>
      <c r="AF738" s="33"/>
      <c r="AL738" s="34"/>
    </row>
    <row r="739">
      <c r="Z739" s="33"/>
      <c r="AA739" s="33"/>
      <c r="AB739" s="33"/>
      <c r="AC739" s="33"/>
      <c r="AD739" s="33"/>
      <c r="AE739" s="33"/>
      <c r="AF739" s="33"/>
      <c r="AL739" s="34"/>
    </row>
    <row r="740">
      <c r="Z740" s="33"/>
      <c r="AA740" s="33"/>
      <c r="AB740" s="33"/>
      <c r="AC740" s="33"/>
      <c r="AD740" s="33"/>
      <c r="AE740" s="33"/>
      <c r="AF740" s="33"/>
      <c r="AL740" s="34"/>
    </row>
    <row r="741">
      <c r="Z741" s="33"/>
      <c r="AA741" s="33"/>
      <c r="AB741" s="33"/>
      <c r="AC741" s="33"/>
      <c r="AD741" s="33"/>
      <c r="AE741" s="33"/>
      <c r="AF741" s="33"/>
      <c r="AL741" s="34"/>
    </row>
    <row r="742">
      <c r="Z742" s="33"/>
      <c r="AA742" s="33"/>
      <c r="AB742" s="33"/>
      <c r="AC742" s="33"/>
      <c r="AD742" s="33"/>
      <c r="AE742" s="33"/>
      <c r="AF742" s="33"/>
      <c r="AL742" s="34"/>
    </row>
    <row r="743">
      <c r="Z743" s="33"/>
      <c r="AA743" s="33"/>
      <c r="AB743" s="33"/>
      <c r="AC743" s="33"/>
      <c r="AD743" s="33"/>
      <c r="AE743" s="33"/>
      <c r="AF743" s="33"/>
      <c r="AL743" s="34"/>
    </row>
    <row r="744">
      <c r="Z744" s="33"/>
      <c r="AA744" s="33"/>
      <c r="AB744" s="33"/>
      <c r="AC744" s="33"/>
      <c r="AD744" s="33"/>
      <c r="AE744" s="33"/>
      <c r="AF744" s="33"/>
      <c r="AL744" s="34"/>
    </row>
    <row r="745">
      <c r="Z745" s="33"/>
      <c r="AA745" s="33"/>
      <c r="AB745" s="33"/>
      <c r="AC745" s="33"/>
      <c r="AD745" s="33"/>
      <c r="AE745" s="33"/>
      <c r="AF745" s="33"/>
      <c r="AL745" s="34"/>
    </row>
    <row r="746">
      <c r="Z746" s="33"/>
      <c r="AA746" s="33"/>
      <c r="AB746" s="33"/>
      <c r="AC746" s="33"/>
      <c r="AD746" s="33"/>
      <c r="AE746" s="33"/>
      <c r="AF746" s="33"/>
      <c r="AL746" s="34"/>
    </row>
    <row r="747">
      <c r="Z747" s="33"/>
      <c r="AA747" s="33"/>
      <c r="AB747" s="33"/>
      <c r="AC747" s="33"/>
      <c r="AD747" s="33"/>
      <c r="AE747" s="33"/>
      <c r="AF747" s="33"/>
      <c r="AL747" s="34"/>
    </row>
    <row r="748">
      <c r="Z748" s="33"/>
      <c r="AA748" s="33"/>
      <c r="AB748" s="33"/>
      <c r="AC748" s="33"/>
      <c r="AD748" s="33"/>
      <c r="AE748" s="33"/>
      <c r="AF748" s="33"/>
      <c r="AL748" s="34"/>
    </row>
    <row r="749">
      <c r="Z749" s="33"/>
      <c r="AA749" s="33"/>
      <c r="AB749" s="33"/>
      <c r="AC749" s="33"/>
      <c r="AD749" s="33"/>
      <c r="AE749" s="33"/>
      <c r="AF749" s="33"/>
      <c r="AL749" s="34"/>
    </row>
    <row r="750">
      <c r="Z750" s="33"/>
      <c r="AA750" s="33"/>
      <c r="AB750" s="33"/>
      <c r="AC750" s="33"/>
      <c r="AD750" s="33"/>
      <c r="AE750" s="33"/>
      <c r="AF750" s="33"/>
      <c r="AL750" s="34"/>
    </row>
    <row r="751">
      <c r="Z751" s="33"/>
      <c r="AA751" s="33"/>
      <c r="AB751" s="33"/>
      <c r="AC751" s="33"/>
      <c r="AD751" s="33"/>
      <c r="AE751" s="33"/>
      <c r="AF751" s="33"/>
      <c r="AL751" s="34"/>
    </row>
    <row r="752">
      <c r="Z752" s="33"/>
      <c r="AA752" s="33"/>
      <c r="AB752" s="33"/>
      <c r="AC752" s="33"/>
      <c r="AD752" s="33"/>
      <c r="AE752" s="33"/>
      <c r="AF752" s="33"/>
      <c r="AL752" s="34"/>
    </row>
    <row r="753">
      <c r="Z753" s="33"/>
      <c r="AA753" s="33"/>
      <c r="AB753" s="33"/>
      <c r="AC753" s="33"/>
      <c r="AD753" s="33"/>
      <c r="AE753" s="33"/>
      <c r="AF753" s="33"/>
      <c r="AL753" s="34"/>
    </row>
    <row r="754">
      <c r="Z754" s="33"/>
      <c r="AA754" s="33"/>
      <c r="AB754" s="33"/>
      <c r="AC754" s="33"/>
      <c r="AD754" s="33"/>
      <c r="AE754" s="33"/>
      <c r="AF754" s="33"/>
      <c r="AL754" s="34"/>
    </row>
    <row r="755">
      <c r="Z755" s="33"/>
      <c r="AA755" s="33"/>
      <c r="AB755" s="33"/>
      <c r="AC755" s="33"/>
      <c r="AD755" s="33"/>
      <c r="AE755" s="33"/>
      <c r="AF755" s="33"/>
      <c r="AL755" s="34"/>
    </row>
    <row r="756">
      <c r="Z756" s="33"/>
      <c r="AA756" s="33"/>
      <c r="AB756" s="33"/>
      <c r="AC756" s="33"/>
      <c r="AD756" s="33"/>
      <c r="AE756" s="33"/>
      <c r="AF756" s="33"/>
      <c r="AL756" s="34"/>
    </row>
    <row r="757">
      <c r="Z757" s="33"/>
      <c r="AA757" s="33"/>
      <c r="AB757" s="33"/>
      <c r="AC757" s="33"/>
      <c r="AD757" s="33"/>
      <c r="AE757" s="33"/>
      <c r="AF757" s="33"/>
      <c r="AL757" s="34"/>
    </row>
    <row r="758">
      <c r="Z758" s="33"/>
      <c r="AA758" s="33"/>
      <c r="AB758" s="33"/>
      <c r="AC758" s="33"/>
      <c r="AD758" s="33"/>
      <c r="AE758" s="33"/>
      <c r="AF758" s="33"/>
      <c r="AL758" s="34"/>
    </row>
    <row r="759">
      <c r="Z759" s="33"/>
      <c r="AA759" s="33"/>
      <c r="AB759" s="33"/>
      <c r="AC759" s="33"/>
      <c r="AD759" s="33"/>
      <c r="AE759" s="33"/>
      <c r="AF759" s="33"/>
      <c r="AL759" s="34"/>
    </row>
    <row r="760">
      <c r="Z760" s="33"/>
      <c r="AA760" s="33"/>
      <c r="AB760" s="33"/>
      <c r="AC760" s="33"/>
      <c r="AD760" s="33"/>
      <c r="AE760" s="33"/>
      <c r="AF760" s="33"/>
      <c r="AL760" s="34"/>
    </row>
    <row r="761">
      <c r="Z761" s="33"/>
      <c r="AA761" s="33"/>
      <c r="AB761" s="33"/>
      <c r="AC761" s="33"/>
      <c r="AD761" s="33"/>
      <c r="AE761" s="33"/>
      <c r="AF761" s="33"/>
      <c r="AL761" s="34"/>
    </row>
    <row r="762">
      <c r="Z762" s="33"/>
      <c r="AA762" s="33"/>
      <c r="AB762" s="33"/>
      <c r="AC762" s="33"/>
      <c r="AD762" s="33"/>
      <c r="AE762" s="33"/>
      <c r="AF762" s="33"/>
      <c r="AL762" s="34"/>
    </row>
    <row r="763">
      <c r="Z763" s="33"/>
      <c r="AA763" s="33"/>
      <c r="AB763" s="33"/>
      <c r="AC763" s="33"/>
      <c r="AD763" s="33"/>
      <c r="AE763" s="33"/>
      <c r="AF763" s="33"/>
      <c r="AL763" s="34"/>
    </row>
    <row r="764">
      <c r="Z764" s="33"/>
      <c r="AA764" s="33"/>
      <c r="AB764" s="33"/>
      <c r="AC764" s="33"/>
      <c r="AD764" s="33"/>
      <c r="AE764" s="33"/>
      <c r="AF764" s="33"/>
      <c r="AL764" s="34"/>
    </row>
    <row r="765">
      <c r="Z765" s="33"/>
      <c r="AA765" s="33"/>
      <c r="AB765" s="33"/>
      <c r="AC765" s="33"/>
      <c r="AD765" s="33"/>
      <c r="AE765" s="33"/>
      <c r="AF765" s="33"/>
      <c r="AL765" s="34"/>
    </row>
    <row r="766">
      <c r="Z766" s="33"/>
      <c r="AA766" s="33"/>
      <c r="AB766" s="33"/>
      <c r="AC766" s="33"/>
      <c r="AD766" s="33"/>
      <c r="AE766" s="33"/>
      <c r="AF766" s="33"/>
      <c r="AL766" s="34"/>
    </row>
    <row r="767">
      <c r="Z767" s="33"/>
      <c r="AA767" s="33"/>
      <c r="AB767" s="33"/>
      <c r="AC767" s="33"/>
      <c r="AD767" s="33"/>
      <c r="AE767" s="33"/>
      <c r="AF767" s="33"/>
      <c r="AL767" s="34"/>
    </row>
    <row r="768">
      <c r="Z768" s="33"/>
      <c r="AA768" s="33"/>
      <c r="AB768" s="33"/>
      <c r="AC768" s="33"/>
      <c r="AD768" s="33"/>
      <c r="AE768" s="33"/>
      <c r="AF768" s="33"/>
      <c r="AL768" s="34"/>
    </row>
    <row r="769">
      <c r="Z769" s="33"/>
      <c r="AA769" s="33"/>
      <c r="AB769" s="33"/>
      <c r="AC769" s="33"/>
      <c r="AD769" s="33"/>
      <c r="AE769" s="33"/>
      <c r="AF769" s="33"/>
      <c r="AL769" s="34"/>
    </row>
    <row r="770">
      <c r="Z770" s="33"/>
      <c r="AA770" s="33"/>
      <c r="AB770" s="33"/>
      <c r="AC770" s="33"/>
      <c r="AD770" s="33"/>
      <c r="AE770" s="33"/>
      <c r="AF770" s="33"/>
      <c r="AL770" s="34"/>
    </row>
    <row r="771">
      <c r="Z771" s="33"/>
      <c r="AA771" s="33"/>
      <c r="AB771" s="33"/>
      <c r="AC771" s="33"/>
      <c r="AD771" s="33"/>
      <c r="AE771" s="33"/>
      <c r="AF771" s="33"/>
      <c r="AL771" s="34"/>
    </row>
    <row r="772">
      <c r="Z772" s="33"/>
      <c r="AA772" s="33"/>
      <c r="AB772" s="33"/>
      <c r="AC772" s="33"/>
      <c r="AD772" s="33"/>
      <c r="AE772" s="33"/>
      <c r="AF772" s="33"/>
      <c r="AL772" s="34"/>
    </row>
    <row r="773">
      <c r="Z773" s="33"/>
      <c r="AA773" s="33"/>
      <c r="AB773" s="33"/>
      <c r="AC773" s="33"/>
      <c r="AD773" s="33"/>
      <c r="AE773" s="33"/>
      <c r="AF773" s="33"/>
      <c r="AL773" s="34"/>
    </row>
    <row r="774">
      <c r="Z774" s="33"/>
      <c r="AA774" s="33"/>
      <c r="AB774" s="33"/>
      <c r="AC774" s="33"/>
      <c r="AD774" s="33"/>
      <c r="AE774" s="33"/>
      <c r="AF774" s="33"/>
      <c r="AL774" s="34"/>
    </row>
    <row r="775">
      <c r="Z775" s="33"/>
      <c r="AA775" s="33"/>
      <c r="AB775" s="33"/>
      <c r="AC775" s="33"/>
      <c r="AD775" s="33"/>
      <c r="AE775" s="33"/>
      <c r="AF775" s="33"/>
      <c r="AL775" s="34"/>
    </row>
    <row r="776">
      <c r="Z776" s="33"/>
      <c r="AA776" s="33"/>
      <c r="AB776" s="33"/>
      <c r="AC776" s="33"/>
      <c r="AD776" s="33"/>
      <c r="AE776" s="33"/>
      <c r="AF776" s="33"/>
      <c r="AL776" s="34"/>
    </row>
    <row r="777">
      <c r="Z777" s="33"/>
      <c r="AA777" s="33"/>
      <c r="AB777" s="33"/>
      <c r="AC777" s="33"/>
      <c r="AD777" s="33"/>
      <c r="AE777" s="33"/>
      <c r="AF777" s="33"/>
      <c r="AL777" s="34"/>
    </row>
    <row r="778">
      <c r="Z778" s="33"/>
      <c r="AA778" s="33"/>
      <c r="AB778" s="33"/>
      <c r="AC778" s="33"/>
      <c r="AD778" s="33"/>
      <c r="AE778" s="33"/>
      <c r="AF778" s="33"/>
      <c r="AL778" s="34"/>
    </row>
    <row r="779">
      <c r="Z779" s="33"/>
      <c r="AA779" s="33"/>
      <c r="AB779" s="33"/>
      <c r="AC779" s="33"/>
      <c r="AD779" s="33"/>
      <c r="AE779" s="33"/>
      <c r="AF779" s="33"/>
      <c r="AL779" s="34"/>
    </row>
    <row r="780">
      <c r="Z780" s="33"/>
      <c r="AA780" s="33"/>
      <c r="AB780" s="33"/>
      <c r="AC780" s="33"/>
      <c r="AD780" s="33"/>
      <c r="AE780" s="33"/>
      <c r="AF780" s="33"/>
      <c r="AL780" s="34"/>
    </row>
    <row r="781">
      <c r="Z781" s="33"/>
      <c r="AA781" s="33"/>
      <c r="AB781" s="33"/>
      <c r="AC781" s="33"/>
      <c r="AD781" s="33"/>
      <c r="AE781" s="33"/>
      <c r="AF781" s="33"/>
      <c r="AL781" s="34"/>
    </row>
    <row r="782">
      <c r="Z782" s="33"/>
      <c r="AA782" s="33"/>
      <c r="AB782" s="33"/>
      <c r="AC782" s="33"/>
      <c r="AD782" s="33"/>
      <c r="AE782" s="33"/>
      <c r="AF782" s="33"/>
      <c r="AL782" s="34"/>
    </row>
    <row r="783">
      <c r="Z783" s="33"/>
      <c r="AA783" s="33"/>
      <c r="AB783" s="33"/>
      <c r="AC783" s="33"/>
      <c r="AD783" s="33"/>
      <c r="AE783" s="33"/>
      <c r="AF783" s="33"/>
      <c r="AL783" s="34"/>
    </row>
    <row r="784">
      <c r="Z784" s="33"/>
      <c r="AA784" s="33"/>
      <c r="AB784" s="33"/>
      <c r="AC784" s="33"/>
      <c r="AD784" s="33"/>
      <c r="AE784" s="33"/>
      <c r="AF784" s="33"/>
      <c r="AL784" s="34"/>
    </row>
    <row r="785">
      <c r="Z785" s="33"/>
      <c r="AA785" s="33"/>
      <c r="AB785" s="33"/>
      <c r="AC785" s="33"/>
      <c r="AD785" s="33"/>
      <c r="AE785" s="33"/>
      <c r="AF785" s="33"/>
      <c r="AL785" s="34"/>
    </row>
    <row r="786">
      <c r="Z786" s="33"/>
      <c r="AA786" s="33"/>
      <c r="AB786" s="33"/>
      <c r="AC786" s="33"/>
      <c r="AD786" s="33"/>
      <c r="AE786" s="33"/>
      <c r="AF786" s="33"/>
      <c r="AL786" s="34"/>
    </row>
    <row r="787">
      <c r="Z787" s="33"/>
      <c r="AA787" s="33"/>
      <c r="AB787" s="33"/>
      <c r="AC787" s="33"/>
      <c r="AD787" s="33"/>
      <c r="AE787" s="33"/>
      <c r="AF787" s="33"/>
      <c r="AL787" s="34"/>
    </row>
    <row r="788">
      <c r="Z788" s="33"/>
      <c r="AA788" s="33"/>
      <c r="AB788" s="33"/>
      <c r="AC788" s="33"/>
      <c r="AD788" s="33"/>
      <c r="AE788" s="33"/>
      <c r="AF788" s="33"/>
      <c r="AL788" s="34"/>
    </row>
    <row r="789">
      <c r="Z789" s="33"/>
      <c r="AA789" s="33"/>
      <c r="AB789" s="33"/>
      <c r="AC789" s="33"/>
      <c r="AD789" s="33"/>
      <c r="AE789" s="33"/>
      <c r="AF789" s="33"/>
      <c r="AL789" s="34"/>
    </row>
    <row r="790">
      <c r="Z790" s="33"/>
      <c r="AA790" s="33"/>
      <c r="AB790" s="33"/>
      <c r="AC790" s="33"/>
      <c r="AD790" s="33"/>
      <c r="AE790" s="33"/>
      <c r="AF790" s="33"/>
      <c r="AL790" s="34"/>
    </row>
    <row r="791">
      <c r="Z791" s="33"/>
      <c r="AA791" s="33"/>
      <c r="AB791" s="33"/>
      <c r="AC791" s="33"/>
      <c r="AD791" s="33"/>
      <c r="AE791" s="33"/>
      <c r="AF791" s="33"/>
      <c r="AL791" s="34"/>
    </row>
    <row r="792">
      <c r="Z792" s="33"/>
      <c r="AA792" s="33"/>
      <c r="AB792" s="33"/>
      <c r="AC792" s="33"/>
      <c r="AD792" s="33"/>
      <c r="AE792" s="33"/>
      <c r="AF792" s="33"/>
      <c r="AL792" s="34"/>
    </row>
    <row r="793">
      <c r="Z793" s="33"/>
      <c r="AA793" s="33"/>
      <c r="AB793" s="33"/>
      <c r="AC793" s="33"/>
      <c r="AD793" s="33"/>
      <c r="AE793" s="33"/>
      <c r="AF793" s="33"/>
      <c r="AL793" s="34"/>
    </row>
    <row r="794">
      <c r="Z794" s="33"/>
      <c r="AA794" s="33"/>
      <c r="AB794" s="33"/>
      <c r="AC794" s="33"/>
      <c r="AD794" s="33"/>
      <c r="AE794" s="33"/>
      <c r="AF794" s="33"/>
      <c r="AL794" s="34"/>
    </row>
    <row r="795">
      <c r="Z795" s="33"/>
      <c r="AA795" s="33"/>
      <c r="AB795" s="33"/>
      <c r="AC795" s="33"/>
      <c r="AD795" s="33"/>
      <c r="AE795" s="33"/>
      <c r="AF795" s="33"/>
      <c r="AL795" s="34"/>
    </row>
    <row r="796">
      <c r="Z796" s="33"/>
      <c r="AA796" s="33"/>
      <c r="AB796" s="33"/>
      <c r="AC796" s="33"/>
      <c r="AD796" s="33"/>
      <c r="AE796" s="33"/>
      <c r="AF796" s="33"/>
      <c r="AL796" s="34"/>
    </row>
    <row r="797">
      <c r="Z797" s="33"/>
      <c r="AA797" s="33"/>
      <c r="AB797" s="33"/>
      <c r="AC797" s="33"/>
      <c r="AD797" s="33"/>
      <c r="AE797" s="33"/>
      <c r="AF797" s="33"/>
      <c r="AL797" s="34"/>
    </row>
    <row r="798">
      <c r="Z798" s="33"/>
      <c r="AA798" s="33"/>
      <c r="AB798" s="33"/>
      <c r="AC798" s="33"/>
      <c r="AD798" s="33"/>
      <c r="AE798" s="33"/>
      <c r="AF798" s="33"/>
      <c r="AL798" s="34"/>
    </row>
    <row r="799">
      <c r="Z799" s="33"/>
      <c r="AA799" s="33"/>
      <c r="AB799" s="33"/>
      <c r="AC799" s="33"/>
      <c r="AD799" s="33"/>
      <c r="AE799" s="33"/>
      <c r="AF799" s="33"/>
      <c r="AL799" s="34"/>
    </row>
    <row r="800">
      <c r="Z800" s="33"/>
      <c r="AA800" s="33"/>
      <c r="AB800" s="33"/>
      <c r="AC800" s="33"/>
      <c r="AD800" s="33"/>
      <c r="AE800" s="33"/>
      <c r="AF800" s="33"/>
      <c r="AL800" s="34"/>
    </row>
    <row r="801">
      <c r="Z801" s="33"/>
      <c r="AA801" s="33"/>
      <c r="AB801" s="33"/>
      <c r="AC801" s="33"/>
      <c r="AD801" s="33"/>
      <c r="AE801" s="33"/>
      <c r="AF801" s="33"/>
      <c r="AL801" s="34"/>
    </row>
    <row r="802">
      <c r="Z802" s="33"/>
      <c r="AA802" s="33"/>
      <c r="AB802" s="33"/>
      <c r="AC802" s="33"/>
      <c r="AD802" s="33"/>
      <c r="AE802" s="33"/>
      <c r="AF802" s="33"/>
      <c r="AL802" s="34"/>
    </row>
    <row r="803">
      <c r="Z803" s="33"/>
      <c r="AA803" s="33"/>
      <c r="AB803" s="33"/>
      <c r="AC803" s="33"/>
      <c r="AD803" s="33"/>
      <c r="AE803" s="33"/>
      <c r="AF803" s="33"/>
      <c r="AL803" s="34"/>
    </row>
    <row r="804">
      <c r="Z804" s="33"/>
      <c r="AA804" s="33"/>
      <c r="AB804" s="33"/>
      <c r="AC804" s="33"/>
      <c r="AD804" s="33"/>
      <c r="AE804" s="33"/>
      <c r="AF804" s="33"/>
      <c r="AL804" s="34"/>
    </row>
    <row r="805">
      <c r="Z805" s="33"/>
      <c r="AA805" s="33"/>
      <c r="AB805" s="33"/>
      <c r="AC805" s="33"/>
      <c r="AD805" s="33"/>
      <c r="AE805" s="33"/>
      <c r="AF805" s="33"/>
      <c r="AL805" s="34"/>
    </row>
    <row r="806">
      <c r="Z806" s="33"/>
      <c r="AA806" s="33"/>
      <c r="AB806" s="33"/>
      <c r="AC806" s="33"/>
      <c r="AD806" s="33"/>
      <c r="AE806" s="33"/>
      <c r="AF806" s="33"/>
      <c r="AL806" s="34"/>
    </row>
    <row r="807">
      <c r="Z807" s="33"/>
      <c r="AA807" s="33"/>
      <c r="AB807" s="33"/>
      <c r="AC807" s="33"/>
      <c r="AD807" s="33"/>
      <c r="AE807" s="33"/>
      <c r="AF807" s="33"/>
      <c r="AL807" s="34"/>
    </row>
    <row r="808">
      <c r="Z808" s="33"/>
      <c r="AA808" s="33"/>
      <c r="AB808" s="33"/>
      <c r="AC808" s="33"/>
      <c r="AD808" s="33"/>
      <c r="AE808" s="33"/>
      <c r="AF808" s="33"/>
      <c r="AL808" s="34"/>
    </row>
    <row r="809">
      <c r="Z809" s="33"/>
      <c r="AA809" s="33"/>
      <c r="AB809" s="33"/>
      <c r="AC809" s="33"/>
      <c r="AD809" s="33"/>
      <c r="AE809" s="33"/>
      <c r="AF809" s="33"/>
      <c r="AL809" s="34"/>
    </row>
    <row r="810">
      <c r="Z810" s="33"/>
      <c r="AA810" s="33"/>
      <c r="AB810" s="33"/>
      <c r="AC810" s="33"/>
      <c r="AD810" s="33"/>
      <c r="AE810" s="33"/>
      <c r="AF810" s="33"/>
      <c r="AL810" s="34"/>
    </row>
    <row r="811">
      <c r="Z811" s="33"/>
      <c r="AA811" s="33"/>
      <c r="AB811" s="33"/>
      <c r="AC811" s="33"/>
      <c r="AD811" s="33"/>
      <c r="AE811" s="33"/>
      <c r="AF811" s="33"/>
      <c r="AL811" s="34"/>
    </row>
    <row r="812">
      <c r="Z812" s="33"/>
      <c r="AA812" s="33"/>
      <c r="AB812" s="33"/>
      <c r="AC812" s="33"/>
      <c r="AD812" s="33"/>
      <c r="AE812" s="33"/>
      <c r="AF812" s="33"/>
      <c r="AL812" s="34"/>
    </row>
    <row r="813">
      <c r="Z813" s="33"/>
      <c r="AA813" s="33"/>
      <c r="AB813" s="33"/>
      <c r="AC813" s="33"/>
      <c r="AD813" s="33"/>
      <c r="AE813" s="33"/>
      <c r="AF813" s="33"/>
      <c r="AL813" s="34"/>
    </row>
    <row r="814">
      <c r="Z814" s="33"/>
      <c r="AA814" s="33"/>
      <c r="AB814" s="33"/>
      <c r="AC814" s="33"/>
      <c r="AD814" s="33"/>
      <c r="AE814" s="33"/>
      <c r="AF814" s="33"/>
      <c r="AL814" s="34"/>
    </row>
    <row r="815">
      <c r="Z815" s="33"/>
      <c r="AA815" s="33"/>
      <c r="AB815" s="33"/>
      <c r="AC815" s="33"/>
      <c r="AD815" s="33"/>
      <c r="AE815" s="33"/>
      <c r="AF815" s="33"/>
      <c r="AL815" s="34"/>
    </row>
    <row r="816">
      <c r="Z816" s="33"/>
      <c r="AA816" s="33"/>
      <c r="AB816" s="33"/>
      <c r="AC816" s="33"/>
      <c r="AD816" s="33"/>
      <c r="AE816" s="33"/>
      <c r="AF816" s="33"/>
      <c r="AL816" s="34"/>
    </row>
    <row r="817">
      <c r="Z817" s="33"/>
      <c r="AA817" s="33"/>
      <c r="AB817" s="33"/>
      <c r="AC817" s="33"/>
      <c r="AD817" s="33"/>
      <c r="AE817" s="33"/>
      <c r="AF817" s="33"/>
      <c r="AL817" s="34"/>
    </row>
    <row r="818">
      <c r="Z818" s="33"/>
      <c r="AA818" s="33"/>
      <c r="AB818" s="33"/>
      <c r="AC818" s="33"/>
      <c r="AD818" s="33"/>
      <c r="AE818" s="33"/>
      <c r="AF818" s="33"/>
      <c r="AL818" s="34"/>
    </row>
    <row r="819">
      <c r="Z819" s="33"/>
      <c r="AA819" s="33"/>
      <c r="AB819" s="33"/>
      <c r="AC819" s="33"/>
      <c r="AD819" s="33"/>
      <c r="AE819" s="33"/>
      <c r="AF819" s="33"/>
      <c r="AL819" s="34"/>
    </row>
    <row r="820">
      <c r="Z820" s="33"/>
      <c r="AA820" s="33"/>
      <c r="AB820" s="33"/>
      <c r="AC820" s="33"/>
      <c r="AD820" s="33"/>
      <c r="AE820" s="33"/>
      <c r="AF820" s="33"/>
      <c r="AL820" s="34"/>
    </row>
    <row r="821">
      <c r="Z821" s="33"/>
      <c r="AA821" s="33"/>
      <c r="AB821" s="33"/>
      <c r="AC821" s="33"/>
      <c r="AD821" s="33"/>
      <c r="AE821" s="33"/>
      <c r="AF821" s="33"/>
      <c r="AL821" s="34"/>
    </row>
    <row r="822">
      <c r="Z822" s="33"/>
      <c r="AA822" s="33"/>
      <c r="AB822" s="33"/>
      <c r="AC822" s="33"/>
      <c r="AD822" s="33"/>
      <c r="AE822" s="33"/>
      <c r="AF822" s="33"/>
      <c r="AL822" s="34"/>
    </row>
    <row r="823">
      <c r="Z823" s="33"/>
      <c r="AA823" s="33"/>
      <c r="AB823" s="33"/>
      <c r="AC823" s="33"/>
      <c r="AD823" s="33"/>
      <c r="AE823" s="33"/>
      <c r="AF823" s="33"/>
      <c r="AL823" s="34"/>
    </row>
    <row r="824">
      <c r="Z824" s="33"/>
      <c r="AA824" s="33"/>
      <c r="AB824" s="33"/>
      <c r="AC824" s="33"/>
      <c r="AD824" s="33"/>
      <c r="AE824" s="33"/>
      <c r="AF824" s="33"/>
      <c r="AL824" s="34"/>
    </row>
    <row r="825">
      <c r="Z825" s="33"/>
      <c r="AA825" s="33"/>
      <c r="AB825" s="33"/>
      <c r="AC825" s="33"/>
      <c r="AD825" s="33"/>
      <c r="AE825" s="33"/>
      <c r="AF825" s="33"/>
      <c r="AL825" s="34"/>
    </row>
    <row r="826">
      <c r="Z826" s="33"/>
      <c r="AA826" s="33"/>
      <c r="AB826" s="33"/>
      <c r="AC826" s="33"/>
      <c r="AD826" s="33"/>
      <c r="AE826" s="33"/>
      <c r="AF826" s="33"/>
      <c r="AL826" s="34"/>
    </row>
    <row r="827">
      <c r="Z827" s="33"/>
      <c r="AA827" s="33"/>
      <c r="AB827" s="33"/>
      <c r="AC827" s="33"/>
      <c r="AD827" s="33"/>
      <c r="AE827" s="33"/>
      <c r="AF827" s="33"/>
      <c r="AL827" s="34"/>
    </row>
    <row r="828">
      <c r="Z828" s="33"/>
      <c r="AA828" s="33"/>
      <c r="AB828" s="33"/>
      <c r="AC828" s="33"/>
      <c r="AD828" s="33"/>
      <c r="AE828" s="33"/>
      <c r="AF828" s="33"/>
      <c r="AL828" s="34"/>
    </row>
    <row r="829">
      <c r="Z829" s="33"/>
      <c r="AA829" s="33"/>
      <c r="AB829" s="33"/>
      <c r="AC829" s="33"/>
      <c r="AD829" s="33"/>
      <c r="AE829" s="33"/>
      <c r="AF829" s="33"/>
      <c r="AL829" s="34"/>
    </row>
    <row r="830">
      <c r="Z830" s="33"/>
      <c r="AA830" s="33"/>
      <c r="AB830" s="33"/>
      <c r="AC830" s="33"/>
      <c r="AD830" s="33"/>
      <c r="AE830" s="33"/>
      <c r="AF830" s="33"/>
      <c r="AL830" s="34"/>
    </row>
    <row r="831">
      <c r="Z831" s="33"/>
      <c r="AA831" s="33"/>
      <c r="AB831" s="33"/>
      <c r="AC831" s="33"/>
      <c r="AD831" s="33"/>
      <c r="AE831" s="33"/>
      <c r="AF831" s="33"/>
      <c r="AL831" s="34"/>
    </row>
    <row r="832">
      <c r="Z832" s="33"/>
      <c r="AA832" s="33"/>
      <c r="AB832" s="33"/>
      <c r="AC832" s="33"/>
      <c r="AD832" s="33"/>
      <c r="AE832" s="33"/>
      <c r="AF832" s="33"/>
      <c r="AL832" s="34"/>
    </row>
    <row r="833">
      <c r="Z833" s="33"/>
      <c r="AA833" s="33"/>
      <c r="AB833" s="33"/>
      <c r="AC833" s="33"/>
      <c r="AD833" s="33"/>
      <c r="AE833" s="33"/>
      <c r="AF833" s="33"/>
      <c r="AL833" s="34"/>
    </row>
    <row r="834">
      <c r="Z834" s="33"/>
      <c r="AA834" s="33"/>
      <c r="AB834" s="33"/>
      <c r="AC834" s="33"/>
      <c r="AD834" s="33"/>
      <c r="AE834" s="33"/>
      <c r="AF834" s="33"/>
      <c r="AL834" s="34"/>
    </row>
    <row r="835">
      <c r="Z835" s="33"/>
      <c r="AA835" s="33"/>
      <c r="AB835" s="33"/>
      <c r="AC835" s="33"/>
      <c r="AD835" s="33"/>
      <c r="AE835" s="33"/>
      <c r="AF835" s="33"/>
      <c r="AL835" s="34"/>
    </row>
    <row r="836">
      <c r="Z836" s="33"/>
      <c r="AA836" s="33"/>
      <c r="AB836" s="33"/>
      <c r="AC836" s="33"/>
      <c r="AD836" s="33"/>
      <c r="AE836" s="33"/>
      <c r="AF836" s="33"/>
      <c r="AL836" s="34"/>
    </row>
    <row r="837">
      <c r="Z837" s="33"/>
      <c r="AA837" s="33"/>
      <c r="AB837" s="33"/>
      <c r="AC837" s="33"/>
      <c r="AD837" s="33"/>
      <c r="AE837" s="33"/>
      <c r="AF837" s="33"/>
      <c r="AL837" s="34"/>
    </row>
    <row r="838">
      <c r="Z838" s="33"/>
      <c r="AA838" s="33"/>
      <c r="AB838" s="33"/>
      <c r="AC838" s="33"/>
      <c r="AD838" s="33"/>
      <c r="AE838" s="33"/>
      <c r="AF838" s="33"/>
      <c r="AL838" s="34"/>
    </row>
    <row r="839">
      <c r="Z839" s="33"/>
      <c r="AA839" s="33"/>
      <c r="AB839" s="33"/>
      <c r="AC839" s="33"/>
      <c r="AD839" s="33"/>
      <c r="AE839" s="33"/>
      <c r="AF839" s="33"/>
      <c r="AL839" s="34"/>
    </row>
    <row r="840">
      <c r="Z840" s="33"/>
      <c r="AA840" s="33"/>
      <c r="AB840" s="33"/>
      <c r="AC840" s="33"/>
      <c r="AD840" s="33"/>
      <c r="AE840" s="33"/>
      <c r="AF840" s="33"/>
      <c r="AL840" s="34"/>
    </row>
    <row r="841">
      <c r="Z841" s="33"/>
      <c r="AA841" s="33"/>
      <c r="AB841" s="33"/>
      <c r="AC841" s="33"/>
      <c r="AD841" s="33"/>
      <c r="AE841" s="33"/>
      <c r="AF841" s="33"/>
      <c r="AL841" s="34"/>
    </row>
    <row r="842">
      <c r="Z842" s="33"/>
      <c r="AA842" s="33"/>
      <c r="AB842" s="33"/>
      <c r="AC842" s="33"/>
      <c r="AD842" s="33"/>
      <c r="AE842" s="33"/>
      <c r="AF842" s="33"/>
      <c r="AL842" s="34"/>
    </row>
    <row r="843">
      <c r="Z843" s="33"/>
      <c r="AA843" s="33"/>
      <c r="AB843" s="33"/>
      <c r="AC843" s="33"/>
      <c r="AD843" s="33"/>
      <c r="AE843" s="33"/>
      <c r="AF843" s="33"/>
      <c r="AL843" s="34"/>
    </row>
    <row r="844">
      <c r="Z844" s="33"/>
      <c r="AA844" s="33"/>
      <c r="AB844" s="33"/>
      <c r="AC844" s="33"/>
      <c r="AD844" s="33"/>
      <c r="AE844" s="33"/>
      <c r="AF844" s="33"/>
      <c r="AL844" s="34"/>
    </row>
    <row r="845">
      <c r="Z845" s="33"/>
      <c r="AA845" s="33"/>
      <c r="AB845" s="33"/>
      <c r="AC845" s="33"/>
      <c r="AD845" s="33"/>
      <c r="AE845" s="33"/>
      <c r="AF845" s="33"/>
      <c r="AL845" s="34"/>
    </row>
    <row r="846">
      <c r="Z846" s="33"/>
      <c r="AA846" s="33"/>
      <c r="AB846" s="33"/>
      <c r="AC846" s="33"/>
      <c r="AD846" s="33"/>
      <c r="AE846" s="33"/>
      <c r="AF846" s="33"/>
      <c r="AL846" s="34"/>
    </row>
    <row r="847">
      <c r="Z847" s="33"/>
      <c r="AA847" s="33"/>
      <c r="AB847" s="33"/>
      <c r="AC847" s="33"/>
      <c r="AD847" s="33"/>
      <c r="AE847" s="33"/>
      <c r="AF847" s="33"/>
      <c r="AL847" s="34"/>
    </row>
    <row r="848">
      <c r="Z848" s="33"/>
      <c r="AA848" s="33"/>
      <c r="AB848" s="33"/>
      <c r="AC848" s="33"/>
      <c r="AD848" s="33"/>
      <c r="AE848" s="33"/>
      <c r="AF848" s="33"/>
      <c r="AL848" s="34"/>
    </row>
    <row r="849">
      <c r="Z849" s="33"/>
      <c r="AA849" s="33"/>
      <c r="AB849" s="33"/>
      <c r="AC849" s="33"/>
      <c r="AD849" s="33"/>
      <c r="AE849" s="33"/>
      <c r="AF849" s="33"/>
      <c r="AL849" s="34"/>
    </row>
    <row r="850">
      <c r="Z850" s="33"/>
      <c r="AA850" s="33"/>
      <c r="AB850" s="33"/>
      <c r="AC850" s="33"/>
      <c r="AD850" s="33"/>
      <c r="AE850" s="33"/>
      <c r="AF850" s="33"/>
      <c r="AL850" s="34"/>
    </row>
    <row r="851">
      <c r="Z851" s="33"/>
      <c r="AA851" s="33"/>
      <c r="AB851" s="33"/>
      <c r="AC851" s="33"/>
      <c r="AD851" s="33"/>
      <c r="AE851" s="33"/>
      <c r="AF851" s="33"/>
      <c r="AL851" s="34"/>
    </row>
    <row r="852">
      <c r="Z852" s="33"/>
      <c r="AA852" s="33"/>
      <c r="AB852" s="33"/>
      <c r="AC852" s="33"/>
      <c r="AD852" s="33"/>
      <c r="AE852" s="33"/>
      <c r="AF852" s="33"/>
      <c r="AL852" s="34"/>
    </row>
    <row r="853">
      <c r="Z853" s="33"/>
      <c r="AA853" s="33"/>
      <c r="AB853" s="33"/>
      <c r="AC853" s="33"/>
      <c r="AD853" s="33"/>
      <c r="AE853" s="33"/>
      <c r="AF853" s="33"/>
      <c r="AL853" s="34"/>
    </row>
    <row r="854">
      <c r="Z854" s="33"/>
      <c r="AA854" s="33"/>
      <c r="AB854" s="33"/>
      <c r="AC854" s="33"/>
      <c r="AD854" s="33"/>
      <c r="AE854" s="33"/>
      <c r="AF854" s="33"/>
      <c r="AL854" s="34"/>
    </row>
    <row r="855">
      <c r="Z855" s="33"/>
      <c r="AA855" s="33"/>
      <c r="AB855" s="33"/>
      <c r="AC855" s="33"/>
      <c r="AD855" s="33"/>
      <c r="AE855" s="33"/>
      <c r="AF855" s="33"/>
      <c r="AL855" s="34"/>
    </row>
    <row r="856">
      <c r="Z856" s="33"/>
      <c r="AA856" s="33"/>
      <c r="AB856" s="33"/>
      <c r="AC856" s="33"/>
      <c r="AD856" s="33"/>
      <c r="AE856" s="33"/>
      <c r="AF856" s="33"/>
      <c r="AL856" s="34"/>
    </row>
    <row r="857">
      <c r="Z857" s="33"/>
      <c r="AA857" s="33"/>
      <c r="AB857" s="33"/>
      <c r="AC857" s="33"/>
      <c r="AD857" s="33"/>
      <c r="AE857" s="33"/>
      <c r="AF857" s="33"/>
      <c r="AL857" s="34"/>
    </row>
    <row r="858">
      <c r="Z858" s="33"/>
      <c r="AA858" s="33"/>
      <c r="AB858" s="33"/>
      <c r="AC858" s="33"/>
      <c r="AD858" s="33"/>
      <c r="AE858" s="33"/>
      <c r="AF858" s="33"/>
      <c r="AL858" s="34"/>
    </row>
    <row r="859">
      <c r="Z859" s="33"/>
      <c r="AA859" s="33"/>
      <c r="AB859" s="33"/>
      <c r="AC859" s="33"/>
      <c r="AD859" s="33"/>
      <c r="AE859" s="33"/>
      <c r="AF859" s="33"/>
      <c r="AL859" s="34"/>
    </row>
    <row r="860">
      <c r="Z860" s="33"/>
      <c r="AA860" s="33"/>
      <c r="AB860" s="33"/>
      <c r="AC860" s="33"/>
      <c r="AD860" s="33"/>
      <c r="AE860" s="33"/>
      <c r="AF860" s="33"/>
      <c r="AL860" s="34"/>
    </row>
    <row r="861">
      <c r="Z861" s="33"/>
      <c r="AA861" s="33"/>
      <c r="AB861" s="33"/>
      <c r="AC861" s="33"/>
      <c r="AD861" s="33"/>
      <c r="AE861" s="33"/>
      <c r="AF861" s="33"/>
      <c r="AL861" s="34"/>
    </row>
    <row r="862">
      <c r="Z862" s="33"/>
      <c r="AA862" s="33"/>
      <c r="AB862" s="33"/>
      <c r="AC862" s="33"/>
      <c r="AD862" s="33"/>
      <c r="AE862" s="33"/>
      <c r="AF862" s="33"/>
      <c r="AL862" s="34"/>
    </row>
    <row r="863">
      <c r="Z863" s="33"/>
      <c r="AA863" s="33"/>
      <c r="AB863" s="33"/>
      <c r="AC863" s="33"/>
      <c r="AD863" s="33"/>
      <c r="AE863" s="33"/>
      <c r="AF863" s="33"/>
      <c r="AL863" s="34"/>
    </row>
    <row r="864">
      <c r="Z864" s="33"/>
      <c r="AA864" s="33"/>
      <c r="AB864" s="33"/>
      <c r="AC864" s="33"/>
      <c r="AD864" s="33"/>
      <c r="AE864" s="33"/>
      <c r="AF864" s="33"/>
      <c r="AL864" s="34"/>
    </row>
    <row r="865">
      <c r="Z865" s="33"/>
      <c r="AA865" s="33"/>
      <c r="AB865" s="33"/>
      <c r="AC865" s="33"/>
      <c r="AD865" s="33"/>
      <c r="AE865" s="33"/>
      <c r="AF865" s="33"/>
      <c r="AL865" s="34"/>
    </row>
    <row r="866">
      <c r="Z866" s="33"/>
      <c r="AA866" s="33"/>
      <c r="AB866" s="33"/>
      <c r="AC866" s="33"/>
      <c r="AD866" s="33"/>
      <c r="AE866" s="33"/>
      <c r="AF866" s="33"/>
      <c r="AL866" s="34"/>
    </row>
    <row r="867">
      <c r="Z867" s="33"/>
      <c r="AA867" s="33"/>
      <c r="AB867" s="33"/>
      <c r="AC867" s="33"/>
      <c r="AD867" s="33"/>
      <c r="AE867" s="33"/>
      <c r="AF867" s="33"/>
      <c r="AL867" s="34"/>
    </row>
    <row r="868">
      <c r="Z868" s="33"/>
      <c r="AA868" s="33"/>
      <c r="AB868" s="33"/>
      <c r="AC868" s="33"/>
      <c r="AD868" s="33"/>
      <c r="AE868" s="33"/>
      <c r="AF868" s="33"/>
      <c r="AL868" s="34"/>
    </row>
    <row r="869">
      <c r="Z869" s="33"/>
      <c r="AA869" s="33"/>
      <c r="AB869" s="33"/>
      <c r="AC869" s="33"/>
      <c r="AD869" s="33"/>
      <c r="AE869" s="33"/>
      <c r="AF869" s="33"/>
      <c r="AL869" s="34"/>
    </row>
    <row r="870">
      <c r="Z870" s="33"/>
      <c r="AA870" s="33"/>
      <c r="AB870" s="33"/>
      <c r="AC870" s="33"/>
      <c r="AD870" s="33"/>
      <c r="AE870" s="33"/>
      <c r="AF870" s="33"/>
      <c r="AL870" s="34"/>
    </row>
    <row r="871">
      <c r="Z871" s="33"/>
      <c r="AA871" s="33"/>
      <c r="AB871" s="33"/>
      <c r="AC871" s="33"/>
      <c r="AD871" s="33"/>
      <c r="AE871" s="33"/>
      <c r="AF871" s="33"/>
      <c r="AL871" s="34"/>
    </row>
    <row r="872">
      <c r="Z872" s="33"/>
      <c r="AA872" s="33"/>
      <c r="AB872" s="33"/>
      <c r="AC872" s="33"/>
      <c r="AD872" s="33"/>
      <c r="AE872" s="33"/>
      <c r="AF872" s="33"/>
      <c r="AL872" s="34"/>
    </row>
    <row r="873">
      <c r="Z873" s="33"/>
      <c r="AA873" s="33"/>
      <c r="AB873" s="33"/>
      <c r="AC873" s="33"/>
      <c r="AD873" s="33"/>
      <c r="AE873" s="33"/>
      <c r="AF873" s="33"/>
      <c r="AL873" s="34"/>
    </row>
    <row r="874">
      <c r="Z874" s="33"/>
      <c r="AA874" s="33"/>
      <c r="AB874" s="33"/>
      <c r="AC874" s="33"/>
      <c r="AD874" s="33"/>
      <c r="AE874" s="33"/>
      <c r="AF874" s="33"/>
      <c r="AL874" s="34"/>
    </row>
    <row r="875">
      <c r="Z875" s="33"/>
      <c r="AA875" s="33"/>
      <c r="AB875" s="33"/>
      <c r="AC875" s="33"/>
      <c r="AD875" s="33"/>
      <c r="AE875" s="33"/>
      <c r="AF875" s="33"/>
      <c r="AL875" s="34"/>
    </row>
    <row r="876">
      <c r="Z876" s="33"/>
      <c r="AA876" s="33"/>
      <c r="AB876" s="33"/>
      <c r="AC876" s="33"/>
      <c r="AD876" s="33"/>
      <c r="AE876" s="33"/>
      <c r="AF876" s="33"/>
      <c r="AL876" s="34"/>
    </row>
    <row r="877">
      <c r="Z877" s="33"/>
      <c r="AA877" s="33"/>
      <c r="AB877" s="33"/>
      <c r="AC877" s="33"/>
      <c r="AD877" s="33"/>
      <c r="AE877" s="33"/>
      <c r="AF877" s="33"/>
      <c r="AL877" s="34"/>
    </row>
    <row r="878">
      <c r="Z878" s="33"/>
      <c r="AA878" s="33"/>
      <c r="AB878" s="33"/>
      <c r="AC878" s="33"/>
      <c r="AD878" s="33"/>
      <c r="AE878" s="33"/>
      <c r="AF878" s="33"/>
      <c r="AL878" s="34"/>
    </row>
    <row r="879">
      <c r="Z879" s="33"/>
      <c r="AA879" s="33"/>
      <c r="AB879" s="33"/>
      <c r="AC879" s="33"/>
      <c r="AD879" s="33"/>
      <c r="AE879" s="33"/>
      <c r="AF879" s="33"/>
      <c r="AL879" s="34"/>
    </row>
    <row r="880">
      <c r="Z880" s="33"/>
      <c r="AA880" s="33"/>
      <c r="AB880" s="33"/>
      <c r="AC880" s="33"/>
      <c r="AD880" s="33"/>
      <c r="AE880" s="33"/>
      <c r="AF880" s="33"/>
      <c r="AL880" s="34"/>
    </row>
    <row r="881">
      <c r="Z881" s="33"/>
      <c r="AA881" s="33"/>
      <c r="AB881" s="33"/>
      <c r="AC881" s="33"/>
      <c r="AD881" s="33"/>
      <c r="AE881" s="33"/>
      <c r="AF881" s="33"/>
      <c r="AL881" s="34"/>
    </row>
    <row r="882">
      <c r="Z882" s="33"/>
      <c r="AA882" s="33"/>
      <c r="AB882" s="33"/>
      <c r="AC882" s="33"/>
      <c r="AD882" s="33"/>
      <c r="AE882" s="33"/>
      <c r="AF882" s="33"/>
      <c r="AL882" s="34"/>
    </row>
    <row r="883">
      <c r="Z883" s="33"/>
      <c r="AA883" s="33"/>
      <c r="AB883" s="33"/>
      <c r="AC883" s="33"/>
      <c r="AD883" s="33"/>
      <c r="AE883" s="33"/>
      <c r="AF883" s="33"/>
      <c r="AL883" s="34"/>
    </row>
    <row r="884">
      <c r="Z884" s="33"/>
      <c r="AA884" s="33"/>
      <c r="AB884" s="33"/>
      <c r="AC884" s="33"/>
      <c r="AD884" s="33"/>
      <c r="AE884" s="33"/>
      <c r="AF884" s="33"/>
      <c r="AL884" s="34"/>
    </row>
    <row r="885">
      <c r="Z885" s="33"/>
      <c r="AA885" s="33"/>
      <c r="AB885" s="33"/>
      <c r="AC885" s="33"/>
      <c r="AD885" s="33"/>
      <c r="AE885" s="33"/>
      <c r="AF885" s="33"/>
      <c r="AL885" s="34"/>
    </row>
    <row r="886">
      <c r="Z886" s="33"/>
      <c r="AA886" s="33"/>
      <c r="AB886" s="33"/>
      <c r="AC886" s="33"/>
      <c r="AD886" s="33"/>
      <c r="AE886" s="33"/>
      <c r="AF886" s="33"/>
      <c r="AL886" s="34"/>
    </row>
    <row r="887">
      <c r="Z887" s="33"/>
      <c r="AA887" s="33"/>
      <c r="AB887" s="33"/>
      <c r="AC887" s="33"/>
      <c r="AD887" s="33"/>
      <c r="AE887" s="33"/>
      <c r="AF887" s="33"/>
      <c r="AL887" s="34"/>
    </row>
    <row r="888">
      <c r="Z888" s="33"/>
      <c r="AA888" s="33"/>
      <c r="AB888" s="33"/>
      <c r="AC888" s="33"/>
      <c r="AD888" s="33"/>
      <c r="AE888" s="33"/>
      <c r="AF888" s="33"/>
      <c r="AL888" s="34"/>
    </row>
    <row r="889">
      <c r="Z889" s="33"/>
      <c r="AA889" s="33"/>
      <c r="AB889" s="33"/>
      <c r="AC889" s="33"/>
      <c r="AD889" s="33"/>
      <c r="AE889" s="33"/>
      <c r="AF889" s="33"/>
      <c r="AL889" s="34"/>
    </row>
    <row r="890">
      <c r="Z890" s="33"/>
      <c r="AA890" s="33"/>
      <c r="AB890" s="33"/>
      <c r="AC890" s="33"/>
      <c r="AD890" s="33"/>
      <c r="AE890" s="33"/>
      <c r="AF890" s="33"/>
      <c r="AL890" s="34"/>
    </row>
    <row r="891">
      <c r="Z891" s="33"/>
      <c r="AA891" s="33"/>
      <c r="AB891" s="33"/>
      <c r="AC891" s="33"/>
      <c r="AD891" s="33"/>
      <c r="AE891" s="33"/>
      <c r="AF891" s="33"/>
      <c r="AL891" s="34"/>
    </row>
    <row r="892">
      <c r="Z892" s="33"/>
      <c r="AA892" s="33"/>
      <c r="AB892" s="33"/>
      <c r="AC892" s="33"/>
      <c r="AD892" s="33"/>
      <c r="AE892" s="33"/>
      <c r="AF892" s="33"/>
      <c r="AL892" s="34"/>
    </row>
    <row r="893">
      <c r="Z893" s="33"/>
      <c r="AA893" s="33"/>
      <c r="AB893" s="33"/>
      <c r="AC893" s="33"/>
      <c r="AD893" s="33"/>
      <c r="AE893" s="33"/>
      <c r="AF893" s="33"/>
      <c r="AL893" s="34"/>
    </row>
    <row r="894">
      <c r="Z894" s="33"/>
      <c r="AA894" s="33"/>
      <c r="AB894" s="33"/>
      <c r="AC894" s="33"/>
      <c r="AD894" s="33"/>
      <c r="AE894" s="33"/>
      <c r="AF894" s="33"/>
      <c r="AL894" s="34"/>
    </row>
    <row r="895">
      <c r="Z895" s="33"/>
      <c r="AA895" s="33"/>
      <c r="AB895" s="33"/>
      <c r="AC895" s="33"/>
      <c r="AD895" s="33"/>
      <c r="AE895" s="33"/>
      <c r="AF895" s="33"/>
      <c r="AL895" s="34"/>
    </row>
    <row r="896">
      <c r="Z896" s="33"/>
      <c r="AA896" s="33"/>
      <c r="AB896" s="33"/>
      <c r="AC896" s="33"/>
      <c r="AD896" s="33"/>
      <c r="AE896" s="33"/>
      <c r="AF896" s="33"/>
      <c r="AL896" s="34"/>
    </row>
    <row r="897">
      <c r="Z897" s="33"/>
      <c r="AA897" s="33"/>
      <c r="AB897" s="33"/>
      <c r="AC897" s="33"/>
      <c r="AD897" s="33"/>
      <c r="AE897" s="33"/>
      <c r="AF897" s="33"/>
      <c r="AL897" s="34"/>
    </row>
    <row r="898">
      <c r="Z898" s="33"/>
      <c r="AA898" s="33"/>
      <c r="AB898" s="33"/>
      <c r="AC898" s="33"/>
      <c r="AD898" s="33"/>
      <c r="AE898" s="33"/>
      <c r="AF898" s="33"/>
      <c r="AL898" s="34"/>
    </row>
    <row r="899">
      <c r="Z899" s="33"/>
      <c r="AA899" s="33"/>
      <c r="AB899" s="33"/>
      <c r="AC899" s="33"/>
      <c r="AD899" s="33"/>
      <c r="AE899" s="33"/>
      <c r="AF899" s="33"/>
      <c r="AL899" s="34"/>
    </row>
    <row r="900">
      <c r="Z900" s="33"/>
      <c r="AA900" s="33"/>
      <c r="AB900" s="33"/>
      <c r="AC900" s="33"/>
      <c r="AD900" s="33"/>
      <c r="AE900" s="33"/>
      <c r="AF900" s="33"/>
      <c r="AL900" s="34"/>
    </row>
    <row r="901">
      <c r="Z901" s="33"/>
      <c r="AA901" s="33"/>
      <c r="AB901" s="33"/>
      <c r="AC901" s="33"/>
      <c r="AD901" s="33"/>
      <c r="AE901" s="33"/>
      <c r="AF901" s="33"/>
      <c r="AL901" s="34"/>
    </row>
    <row r="902">
      <c r="Z902" s="33"/>
      <c r="AA902" s="33"/>
      <c r="AB902" s="33"/>
      <c r="AC902" s="33"/>
      <c r="AD902" s="33"/>
      <c r="AE902" s="33"/>
      <c r="AF902" s="33"/>
      <c r="AL902" s="34"/>
    </row>
    <row r="903">
      <c r="Z903" s="33"/>
      <c r="AA903" s="33"/>
      <c r="AB903" s="33"/>
      <c r="AC903" s="33"/>
      <c r="AD903" s="33"/>
      <c r="AE903" s="33"/>
      <c r="AF903" s="33"/>
      <c r="AL903" s="34"/>
    </row>
    <row r="904">
      <c r="Z904" s="33"/>
      <c r="AA904" s="33"/>
      <c r="AB904" s="33"/>
      <c r="AC904" s="33"/>
      <c r="AD904" s="33"/>
      <c r="AE904" s="33"/>
      <c r="AF904" s="33"/>
      <c r="AL904" s="34"/>
    </row>
    <row r="905">
      <c r="Z905" s="33"/>
      <c r="AA905" s="33"/>
      <c r="AB905" s="33"/>
      <c r="AC905" s="33"/>
      <c r="AD905" s="33"/>
      <c r="AE905" s="33"/>
      <c r="AF905" s="33"/>
      <c r="AL905" s="34"/>
    </row>
    <row r="906">
      <c r="Z906" s="33"/>
      <c r="AA906" s="33"/>
      <c r="AB906" s="33"/>
      <c r="AC906" s="33"/>
      <c r="AD906" s="33"/>
      <c r="AE906" s="33"/>
      <c r="AF906" s="33"/>
      <c r="AL906" s="34"/>
    </row>
    <row r="907">
      <c r="Z907" s="33"/>
      <c r="AA907" s="33"/>
      <c r="AB907" s="33"/>
      <c r="AC907" s="33"/>
      <c r="AD907" s="33"/>
      <c r="AE907" s="33"/>
      <c r="AF907" s="33"/>
      <c r="AL907" s="34"/>
    </row>
    <row r="908">
      <c r="Z908" s="33"/>
      <c r="AA908" s="33"/>
      <c r="AB908" s="33"/>
      <c r="AC908" s="33"/>
      <c r="AD908" s="33"/>
      <c r="AE908" s="33"/>
      <c r="AF908" s="33"/>
      <c r="AL908" s="34"/>
    </row>
    <row r="909">
      <c r="Z909" s="33"/>
      <c r="AA909" s="33"/>
      <c r="AB909" s="33"/>
      <c r="AC909" s="33"/>
      <c r="AD909" s="33"/>
      <c r="AE909" s="33"/>
      <c r="AF909" s="33"/>
      <c r="AL909" s="34"/>
    </row>
    <row r="910">
      <c r="Z910" s="33"/>
      <c r="AA910" s="33"/>
      <c r="AB910" s="33"/>
      <c r="AC910" s="33"/>
      <c r="AD910" s="33"/>
      <c r="AE910" s="33"/>
      <c r="AF910" s="33"/>
      <c r="AL910" s="34"/>
    </row>
    <row r="911">
      <c r="Z911" s="33"/>
      <c r="AA911" s="33"/>
      <c r="AB911" s="33"/>
      <c r="AC911" s="33"/>
      <c r="AD911" s="33"/>
      <c r="AE911" s="33"/>
      <c r="AF911" s="33"/>
      <c r="AL911" s="34"/>
    </row>
    <row r="912">
      <c r="Z912" s="33"/>
      <c r="AA912" s="33"/>
      <c r="AB912" s="33"/>
      <c r="AC912" s="33"/>
      <c r="AD912" s="33"/>
      <c r="AE912" s="33"/>
      <c r="AF912" s="33"/>
      <c r="AL912" s="34"/>
    </row>
    <row r="913">
      <c r="Z913" s="33"/>
      <c r="AA913" s="33"/>
      <c r="AB913" s="33"/>
      <c r="AC913" s="33"/>
      <c r="AD913" s="33"/>
      <c r="AE913" s="33"/>
      <c r="AF913" s="33"/>
      <c r="AL913" s="34"/>
    </row>
    <row r="914">
      <c r="Z914" s="33"/>
      <c r="AA914" s="33"/>
      <c r="AB914" s="33"/>
      <c r="AC914" s="33"/>
      <c r="AD914" s="33"/>
      <c r="AE914" s="33"/>
      <c r="AF914" s="33"/>
      <c r="AL914" s="34"/>
    </row>
    <row r="915">
      <c r="Z915" s="33"/>
      <c r="AA915" s="33"/>
      <c r="AB915" s="33"/>
      <c r="AC915" s="33"/>
      <c r="AD915" s="33"/>
      <c r="AE915" s="33"/>
      <c r="AF915" s="33"/>
      <c r="AL915" s="34"/>
    </row>
    <row r="916">
      <c r="Z916" s="33"/>
      <c r="AA916" s="33"/>
      <c r="AB916" s="33"/>
      <c r="AC916" s="33"/>
      <c r="AD916" s="33"/>
      <c r="AE916" s="33"/>
      <c r="AF916" s="33"/>
      <c r="AL916" s="34"/>
    </row>
    <row r="917">
      <c r="Z917" s="33"/>
      <c r="AA917" s="33"/>
      <c r="AB917" s="33"/>
      <c r="AC917" s="33"/>
      <c r="AD917" s="33"/>
      <c r="AE917" s="33"/>
      <c r="AF917" s="33"/>
      <c r="AL917" s="34"/>
    </row>
    <row r="918">
      <c r="Z918" s="33"/>
      <c r="AA918" s="33"/>
      <c r="AB918" s="33"/>
      <c r="AC918" s="33"/>
      <c r="AD918" s="33"/>
      <c r="AE918" s="33"/>
      <c r="AF918" s="33"/>
      <c r="AL918" s="34"/>
    </row>
    <row r="919">
      <c r="Z919" s="33"/>
      <c r="AA919" s="33"/>
      <c r="AB919" s="33"/>
      <c r="AC919" s="33"/>
      <c r="AD919" s="33"/>
      <c r="AE919" s="33"/>
      <c r="AF919" s="33"/>
      <c r="AL919" s="34"/>
    </row>
    <row r="920">
      <c r="Z920" s="33"/>
      <c r="AA920" s="33"/>
      <c r="AB920" s="33"/>
      <c r="AC920" s="33"/>
      <c r="AD920" s="33"/>
      <c r="AE920" s="33"/>
      <c r="AF920" s="33"/>
      <c r="AL920" s="34"/>
    </row>
    <row r="921">
      <c r="Z921" s="33"/>
      <c r="AA921" s="33"/>
      <c r="AB921" s="33"/>
      <c r="AC921" s="33"/>
      <c r="AD921" s="33"/>
      <c r="AE921" s="33"/>
      <c r="AF921" s="33"/>
      <c r="AL921" s="34"/>
    </row>
    <row r="922">
      <c r="Z922" s="33"/>
      <c r="AA922" s="33"/>
      <c r="AB922" s="33"/>
      <c r="AC922" s="33"/>
      <c r="AD922" s="33"/>
      <c r="AE922" s="33"/>
      <c r="AF922" s="33"/>
      <c r="AL922" s="34"/>
    </row>
    <row r="923">
      <c r="Z923" s="33"/>
      <c r="AA923" s="33"/>
      <c r="AB923" s="33"/>
      <c r="AC923" s="33"/>
      <c r="AD923" s="33"/>
      <c r="AE923" s="33"/>
      <c r="AF923" s="33"/>
      <c r="AL923" s="34"/>
    </row>
    <row r="924">
      <c r="Z924" s="33"/>
      <c r="AA924" s="33"/>
      <c r="AB924" s="33"/>
      <c r="AC924" s="33"/>
      <c r="AD924" s="33"/>
      <c r="AE924" s="33"/>
      <c r="AF924" s="33"/>
      <c r="AL924" s="34"/>
    </row>
    <row r="925">
      <c r="Z925" s="33"/>
      <c r="AA925" s="33"/>
      <c r="AB925" s="33"/>
      <c r="AC925" s="33"/>
      <c r="AD925" s="33"/>
      <c r="AE925" s="33"/>
      <c r="AF925" s="33"/>
      <c r="AL925" s="34"/>
    </row>
    <row r="926">
      <c r="Z926" s="33"/>
      <c r="AA926" s="33"/>
      <c r="AB926" s="33"/>
      <c r="AC926" s="33"/>
      <c r="AD926" s="33"/>
      <c r="AE926" s="33"/>
      <c r="AF926" s="33"/>
      <c r="AL926" s="34"/>
    </row>
    <row r="927">
      <c r="Z927" s="33"/>
      <c r="AA927" s="33"/>
      <c r="AB927" s="33"/>
      <c r="AC927" s="33"/>
      <c r="AD927" s="33"/>
      <c r="AE927" s="33"/>
      <c r="AF927" s="33"/>
      <c r="AL927" s="34"/>
    </row>
    <row r="928">
      <c r="Z928" s="33"/>
      <c r="AA928" s="33"/>
      <c r="AB928" s="33"/>
      <c r="AC928" s="33"/>
      <c r="AD928" s="33"/>
      <c r="AE928" s="33"/>
      <c r="AF928" s="33"/>
      <c r="AL928" s="34"/>
    </row>
    <row r="929">
      <c r="Z929" s="33"/>
      <c r="AA929" s="33"/>
      <c r="AB929" s="33"/>
      <c r="AC929" s="33"/>
      <c r="AD929" s="33"/>
      <c r="AE929" s="33"/>
      <c r="AF929" s="33"/>
      <c r="AL929" s="34"/>
    </row>
    <row r="930">
      <c r="Z930" s="33"/>
      <c r="AA930" s="33"/>
      <c r="AB930" s="33"/>
      <c r="AC930" s="33"/>
      <c r="AD930" s="33"/>
      <c r="AE930" s="33"/>
      <c r="AF930" s="33"/>
      <c r="AL930" s="34"/>
    </row>
    <row r="931">
      <c r="Z931" s="33"/>
      <c r="AA931" s="33"/>
      <c r="AB931" s="33"/>
      <c r="AC931" s="33"/>
      <c r="AD931" s="33"/>
      <c r="AE931" s="33"/>
      <c r="AF931" s="33"/>
      <c r="AL931" s="34"/>
    </row>
    <row r="932">
      <c r="Z932" s="33"/>
      <c r="AA932" s="33"/>
      <c r="AB932" s="33"/>
      <c r="AC932" s="33"/>
      <c r="AD932" s="33"/>
      <c r="AE932" s="33"/>
      <c r="AF932" s="33"/>
      <c r="AL932" s="34"/>
    </row>
    <row r="933">
      <c r="Z933" s="33"/>
      <c r="AA933" s="33"/>
      <c r="AB933" s="33"/>
      <c r="AC933" s="33"/>
      <c r="AD933" s="33"/>
      <c r="AE933" s="33"/>
      <c r="AF933" s="33"/>
      <c r="AL933" s="34"/>
    </row>
    <row r="934">
      <c r="Z934" s="33"/>
      <c r="AA934" s="33"/>
      <c r="AB934" s="33"/>
      <c r="AC934" s="33"/>
      <c r="AD934" s="33"/>
      <c r="AE934" s="33"/>
      <c r="AF934" s="33"/>
      <c r="AL934" s="34"/>
    </row>
    <row r="935">
      <c r="Z935" s="33"/>
      <c r="AA935" s="33"/>
      <c r="AB935" s="33"/>
      <c r="AC935" s="33"/>
      <c r="AD935" s="33"/>
      <c r="AE935" s="33"/>
      <c r="AF935" s="33"/>
      <c r="AL935" s="34"/>
    </row>
    <row r="936">
      <c r="Z936" s="33"/>
      <c r="AA936" s="33"/>
      <c r="AB936" s="33"/>
      <c r="AC936" s="33"/>
      <c r="AD936" s="33"/>
      <c r="AE936" s="33"/>
      <c r="AF936" s="33"/>
      <c r="AL936" s="34"/>
    </row>
    <row r="937">
      <c r="Z937" s="33"/>
      <c r="AA937" s="33"/>
      <c r="AB937" s="33"/>
      <c r="AC937" s="33"/>
      <c r="AD937" s="33"/>
      <c r="AE937" s="33"/>
      <c r="AF937" s="33"/>
      <c r="AL937" s="34"/>
    </row>
    <row r="938">
      <c r="Z938" s="33"/>
      <c r="AA938" s="33"/>
      <c r="AB938" s="33"/>
      <c r="AC938" s="33"/>
      <c r="AD938" s="33"/>
      <c r="AE938" s="33"/>
      <c r="AF938" s="33"/>
      <c r="AL938" s="34"/>
    </row>
    <row r="939">
      <c r="Z939" s="33"/>
      <c r="AA939" s="33"/>
      <c r="AB939" s="33"/>
      <c r="AC939" s="33"/>
      <c r="AD939" s="33"/>
      <c r="AE939" s="33"/>
      <c r="AF939" s="33"/>
      <c r="AL939" s="34"/>
    </row>
    <row r="940">
      <c r="Z940" s="33"/>
      <c r="AA940" s="33"/>
      <c r="AB940" s="33"/>
      <c r="AC940" s="33"/>
      <c r="AD940" s="33"/>
      <c r="AE940" s="33"/>
      <c r="AF940" s="33"/>
      <c r="AL940" s="34"/>
    </row>
    <row r="941">
      <c r="Z941" s="33"/>
      <c r="AA941" s="33"/>
      <c r="AB941" s="33"/>
      <c r="AC941" s="33"/>
      <c r="AD941" s="33"/>
      <c r="AE941" s="33"/>
      <c r="AF941" s="33"/>
      <c r="AL941" s="34"/>
    </row>
    <row r="942">
      <c r="Z942" s="33"/>
      <c r="AA942" s="33"/>
      <c r="AB942" s="33"/>
      <c r="AC942" s="33"/>
      <c r="AD942" s="33"/>
      <c r="AE942" s="33"/>
      <c r="AF942" s="33"/>
      <c r="AL942" s="34"/>
    </row>
    <row r="943">
      <c r="Z943" s="33"/>
      <c r="AA943" s="33"/>
      <c r="AB943" s="33"/>
      <c r="AC943" s="33"/>
      <c r="AD943" s="33"/>
      <c r="AE943" s="33"/>
      <c r="AF943" s="33"/>
      <c r="AL943" s="34"/>
    </row>
    <row r="944">
      <c r="Z944" s="33"/>
      <c r="AA944" s="33"/>
      <c r="AB944" s="33"/>
      <c r="AC944" s="33"/>
      <c r="AD944" s="33"/>
      <c r="AE944" s="33"/>
      <c r="AF944" s="33"/>
      <c r="AL944" s="34"/>
    </row>
    <row r="945">
      <c r="Z945" s="33"/>
      <c r="AA945" s="33"/>
      <c r="AB945" s="33"/>
      <c r="AC945" s="33"/>
      <c r="AD945" s="33"/>
      <c r="AE945" s="33"/>
      <c r="AF945" s="33"/>
      <c r="AL945" s="34"/>
    </row>
    <row r="946">
      <c r="Z946" s="33"/>
      <c r="AA946" s="33"/>
      <c r="AB946" s="33"/>
      <c r="AC946" s="33"/>
      <c r="AD946" s="33"/>
      <c r="AE946" s="33"/>
      <c r="AF946" s="33"/>
      <c r="AL946" s="34"/>
    </row>
    <row r="947">
      <c r="Z947" s="33"/>
      <c r="AA947" s="33"/>
      <c r="AB947" s="33"/>
      <c r="AC947" s="33"/>
      <c r="AD947" s="33"/>
      <c r="AE947" s="33"/>
      <c r="AF947" s="33"/>
      <c r="AL947" s="34"/>
    </row>
    <row r="948">
      <c r="Z948" s="33"/>
      <c r="AA948" s="33"/>
      <c r="AB948" s="33"/>
      <c r="AC948" s="33"/>
      <c r="AD948" s="33"/>
      <c r="AE948" s="33"/>
      <c r="AF948" s="33"/>
      <c r="AL948" s="34"/>
    </row>
    <row r="949">
      <c r="Z949" s="33"/>
      <c r="AA949" s="33"/>
      <c r="AB949" s="33"/>
      <c r="AC949" s="33"/>
      <c r="AD949" s="33"/>
      <c r="AE949" s="33"/>
      <c r="AF949" s="33"/>
      <c r="AL949" s="34"/>
    </row>
    <row r="950">
      <c r="Z950" s="33"/>
      <c r="AA950" s="33"/>
      <c r="AB950" s="33"/>
      <c r="AC950" s="33"/>
      <c r="AD950" s="33"/>
      <c r="AE950" s="33"/>
      <c r="AF950" s="33"/>
      <c r="AL950" s="34"/>
    </row>
    <row r="951">
      <c r="Z951" s="33"/>
      <c r="AA951" s="33"/>
      <c r="AB951" s="33"/>
      <c r="AC951" s="33"/>
      <c r="AD951" s="33"/>
      <c r="AE951" s="33"/>
      <c r="AF951" s="33"/>
      <c r="AL951" s="34"/>
    </row>
    <row r="952">
      <c r="Z952" s="33"/>
      <c r="AA952" s="33"/>
      <c r="AB952" s="33"/>
      <c r="AC952" s="33"/>
      <c r="AD952" s="33"/>
      <c r="AE952" s="33"/>
      <c r="AF952" s="33"/>
      <c r="AL952" s="34"/>
    </row>
    <row r="953">
      <c r="Z953" s="33"/>
      <c r="AA953" s="33"/>
      <c r="AB953" s="33"/>
      <c r="AC953" s="33"/>
      <c r="AD953" s="33"/>
      <c r="AE953" s="33"/>
      <c r="AF953" s="33"/>
      <c r="AL953" s="34"/>
    </row>
    <row r="954">
      <c r="Z954" s="33"/>
      <c r="AA954" s="33"/>
      <c r="AB954" s="33"/>
      <c r="AC954" s="33"/>
      <c r="AD954" s="33"/>
      <c r="AE954" s="33"/>
      <c r="AF954" s="33"/>
      <c r="AL954" s="34"/>
    </row>
    <row r="955">
      <c r="Z955" s="33"/>
      <c r="AA955" s="33"/>
      <c r="AB955" s="33"/>
      <c r="AC955" s="33"/>
      <c r="AD955" s="33"/>
      <c r="AE955" s="33"/>
      <c r="AF955" s="33"/>
      <c r="AL955" s="34"/>
    </row>
    <row r="956">
      <c r="Z956" s="33"/>
      <c r="AA956" s="33"/>
      <c r="AB956" s="33"/>
      <c r="AC956" s="33"/>
      <c r="AD956" s="33"/>
      <c r="AE956" s="33"/>
      <c r="AF956" s="33"/>
      <c r="AL956" s="34"/>
    </row>
    <row r="957">
      <c r="Z957" s="33"/>
      <c r="AA957" s="33"/>
      <c r="AB957" s="33"/>
      <c r="AC957" s="33"/>
      <c r="AD957" s="33"/>
      <c r="AE957" s="33"/>
      <c r="AF957" s="33"/>
      <c r="AL957" s="34"/>
    </row>
    <row r="958">
      <c r="Z958" s="33"/>
      <c r="AA958" s="33"/>
      <c r="AB958" s="33"/>
      <c r="AC958" s="33"/>
      <c r="AD958" s="33"/>
      <c r="AE958" s="33"/>
      <c r="AF958" s="33"/>
      <c r="AL958" s="34"/>
    </row>
    <row r="959">
      <c r="Z959" s="33"/>
      <c r="AA959" s="33"/>
      <c r="AB959" s="33"/>
      <c r="AC959" s="33"/>
      <c r="AD959" s="33"/>
      <c r="AE959" s="33"/>
      <c r="AF959" s="33"/>
      <c r="AL959" s="34"/>
    </row>
    <row r="960">
      <c r="Z960" s="33"/>
      <c r="AA960" s="33"/>
      <c r="AB960" s="33"/>
      <c r="AC960" s="33"/>
      <c r="AD960" s="33"/>
      <c r="AE960" s="33"/>
      <c r="AF960" s="33"/>
      <c r="AL960" s="34"/>
    </row>
    <row r="961">
      <c r="Z961" s="33"/>
      <c r="AA961" s="33"/>
      <c r="AB961" s="33"/>
      <c r="AC961" s="33"/>
      <c r="AD961" s="33"/>
      <c r="AE961" s="33"/>
      <c r="AF961" s="33"/>
      <c r="AL961" s="34"/>
    </row>
    <row r="962">
      <c r="Z962" s="33"/>
      <c r="AA962" s="33"/>
      <c r="AB962" s="33"/>
      <c r="AC962" s="33"/>
      <c r="AD962" s="33"/>
      <c r="AE962" s="33"/>
      <c r="AF962" s="33"/>
      <c r="AL962" s="34"/>
    </row>
    <row r="963">
      <c r="Z963" s="33"/>
      <c r="AA963" s="33"/>
      <c r="AB963" s="33"/>
      <c r="AC963" s="33"/>
      <c r="AD963" s="33"/>
      <c r="AE963" s="33"/>
      <c r="AF963" s="33"/>
      <c r="AL963" s="34"/>
    </row>
    <row r="964">
      <c r="Z964" s="33"/>
      <c r="AA964" s="33"/>
      <c r="AB964" s="33"/>
      <c r="AC964" s="33"/>
      <c r="AD964" s="33"/>
      <c r="AE964" s="33"/>
      <c r="AF964" s="33"/>
      <c r="AL964" s="34"/>
    </row>
    <row r="965">
      <c r="Z965" s="33"/>
      <c r="AA965" s="33"/>
      <c r="AB965" s="33"/>
      <c r="AC965" s="33"/>
      <c r="AD965" s="33"/>
      <c r="AE965" s="33"/>
      <c r="AF965" s="33"/>
      <c r="AL965" s="34"/>
    </row>
    <row r="966">
      <c r="Z966" s="33"/>
      <c r="AA966" s="33"/>
      <c r="AB966" s="33"/>
      <c r="AC966" s="33"/>
      <c r="AD966" s="33"/>
      <c r="AE966" s="33"/>
      <c r="AF966" s="33"/>
      <c r="AL966" s="34"/>
    </row>
    <row r="967">
      <c r="Z967" s="33"/>
      <c r="AA967" s="33"/>
      <c r="AB967" s="33"/>
      <c r="AC967" s="33"/>
      <c r="AD967" s="33"/>
      <c r="AE967" s="33"/>
      <c r="AF967" s="33"/>
      <c r="AL967" s="34"/>
    </row>
    <row r="968">
      <c r="Z968" s="33"/>
      <c r="AA968" s="33"/>
      <c r="AB968" s="33"/>
      <c r="AC968" s="33"/>
      <c r="AD968" s="33"/>
      <c r="AE968" s="33"/>
      <c r="AF968" s="33"/>
      <c r="AL968" s="34"/>
    </row>
    <row r="969">
      <c r="Z969" s="33"/>
      <c r="AA969" s="33"/>
      <c r="AB969" s="33"/>
      <c r="AC969" s="33"/>
      <c r="AD969" s="33"/>
      <c r="AE969" s="33"/>
      <c r="AF969" s="33"/>
      <c r="AL969" s="34"/>
    </row>
    <row r="970">
      <c r="Z970" s="33"/>
      <c r="AA970" s="33"/>
      <c r="AB970" s="33"/>
      <c r="AC970" s="33"/>
      <c r="AD970" s="33"/>
      <c r="AE970" s="33"/>
      <c r="AF970" s="33"/>
      <c r="AL970" s="34"/>
    </row>
    <row r="971">
      <c r="Z971" s="33"/>
      <c r="AA971" s="33"/>
      <c r="AB971" s="33"/>
      <c r="AC971" s="33"/>
      <c r="AD971" s="33"/>
      <c r="AE971" s="33"/>
      <c r="AF971" s="33"/>
      <c r="AL971" s="34"/>
    </row>
    <row r="972">
      <c r="Z972" s="33"/>
      <c r="AA972" s="33"/>
      <c r="AB972" s="33"/>
      <c r="AC972" s="33"/>
      <c r="AD972" s="33"/>
      <c r="AE972" s="33"/>
      <c r="AF972" s="33"/>
      <c r="AL972" s="34"/>
    </row>
    <row r="973">
      <c r="Z973" s="33"/>
      <c r="AA973" s="33"/>
      <c r="AB973" s="33"/>
      <c r="AC973" s="33"/>
      <c r="AD973" s="33"/>
      <c r="AE973" s="33"/>
      <c r="AF973" s="33"/>
      <c r="AL973" s="34"/>
    </row>
    <row r="974">
      <c r="Z974" s="33"/>
      <c r="AA974" s="33"/>
      <c r="AB974" s="33"/>
      <c r="AC974" s="33"/>
      <c r="AD974" s="33"/>
      <c r="AE974" s="33"/>
      <c r="AF974" s="33"/>
      <c r="AL974" s="34"/>
    </row>
    <row r="975">
      <c r="Z975" s="33"/>
      <c r="AA975" s="33"/>
      <c r="AB975" s="33"/>
      <c r="AC975" s="33"/>
      <c r="AD975" s="33"/>
      <c r="AE975" s="33"/>
      <c r="AF975" s="33"/>
      <c r="AL975" s="34"/>
    </row>
    <row r="976">
      <c r="Z976" s="33"/>
      <c r="AA976" s="33"/>
      <c r="AB976" s="33"/>
      <c r="AC976" s="33"/>
      <c r="AD976" s="33"/>
      <c r="AE976" s="33"/>
      <c r="AF976" s="33"/>
      <c r="AL976" s="34"/>
    </row>
    <row r="977">
      <c r="Z977" s="33"/>
      <c r="AA977" s="33"/>
      <c r="AB977" s="33"/>
      <c r="AC977" s="33"/>
      <c r="AD977" s="33"/>
      <c r="AE977" s="33"/>
      <c r="AF977" s="33"/>
      <c r="AL977" s="34"/>
    </row>
    <row r="978">
      <c r="Z978" s="33"/>
      <c r="AA978" s="33"/>
      <c r="AB978" s="33"/>
      <c r="AC978" s="33"/>
      <c r="AD978" s="33"/>
      <c r="AE978" s="33"/>
      <c r="AF978" s="33"/>
      <c r="AL978" s="34"/>
    </row>
    <row r="979">
      <c r="Z979" s="33"/>
      <c r="AA979" s="33"/>
      <c r="AB979" s="33"/>
      <c r="AC979" s="33"/>
      <c r="AD979" s="33"/>
      <c r="AE979" s="33"/>
      <c r="AF979" s="33"/>
      <c r="AL979" s="34"/>
    </row>
    <row r="980">
      <c r="Z980" s="33"/>
      <c r="AA980" s="33"/>
      <c r="AB980" s="33"/>
      <c r="AC980" s="33"/>
      <c r="AD980" s="33"/>
      <c r="AE980" s="33"/>
      <c r="AF980" s="33"/>
      <c r="AL980" s="34"/>
    </row>
    <row r="981">
      <c r="Z981" s="33"/>
      <c r="AA981" s="33"/>
      <c r="AB981" s="33"/>
      <c r="AC981" s="33"/>
      <c r="AD981" s="33"/>
      <c r="AE981" s="33"/>
      <c r="AF981" s="33"/>
      <c r="AL981" s="34"/>
    </row>
    <row r="982">
      <c r="Z982" s="33"/>
      <c r="AA982" s="33"/>
      <c r="AB982" s="33"/>
      <c r="AC982" s="33"/>
      <c r="AD982" s="33"/>
      <c r="AE982" s="33"/>
      <c r="AF982" s="33"/>
      <c r="AL982" s="34"/>
    </row>
    <row r="983">
      <c r="Z983" s="33"/>
      <c r="AA983" s="33"/>
      <c r="AB983" s="33"/>
      <c r="AC983" s="33"/>
      <c r="AD983" s="33"/>
      <c r="AE983" s="33"/>
      <c r="AF983" s="33"/>
      <c r="AL983" s="34"/>
    </row>
    <row r="984">
      <c r="Z984" s="33"/>
      <c r="AA984" s="33"/>
      <c r="AB984" s="33"/>
      <c r="AC984" s="33"/>
      <c r="AD984" s="33"/>
      <c r="AE984" s="33"/>
      <c r="AF984" s="33"/>
      <c r="AL984" s="34"/>
    </row>
    <row r="985">
      <c r="Z985" s="33"/>
      <c r="AA985" s="33"/>
      <c r="AB985" s="33"/>
      <c r="AC985" s="33"/>
      <c r="AD985" s="33"/>
      <c r="AE985" s="33"/>
      <c r="AF985" s="33"/>
      <c r="AL985" s="34"/>
    </row>
    <row r="986">
      <c r="Z986" s="33"/>
      <c r="AA986" s="33"/>
      <c r="AB986" s="33"/>
      <c r="AC986" s="33"/>
      <c r="AD986" s="33"/>
      <c r="AE986" s="33"/>
      <c r="AF986" s="33"/>
      <c r="AL986" s="34"/>
    </row>
    <row r="987">
      <c r="Z987" s="33"/>
      <c r="AA987" s="33"/>
      <c r="AB987" s="33"/>
      <c r="AC987" s="33"/>
      <c r="AD987" s="33"/>
      <c r="AE987" s="33"/>
      <c r="AF987" s="33"/>
      <c r="AL987" s="34"/>
    </row>
    <row r="988">
      <c r="Z988" s="33"/>
      <c r="AA988" s="33"/>
      <c r="AB988" s="33"/>
      <c r="AC988" s="33"/>
      <c r="AD988" s="33"/>
      <c r="AE988" s="33"/>
      <c r="AF988" s="33"/>
      <c r="AL988" s="34"/>
    </row>
    <row r="989">
      <c r="Z989" s="33"/>
      <c r="AA989" s="33"/>
      <c r="AB989" s="33"/>
      <c r="AC989" s="33"/>
      <c r="AD989" s="33"/>
      <c r="AE989" s="33"/>
      <c r="AF989" s="33"/>
      <c r="AL989" s="34"/>
    </row>
    <row r="990">
      <c r="Z990" s="33"/>
      <c r="AA990" s="33"/>
      <c r="AB990" s="33"/>
      <c r="AC990" s="33"/>
      <c r="AD990" s="33"/>
      <c r="AE990" s="33"/>
      <c r="AF990" s="33"/>
      <c r="AL990" s="34"/>
    </row>
    <row r="991">
      <c r="Z991" s="33"/>
      <c r="AA991" s="33"/>
      <c r="AB991" s="33"/>
      <c r="AC991" s="33"/>
      <c r="AD991" s="33"/>
      <c r="AE991" s="33"/>
      <c r="AF991" s="33"/>
      <c r="AL991" s="34"/>
    </row>
    <row r="992">
      <c r="Z992" s="33"/>
      <c r="AA992" s="33"/>
      <c r="AB992" s="33"/>
      <c r="AC992" s="33"/>
      <c r="AD992" s="33"/>
      <c r="AE992" s="33"/>
      <c r="AF992" s="33"/>
      <c r="AL992" s="34"/>
    </row>
    <row r="993">
      <c r="Z993" s="33"/>
      <c r="AA993" s="33"/>
      <c r="AB993" s="33"/>
      <c r="AC993" s="33"/>
      <c r="AD993" s="33"/>
      <c r="AE993" s="33"/>
      <c r="AF993" s="33"/>
      <c r="AL993" s="34"/>
    </row>
    <row r="994">
      <c r="Z994" s="33"/>
      <c r="AA994" s="33"/>
      <c r="AB994" s="33"/>
      <c r="AC994" s="33"/>
      <c r="AD994" s="33"/>
      <c r="AE994" s="33"/>
      <c r="AF994" s="33"/>
      <c r="AL994" s="34"/>
    </row>
    <row r="995">
      <c r="Z995" s="33"/>
      <c r="AA995" s="33"/>
      <c r="AB995" s="33"/>
      <c r="AC995" s="33"/>
      <c r="AD995" s="33"/>
      <c r="AE995" s="33"/>
      <c r="AF995" s="33"/>
      <c r="AL995" s="34"/>
    </row>
    <row r="996">
      <c r="Z996" s="33"/>
      <c r="AA996" s="33"/>
      <c r="AB996" s="33"/>
      <c r="AC996" s="33"/>
      <c r="AD996" s="33"/>
      <c r="AE996" s="33"/>
      <c r="AF996" s="33"/>
      <c r="AL996" s="34"/>
    </row>
    <row r="997">
      <c r="Z997" s="33"/>
      <c r="AA997" s="33"/>
      <c r="AB997" s="33"/>
      <c r="AC997" s="33"/>
      <c r="AD997" s="33"/>
      <c r="AE997" s="33"/>
      <c r="AF997" s="33"/>
      <c r="AL997" s="34"/>
    </row>
    <row r="998">
      <c r="Z998" s="33"/>
      <c r="AA998" s="33"/>
      <c r="AB998" s="33"/>
      <c r="AC998" s="33"/>
      <c r="AD998" s="33"/>
      <c r="AE998" s="33"/>
      <c r="AF998" s="33"/>
      <c r="AL998" s="34"/>
    </row>
    <row r="999">
      <c r="Z999" s="33"/>
      <c r="AA999" s="33"/>
      <c r="AB999" s="33"/>
      <c r="AC999" s="33"/>
      <c r="AD999" s="33"/>
      <c r="AE999" s="33"/>
      <c r="AF999" s="33"/>
      <c r="AL999" s="34"/>
    </row>
    <row r="1000">
      <c r="Z1000" s="33"/>
      <c r="AA1000" s="33"/>
      <c r="AB1000" s="33"/>
      <c r="AC1000" s="33"/>
      <c r="AD1000" s="33"/>
      <c r="AE1000" s="33"/>
      <c r="AF1000" s="33"/>
      <c r="AL1000" s="34"/>
    </row>
    <row r="1001">
      <c r="Z1001" s="33"/>
      <c r="AA1001" s="33"/>
      <c r="AB1001" s="33"/>
      <c r="AC1001" s="33"/>
      <c r="AD1001" s="33"/>
      <c r="AE1001" s="33"/>
      <c r="AF1001" s="33"/>
      <c r="AL1001" s="34"/>
    </row>
    <row r="1002">
      <c r="Z1002" s="33"/>
      <c r="AA1002" s="33"/>
      <c r="AB1002" s="33"/>
      <c r="AC1002" s="33"/>
      <c r="AD1002" s="33"/>
      <c r="AE1002" s="33"/>
      <c r="AF1002" s="33"/>
      <c r="AL1002" s="34"/>
    </row>
    <row r="1003">
      <c r="Z1003" s="33"/>
      <c r="AA1003" s="33"/>
      <c r="AB1003" s="33"/>
      <c r="AC1003" s="33"/>
      <c r="AD1003" s="33"/>
      <c r="AE1003" s="33"/>
      <c r="AF1003" s="33"/>
      <c r="AL1003" s="34"/>
    </row>
    <row r="1004">
      <c r="Z1004" s="33"/>
      <c r="AA1004" s="33"/>
      <c r="AB1004" s="33"/>
      <c r="AC1004" s="33"/>
      <c r="AD1004" s="33"/>
      <c r="AE1004" s="33"/>
      <c r="AF1004" s="33"/>
      <c r="AL1004" s="34"/>
    </row>
    <row r="1005">
      <c r="Z1005" s="33"/>
      <c r="AA1005" s="33"/>
      <c r="AB1005" s="33"/>
      <c r="AC1005" s="33"/>
      <c r="AD1005" s="33"/>
      <c r="AE1005" s="33"/>
      <c r="AF1005" s="33"/>
      <c r="AL1005" s="34"/>
    </row>
    <row r="1006">
      <c r="Z1006" s="33"/>
      <c r="AA1006" s="33"/>
      <c r="AB1006" s="33"/>
      <c r="AC1006" s="33"/>
      <c r="AD1006" s="33"/>
      <c r="AE1006" s="33"/>
      <c r="AF1006" s="33"/>
      <c r="AL1006" s="34"/>
    </row>
    <row r="1007">
      <c r="Z1007" s="33"/>
      <c r="AA1007" s="33"/>
      <c r="AB1007" s="33"/>
      <c r="AC1007" s="33"/>
      <c r="AD1007" s="33"/>
      <c r="AE1007" s="33"/>
      <c r="AF1007" s="33"/>
      <c r="AL1007" s="34"/>
    </row>
    <row r="1008">
      <c r="Z1008" s="33"/>
      <c r="AA1008" s="33"/>
      <c r="AB1008" s="33"/>
      <c r="AC1008" s="33"/>
      <c r="AD1008" s="33"/>
      <c r="AE1008" s="33"/>
      <c r="AF1008" s="33"/>
      <c r="AL1008" s="34"/>
    </row>
    <row r="1009">
      <c r="Z1009" s="33"/>
      <c r="AA1009" s="33"/>
      <c r="AB1009" s="33"/>
      <c r="AC1009" s="33"/>
      <c r="AD1009" s="33"/>
      <c r="AE1009" s="33"/>
      <c r="AF1009" s="33"/>
      <c r="AL1009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260</v>
      </c>
      <c r="B1" s="35" t="s">
        <v>261</v>
      </c>
      <c r="C1" s="35" t="s">
        <v>262</v>
      </c>
      <c r="D1" s="35" t="s">
        <v>263</v>
      </c>
      <c r="E1" s="35" t="s">
        <v>264</v>
      </c>
      <c r="F1" s="35" t="s">
        <v>265</v>
      </c>
      <c r="G1" s="35"/>
      <c r="H1" s="35" t="s">
        <v>266</v>
      </c>
      <c r="I1" s="35" t="s">
        <v>267</v>
      </c>
      <c r="J1" s="35" t="s">
        <v>268</v>
      </c>
      <c r="K1" s="35" t="s">
        <v>269</v>
      </c>
      <c r="L1" s="36" t="s">
        <v>270</v>
      </c>
      <c r="M1" s="37"/>
      <c r="N1" s="35"/>
      <c r="O1" s="36" t="s">
        <v>271</v>
      </c>
      <c r="P1" s="35"/>
      <c r="Q1" s="36" t="s">
        <v>272</v>
      </c>
      <c r="R1" s="35"/>
      <c r="S1" s="35"/>
      <c r="T1" s="35"/>
      <c r="U1" s="35"/>
      <c r="V1" s="35"/>
      <c r="W1" s="35"/>
      <c r="X1" s="35"/>
      <c r="Y1" s="35"/>
      <c r="Z1" s="35"/>
    </row>
    <row r="2">
      <c r="A2" s="35" t="s">
        <v>273</v>
      </c>
      <c r="B2" s="38" t="s">
        <v>66</v>
      </c>
      <c r="C2" s="35" t="s">
        <v>274</v>
      </c>
      <c r="D2" s="39">
        <v>3.78</v>
      </c>
      <c r="E2" s="39">
        <f t="shared" ref="E2:E4" si="1">D2*1000</f>
        <v>3780</v>
      </c>
      <c r="F2" s="39">
        <v>1.71</v>
      </c>
      <c r="G2" s="35"/>
      <c r="H2" s="39">
        <f t="shared" ref="H2:H4" si="2">(2.23*LOG(E2))-5.58</f>
        <v>2.397806714</v>
      </c>
      <c r="I2" s="39">
        <f t="shared" ref="I2:I4" si="3">10^H2</f>
        <v>249.923281</v>
      </c>
      <c r="J2" s="39">
        <f t="shared" ref="J2:J4" si="4">I2/12</f>
        <v>20.82694008</v>
      </c>
      <c r="K2" s="39">
        <f>J2+J3</f>
        <v>144.7390707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35"/>
      <c r="C3" s="35" t="s">
        <v>275</v>
      </c>
      <c r="D3" s="39">
        <v>8.41</v>
      </c>
      <c r="E3" s="39">
        <f t="shared" si="1"/>
        <v>8410</v>
      </c>
      <c r="F3" s="39">
        <v>4.18</v>
      </c>
      <c r="G3" s="35"/>
      <c r="H3" s="39">
        <f t="shared" si="2"/>
        <v>3.172295071</v>
      </c>
      <c r="I3" s="39">
        <f t="shared" si="3"/>
        <v>1486.945568</v>
      </c>
      <c r="J3" s="39">
        <f t="shared" si="4"/>
        <v>123.9121306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 t="s">
        <v>273</v>
      </c>
      <c r="B4" s="35" t="s">
        <v>276</v>
      </c>
      <c r="C4" s="35" t="s">
        <v>274</v>
      </c>
      <c r="D4" s="39">
        <v>3.63</v>
      </c>
      <c r="E4" s="39">
        <f t="shared" si="1"/>
        <v>3630</v>
      </c>
      <c r="F4" s="39">
        <v>1.61</v>
      </c>
      <c r="G4" s="35"/>
      <c r="H4" s="39">
        <f t="shared" si="2"/>
        <v>2.358591774</v>
      </c>
      <c r="I4" s="39">
        <f t="shared" si="3"/>
        <v>228.3451406</v>
      </c>
      <c r="J4" s="39">
        <f t="shared" si="4"/>
        <v>19.02876172</v>
      </c>
      <c r="K4" s="39">
        <f>J4</f>
        <v>19.02876172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 t="s">
        <v>277</v>
      </c>
      <c r="B7" s="35" t="s">
        <v>89</v>
      </c>
      <c r="C7" s="35" t="s">
        <v>274</v>
      </c>
      <c r="D7" s="39">
        <v>4.92</v>
      </c>
      <c r="E7" s="39">
        <f t="shared" ref="E7:E8" si="5">D7*1000</f>
        <v>4920</v>
      </c>
      <c r="F7" s="39">
        <v>3.7</v>
      </c>
      <c r="G7" s="35"/>
      <c r="H7" s="39">
        <f t="shared" ref="H7:H8" si="6">(2.23*LOG(E7))-5.58</f>
        <v>2.653082179</v>
      </c>
      <c r="I7" s="39">
        <f t="shared" ref="I7:I8" si="7">10^H7</f>
        <v>449.8649723</v>
      </c>
      <c r="J7" s="39">
        <f t="shared" ref="J7:J8" si="8">I7/12</f>
        <v>37.48874769</v>
      </c>
      <c r="K7" s="39">
        <f>J7+J8+J10+J11</f>
        <v>166.3830821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35"/>
      <c r="C8" s="35" t="s">
        <v>278</v>
      </c>
      <c r="D8" s="39">
        <v>6.61</v>
      </c>
      <c r="E8" s="39">
        <f t="shared" si="5"/>
        <v>6610</v>
      </c>
      <c r="F8" s="39">
        <v>4.32</v>
      </c>
      <c r="G8" s="35"/>
      <c r="H8" s="39">
        <f t="shared" si="6"/>
        <v>2.939049255</v>
      </c>
      <c r="I8" s="39">
        <f t="shared" si="7"/>
        <v>869.0589863</v>
      </c>
      <c r="J8" s="39">
        <f t="shared" si="8"/>
        <v>72.42158219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 t="s">
        <v>279</v>
      </c>
      <c r="D9" s="39">
        <v>8.07</v>
      </c>
      <c r="E9" s="35"/>
      <c r="F9" s="39">
        <v>2.0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5"/>
      <c r="C10" s="35" t="s">
        <v>274</v>
      </c>
      <c r="D10" s="39">
        <v>4.47</v>
      </c>
      <c r="E10" s="39">
        <f t="shared" ref="E10:E12" si="9">D10*1000</f>
        <v>4470</v>
      </c>
      <c r="F10" s="39">
        <v>2.59</v>
      </c>
      <c r="G10" s="35"/>
      <c r="H10" s="39">
        <f t="shared" ref="H10:H12" si="10">(2.23*LOG(E10))-5.58</f>
        <v>2.560185777</v>
      </c>
      <c r="I10" s="39">
        <f t="shared" ref="I10:I12" si="11">10^H10</f>
        <v>363.2334006</v>
      </c>
      <c r="J10" s="39">
        <f t="shared" ref="J10:J12" si="12">I10/12</f>
        <v>30.26945005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5"/>
      <c r="C11" s="35" t="s">
        <v>274</v>
      </c>
      <c r="D11" s="39">
        <v>4.19</v>
      </c>
      <c r="E11" s="39">
        <f t="shared" si="9"/>
        <v>4190</v>
      </c>
      <c r="F11" s="39">
        <v>3.09</v>
      </c>
      <c r="G11" s="35"/>
      <c r="H11" s="39">
        <f t="shared" si="10"/>
        <v>2.497537271</v>
      </c>
      <c r="I11" s="39">
        <f t="shared" si="11"/>
        <v>314.4396261</v>
      </c>
      <c r="J11" s="39">
        <f t="shared" si="12"/>
        <v>26.20330218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 t="s">
        <v>277</v>
      </c>
      <c r="B12" s="38" t="s">
        <v>66</v>
      </c>
      <c r="C12" s="35" t="s">
        <v>274</v>
      </c>
      <c r="D12" s="39">
        <v>4.06</v>
      </c>
      <c r="E12" s="39">
        <f t="shared" si="9"/>
        <v>4060</v>
      </c>
      <c r="F12" s="39">
        <v>2.8</v>
      </c>
      <c r="G12" s="35"/>
      <c r="H12" s="39">
        <f t="shared" si="10"/>
        <v>2.467013055</v>
      </c>
      <c r="I12" s="39">
        <f t="shared" si="11"/>
        <v>293.0981349</v>
      </c>
      <c r="J12" s="39">
        <f t="shared" si="12"/>
        <v>24.42484458</v>
      </c>
      <c r="K12" s="39">
        <f>J12+J14+J16+J17+J19+J20+J21+J23</f>
        <v>126.6664573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 t="s">
        <v>279</v>
      </c>
      <c r="D13" s="39">
        <v>9.7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 t="s">
        <v>280</v>
      </c>
      <c r="D14" s="39">
        <v>2.48</v>
      </c>
      <c r="E14" s="39">
        <f>D14*1000</f>
        <v>2480</v>
      </c>
      <c r="F14" s="39">
        <v>1.85</v>
      </c>
      <c r="G14" s="35"/>
      <c r="H14" s="39">
        <f>(2.23*LOG(E14))-5.58</f>
        <v>1.989627248</v>
      </c>
      <c r="I14" s="39">
        <f>10^H14</f>
        <v>97.63988253</v>
      </c>
      <c r="J14" s="39">
        <f>I14/12</f>
        <v>8.136656877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 t="s">
        <v>279</v>
      </c>
      <c r="D15" s="39">
        <v>9.45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 t="s">
        <v>274</v>
      </c>
      <c r="D16" s="39">
        <v>3.9</v>
      </c>
      <c r="E16" s="39">
        <f t="shared" ref="E16:E21" si="13">D16*1000</f>
        <v>3900</v>
      </c>
      <c r="F16" s="39">
        <v>2.0</v>
      </c>
      <c r="G16" s="35"/>
      <c r="H16" s="39">
        <f t="shared" ref="H16:H17" si="14">(2.23*LOG(E16))-5.58</f>
        <v>2.428074074</v>
      </c>
      <c r="I16" s="39">
        <f t="shared" ref="I16:I17" si="15">10^H16</f>
        <v>267.9625325</v>
      </c>
      <c r="J16" s="39">
        <f t="shared" ref="J16:J17" si="16">I16/12</f>
        <v>22.33021104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 t="s">
        <v>281</v>
      </c>
      <c r="D17" s="39">
        <v>3.2</v>
      </c>
      <c r="E17" s="39">
        <f t="shared" si="13"/>
        <v>3200</v>
      </c>
      <c r="F17" s="39">
        <v>1.1</v>
      </c>
      <c r="G17" s="35"/>
      <c r="H17" s="39">
        <f t="shared" si="14"/>
        <v>2.236484452</v>
      </c>
      <c r="I17" s="39">
        <f t="shared" si="15"/>
        <v>172.3790376</v>
      </c>
      <c r="J17" s="39">
        <f t="shared" si="16"/>
        <v>14.3649198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 t="s">
        <v>282</v>
      </c>
      <c r="D18" s="39">
        <v>8.1</v>
      </c>
      <c r="E18" s="39">
        <f t="shared" si="13"/>
        <v>8100</v>
      </c>
      <c r="F18" s="39">
        <v>1.35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 t="s">
        <v>274</v>
      </c>
      <c r="D19" s="39">
        <v>4.06</v>
      </c>
      <c r="E19" s="39">
        <f t="shared" si="13"/>
        <v>4060</v>
      </c>
      <c r="F19" s="39">
        <v>2.16</v>
      </c>
      <c r="G19" s="35"/>
      <c r="H19" s="39">
        <f t="shared" ref="H19:H21" si="17">(2.23*LOG(E19))-5.58</f>
        <v>2.467013055</v>
      </c>
      <c r="I19" s="39">
        <f t="shared" ref="I19:I21" si="18">10^H19</f>
        <v>293.0981349</v>
      </c>
      <c r="J19" s="39">
        <f t="shared" ref="J19:J21" si="19">I19/12</f>
        <v>24.42484458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 t="s">
        <v>283</v>
      </c>
      <c r="D20" s="39">
        <v>3.65</v>
      </c>
      <c r="E20" s="39">
        <f t="shared" si="13"/>
        <v>3650</v>
      </c>
      <c r="F20" s="39">
        <v>1.2</v>
      </c>
      <c r="G20" s="35"/>
      <c r="H20" s="39">
        <f t="shared" si="17"/>
        <v>2.363913088</v>
      </c>
      <c r="I20" s="39">
        <f t="shared" si="18"/>
        <v>231.1602139</v>
      </c>
      <c r="J20" s="39">
        <f t="shared" si="19"/>
        <v>19.26335116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 t="s">
        <v>278</v>
      </c>
      <c r="D21" s="39">
        <v>2.07</v>
      </c>
      <c r="E21" s="39">
        <f t="shared" si="13"/>
        <v>2070</v>
      </c>
      <c r="F21" s="39">
        <v>1.0</v>
      </c>
      <c r="G21" s="35"/>
      <c r="H21" s="39">
        <f t="shared" si="17"/>
        <v>1.81461387</v>
      </c>
      <c r="I21" s="39">
        <f t="shared" si="18"/>
        <v>65.25501147</v>
      </c>
      <c r="J21" s="39">
        <f t="shared" si="19"/>
        <v>5.437917623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 t="s">
        <v>284</v>
      </c>
      <c r="D22" s="39">
        <v>1.0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 t="s">
        <v>274</v>
      </c>
      <c r="D23" s="39">
        <v>2.5</v>
      </c>
      <c r="E23" s="39">
        <f>D23*1000</f>
        <v>2500</v>
      </c>
      <c r="F23" s="39">
        <v>1.2</v>
      </c>
      <c r="G23" s="35"/>
      <c r="H23" s="39">
        <f>(2.23*LOG(E23))-5.58</f>
        <v>1.997406219</v>
      </c>
      <c r="I23" s="39">
        <f>10^H23</f>
        <v>99.40453986</v>
      </c>
      <c r="J23" s="39">
        <f>I23/12</f>
        <v>8.283711655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 t="s">
        <v>285</v>
      </c>
      <c r="B26" s="38" t="s">
        <v>66</v>
      </c>
      <c r="C26" s="35" t="s">
        <v>286</v>
      </c>
      <c r="D26" s="39">
        <v>9.45</v>
      </c>
      <c r="E26" s="39">
        <f t="shared" ref="E26:E31" si="20">D26*1000</f>
        <v>9450</v>
      </c>
      <c r="F26" s="39">
        <v>2.96</v>
      </c>
      <c r="G26" s="35"/>
      <c r="H26" s="39">
        <f t="shared" ref="H26:H31" si="21">(2.23*LOG(E26))-5.58</f>
        <v>3.285212933</v>
      </c>
      <c r="I26" s="39">
        <f t="shared" ref="I26:I31" si="22">10^H26</f>
        <v>1928.470203</v>
      </c>
      <c r="J26" s="39">
        <f t="shared" ref="J26:J31" si="23">I26/12</f>
        <v>160.7058503</v>
      </c>
      <c r="K26" s="39">
        <f>J26+J27+J28+J29+J30+J31</f>
        <v>560.0885548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 t="s">
        <v>286</v>
      </c>
      <c r="D27" s="39">
        <v>7.7</v>
      </c>
      <c r="E27" s="39">
        <f t="shared" si="20"/>
        <v>7700</v>
      </c>
      <c r="F27" s="39">
        <v>1.87</v>
      </c>
      <c r="G27" s="35"/>
      <c r="H27" s="39">
        <f t="shared" si="21"/>
        <v>3.086874317</v>
      </c>
      <c r="I27" s="39">
        <f t="shared" si="22"/>
        <v>1221.446128</v>
      </c>
      <c r="J27" s="39">
        <f t="shared" si="23"/>
        <v>101.7871773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 t="s">
        <v>287</v>
      </c>
      <c r="D28" s="39">
        <v>9.23</v>
      </c>
      <c r="E28" s="39">
        <f t="shared" si="20"/>
        <v>9230</v>
      </c>
      <c r="F28" s="39">
        <v>2.9</v>
      </c>
      <c r="G28" s="35"/>
      <c r="H28" s="39">
        <f t="shared" si="21"/>
        <v>3.262399793</v>
      </c>
      <c r="I28" s="39">
        <f t="shared" si="22"/>
        <v>1829.783863</v>
      </c>
      <c r="J28" s="39">
        <f t="shared" si="23"/>
        <v>152.4819886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 t="s">
        <v>287</v>
      </c>
      <c r="D29" s="39">
        <v>6.77</v>
      </c>
      <c r="E29" s="39">
        <f t="shared" si="20"/>
        <v>6770</v>
      </c>
      <c r="F29" s="39">
        <v>2.7</v>
      </c>
      <c r="G29" s="35"/>
      <c r="H29" s="39">
        <f t="shared" si="21"/>
        <v>2.962212731</v>
      </c>
      <c r="I29" s="39">
        <f t="shared" si="22"/>
        <v>916.6693938</v>
      </c>
      <c r="J29" s="39">
        <f t="shared" si="23"/>
        <v>76.38911615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 t="s">
        <v>288</v>
      </c>
      <c r="D30" s="39">
        <v>4.62</v>
      </c>
      <c r="E30" s="39">
        <f t="shared" si="20"/>
        <v>4620</v>
      </c>
      <c r="F30" s="39">
        <v>1.83</v>
      </c>
      <c r="G30" s="35"/>
      <c r="H30" s="39">
        <f t="shared" si="21"/>
        <v>2.592151605</v>
      </c>
      <c r="I30" s="39">
        <f t="shared" si="22"/>
        <v>390.9773561</v>
      </c>
      <c r="J30" s="39">
        <f t="shared" si="23"/>
        <v>32.58144634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 t="s">
        <v>288</v>
      </c>
      <c r="D31" s="39">
        <v>4.84</v>
      </c>
      <c r="E31" s="39">
        <f t="shared" si="20"/>
        <v>4840</v>
      </c>
      <c r="F31" s="39">
        <v>2.6</v>
      </c>
      <c r="G31" s="35"/>
      <c r="H31" s="39">
        <f t="shared" si="21"/>
        <v>2.637205156</v>
      </c>
      <c r="I31" s="39">
        <f t="shared" si="22"/>
        <v>433.7157131</v>
      </c>
      <c r="J31" s="39">
        <f t="shared" si="23"/>
        <v>36.14297609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 t="s">
        <v>289</v>
      </c>
      <c r="B32" s="35" t="s">
        <v>89</v>
      </c>
      <c r="C32" s="35" t="s">
        <v>290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 t="s">
        <v>291</v>
      </c>
      <c r="B35" s="35" t="s">
        <v>89</v>
      </c>
      <c r="C35" s="37" t="s">
        <v>292</v>
      </c>
      <c r="D35" s="40">
        <v>4.57</v>
      </c>
      <c r="E35" s="40">
        <f t="shared" ref="E35:E36" si="24">D35*1000</f>
        <v>4570</v>
      </c>
      <c r="F35" s="40">
        <v>1.41</v>
      </c>
      <c r="G35" s="37"/>
      <c r="H35" s="40">
        <f t="shared" ref="H35:H36" si="25">(2.23*LOG(E35))-5.58</f>
        <v>2.581613126</v>
      </c>
      <c r="I35" s="40">
        <f t="shared" ref="I35:I36" si="26">10^H35</f>
        <v>381.6041826</v>
      </c>
      <c r="J35" s="40">
        <f t="shared" ref="J35:J37" si="27">I35/12</f>
        <v>31.80034855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7"/>
      <c r="C36" s="41" t="s">
        <v>293</v>
      </c>
      <c r="D36" s="42">
        <v>16.9</v>
      </c>
      <c r="E36" s="42">
        <f t="shared" si="24"/>
        <v>16900</v>
      </c>
      <c r="F36" s="42">
        <v>5.0</v>
      </c>
      <c r="G36" s="41"/>
      <c r="H36" s="42">
        <f t="shared" si="25"/>
        <v>3.848187351</v>
      </c>
      <c r="I36" s="42">
        <f t="shared" si="26"/>
        <v>7049.971337</v>
      </c>
      <c r="J36" s="42">
        <f t="shared" si="27"/>
        <v>587.4976114</v>
      </c>
      <c r="K36" s="35"/>
      <c r="L36" s="36" t="s">
        <v>294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9">
        <f>3.35*(LOG(D36))-6.16</f>
        <v>-2.04657954</v>
      </c>
      <c r="I37" s="39">
        <f>(10^H37)*10^6</f>
        <v>8982.980573</v>
      </c>
      <c r="J37" s="39">
        <f t="shared" si="27"/>
        <v>748.5817144</v>
      </c>
      <c r="K37" s="35"/>
      <c r="L37" s="36" t="s">
        <v>295</v>
      </c>
      <c r="M37" s="35"/>
      <c r="N37" s="35"/>
      <c r="O37" s="36" t="s">
        <v>296</v>
      </c>
      <c r="P37" s="37"/>
      <c r="Q37" s="35"/>
      <c r="R37" s="36" t="s">
        <v>297</v>
      </c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 t="s">
        <v>298</v>
      </c>
      <c r="P38" s="37"/>
      <c r="Q38" s="37"/>
      <c r="R38" s="37"/>
      <c r="S38" s="35"/>
      <c r="T38" s="35"/>
      <c r="U38" s="35"/>
      <c r="V38" s="35"/>
      <c r="W38" s="35"/>
      <c r="X38" s="35"/>
      <c r="Y38" s="35"/>
      <c r="Z38" s="35"/>
    </row>
    <row r="39">
      <c r="A39" s="35" t="s">
        <v>299</v>
      </c>
      <c r="B39" s="38" t="s">
        <v>66</v>
      </c>
      <c r="C39" s="35" t="s">
        <v>279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 t="s">
        <v>89</v>
      </c>
      <c r="C40" s="35" t="s">
        <v>279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 t="s">
        <v>300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