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<sst xmlns="http://schemas.openxmlformats.org/spreadsheetml/2006/main" count="119" uniqueCount="82">
  <si>
    <t xml:space="preserve">Cast </t>
  </si>
  <si>
    <t>Station</t>
  </si>
  <si>
    <t>Date</t>
  </si>
  <si>
    <t>Pump Name</t>
  </si>
  <si>
    <t>Depth (m)</t>
  </si>
  <si>
    <t>Start Time (GMT)</t>
  </si>
  <si>
    <t>Time Limit (min)</t>
  </si>
  <si>
    <t>Time Recovered</t>
  </si>
  <si>
    <t>Meter Total PRE</t>
  </si>
  <si>
    <t>Meter Total POST</t>
  </si>
  <si>
    <t>Meter 1 PRE</t>
  </si>
  <si>
    <t>Meter 1 POST</t>
  </si>
  <si>
    <t>Meter 2 PRE</t>
  </si>
  <si>
    <t>Meter 2 POST</t>
  </si>
  <si>
    <t>Volume Pumped Computer (L)</t>
  </si>
  <si>
    <t>Time Pumped (s)</t>
  </si>
  <si>
    <t>Protein extraction</t>
  </si>
  <si>
    <t>Protein conc [ug/mg]</t>
  </si>
  <si>
    <t>Proteomics sample running #</t>
  </si>
  <si>
    <t>Proteomics sample name</t>
  </si>
  <si>
    <t>Notes</t>
  </si>
  <si>
    <t>Pump 1 volume filtered (L)</t>
  </si>
  <si>
    <t>frac filter with material</t>
  </si>
  <si>
    <t>frac filter processed for stable isos if using 2 size 12 bore punches</t>
  </si>
  <si>
    <t>Tray # from UW__Ocean_ESS_Isolab_Oct2018</t>
  </si>
  <si>
    <t>Position # from Tray # from UW__Ocean_ESS_Isolab_Oct2018</t>
  </si>
  <si>
    <t>Sample ID from  UW__Ocean_ESS_Isolab_Oct2018</t>
  </si>
  <si>
    <t>Analysis Date from Neibauer_181023_CN_Summary</t>
  </si>
  <si>
    <t>Sample</t>
  </si>
  <si>
    <t>Analysis #</t>
  </si>
  <si>
    <t>Amount (mg)</t>
  </si>
  <si>
    <t>Comment</t>
  </si>
  <si>
    <t>PeakArea N (Vs)</t>
  </si>
  <si>
    <t>N quantity (ug)</t>
  </si>
  <si>
    <t>Percent N Accuracy</t>
  </si>
  <si>
    <t>Percent N Precision</t>
  </si>
  <si>
    <t>d15N vs Air N2 (permil)</t>
  </si>
  <si>
    <t>d15N Accuracy</t>
  </si>
  <si>
    <t>d15N Precision</t>
  </si>
  <si>
    <t>PeakArea C (Vs)</t>
  </si>
  <si>
    <t>C quantity (ug)</t>
  </si>
  <si>
    <t>Percent C Accuracy</t>
  </si>
  <si>
    <t>Percent C Precision</t>
  </si>
  <si>
    <t>d13C vs VPDB (permil)</t>
  </si>
  <si>
    <t>d13C Accuracy</t>
  </si>
  <si>
    <t>d13C Precision</t>
  </si>
  <si>
    <t>(Calcs right of here) conc of C in seawater (umol/L)</t>
  </si>
  <si>
    <t>Conc of C in seawater (ug C/L)</t>
  </si>
  <si>
    <t>Conc of C in seawater (mg C/L)</t>
  </si>
  <si>
    <t>Conc of N in seawater (umol/L)</t>
  </si>
  <si>
    <t>Conc of N in seawater (ug N/L)</t>
  </si>
  <si>
    <t>P2</t>
  </si>
  <si>
    <t>Jack</t>
  </si>
  <si>
    <t>x</t>
  </si>
  <si>
    <t>011017_cast9_Jack1_100m</t>
  </si>
  <si>
    <t>MED note: cast mislabeled? I think it's 8</t>
  </si>
  <si>
    <t>Keil tray # 2 (tin non-acidified)</t>
  </si>
  <si>
    <t>A1</t>
  </si>
  <si>
    <t>Jack 1 100m #9 GF-75</t>
  </si>
  <si>
    <t>A1#2</t>
  </si>
  <si>
    <t>five peaks, peaks of interest are 1,2,3,5</t>
  </si>
  <si>
    <t>Jill</t>
  </si>
  <si>
    <t>A2</t>
  </si>
  <si>
    <t>Jill 1 265m #10 GF-75</t>
  </si>
  <si>
    <t>A2#2</t>
  </si>
  <si>
    <t>normal</t>
  </si>
  <si>
    <t>A3</t>
  </si>
  <si>
    <t>Jill 1 350m #12 GF-75</t>
  </si>
  <si>
    <t>A3#2</t>
  </si>
  <si>
    <t>some background movement, but only four peaks and probably considered normal</t>
  </si>
  <si>
    <t>011117_cast11_JackX_965m</t>
  </si>
  <si>
    <t>MED note: cast mislabeled?</t>
  </si>
  <si>
    <t>A4</t>
  </si>
  <si>
    <t>Jack 1 965m #10 GF-75</t>
  </si>
  <si>
    <t>A4#2</t>
  </si>
  <si>
    <t>Keil tray # 3 (silver acidified)</t>
  </si>
  <si>
    <t>A1#3</t>
  </si>
  <si>
    <t>five peaks, one shoulder on co2 sample peak that probably affects delta</t>
  </si>
  <si>
    <t>A2#3</t>
  </si>
  <si>
    <t>A3#3</t>
  </si>
  <si>
    <t>shouldering on nitrogen and carbon sample peaks as well as co2 ref peak</t>
  </si>
  <si>
    <t>A4#3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</si>
</sst>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0">
    <font>
      <sz val="10.0"/>
      <color rgb="FF000000"/>
      <name val="Arial"/>
      <scheme val="minor"/>
    </font>
    <font>
      <b/>
      <sz val="12.0"/>
      <color rgb="FF000000"/>
      <name val="Calibri"/>
    </font>
    <font>
      <b/>
      <sz val="12.0"/>
      <color theme="1"/>
      <name val="Calibri"/>
    </font>
    <font>
      <b/>
      <sz val="12.0"/>
      <color theme="1"/>
      <name val="Arial"/>
    </font>
    <font>
      <sz val="12.0"/>
      <color theme="1"/>
      <name val="Calibri"/>
    </font>
    <font>
      <sz val="12.0"/>
      <color rgb="FF000000"/>
      <name val="Calibri"/>
    </font>
    <font>
      <sz val="11.0"/>
      <color rgb="FF000000"/>
      <name val="Calibri"/>
    </font>
    <font>
      <sz val="12.0"/>
      <color theme="1"/>
      <name val="Arial"/>
    </font>
    <font>
      <sz val="11.0"/>
      <color theme="1"/>
      <name val="Calibri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16" xfId="0" applyAlignment="1" applyBorder="1" applyFont="1" applyNumberForma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0" fillId="4" fontId="3" numFmtId="0" xfId="0" applyAlignment="1" applyFill="1" applyFont="1">
      <alignment horizontal="center" shrinkToFit="0" wrapText="1"/>
    </xf>
    <xf borderId="0" fillId="4" fontId="3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5" numFmtId="164" xfId="0" applyAlignment="1" applyFont="1" applyNumberFormat="1">
      <alignment horizontal="right" vertical="bottom"/>
    </xf>
    <xf borderId="0" fillId="0" fontId="5" numFmtId="0" xfId="0" applyAlignment="1" applyFont="1">
      <alignment horizontal="right" vertical="bottom"/>
    </xf>
    <xf borderId="0" fillId="0" fontId="5" numFmtId="20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7" numFmtId="0" xfId="0" applyAlignment="1" applyFont="1">
      <alignment horizontal="right" vertical="bottom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3" max="23" width="18.63"/>
    <col customWidth="1" min="24" max="24" width="19.0"/>
    <col customWidth="1" min="25" max="28" width="25.88"/>
    <col customWidth="1" min="48" max="48" width="18.75"/>
    <col customWidth="1" min="49" max="49" width="16.38"/>
    <col customWidth="1" min="50" max="51" width="15.2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 t="s">
        <v>21</v>
      </c>
      <c r="W1" s="4" t="s">
        <v>22</v>
      </c>
      <c r="X1" s="4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6" t="s">
        <v>31</v>
      </c>
      <c r="AG1" s="6"/>
      <c r="AH1" s="6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7" t="s">
        <v>46</v>
      </c>
      <c r="AW1" s="7" t="s">
        <v>47</v>
      </c>
      <c r="AX1" s="8" t="s">
        <v>48</v>
      </c>
      <c r="AY1" s="7" t="s">
        <v>49</v>
      </c>
      <c r="AZ1" s="7" t="s">
        <v>50</v>
      </c>
    </row>
    <row r="2">
      <c r="A2" s="9">
        <v>8.0</v>
      </c>
      <c r="B2" s="10" t="s">
        <v>51</v>
      </c>
      <c r="C2" s="11">
        <v>42744.0</v>
      </c>
      <c r="D2" s="12" t="s">
        <v>52</v>
      </c>
      <c r="E2" s="12">
        <v>100.0</v>
      </c>
      <c r="F2" s="13">
        <v>0.8958333333333334</v>
      </c>
      <c r="G2" s="12">
        <v>150.0</v>
      </c>
      <c r="H2" s="13">
        <v>0.013194444444444444</v>
      </c>
      <c r="I2" s="12">
        <v>7006.0</v>
      </c>
      <c r="J2" s="12">
        <v>8211.0</v>
      </c>
      <c r="K2" s="12">
        <v>3101.0</v>
      </c>
      <c r="L2" s="12">
        <v>3844.0</v>
      </c>
      <c r="M2" s="12">
        <v>3179.0</v>
      </c>
      <c r="N2" s="12">
        <v>3691.0</v>
      </c>
      <c r="O2" s="12" t="s">
        <v>53</v>
      </c>
      <c r="P2" s="12">
        <v>9000.0</v>
      </c>
      <c r="Q2" s="12"/>
      <c r="R2" s="12"/>
      <c r="S2" s="9">
        <v>231.0</v>
      </c>
      <c r="T2" s="14" t="s">
        <v>54</v>
      </c>
      <c r="U2" s="15" t="s">
        <v>55</v>
      </c>
      <c r="V2" s="10">
        <f t="shared" ref="V2:V9" si="1">L2-K2</f>
        <v>743</v>
      </c>
      <c r="W2" s="16">
        <v>0.925</v>
      </c>
      <c r="X2" s="16">
        <v>0.0529</v>
      </c>
      <c r="Y2" s="15" t="s">
        <v>56</v>
      </c>
      <c r="Z2" s="15" t="s">
        <v>57</v>
      </c>
      <c r="AA2" s="15" t="s">
        <v>58</v>
      </c>
      <c r="AB2" s="17">
        <v>2.0181129E7</v>
      </c>
      <c r="AC2" s="18" t="s">
        <v>59</v>
      </c>
      <c r="AD2" s="17">
        <v>99313.0</v>
      </c>
      <c r="AE2" s="17">
        <v>0.0265</v>
      </c>
      <c r="AF2" s="18" t="s">
        <v>60</v>
      </c>
      <c r="AG2" s="18"/>
      <c r="AH2" s="17">
        <v>45.7012</v>
      </c>
      <c r="AI2" s="17">
        <v>12.0846</v>
      </c>
      <c r="AJ2" s="17">
        <v>-0.026526</v>
      </c>
      <c r="AK2" s="17">
        <v>0.034606</v>
      </c>
      <c r="AL2" s="17">
        <v>6.7253</v>
      </c>
      <c r="AM2" s="17">
        <v>-0.046321</v>
      </c>
      <c r="AN2" s="17">
        <v>0.06077</v>
      </c>
      <c r="AO2" s="17">
        <v>84.756</v>
      </c>
      <c r="AP2" s="17">
        <v>116.2785</v>
      </c>
      <c r="AQ2" s="17">
        <v>0.31713</v>
      </c>
      <c r="AR2" s="17">
        <v>0.13163</v>
      </c>
      <c r="AS2" s="17">
        <v>-26.0398</v>
      </c>
      <c r="AT2" s="17">
        <v>0.0038202</v>
      </c>
      <c r="AU2" s="17">
        <v>0.057898</v>
      </c>
      <c r="AV2" s="10">
        <f t="shared" ref="AV2:AV9" si="2">AP2/(12*X2*V2)</f>
        <v>0.2465322213</v>
      </c>
      <c r="AW2" s="10">
        <f t="shared" ref="AW2:AW9" si="3">AP2/(X2*V2)</f>
        <v>2.958386656</v>
      </c>
      <c r="AX2" s="10">
        <f t="shared" ref="AX2:AX9" si="4">AW2/1000</f>
        <v>0.002958386656</v>
      </c>
      <c r="AY2" s="10">
        <f t="shared" ref="AY2:AY9" si="5">AI2/(15*X2*V2)</f>
        <v>0.02049729422</v>
      </c>
      <c r="AZ2" s="10">
        <f t="shared" ref="AZ2:AZ9" si="6">AI2/(X2*V2)</f>
        <v>0.3074594133</v>
      </c>
    </row>
    <row r="3">
      <c r="A3" s="9">
        <v>10.0</v>
      </c>
      <c r="B3" s="10" t="s">
        <v>51</v>
      </c>
      <c r="C3" s="11">
        <v>42746.0</v>
      </c>
      <c r="D3" s="12" t="s">
        <v>61</v>
      </c>
      <c r="E3" s="12">
        <v>265.0</v>
      </c>
      <c r="F3" s="13">
        <v>0.09861111111111111</v>
      </c>
      <c r="G3" s="12">
        <v>210.0</v>
      </c>
      <c r="H3" s="13">
        <v>0.2833333333333333</v>
      </c>
      <c r="I3" s="12">
        <v>9576.0</v>
      </c>
      <c r="J3" s="12">
        <v>1115.2</v>
      </c>
      <c r="K3" s="12">
        <v>4664.0</v>
      </c>
      <c r="L3" s="12">
        <v>5456.0</v>
      </c>
      <c r="M3" s="12">
        <v>4480.0</v>
      </c>
      <c r="N3" s="12">
        <v>5274.0</v>
      </c>
      <c r="O3" s="12">
        <v>1320.2</v>
      </c>
      <c r="P3" s="12">
        <v>12601.0</v>
      </c>
      <c r="Q3" s="12"/>
      <c r="R3" s="12"/>
      <c r="S3" s="10"/>
      <c r="T3" s="10"/>
      <c r="U3" s="10"/>
      <c r="V3" s="10">
        <f t="shared" si="1"/>
        <v>792</v>
      </c>
      <c r="W3" s="16">
        <v>0.925</v>
      </c>
      <c r="X3" s="16">
        <v>0.0529</v>
      </c>
      <c r="Y3" s="15" t="s">
        <v>56</v>
      </c>
      <c r="Z3" s="15" t="s">
        <v>62</v>
      </c>
      <c r="AA3" s="15" t="s">
        <v>63</v>
      </c>
      <c r="AB3" s="17">
        <v>2.0181129E7</v>
      </c>
      <c r="AC3" s="18" t="s">
        <v>64</v>
      </c>
      <c r="AD3" s="17">
        <v>99314.0</v>
      </c>
      <c r="AE3" s="17">
        <v>0.0273</v>
      </c>
      <c r="AF3" s="18" t="s">
        <v>65</v>
      </c>
      <c r="AG3" s="18"/>
      <c r="AH3" s="17">
        <v>26.7542</v>
      </c>
      <c r="AI3" s="17">
        <v>7.4455</v>
      </c>
      <c r="AJ3" s="17">
        <v>-0.026526</v>
      </c>
      <c r="AK3" s="17">
        <v>0.034606</v>
      </c>
      <c r="AL3" s="17">
        <v>7.0921</v>
      </c>
      <c r="AM3" s="17">
        <v>-0.046321</v>
      </c>
      <c r="AN3" s="17">
        <v>0.06077</v>
      </c>
      <c r="AO3" s="17">
        <v>28.442</v>
      </c>
      <c r="AP3" s="17">
        <v>39.5266</v>
      </c>
      <c r="AQ3" s="17">
        <v>0.31713</v>
      </c>
      <c r="AR3" s="17">
        <v>0.13163</v>
      </c>
      <c r="AS3" s="17">
        <v>-22.613</v>
      </c>
      <c r="AT3" s="17">
        <v>0.0038202</v>
      </c>
      <c r="AU3" s="17">
        <v>0.057898</v>
      </c>
      <c r="AV3" s="10">
        <f t="shared" si="2"/>
        <v>0.0786189717</v>
      </c>
      <c r="AW3" s="10">
        <f t="shared" si="3"/>
        <v>0.9434276603</v>
      </c>
      <c r="AX3" s="10">
        <f t="shared" si="4"/>
        <v>0.0009434276603</v>
      </c>
      <c r="AY3" s="10">
        <f t="shared" si="5"/>
        <v>0.01184736464</v>
      </c>
      <c r="AZ3" s="10">
        <f t="shared" si="6"/>
        <v>0.1777104695</v>
      </c>
    </row>
    <row r="4">
      <c r="A4" s="9">
        <v>11.0</v>
      </c>
      <c r="B4" s="10" t="s">
        <v>51</v>
      </c>
      <c r="C4" s="11">
        <v>42748.0</v>
      </c>
      <c r="D4" s="12" t="s">
        <v>61</v>
      </c>
      <c r="E4" s="12">
        <v>350.0</v>
      </c>
      <c r="F4" s="13">
        <v>0.13541666666666666</v>
      </c>
      <c r="G4" s="12">
        <v>210.0</v>
      </c>
      <c r="H4" s="13">
        <v>0.05694444444444444</v>
      </c>
      <c r="I4" s="12">
        <v>1114.5</v>
      </c>
      <c r="J4" s="12">
        <v>1969.0</v>
      </c>
      <c r="K4" s="12">
        <v>5452.0</v>
      </c>
      <c r="L4" s="12">
        <v>6279.0</v>
      </c>
      <c r="M4" s="12">
        <v>5272.0</v>
      </c>
      <c r="N4" s="12" t="s">
        <v>53</v>
      </c>
      <c r="O4" s="12">
        <v>601.4</v>
      </c>
      <c r="P4" s="12">
        <v>12601.0</v>
      </c>
      <c r="Q4" s="12"/>
      <c r="R4" s="12"/>
      <c r="S4" s="10"/>
      <c r="T4" s="10"/>
      <c r="U4" s="10"/>
      <c r="V4" s="10">
        <f t="shared" si="1"/>
        <v>827</v>
      </c>
      <c r="W4" s="16">
        <v>0.925</v>
      </c>
      <c r="X4" s="16">
        <v>0.0529</v>
      </c>
      <c r="Y4" s="15" t="s">
        <v>56</v>
      </c>
      <c r="Z4" s="15" t="s">
        <v>66</v>
      </c>
      <c r="AA4" s="15" t="s">
        <v>67</v>
      </c>
      <c r="AB4" s="17">
        <v>2.0181129E7</v>
      </c>
      <c r="AC4" s="18" t="s">
        <v>68</v>
      </c>
      <c r="AD4" s="17">
        <v>99315.0</v>
      </c>
      <c r="AE4" s="17">
        <v>0.0249</v>
      </c>
      <c r="AF4" s="18" t="s">
        <v>69</v>
      </c>
      <c r="AG4" s="18"/>
      <c r="AH4" s="17">
        <v>19.4722</v>
      </c>
      <c r="AI4" s="17">
        <v>5.6625</v>
      </c>
      <c r="AJ4" s="17">
        <v>-0.026526</v>
      </c>
      <c r="AK4" s="17">
        <v>0.034606</v>
      </c>
      <c r="AL4" s="17">
        <v>8.4146</v>
      </c>
      <c r="AM4" s="17">
        <v>-0.046321</v>
      </c>
      <c r="AN4" s="17">
        <v>0.06077</v>
      </c>
      <c r="AO4" s="17">
        <v>26.128</v>
      </c>
      <c r="AP4" s="17">
        <v>36.3728</v>
      </c>
      <c r="AQ4" s="17">
        <v>0.31713</v>
      </c>
      <c r="AR4" s="17">
        <v>0.13163</v>
      </c>
      <c r="AS4" s="17">
        <v>-24.1223</v>
      </c>
      <c r="AT4" s="17">
        <v>0.0038202</v>
      </c>
      <c r="AU4" s="17">
        <v>0.057898</v>
      </c>
      <c r="AV4" s="10">
        <f t="shared" si="2"/>
        <v>0.069284216</v>
      </c>
      <c r="AW4" s="10">
        <f t="shared" si="3"/>
        <v>0.831410592</v>
      </c>
      <c r="AX4" s="10">
        <f t="shared" si="4"/>
        <v>0.000831410592</v>
      </c>
      <c r="AY4" s="10">
        <f t="shared" si="5"/>
        <v>0.008628906723</v>
      </c>
      <c r="AZ4" s="10">
        <f t="shared" si="6"/>
        <v>0.1294336008</v>
      </c>
    </row>
    <row r="5">
      <c r="A5" s="9">
        <v>10.0</v>
      </c>
      <c r="B5" s="10" t="s">
        <v>51</v>
      </c>
      <c r="C5" s="11">
        <v>42746.0</v>
      </c>
      <c r="D5" s="12" t="s">
        <v>52</v>
      </c>
      <c r="E5" s="12">
        <v>965.0</v>
      </c>
      <c r="F5" s="13">
        <v>0.0798611111111111</v>
      </c>
      <c r="G5" s="12">
        <v>210.0</v>
      </c>
      <c r="H5" s="13">
        <v>0.3020833333333333</v>
      </c>
      <c r="I5" s="12">
        <v>9634.0</v>
      </c>
      <c r="J5" s="12">
        <v>1120.8</v>
      </c>
      <c r="K5" s="12">
        <v>4516.0</v>
      </c>
      <c r="L5" s="12">
        <v>5200.0</v>
      </c>
      <c r="M5" s="12">
        <v>4511.0</v>
      </c>
      <c r="N5" s="12">
        <v>5291.0</v>
      </c>
      <c r="O5" s="12">
        <v>1322.2</v>
      </c>
      <c r="P5" s="12">
        <v>12601.0</v>
      </c>
      <c r="Q5" s="12"/>
      <c r="R5" s="12"/>
      <c r="S5" s="12">
        <v>243.0</v>
      </c>
      <c r="T5" s="14" t="s">
        <v>70</v>
      </c>
      <c r="U5" s="10" t="s">
        <v>71</v>
      </c>
      <c r="V5" s="10">
        <f t="shared" si="1"/>
        <v>684</v>
      </c>
      <c r="W5" s="16">
        <v>0.925</v>
      </c>
      <c r="X5" s="16">
        <v>0.0529</v>
      </c>
      <c r="Y5" s="15" t="s">
        <v>56</v>
      </c>
      <c r="Z5" s="15" t="s">
        <v>72</v>
      </c>
      <c r="AA5" s="15" t="s">
        <v>73</v>
      </c>
      <c r="AB5" s="17">
        <v>2.0181129E7</v>
      </c>
      <c r="AC5" s="18" t="s">
        <v>74</v>
      </c>
      <c r="AD5" s="17">
        <v>99316.0</v>
      </c>
      <c r="AE5" s="17">
        <v>0.0253</v>
      </c>
      <c r="AF5" s="18" t="s">
        <v>65</v>
      </c>
      <c r="AG5" s="18"/>
      <c r="AH5" s="17">
        <v>9.4332</v>
      </c>
      <c r="AI5" s="17">
        <v>3.2045</v>
      </c>
      <c r="AJ5" s="17">
        <v>-0.026526</v>
      </c>
      <c r="AK5" s="17">
        <v>0.034606</v>
      </c>
      <c r="AL5" s="17">
        <v>1.0051</v>
      </c>
      <c r="AM5" s="17">
        <v>-0.046321</v>
      </c>
      <c r="AN5" s="17">
        <v>0.06077</v>
      </c>
      <c r="AO5" s="17">
        <v>13.813</v>
      </c>
      <c r="AP5" s="17">
        <v>19.5884</v>
      </c>
      <c r="AQ5" s="17">
        <v>0.31713</v>
      </c>
      <c r="AR5" s="17">
        <v>0.13163</v>
      </c>
      <c r="AS5" s="17">
        <v>-25.552</v>
      </c>
      <c r="AT5" s="17">
        <v>0.0038202</v>
      </c>
      <c r="AU5" s="17">
        <v>0.057898</v>
      </c>
      <c r="AV5" s="10">
        <f t="shared" si="2"/>
        <v>0.04511343997</v>
      </c>
      <c r="AW5" s="10">
        <f t="shared" si="3"/>
        <v>0.5413612797</v>
      </c>
      <c r="AX5" s="10">
        <f t="shared" si="4"/>
        <v>0.0005413612797</v>
      </c>
      <c r="AY5" s="10">
        <f t="shared" si="5"/>
        <v>0.005904148104</v>
      </c>
      <c r="AZ5" s="10">
        <f t="shared" si="6"/>
        <v>0.08856222156</v>
      </c>
    </row>
    <row r="6">
      <c r="A6" s="9">
        <v>8.0</v>
      </c>
      <c r="B6" s="10" t="s">
        <v>51</v>
      </c>
      <c r="C6" s="11">
        <v>42744.0</v>
      </c>
      <c r="D6" s="12" t="s">
        <v>52</v>
      </c>
      <c r="E6" s="12">
        <v>100.0</v>
      </c>
      <c r="F6" s="13">
        <v>0.8958333333333334</v>
      </c>
      <c r="G6" s="12">
        <v>150.0</v>
      </c>
      <c r="H6" s="13">
        <v>0.013194444444444444</v>
      </c>
      <c r="I6" s="12">
        <v>7006.0</v>
      </c>
      <c r="J6" s="12">
        <v>8211.0</v>
      </c>
      <c r="K6" s="12">
        <v>3101.0</v>
      </c>
      <c r="L6" s="12">
        <v>3844.0</v>
      </c>
      <c r="M6" s="12">
        <v>3179.0</v>
      </c>
      <c r="N6" s="12">
        <v>3691.0</v>
      </c>
      <c r="O6" s="12" t="s">
        <v>53</v>
      </c>
      <c r="P6" s="12">
        <v>9000.0</v>
      </c>
      <c r="Q6" s="12"/>
      <c r="R6" s="12"/>
      <c r="S6" s="9">
        <v>231.0</v>
      </c>
      <c r="T6" s="14" t="s">
        <v>54</v>
      </c>
      <c r="U6" s="15" t="s">
        <v>55</v>
      </c>
      <c r="V6" s="10">
        <f t="shared" si="1"/>
        <v>743</v>
      </c>
      <c r="W6" s="16">
        <v>0.925</v>
      </c>
      <c r="X6" s="16">
        <v>0.0529</v>
      </c>
      <c r="Y6" s="15" t="s">
        <v>75</v>
      </c>
      <c r="Z6" s="15" t="s">
        <v>57</v>
      </c>
      <c r="AA6" s="19" t="s">
        <v>58</v>
      </c>
      <c r="AB6" s="17">
        <v>2.0181129E7</v>
      </c>
      <c r="AC6" s="18" t="s">
        <v>76</v>
      </c>
      <c r="AD6" s="17">
        <v>99302.0</v>
      </c>
      <c r="AE6" s="17">
        <v>0.0488</v>
      </c>
      <c r="AF6" s="18" t="s">
        <v>77</v>
      </c>
      <c r="AG6" s="18"/>
      <c r="AH6" s="17">
        <v>86.3502</v>
      </c>
      <c r="AI6" s="17">
        <v>22.0373</v>
      </c>
      <c r="AJ6" s="17">
        <v>-0.026526</v>
      </c>
      <c r="AK6" s="17">
        <v>0.034606</v>
      </c>
      <c r="AL6" s="17">
        <v>4.7442</v>
      </c>
      <c r="AM6" s="17">
        <v>-0.046321</v>
      </c>
      <c r="AN6" s="17">
        <v>0.06077</v>
      </c>
      <c r="AO6" s="17">
        <v>162.678</v>
      </c>
      <c r="AP6" s="17">
        <v>222.4806</v>
      </c>
      <c r="AQ6" s="17">
        <v>0.31713</v>
      </c>
      <c r="AR6" s="17">
        <v>0.13163</v>
      </c>
      <c r="AS6" s="17">
        <v>-25.9794</v>
      </c>
      <c r="AT6" s="17">
        <v>0.0038202</v>
      </c>
      <c r="AU6" s="17">
        <v>0.057898</v>
      </c>
      <c r="AV6" s="10">
        <f t="shared" si="2"/>
        <v>0.4717005854</v>
      </c>
      <c r="AW6" s="10">
        <f t="shared" si="3"/>
        <v>5.660407025</v>
      </c>
      <c r="AX6" s="10">
        <f t="shared" si="4"/>
        <v>0.005660407025</v>
      </c>
      <c r="AY6" s="10">
        <f t="shared" si="5"/>
        <v>0.03737856626</v>
      </c>
      <c r="AZ6" s="10">
        <f t="shared" si="6"/>
        <v>0.5606784939</v>
      </c>
    </row>
    <row r="7">
      <c r="A7" s="9">
        <v>10.0</v>
      </c>
      <c r="B7" s="10" t="s">
        <v>51</v>
      </c>
      <c r="C7" s="11">
        <v>42746.0</v>
      </c>
      <c r="D7" s="12" t="s">
        <v>61</v>
      </c>
      <c r="E7" s="12">
        <v>265.0</v>
      </c>
      <c r="F7" s="13">
        <v>0.09861111111111111</v>
      </c>
      <c r="G7" s="12">
        <v>210.0</v>
      </c>
      <c r="H7" s="13">
        <v>0.2833333333333333</v>
      </c>
      <c r="I7" s="12">
        <v>9576.0</v>
      </c>
      <c r="J7" s="12">
        <v>1115.2</v>
      </c>
      <c r="K7" s="12">
        <v>4664.0</v>
      </c>
      <c r="L7" s="12">
        <v>5456.0</v>
      </c>
      <c r="M7" s="12">
        <v>4480.0</v>
      </c>
      <c r="N7" s="12">
        <v>5274.0</v>
      </c>
      <c r="O7" s="12">
        <v>1320.2</v>
      </c>
      <c r="P7" s="12">
        <v>12601.0</v>
      </c>
      <c r="Q7" s="12"/>
      <c r="R7" s="12"/>
      <c r="S7" s="10"/>
      <c r="T7" s="10"/>
      <c r="U7" s="10"/>
      <c r="V7" s="10">
        <f t="shared" si="1"/>
        <v>792</v>
      </c>
      <c r="W7" s="16">
        <v>0.925</v>
      </c>
      <c r="X7" s="16">
        <v>0.0529</v>
      </c>
      <c r="Y7" s="15" t="s">
        <v>75</v>
      </c>
      <c r="Z7" s="15" t="s">
        <v>62</v>
      </c>
      <c r="AA7" s="19" t="s">
        <v>63</v>
      </c>
      <c r="AB7" s="17">
        <v>2.0181129E7</v>
      </c>
      <c r="AC7" s="18" t="s">
        <v>78</v>
      </c>
      <c r="AD7" s="17">
        <v>99303.0</v>
      </c>
      <c r="AE7" s="17">
        <v>0.0464</v>
      </c>
      <c r="AF7" s="18" t="s">
        <v>77</v>
      </c>
      <c r="AG7" s="18"/>
      <c r="AH7" s="17">
        <v>40.8052</v>
      </c>
      <c r="AI7" s="17">
        <v>10.8858</v>
      </c>
      <c r="AJ7" s="17">
        <v>-0.026526</v>
      </c>
      <c r="AK7" s="17">
        <v>0.034606</v>
      </c>
      <c r="AL7" s="17">
        <v>7.8387</v>
      </c>
      <c r="AM7" s="17">
        <v>-0.046321</v>
      </c>
      <c r="AN7" s="17">
        <v>0.06077</v>
      </c>
      <c r="AO7" s="17">
        <v>47.419</v>
      </c>
      <c r="AP7" s="17">
        <v>65.3909</v>
      </c>
      <c r="AQ7" s="17">
        <v>0.31713</v>
      </c>
      <c r="AR7" s="17">
        <v>0.13163</v>
      </c>
      <c r="AS7" s="17">
        <v>-22.7119</v>
      </c>
      <c r="AT7" s="17">
        <v>0.0038202</v>
      </c>
      <c r="AU7" s="17">
        <v>0.057898</v>
      </c>
      <c r="AV7" s="10">
        <f t="shared" si="2"/>
        <v>0.1300634336</v>
      </c>
      <c r="AW7" s="10">
        <f t="shared" si="3"/>
        <v>1.560761204</v>
      </c>
      <c r="AX7" s="10">
        <f t="shared" si="4"/>
        <v>0.001560761204</v>
      </c>
      <c r="AY7" s="10">
        <f t="shared" si="5"/>
        <v>0.01732160929</v>
      </c>
      <c r="AZ7" s="10">
        <f t="shared" si="6"/>
        <v>0.2598241393</v>
      </c>
    </row>
    <row r="8">
      <c r="A8" s="9">
        <v>11.0</v>
      </c>
      <c r="B8" s="10" t="s">
        <v>51</v>
      </c>
      <c r="C8" s="11">
        <v>42748.0</v>
      </c>
      <c r="D8" s="12" t="s">
        <v>61</v>
      </c>
      <c r="E8" s="12">
        <v>350.0</v>
      </c>
      <c r="F8" s="13">
        <v>0.13541666666666666</v>
      </c>
      <c r="G8" s="12">
        <v>210.0</v>
      </c>
      <c r="H8" s="13">
        <v>0.05694444444444444</v>
      </c>
      <c r="I8" s="12">
        <v>1114.5</v>
      </c>
      <c r="J8" s="12">
        <v>1969.0</v>
      </c>
      <c r="K8" s="12">
        <v>5452.0</v>
      </c>
      <c r="L8" s="12">
        <v>6279.0</v>
      </c>
      <c r="M8" s="12">
        <v>5272.0</v>
      </c>
      <c r="N8" s="12" t="s">
        <v>53</v>
      </c>
      <c r="O8" s="12">
        <v>601.4</v>
      </c>
      <c r="P8" s="12">
        <v>12601.0</v>
      </c>
      <c r="Q8" s="12"/>
      <c r="R8" s="12"/>
      <c r="S8" s="10"/>
      <c r="T8" s="10"/>
      <c r="U8" s="10"/>
      <c r="V8" s="10">
        <f t="shared" si="1"/>
        <v>827</v>
      </c>
      <c r="W8" s="16">
        <v>0.925</v>
      </c>
      <c r="X8" s="16">
        <v>0.0529</v>
      </c>
      <c r="Y8" s="15" t="s">
        <v>75</v>
      </c>
      <c r="Z8" s="15" t="s">
        <v>66</v>
      </c>
      <c r="AA8" s="19" t="s">
        <v>67</v>
      </c>
      <c r="AB8" s="17">
        <v>2.0181129E7</v>
      </c>
      <c r="AC8" s="18" t="s">
        <v>79</v>
      </c>
      <c r="AD8" s="17">
        <v>99304.0</v>
      </c>
      <c r="AE8" s="17">
        <v>0.046</v>
      </c>
      <c r="AF8" s="18" t="s">
        <v>80</v>
      </c>
      <c r="AG8" s="18"/>
      <c r="AH8" s="17">
        <v>33.0442</v>
      </c>
      <c r="AI8" s="17">
        <v>8.9856</v>
      </c>
      <c r="AJ8" s="17">
        <v>-0.026526</v>
      </c>
      <c r="AK8" s="17">
        <v>0.034606</v>
      </c>
      <c r="AL8" s="17">
        <v>10.9753</v>
      </c>
      <c r="AM8" s="17">
        <v>-0.046321</v>
      </c>
      <c r="AN8" s="17">
        <v>0.06077</v>
      </c>
      <c r="AO8" s="17">
        <v>53.152</v>
      </c>
      <c r="AP8" s="17">
        <v>73.2046</v>
      </c>
      <c r="AQ8" s="17">
        <v>0.31713</v>
      </c>
      <c r="AR8" s="17">
        <v>0.13163</v>
      </c>
      <c r="AS8" s="17">
        <v>-24.4812</v>
      </c>
      <c r="AT8" s="17">
        <v>0.0038202</v>
      </c>
      <c r="AU8" s="17">
        <v>0.057898</v>
      </c>
      <c r="AV8" s="10">
        <f t="shared" si="2"/>
        <v>0.1394427517</v>
      </c>
      <c r="AW8" s="10">
        <f t="shared" si="3"/>
        <v>1.67331302</v>
      </c>
      <c r="AX8" s="10">
        <f t="shared" si="4"/>
        <v>0.00167331302</v>
      </c>
      <c r="AY8" s="10">
        <f t="shared" si="5"/>
        <v>0.01369287492</v>
      </c>
      <c r="AZ8" s="10">
        <f t="shared" si="6"/>
        <v>0.2053931238</v>
      </c>
    </row>
    <row r="9">
      <c r="A9" s="9">
        <v>10.0</v>
      </c>
      <c r="B9" s="10" t="s">
        <v>51</v>
      </c>
      <c r="C9" s="11">
        <v>42746.0</v>
      </c>
      <c r="D9" s="12" t="s">
        <v>52</v>
      </c>
      <c r="E9" s="12">
        <v>965.0</v>
      </c>
      <c r="F9" s="13">
        <v>0.0798611111111111</v>
      </c>
      <c r="G9" s="12">
        <v>210.0</v>
      </c>
      <c r="H9" s="13">
        <v>0.3020833333333333</v>
      </c>
      <c r="I9" s="12">
        <v>9634.0</v>
      </c>
      <c r="J9" s="12">
        <v>1120.8</v>
      </c>
      <c r="K9" s="12">
        <v>4516.0</v>
      </c>
      <c r="L9" s="12">
        <v>5200.0</v>
      </c>
      <c r="M9" s="12">
        <v>4511.0</v>
      </c>
      <c r="N9" s="12">
        <v>5291.0</v>
      </c>
      <c r="O9" s="12">
        <v>1322.2</v>
      </c>
      <c r="P9" s="12">
        <v>12601.0</v>
      </c>
      <c r="Q9" s="12"/>
      <c r="R9" s="12"/>
      <c r="S9" s="12">
        <v>243.0</v>
      </c>
      <c r="T9" s="14" t="s">
        <v>70</v>
      </c>
      <c r="U9" s="10" t="s">
        <v>71</v>
      </c>
      <c r="V9" s="10">
        <f t="shared" si="1"/>
        <v>684</v>
      </c>
      <c r="W9" s="16">
        <v>0.925</v>
      </c>
      <c r="X9" s="16">
        <v>0.0529</v>
      </c>
      <c r="Y9" s="15" t="s">
        <v>75</v>
      </c>
      <c r="Z9" s="15" t="s">
        <v>72</v>
      </c>
      <c r="AA9" s="19" t="s">
        <v>73</v>
      </c>
      <c r="AB9" s="17">
        <v>2.0181129E7</v>
      </c>
      <c r="AC9" s="18" t="s">
        <v>81</v>
      </c>
      <c r="AD9" s="17">
        <v>99305.0</v>
      </c>
      <c r="AE9" s="17">
        <v>0.0476</v>
      </c>
      <c r="AF9" s="18" t="s">
        <v>65</v>
      </c>
      <c r="AG9" s="18"/>
      <c r="AH9" s="17">
        <v>11.4902</v>
      </c>
      <c r="AI9" s="17">
        <v>3.7082</v>
      </c>
      <c r="AJ9" s="17">
        <v>-0.026526</v>
      </c>
      <c r="AK9" s="17">
        <v>0.034606</v>
      </c>
      <c r="AL9" s="17">
        <v>5.2197</v>
      </c>
      <c r="AM9" s="17">
        <v>-0.046321</v>
      </c>
      <c r="AN9" s="17">
        <v>0.06077</v>
      </c>
      <c r="AO9" s="17">
        <v>21.236</v>
      </c>
      <c r="AP9" s="17">
        <v>29.7054</v>
      </c>
      <c r="AQ9" s="17">
        <v>0.31713</v>
      </c>
      <c r="AR9" s="17">
        <v>0.13163</v>
      </c>
      <c r="AS9" s="17">
        <v>-25.2739</v>
      </c>
      <c r="AT9" s="17">
        <v>0.0038202</v>
      </c>
      <c r="AU9" s="17">
        <v>0.057898</v>
      </c>
      <c r="AV9" s="10">
        <f t="shared" si="2"/>
        <v>0.06841359069</v>
      </c>
      <c r="AW9" s="10">
        <f t="shared" si="3"/>
        <v>0.8209630882</v>
      </c>
      <c r="AX9" s="10">
        <f t="shared" si="4"/>
        <v>0.0008209630882</v>
      </c>
      <c r="AY9" s="10">
        <f t="shared" si="5"/>
        <v>0.006832192853</v>
      </c>
      <c r="AZ9" s="10">
        <f t="shared" si="6"/>
        <v>0.1024828928</v>
      </c>
    </row>
  </sheetData>
  <drawing r:id="rId1"/>
</worksheet>
</file>