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OneDrive - William &amp; Mary\Desktop\optimization final\"/>
    </mc:Choice>
  </mc:AlternateContent>
  <xr:revisionPtr revIDLastSave="0" documentId="13_ncr:1_{8A5E63CE-72A5-47B2-B43D-1803D619A48C}" xr6:coauthVersionLast="40" xr6:coauthVersionMax="40" xr10:uidLastSave="{00000000-0000-0000-0000-000000000000}"/>
  <bookViews>
    <workbookView xWindow="0" yWindow="0" windowWidth="19200" windowHeight="7440" xr2:uid="{9BD6D2A7-1A69-4B09-861F-58AD66F8F055}"/>
  </bookViews>
  <sheets>
    <sheet name="Sheet1" sheetId="1" r:id="rId1"/>
  </sheets>
  <definedNames>
    <definedName name="go_or_not">Sheet1!$C$12:$F$15</definedName>
    <definedName name="solver_adj" localSheetId="0" hidden="1">Sheet1!$C$22:$F$25,Sheet1!$C$12:$F$15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Sheet1!$C$22:$F$25</definedName>
    <definedName name="solver_lhs2" localSheetId="0" hidden="1">Sheet1!$C$26:$F$26</definedName>
    <definedName name="solver_lhs3" localSheetId="0" hidden="1">Sheet1!$G$12:$G$15</definedName>
    <definedName name="solver_lhs4" localSheetId="0" hidden="1">Sheet1!$G$22:$G$25</definedName>
    <definedName name="solver_lhs5" localSheetId="0" hidden="1">Sheet1!$C$12:$F$15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Sheet1!$K$4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5</definedName>
    <definedName name="solver_rhs1" localSheetId="0" hidden="1">integer</definedName>
    <definedName name="solver_rhs2" localSheetId="0" hidden="1">Sheet1!$C$28:$F$28</definedName>
    <definedName name="solver_rhs3" localSheetId="0" hidden="1">Sheet1!$I$12:$I$15</definedName>
    <definedName name="solver_rhs4" localSheetId="0" hidden="1">Sheet1!$D$3:$D$6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M11" i="1" l="1"/>
  <c r="P18" i="1"/>
  <c r="P24" i="1" s="1"/>
  <c r="P19" i="1" l="1"/>
  <c r="P25" i="1" s="1"/>
  <c r="Q19" i="1"/>
  <c r="Q25" i="1" s="1"/>
  <c r="R19" i="1"/>
  <c r="R25" i="1" s="1"/>
  <c r="S19" i="1"/>
  <c r="S25" i="1" s="1"/>
  <c r="P20" i="1"/>
  <c r="P26" i="1" s="1"/>
  <c r="Q20" i="1"/>
  <c r="Q26" i="1" s="1"/>
  <c r="R20" i="1"/>
  <c r="R26" i="1" s="1"/>
  <c r="S20" i="1"/>
  <c r="S26" i="1" s="1"/>
  <c r="P21" i="1"/>
  <c r="P27" i="1" s="1"/>
  <c r="Q21" i="1"/>
  <c r="Q27" i="1" s="1"/>
  <c r="R21" i="1"/>
  <c r="R27" i="1" s="1"/>
  <c r="S21" i="1"/>
  <c r="S27" i="1" s="1"/>
  <c r="Q18" i="1"/>
  <c r="R18" i="1"/>
  <c r="R24" i="1" s="1"/>
  <c r="S18" i="1"/>
  <c r="S24" i="1" s="1"/>
  <c r="P12" i="1"/>
  <c r="Q12" i="1"/>
  <c r="R12" i="1"/>
  <c r="S12" i="1"/>
  <c r="P13" i="1"/>
  <c r="Q13" i="1"/>
  <c r="R13" i="1"/>
  <c r="S13" i="1"/>
  <c r="P14" i="1"/>
  <c r="Q14" i="1"/>
  <c r="R14" i="1"/>
  <c r="S14" i="1"/>
  <c r="Q11" i="1"/>
  <c r="R11" i="1"/>
  <c r="S11" i="1"/>
  <c r="Q24" i="1" l="1"/>
  <c r="N25" i="1" s="1"/>
  <c r="K4" i="1" s="1"/>
  <c r="M24" i="1"/>
  <c r="M25" i="1"/>
  <c r="M26" i="1"/>
  <c r="M23" i="1"/>
  <c r="M20" i="1"/>
  <c r="M21" i="1"/>
  <c r="M22" i="1"/>
  <c r="M19" i="1"/>
  <c r="M16" i="1"/>
  <c r="M17" i="1"/>
  <c r="M18" i="1"/>
  <c r="M15" i="1"/>
  <c r="M12" i="1"/>
  <c r="M13" i="1"/>
  <c r="M14" i="1"/>
  <c r="G12" i="1" l="1"/>
  <c r="G14" i="1"/>
  <c r="G13" i="1"/>
  <c r="G15" i="1"/>
  <c r="G23" i="1"/>
  <c r="G24" i="1"/>
  <c r="G25" i="1"/>
  <c r="G22" i="1"/>
  <c r="D26" i="1"/>
  <c r="E26" i="1"/>
  <c r="F26" i="1"/>
  <c r="C26" i="1"/>
</calcChain>
</file>

<file path=xl/sharedStrings.xml><?xml version="1.0" encoding="utf-8"?>
<sst xmlns="http://schemas.openxmlformats.org/spreadsheetml/2006/main" count="40" uniqueCount="24">
  <si>
    <t>dc</t>
  </si>
  <si>
    <t>Dc_id</t>
  </si>
  <si>
    <t>StoreID</t>
  </si>
  <si>
    <t>requirement</t>
  </si>
  <si>
    <t>Fixcost/trip</t>
  </si>
  <si>
    <t>cost/mileage</t>
  </si>
  <si>
    <t>&lt;=</t>
  </si>
  <si>
    <t>total</t>
  </si>
  <si>
    <t>DCID</t>
  </si>
  <si>
    <t>STOREID</t>
  </si>
  <si>
    <t>Storeid</t>
  </si>
  <si>
    <t>Dcid</t>
  </si>
  <si>
    <t>Capacity</t>
  </si>
  <si>
    <t>Constrains:</t>
  </si>
  <si>
    <t>Objective:</t>
  </si>
  <si>
    <t>How many trailers each week?</t>
  </si>
  <si>
    <t>Route</t>
  </si>
  <si>
    <t>Trailers</t>
  </si>
  <si>
    <t>Shipmentroute stores one and only one  DC</t>
  </si>
  <si>
    <t>=</t>
  </si>
  <si>
    <t>Happens or not?</t>
  </si>
  <si>
    <t>Additional cost? /150 mile</t>
  </si>
  <si>
    <t>*250 Expected Cost</t>
  </si>
  <si>
    <t>Total Cost Under senario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</si>
</sst>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2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/>
    <xf numFmtId="0" fontId="1" fillId="5" borderId="0" xfId="4"/>
    <xf numFmtId="0" fontId="3" fillId="0" borderId="0" xfId="0" applyFont="1" applyAlignment="1">
      <alignment vertical="center" wrapText="1"/>
    </xf>
    <xf numFmtId="0" fontId="2" fillId="2" borderId="0" xfId="1"/>
    <xf numFmtId="0" fontId="1" fillId="5" borderId="0" xfId="4" applyAlignment="1">
      <alignment vertical="center" wrapText="1"/>
    </xf>
    <xf numFmtId="0" fontId="4" fillId="2" borderId="0" xfId="1" applyFont="1"/>
    <xf numFmtId="2" fontId="4" fillId="2" borderId="0" xfId="1" applyNumberFormat="1" applyFont="1"/>
    <xf numFmtId="0" fontId="0" fillId="3" borderId="1" xfId="2" applyFont="1"/>
    <xf numFmtId="0" fontId="1" fillId="4" borderId="0" xfId="3" applyAlignment="1">
      <alignment vertical="center" wrapText="1"/>
    </xf>
    <xf numFmtId="0" fontId="1" fillId="4" borderId="0" xfId="3"/>
    <xf numFmtId="0" fontId="3" fillId="3" borderId="1" xfId="2" applyFont="1"/>
    <xf numFmtId="0" fontId="3" fillId="3" borderId="1" xfId="2" applyFont="1" applyAlignment="1">
      <alignment vertical="center" wrapText="1"/>
    </xf>
    <xf numFmtId="2" fontId="0" fillId="3" borderId="1" xfId="2" applyNumberFormat="1" applyFont="1" applyAlignment="1">
      <alignment vertical="center" wrapText="1"/>
    </xf>
    <xf numFmtId="2" fontId="5" fillId="6" borderId="2" xfId="5" applyNumberFormat="1" applyAlignment="1">
      <alignment vertical="center" wrapText="1"/>
    </xf>
    <xf numFmtId="2" fontId="3" fillId="3" borderId="1" xfId="2" applyNumberFormat="1" applyFont="1"/>
    <xf numFmtId="0" fontId="3" fillId="3" borderId="3" xfId="2" applyFont="1" applyBorder="1" applyAlignment="1">
      <alignment horizontal="center" vertical="center"/>
    </xf>
    <xf numFmtId="0" fontId="3" fillId="3" borderId="4" xfId="2" applyFont="1" applyBorder="1" applyAlignment="1">
      <alignment horizontal="center" vertical="center"/>
    </xf>
    <xf numFmtId="0" fontId="3" fillId="3" borderId="1" xfId="2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center"/>
    </xf>
  </cellXfs>
  <cellStyles count="6">
    <cellStyle name="20% - Accent1" xfId="3" builtinId="30"/>
    <cellStyle name="20% - Accent4" xfId="4" builtinId="42"/>
    <cellStyle name="Good" xfId="1" builtinId="26"/>
    <cellStyle name="Input" xfId="5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EED0-9BF7-4837-B7D2-3F1F13A0A9CD}">
  <dimension ref="A2:S28"/>
  <sheetViews>
    <sheetView tabSelected="1" topLeftCell="B1" zoomScale="71" zoomScaleNormal="71" workbookViewId="0">
      <selection activeCell="T20" sqref="T20"/>
    </sheetView>
  </sheetViews>
  <sheetFormatPr defaultRowHeight="14.5" x14ac:dyDescent="0.35"/>
  <cols>
    <col min="10" max="10" width="12.08984375" bestFit="1" customWidth="1"/>
    <col min="11" max="11" width="15.81640625" bestFit="1" customWidth="1"/>
    <col min="14" max="14" width="24.1796875" bestFit="1" customWidth="1"/>
    <col min="15" max="17" width="11.6328125" bestFit="1" customWidth="1"/>
  </cols>
  <sheetData>
    <row r="2" spans="1:19" x14ac:dyDescent="0.35">
      <c r="A2" s="2" t="s">
        <v>1</v>
      </c>
      <c r="B2" s="2" t="s">
        <v>0</v>
      </c>
      <c r="C2" s="2" t="s">
        <v>2</v>
      </c>
      <c r="D2" s="2" t="s">
        <v>3</v>
      </c>
      <c r="F2" s="2"/>
      <c r="G2" s="2"/>
      <c r="H2" s="2"/>
      <c r="J2" s="2" t="s">
        <v>4</v>
      </c>
      <c r="K2" s="11">
        <v>200</v>
      </c>
      <c r="N2" s="20" t="s">
        <v>8</v>
      </c>
      <c r="O2" s="20"/>
      <c r="P2" s="20"/>
      <c r="Q2" s="20"/>
    </row>
    <row r="3" spans="1:19" x14ac:dyDescent="0.35">
      <c r="A3" s="1">
        <v>0</v>
      </c>
      <c r="B3" s="1">
        <v>12000</v>
      </c>
      <c r="C3" s="1">
        <v>0</v>
      </c>
      <c r="D3" s="6">
        <v>208</v>
      </c>
      <c r="F3" s="1"/>
      <c r="G3" s="1"/>
      <c r="H3" s="1"/>
      <c r="J3" s="2" t="s">
        <v>5</v>
      </c>
      <c r="K3" s="10">
        <v>0.75</v>
      </c>
      <c r="M3" s="2" t="s">
        <v>9</v>
      </c>
      <c r="N3" s="2">
        <v>0</v>
      </c>
      <c r="O3" s="2">
        <v>1</v>
      </c>
      <c r="P3" s="2">
        <v>2</v>
      </c>
      <c r="Q3" s="4">
        <v>3</v>
      </c>
    </row>
    <row r="4" spans="1:19" x14ac:dyDescent="0.35">
      <c r="A4" s="1">
        <v>1</v>
      </c>
      <c r="B4" s="1">
        <v>12000</v>
      </c>
      <c r="C4" s="1">
        <v>1</v>
      </c>
      <c r="D4" s="6">
        <v>54</v>
      </c>
      <c r="F4" s="1"/>
      <c r="G4" s="1"/>
      <c r="H4" s="1"/>
      <c r="J4" s="2" t="s">
        <v>14</v>
      </c>
      <c r="K4" s="8">
        <f>SUMPRODUCT(C22:F25,N4:Q7)*K3+SUMPRODUCT(C22:F25)*K2+SUM(P18:S21)+N25</f>
        <v>288532.777772</v>
      </c>
      <c r="M4" s="2">
        <v>0</v>
      </c>
      <c r="N4" s="10">
        <v>102.6070194</v>
      </c>
      <c r="O4" s="10">
        <v>363.46736759999999</v>
      </c>
      <c r="P4" s="10">
        <v>570.93446919999997</v>
      </c>
      <c r="Q4" s="10">
        <v>867.49855539999999</v>
      </c>
    </row>
    <row r="5" spans="1:19" x14ac:dyDescent="0.35">
      <c r="A5" s="1">
        <v>2</v>
      </c>
      <c r="B5" s="1">
        <v>12000</v>
      </c>
      <c r="C5" s="1">
        <v>2</v>
      </c>
      <c r="D5" s="6">
        <v>66</v>
      </c>
      <c r="F5" s="1"/>
      <c r="G5" s="1"/>
      <c r="H5" s="1"/>
      <c r="M5" s="2">
        <v>1</v>
      </c>
      <c r="N5" s="10">
        <v>981.51603079999995</v>
      </c>
      <c r="O5" s="10">
        <v>452.69082750000001</v>
      </c>
      <c r="P5" s="10">
        <v>806.06172360000005</v>
      </c>
      <c r="Q5" s="10">
        <v>340.58425399999999</v>
      </c>
    </row>
    <row r="6" spans="1:19" x14ac:dyDescent="0.35">
      <c r="A6" s="1">
        <v>3</v>
      </c>
      <c r="B6" s="1">
        <v>12000</v>
      </c>
      <c r="C6" s="1">
        <v>3</v>
      </c>
      <c r="D6" s="6">
        <v>282</v>
      </c>
      <c r="F6" s="1"/>
      <c r="G6" s="1"/>
      <c r="H6" s="1"/>
      <c r="M6" s="2">
        <v>2</v>
      </c>
      <c r="N6" s="10">
        <v>889.42145670000002</v>
      </c>
      <c r="O6" s="10">
        <v>563.91384359999995</v>
      </c>
      <c r="P6" s="10">
        <v>199.2023744</v>
      </c>
      <c r="Q6" s="10">
        <v>113.3047579</v>
      </c>
    </row>
    <row r="7" spans="1:19" x14ac:dyDescent="0.35">
      <c r="F7" s="1"/>
      <c r="G7" s="1"/>
      <c r="H7" s="1"/>
      <c r="M7" s="2">
        <v>3</v>
      </c>
      <c r="N7" s="10">
        <v>720.99536669999998</v>
      </c>
      <c r="O7" s="10">
        <v>155.4318437</v>
      </c>
      <c r="P7" s="10">
        <v>986.11574010000004</v>
      </c>
      <c r="Q7" s="10">
        <v>312.68434480000002</v>
      </c>
    </row>
    <row r="8" spans="1:19" x14ac:dyDescent="0.35">
      <c r="A8" s="2" t="s">
        <v>13</v>
      </c>
      <c r="F8" s="1"/>
      <c r="G8" s="1"/>
      <c r="H8" s="1"/>
    </row>
    <row r="9" spans="1:19" x14ac:dyDescent="0.35">
      <c r="B9" s="20" t="s">
        <v>18</v>
      </c>
      <c r="C9" s="20"/>
      <c r="D9" s="20"/>
      <c r="E9" s="20"/>
      <c r="F9" s="20"/>
      <c r="G9" s="20"/>
      <c r="H9" s="1"/>
      <c r="K9" s="21" t="s">
        <v>16</v>
      </c>
      <c r="L9" s="21"/>
      <c r="M9" s="21"/>
      <c r="N9" s="12" t="s">
        <v>21</v>
      </c>
      <c r="O9" s="9"/>
      <c r="P9" s="19" t="s">
        <v>8</v>
      </c>
      <c r="Q9" s="19"/>
      <c r="R9" s="19"/>
      <c r="S9" s="19"/>
    </row>
    <row r="10" spans="1:19" x14ac:dyDescent="0.35">
      <c r="C10" s="20" t="s">
        <v>11</v>
      </c>
      <c r="D10" s="20"/>
      <c r="E10" s="20"/>
      <c r="F10" s="20"/>
      <c r="G10" s="2"/>
      <c r="H10" s="4"/>
      <c r="K10" s="7" t="s">
        <v>8</v>
      </c>
      <c r="L10" s="7" t="s">
        <v>2</v>
      </c>
      <c r="M10" s="7" t="s">
        <v>17</v>
      </c>
      <c r="N10" s="12" t="s">
        <v>22</v>
      </c>
      <c r="O10" s="12" t="s">
        <v>9</v>
      </c>
      <c r="P10" s="12">
        <v>0</v>
      </c>
      <c r="Q10" s="12">
        <v>1</v>
      </c>
      <c r="R10" s="12">
        <v>2</v>
      </c>
      <c r="S10" s="13">
        <v>3</v>
      </c>
    </row>
    <row r="11" spans="1:19" x14ac:dyDescent="0.35">
      <c r="B11" s="2" t="s">
        <v>10</v>
      </c>
      <c r="C11">
        <v>0</v>
      </c>
      <c r="D11">
        <v>1</v>
      </c>
      <c r="E11">
        <v>2</v>
      </c>
      <c r="F11" s="1">
        <v>3</v>
      </c>
      <c r="G11" s="2"/>
      <c r="H11" s="4"/>
      <c r="K11" s="7">
        <v>0</v>
      </c>
      <c r="L11" s="7">
        <v>0</v>
      </c>
      <c r="M11" s="7">
        <f>C22</f>
        <v>208</v>
      </c>
      <c r="N11" s="9"/>
      <c r="O11" s="12">
        <v>0</v>
      </c>
      <c r="P11" s="15">
        <f>TRUNC(N4/150)*250</f>
        <v>0</v>
      </c>
      <c r="Q11" s="15">
        <f t="shared" ref="Q11:S11" si="0">TRUNC(O4/150)*250</f>
        <v>500</v>
      </c>
      <c r="R11" s="15">
        <f t="shared" si="0"/>
        <v>750</v>
      </c>
      <c r="S11" s="15">
        <f t="shared" si="0"/>
        <v>1250</v>
      </c>
    </row>
    <row r="12" spans="1:19" x14ac:dyDescent="0.35">
      <c r="B12">
        <v>0</v>
      </c>
      <c r="C12" s="3">
        <v>1</v>
      </c>
      <c r="D12" s="3">
        <v>0</v>
      </c>
      <c r="E12" s="3">
        <v>0</v>
      </c>
      <c r="F12" s="3">
        <v>0</v>
      </c>
      <c r="G12" s="1">
        <f>SUM(C12:F12)</f>
        <v>1</v>
      </c>
      <c r="H12" s="1" t="s">
        <v>19</v>
      </c>
      <c r="I12" s="9">
        <v>1</v>
      </c>
      <c r="K12" s="5">
        <v>0</v>
      </c>
      <c r="L12" s="5">
        <v>1</v>
      </c>
      <c r="M12" s="5">
        <f t="shared" ref="M12:M14" si="1">C23</f>
        <v>0</v>
      </c>
      <c r="N12" s="9"/>
      <c r="O12" s="12">
        <v>1</v>
      </c>
      <c r="P12" s="15">
        <f t="shared" ref="P12:P14" si="2">TRUNC(N5/150)*250</f>
        <v>1500</v>
      </c>
      <c r="Q12" s="15">
        <f t="shared" ref="Q12:Q14" si="3">TRUNC(O5/150)*250</f>
        <v>750</v>
      </c>
      <c r="R12" s="15">
        <f t="shared" ref="R12:R14" si="4">TRUNC(P5/150)*250</f>
        <v>1250</v>
      </c>
      <c r="S12" s="15">
        <f t="shared" ref="S12:S14" si="5">TRUNC(Q5/150)*250</f>
        <v>500</v>
      </c>
    </row>
    <row r="13" spans="1:19" x14ac:dyDescent="0.35">
      <c r="B13">
        <v>1</v>
      </c>
      <c r="C13" s="3">
        <v>0</v>
      </c>
      <c r="D13" s="3">
        <v>0</v>
      </c>
      <c r="E13" s="3">
        <v>0</v>
      </c>
      <c r="F13" s="3">
        <v>1</v>
      </c>
      <c r="G13" s="1">
        <f t="shared" ref="G13:G15" si="6">SUM(C13:F13)</f>
        <v>1</v>
      </c>
      <c r="H13" s="1" t="s">
        <v>19</v>
      </c>
      <c r="I13" s="9">
        <v>1</v>
      </c>
      <c r="K13" s="5">
        <v>0</v>
      </c>
      <c r="L13" s="5">
        <v>2</v>
      </c>
      <c r="M13" s="5">
        <f t="shared" si="1"/>
        <v>0</v>
      </c>
      <c r="N13" s="9"/>
      <c r="O13" s="12">
        <v>2</v>
      </c>
      <c r="P13" s="15">
        <f t="shared" si="2"/>
        <v>1250</v>
      </c>
      <c r="Q13" s="15">
        <f t="shared" si="3"/>
        <v>750</v>
      </c>
      <c r="R13" s="15">
        <f t="shared" si="4"/>
        <v>250</v>
      </c>
      <c r="S13" s="15">
        <f t="shared" si="5"/>
        <v>0</v>
      </c>
    </row>
    <row r="14" spans="1:19" x14ac:dyDescent="0.35">
      <c r="B14">
        <v>2</v>
      </c>
      <c r="C14" s="3">
        <v>0</v>
      </c>
      <c r="D14" s="3">
        <v>0</v>
      </c>
      <c r="E14" s="3">
        <v>0</v>
      </c>
      <c r="F14" s="3">
        <v>1</v>
      </c>
      <c r="G14" s="1">
        <f t="shared" si="6"/>
        <v>1</v>
      </c>
      <c r="H14" s="1" t="s">
        <v>19</v>
      </c>
      <c r="I14" s="9">
        <v>1</v>
      </c>
      <c r="K14" s="5">
        <v>0</v>
      </c>
      <c r="L14" s="5">
        <v>3</v>
      </c>
      <c r="M14" s="5">
        <f t="shared" si="1"/>
        <v>0</v>
      </c>
      <c r="N14" s="9"/>
      <c r="O14" s="12">
        <v>3</v>
      </c>
      <c r="P14" s="15">
        <f t="shared" si="2"/>
        <v>1000</v>
      </c>
      <c r="Q14" s="15">
        <f t="shared" si="3"/>
        <v>250</v>
      </c>
      <c r="R14" s="15">
        <f t="shared" si="4"/>
        <v>1500</v>
      </c>
      <c r="S14" s="15">
        <f t="shared" si="5"/>
        <v>500</v>
      </c>
    </row>
    <row r="15" spans="1:19" x14ac:dyDescent="0.35">
      <c r="B15">
        <v>3</v>
      </c>
      <c r="C15" s="3">
        <v>0</v>
      </c>
      <c r="D15" s="3">
        <v>1</v>
      </c>
      <c r="E15" s="3">
        <v>0</v>
      </c>
      <c r="F15" s="3">
        <v>0</v>
      </c>
      <c r="G15" s="1">
        <f t="shared" si="6"/>
        <v>1</v>
      </c>
      <c r="H15" s="1" t="s">
        <v>19</v>
      </c>
      <c r="I15" s="9">
        <v>1</v>
      </c>
      <c r="K15" s="5">
        <v>1</v>
      </c>
      <c r="L15" s="5">
        <v>0</v>
      </c>
      <c r="M15" s="5">
        <f>D22</f>
        <v>0</v>
      </c>
      <c r="N15" s="9"/>
      <c r="O15" s="9"/>
      <c r="P15" s="9"/>
      <c r="Q15" s="9"/>
      <c r="R15" s="9"/>
      <c r="S15" s="9"/>
    </row>
    <row r="16" spans="1:19" x14ac:dyDescent="0.35">
      <c r="H16" s="1"/>
      <c r="K16" s="5">
        <v>1</v>
      </c>
      <c r="L16" s="5">
        <v>1</v>
      </c>
      <c r="M16" s="5">
        <f t="shared" ref="M16:M18" si="7">D23</f>
        <v>0</v>
      </c>
      <c r="N16" s="12" t="s">
        <v>20</v>
      </c>
      <c r="O16" s="12"/>
      <c r="P16" s="19" t="s">
        <v>8</v>
      </c>
      <c r="Q16" s="19"/>
      <c r="R16" s="19"/>
      <c r="S16" s="19"/>
    </row>
    <row r="17" spans="2:19" x14ac:dyDescent="0.35">
      <c r="F17" s="1"/>
      <c r="G17" s="1"/>
      <c r="H17" s="1"/>
      <c r="K17" s="5">
        <v>1</v>
      </c>
      <c r="L17" s="5">
        <v>2</v>
      </c>
      <c r="M17" s="5">
        <f t="shared" si="7"/>
        <v>0</v>
      </c>
      <c r="N17" s="9"/>
      <c r="O17" s="12" t="s">
        <v>9</v>
      </c>
      <c r="P17" s="12">
        <v>0</v>
      </c>
      <c r="Q17" s="12">
        <v>1</v>
      </c>
      <c r="R17" s="12">
        <v>2</v>
      </c>
      <c r="S17" s="13">
        <v>3</v>
      </c>
    </row>
    <row r="18" spans="2:19" x14ac:dyDescent="0.35">
      <c r="F18" s="1"/>
      <c r="G18" s="1"/>
      <c r="H18" s="1"/>
      <c r="K18" s="7">
        <v>1</v>
      </c>
      <c r="L18" s="7">
        <v>3</v>
      </c>
      <c r="M18" s="7">
        <f t="shared" si="7"/>
        <v>282</v>
      </c>
      <c r="N18" s="9"/>
      <c r="O18" s="12">
        <v>0</v>
      </c>
      <c r="P18" s="14">
        <f>P11*C12</f>
        <v>0</v>
      </c>
      <c r="Q18" s="14">
        <f t="shared" ref="Q18:S18" si="8">Q11*D12</f>
        <v>0</v>
      </c>
      <c r="R18" s="14">
        <f t="shared" si="8"/>
        <v>0</v>
      </c>
      <c r="S18" s="14">
        <f t="shared" si="8"/>
        <v>0</v>
      </c>
    </row>
    <row r="19" spans="2:19" x14ac:dyDescent="0.35">
      <c r="B19" s="20" t="s">
        <v>15</v>
      </c>
      <c r="C19" s="20"/>
      <c r="D19" s="20"/>
      <c r="E19" s="20"/>
      <c r="F19" s="20"/>
      <c r="G19" s="1"/>
      <c r="H19" s="1"/>
      <c r="K19" s="5">
        <v>2</v>
      </c>
      <c r="L19" s="5">
        <v>0</v>
      </c>
      <c r="M19" s="5">
        <f>E22</f>
        <v>0</v>
      </c>
      <c r="N19" s="9"/>
      <c r="O19" s="12">
        <v>1</v>
      </c>
      <c r="P19" s="14">
        <f t="shared" ref="P19:P21" si="9">P12*C13</f>
        <v>0</v>
      </c>
      <c r="Q19" s="14">
        <f t="shared" ref="Q19:Q21" si="10">Q12*D13</f>
        <v>0</v>
      </c>
      <c r="R19" s="14">
        <f t="shared" ref="R19:R21" si="11">R12*E13</f>
        <v>0</v>
      </c>
      <c r="S19" s="14">
        <f t="shared" ref="S19:S21" si="12">S12*F13</f>
        <v>500</v>
      </c>
    </row>
    <row r="20" spans="2:19" x14ac:dyDescent="0.35">
      <c r="C20" s="20" t="s">
        <v>11</v>
      </c>
      <c r="D20" s="20"/>
      <c r="E20" s="20"/>
      <c r="F20" s="20"/>
      <c r="K20" s="5">
        <v>2</v>
      </c>
      <c r="L20" s="5">
        <v>1</v>
      </c>
      <c r="M20" s="5">
        <f t="shared" ref="M20:M22" si="13">E23</f>
        <v>0</v>
      </c>
      <c r="N20" s="9"/>
      <c r="O20" s="12">
        <v>2</v>
      </c>
      <c r="P20" s="14">
        <f t="shared" si="9"/>
        <v>0</v>
      </c>
      <c r="Q20" s="14">
        <f t="shared" si="10"/>
        <v>0</v>
      </c>
      <c r="R20" s="14">
        <f t="shared" si="11"/>
        <v>0</v>
      </c>
      <c r="S20" s="14">
        <f t="shared" si="12"/>
        <v>0</v>
      </c>
    </row>
    <row r="21" spans="2:19" x14ac:dyDescent="0.35">
      <c r="B21" s="2" t="s">
        <v>10</v>
      </c>
      <c r="C21">
        <v>0</v>
      </c>
      <c r="D21">
        <v>1</v>
      </c>
      <c r="E21">
        <v>2</v>
      </c>
      <c r="F21" s="1">
        <v>3</v>
      </c>
      <c r="G21" t="s">
        <v>7</v>
      </c>
      <c r="K21" s="5">
        <v>2</v>
      </c>
      <c r="L21" s="5">
        <v>2</v>
      </c>
      <c r="M21" s="5">
        <f t="shared" si="13"/>
        <v>0</v>
      </c>
      <c r="N21" s="9"/>
      <c r="O21" s="12">
        <v>3</v>
      </c>
      <c r="P21" s="14">
        <f t="shared" si="9"/>
        <v>0</v>
      </c>
      <c r="Q21" s="14">
        <f t="shared" si="10"/>
        <v>250</v>
      </c>
      <c r="R21" s="14">
        <f t="shared" si="11"/>
        <v>0</v>
      </c>
      <c r="S21" s="14">
        <f t="shared" si="12"/>
        <v>0</v>
      </c>
    </row>
    <row r="22" spans="2:19" x14ac:dyDescent="0.35">
      <c r="B22">
        <v>0</v>
      </c>
      <c r="C22" s="3">
        <v>208</v>
      </c>
      <c r="D22" s="3">
        <v>0</v>
      </c>
      <c r="E22" s="3">
        <v>0</v>
      </c>
      <c r="F22" s="3">
        <v>0</v>
      </c>
      <c r="G22" s="1">
        <f>SUM(C22:F22)</f>
        <v>208</v>
      </c>
      <c r="I22" s="1"/>
      <c r="K22" s="5">
        <v>2</v>
      </c>
      <c r="L22" s="5">
        <v>3</v>
      </c>
      <c r="M22" s="5">
        <f t="shared" si="13"/>
        <v>0</v>
      </c>
      <c r="N22" s="12"/>
      <c r="O22" s="9"/>
      <c r="P22" s="19" t="s">
        <v>8</v>
      </c>
      <c r="Q22" s="19"/>
      <c r="R22" s="19"/>
      <c r="S22" s="19"/>
    </row>
    <row r="23" spans="2:19" x14ac:dyDescent="0.35">
      <c r="B23">
        <v>1</v>
      </c>
      <c r="C23" s="3">
        <v>0</v>
      </c>
      <c r="D23" s="3">
        <v>0</v>
      </c>
      <c r="E23" s="3">
        <v>0</v>
      </c>
      <c r="F23" s="3">
        <v>54</v>
      </c>
      <c r="G23" s="1">
        <f t="shared" ref="G23:G25" si="14">SUM(C23:F23)</f>
        <v>54</v>
      </c>
      <c r="I23" s="1"/>
      <c r="K23" s="5">
        <v>3</v>
      </c>
      <c r="L23" s="5">
        <v>0</v>
      </c>
      <c r="M23" s="5">
        <f>F22</f>
        <v>0</v>
      </c>
      <c r="N23" s="17" t="s">
        <v>23</v>
      </c>
      <c r="O23" s="12" t="s">
        <v>9</v>
      </c>
      <c r="P23" s="12">
        <v>0</v>
      </c>
      <c r="Q23" s="12">
        <v>1</v>
      </c>
      <c r="R23" s="12">
        <v>2</v>
      </c>
      <c r="S23" s="13">
        <v>3</v>
      </c>
    </row>
    <row r="24" spans="2:19" x14ac:dyDescent="0.35">
      <c r="B24">
        <v>2</v>
      </c>
      <c r="C24" s="3">
        <v>0</v>
      </c>
      <c r="D24" s="3">
        <v>0</v>
      </c>
      <c r="E24" s="3">
        <v>0</v>
      </c>
      <c r="F24" s="3">
        <v>66</v>
      </c>
      <c r="G24" s="1">
        <f t="shared" si="14"/>
        <v>66</v>
      </c>
      <c r="I24" s="1"/>
      <c r="K24" s="7">
        <v>3</v>
      </c>
      <c r="L24" s="7">
        <v>1</v>
      </c>
      <c r="M24" s="7">
        <f t="shared" ref="M24:M26" si="15">F23</f>
        <v>54</v>
      </c>
      <c r="N24" s="18"/>
      <c r="O24" s="12">
        <v>0</v>
      </c>
      <c r="P24" s="14">
        <f>P18*C22</f>
        <v>0</v>
      </c>
      <c r="Q24" s="14">
        <f t="shared" ref="Q24:S27" si="16">Q18*D22</f>
        <v>0</v>
      </c>
      <c r="R24" s="14">
        <f t="shared" si="16"/>
        <v>0</v>
      </c>
      <c r="S24" s="14">
        <f t="shared" si="16"/>
        <v>0</v>
      </c>
    </row>
    <row r="25" spans="2:19" x14ac:dyDescent="0.35">
      <c r="B25">
        <v>3</v>
      </c>
      <c r="C25" s="3">
        <v>0</v>
      </c>
      <c r="D25" s="3">
        <v>282</v>
      </c>
      <c r="E25" s="3">
        <v>0</v>
      </c>
      <c r="F25" s="3">
        <v>0</v>
      </c>
      <c r="G25" s="1">
        <f t="shared" si="14"/>
        <v>282</v>
      </c>
      <c r="I25" s="1"/>
      <c r="K25" s="7">
        <v>3</v>
      </c>
      <c r="L25" s="7">
        <v>2</v>
      </c>
      <c r="M25" s="7">
        <f t="shared" si="15"/>
        <v>66</v>
      </c>
      <c r="N25" s="16">
        <f>SUM(P24:S27)</f>
        <v>97500</v>
      </c>
      <c r="O25" s="12">
        <v>1</v>
      </c>
      <c r="P25" s="14">
        <f t="shared" ref="P25:P27" si="17">P19*C23</f>
        <v>0</v>
      </c>
      <c r="Q25" s="14">
        <f t="shared" si="16"/>
        <v>0</v>
      </c>
      <c r="R25" s="14">
        <f t="shared" si="16"/>
        <v>0</v>
      </c>
      <c r="S25" s="14">
        <f t="shared" si="16"/>
        <v>27000</v>
      </c>
    </row>
    <row r="26" spans="2:19" x14ac:dyDescent="0.35">
      <c r="C26">
        <f>SUM(C22:C25)</f>
        <v>208</v>
      </c>
      <c r="D26">
        <f t="shared" ref="D26:F26" si="18">SUM(D22:D25)</f>
        <v>282</v>
      </c>
      <c r="E26">
        <f t="shared" si="18"/>
        <v>0</v>
      </c>
      <c r="F26">
        <f t="shared" si="18"/>
        <v>120</v>
      </c>
      <c r="K26" s="5">
        <v>3</v>
      </c>
      <c r="L26" s="5">
        <v>3</v>
      </c>
      <c r="M26" s="5">
        <f t="shared" si="15"/>
        <v>0</v>
      </c>
      <c r="N26" s="9"/>
      <c r="O26" s="12">
        <v>2</v>
      </c>
      <c r="P26" s="14">
        <f t="shared" si="17"/>
        <v>0</v>
      </c>
      <c r="Q26" s="14">
        <f t="shared" si="16"/>
        <v>0</v>
      </c>
      <c r="R26" s="14">
        <f t="shared" si="16"/>
        <v>0</v>
      </c>
      <c r="S26" s="14">
        <f t="shared" si="16"/>
        <v>0</v>
      </c>
    </row>
    <row r="27" spans="2:19" x14ac:dyDescent="0.35">
      <c r="C27" t="s">
        <v>6</v>
      </c>
      <c r="D27" t="s">
        <v>6</v>
      </c>
      <c r="E27" t="s">
        <v>6</v>
      </c>
      <c r="F27" t="s">
        <v>6</v>
      </c>
      <c r="N27" s="9"/>
      <c r="O27" s="12">
        <v>3</v>
      </c>
      <c r="P27" s="14">
        <f t="shared" si="17"/>
        <v>0</v>
      </c>
      <c r="Q27" s="14">
        <f t="shared" si="16"/>
        <v>70500</v>
      </c>
      <c r="R27" s="14">
        <f t="shared" si="16"/>
        <v>0</v>
      </c>
      <c r="S27" s="14">
        <f t="shared" si="16"/>
        <v>0</v>
      </c>
    </row>
    <row r="28" spans="2:19" x14ac:dyDescent="0.35">
      <c r="B28" s="2" t="s">
        <v>12</v>
      </c>
      <c r="C28" s="2">
        <v>12000</v>
      </c>
      <c r="D28" s="2">
        <v>12000</v>
      </c>
      <c r="E28" s="2">
        <v>12000</v>
      </c>
      <c r="F28" s="2">
        <v>12000</v>
      </c>
    </row>
  </sheetData>
  <mergeCells count="10">
    <mergeCell ref="N2:Q2"/>
    <mergeCell ref="K9:M9"/>
    <mergeCell ref="P9:S9"/>
    <mergeCell ref="N23:N24"/>
    <mergeCell ref="P16:S16"/>
    <mergeCell ref="P22:S22"/>
    <mergeCell ref="B9:G9"/>
    <mergeCell ref="C10:F10"/>
    <mergeCell ref="B19:F19"/>
    <mergeCell ref="C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go_or_not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2018-12-13T05:04:54Z</dcterms:created>
  <dcterms:modified xsi:type="dcterms:W3CDTF">2018-12-15T04:44:19Z</dcterms:modified>
</cp:coreProperties>
</file>