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osadaman/Desktop/"/>
    </mc:Choice>
  </mc:AlternateContent>
  <xr:revisionPtr revIDLastSave="0" documentId="10_ncr:8100000_{C2411BA8-F9A5-4E48-817D-7A784F3534D8}" xr6:coauthVersionLast="34" xr6:coauthVersionMax="34" xr10:uidLastSave="{00000000-0000-0000-0000-000000000000}"/>
  <bookViews>
    <workbookView xWindow="0" yWindow="0" windowWidth="28800" windowHeight="18000" xr2:uid="{DDF2B6F5-9FB9-314F-A79E-15FA283F8AA3}"/>
  </bookViews>
  <sheets>
    <sheet name="Лист1" sheetId="1" r:id="rId1"/>
    <sheet name="Лист2" sheetId="2" r:id="rId2"/>
  </sheets>
  <definedNames>
    <definedName name="_xlchart.v1.0" hidden="1">Лист1!$L$8:$L$15</definedName>
    <definedName name="_xlchart.v1.1" hidden="1">Лист1!$N$8:$N$15</definedName>
    <definedName name="_xlchart.v1.2" hidden="1">Лист1!$O$8:$O$15</definedName>
    <definedName name="_xlchart.v1.3" hidden="1">Лист1!$L$8:$L$15</definedName>
    <definedName name="_xlchart.v1.4" hidden="1">Лист1!$O$8:$O$15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N3" i="1"/>
  <c r="M3" i="1"/>
  <c r="K9" i="1"/>
  <c r="K10" i="1" s="1"/>
  <c r="K11" i="1" s="1"/>
  <c r="K12" i="1" s="1"/>
  <c r="K13" i="1" s="1"/>
  <c r="K14" i="1" s="1"/>
  <c r="K15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O3" i="1" l="1"/>
  <c r="L15" i="1" s="1"/>
  <c r="Q3" i="1"/>
  <c r="M15" i="1" l="1"/>
  <c r="J2" i="1" s="1"/>
  <c r="V11" i="1"/>
  <c r="V12" i="1"/>
  <c r="V13" i="1"/>
  <c r="M13" i="1"/>
  <c r="V10" i="1"/>
  <c r="L13" i="1"/>
  <c r="V9" i="1"/>
  <c r="L12" i="1"/>
  <c r="V14" i="1"/>
  <c r="M9" i="1"/>
  <c r="L14" i="1"/>
  <c r="M12" i="1"/>
  <c r="L11" i="1"/>
  <c r="M11" i="1"/>
  <c r="L10" i="1"/>
  <c r="M14" i="1"/>
  <c r="L9" i="1"/>
  <c r="N8" i="1"/>
  <c r="N9" i="1" s="1"/>
  <c r="N10" i="1" s="1"/>
  <c r="N11" i="1" s="1"/>
  <c r="N12" i="1" s="1"/>
  <c r="N13" i="1" s="1"/>
  <c r="N14" i="1" s="1"/>
  <c r="N15" i="1" s="1"/>
  <c r="M10" i="1"/>
  <c r="L8" i="1"/>
  <c r="M8" i="1"/>
  <c r="J23" i="1" l="1"/>
  <c r="J9" i="1"/>
  <c r="J8" i="1"/>
  <c r="J32" i="1"/>
  <c r="J27" i="1"/>
  <c r="J30" i="1"/>
  <c r="J36" i="1"/>
  <c r="J29" i="1"/>
  <c r="J26" i="1"/>
  <c r="J12" i="1"/>
  <c r="J15" i="1"/>
  <c r="J24" i="1"/>
  <c r="J14" i="1"/>
  <c r="J28" i="1"/>
  <c r="J31" i="1"/>
  <c r="J16" i="1"/>
  <c r="J3" i="1"/>
  <c r="J10" i="1"/>
  <c r="D4" i="1"/>
  <c r="D8" i="1"/>
  <c r="D12" i="1"/>
  <c r="D16" i="1"/>
  <c r="D20" i="1"/>
  <c r="D24" i="1"/>
  <c r="D28" i="1"/>
  <c r="D32" i="1"/>
  <c r="D36" i="1"/>
  <c r="D5" i="1"/>
  <c r="D10" i="1"/>
  <c r="D15" i="1"/>
  <c r="D21" i="1"/>
  <c r="D26" i="1"/>
  <c r="D31" i="1"/>
  <c r="D37" i="1"/>
  <c r="D2" i="1"/>
  <c r="D6" i="1"/>
  <c r="D11" i="1"/>
  <c r="D17" i="1"/>
  <c r="D22" i="1"/>
  <c r="D27" i="1"/>
  <c r="D33" i="1"/>
  <c r="D38" i="1"/>
  <c r="D13" i="1"/>
  <c r="D23" i="1"/>
  <c r="D34" i="1"/>
  <c r="D18" i="1"/>
  <c r="D39" i="1"/>
  <c r="D9" i="1"/>
  <c r="D30" i="1"/>
  <c r="D3" i="1"/>
  <c r="D14" i="1"/>
  <c r="D25" i="1"/>
  <c r="D35" i="1"/>
  <c r="D7" i="1"/>
  <c r="D29" i="1"/>
  <c r="D19" i="1"/>
  <c r="E2" i="1"/>
  <c r="E6" i="1"/>
  <c r="E10" i="1"/>
  <c r="E14" i="1"/>
  <c r="E18" i="1"/>
  <c r="E22" i="1"/>
  <c r="E26" i="1"/>
  <c r="E30" i="1"/>
  <c r="E34" i="1"/>
  <c r="E38" i="1"/>
  <c r="E5" i="1"/>
  <c r="E11" i="1"/>
  <c r="E16" i="1"/>
  <c r="E21" i="1"/>
  <c r="E27" i="1"/>
  <c r="E32" i="1"/>
  <c r="E37" i="1"/>
  <c r="E8" i="1"/>
  <c r="E19" i="1"/>
  <c r="E29" i="1"/>
  <c r="E7" i="1"/>
  <c r="E12" i="1"/>
  <c r="E17" i="1"/>
  <c r="E23" i="1"/>
  <c r="E28" i="1"/>
  <c r="E33" i="1"/>
  <c r="E39" i="1"/>
  <c r="E3" i="1"/>
  <c r="E13" i="1"/>
  <c r="E24" i="1"/>
  <c r="E35" i="1"/>
  <c r="E15" i="1"/>
  <c r="E36" i="1"/>
  <c r="E25" i="1"/>
  <c r="E9" i="1"/>
  <c r="E20" i="1"/>
  <c r="E4" i="1"/>
  <c r="E31" i="1"/>
  <c r="I4" i="1"/>
  <c r="I8" i="1"/>
  <c r="I12" i="1"/>
  <c r="I16" i="1"/>
  <c r="I20" i="1"/>
  <c r="I24" i="1"/>
  <c r="I28" i="1"/>
  <c r="I32" i="1"/>
  <c r="I36" i="1"/>
  <c r="I2" i="1"/>
  <c r="I7" i="1"/>
  <c r="I13" i="1"/>
  <c r="I18" i="1"/>
  <c r="I23" i="1"/>
  <c r="I29" i="1"/>
  <c r="I34" i="1"/>
  <c r="I39" i="1"/>
  <c r="I10" i="1"/>
  <c r="I21" i="1"/>
  <c r="I31" i="1"/>
  <c r="I3" i="1"/>
  <c r="I9" i="1"/>
  <c r="I14" i="1"/>
  <c r="I19" i="1"/>
  <c r="I25" i="1"/>
  <c r="I30" i="1"/>
  <c r="I35" i="1"/>
  <c r="I5" i="1"/>
  <c r="I15" i="1"/>
  <c r="I26" i="1"/>
  <c r="I37" i="1"/>
  <c r="I6" i="1"/>
  <c r="I27" i="1"/>
  <c r="I22" i="1"/>
  <c r="I11" i="1"/>
  <c r="I33" i="1"/>
  <c r="I17" i="1"/>
  <c r="I38" i="1"/>
  <c r="J39" i="1"/>
  <c r="J7" i="1"/>
  <c r="J21" i="1"/>
  <c r="J25" i="1"/>
  <c r="J4" i="1"/>
  <c r="J5" i="1"/>
  <c r="J19" i="1"/>
  <c r="J38" i="1"/>
  <c r="J22" i="1"/>
  <c r="J6" i="1"/>
  <c r="F4" i="1"/>
  <c r="F8" i="1"/>
  <c r="F12" i="1"/>
  <c r="F16" i="1"/>
  <c r="F20" i="1"/>
  <c r="F24" i="1"/>
  <c r="F28" i="1"/>
  <c r="F32" i="1"/>
  <c r="F36" i="1"/>
  <c r="F6" i="1"/>
  <c r="F11" i="1"/>
  <c r="F17" i="1"/>
  <c r="F22" i="1"/>
  <c r="F27" i="1"/>
  <c r="F33" i="1"/>
  <c r="F38" i="1"/>
  <c r="F9" i="1"/>
  <c r="F25" i="1"/>
  <c r="F35" i="1"/>
  <c r="F2" i="1"/>
  <c r="F7" i="1"/>
  <c r="F13" i="1"/>
  <c r="F18" i="1"/>
  <c r="F23" i="1"/>
  <c r="F29" i="1"/>
  <c r="F34" i="1"/>
  <c r="F39" i="1"/>
  <c r="F3" i="1"/>
  <c r="F14" i="1"/>
  <c r="F30" i="1"/>
  <c r="F15" i="1"/>
  <c r="F31" i="1"/>
  <c r="F10" i="1"/>
  <c r="F19" i="1"/>
  <c r="F37" i="1"/>
  <c r="F5" i="1"/>
  <c r="F21" i="1"/>
  <c r="F26" i="1"/>
  <c r="H2" i="1"/>
  <c r="H6" i="1"/>
  <c r="H10" i="1"/>
  <c r="H14" i="1"/>
  <c r="H18" i="1"/>
  <c r="H22" i="1"/>
  <c r="H26" i="1"/>
  <c r="H30" i="1"/>
  <c r="H34" i="1"/>
  <c r="H38" i="1"/>
  <c r="H7" i="1"/>
  <c r="H12" i="1"/>
  <c r="H17" i="1"/>
  <c r="H23" i="1"/>
  <c r="H28" i="1"/>
  <c r="H33" i="1"/>
  <c r="H39" i="1"/>
  <c r="H4" i="1"/>
  <c r="H15" i="1"/>
  <c r="H25" i="1"/>
  <c r="H36" i="1"/>
  <c r="H3" i="1"/>
  <c r="H8" i="1"/>
  <c r="H13" i="1"/>
  <c r="H19" i="1"/>
  <c r="H24" i="1"/>
  <c r="H29" i="1"/>
  <c r="H35" i="1"/>
  <c r="H9" i="1"/>
  <c r="H20" i="1"/>
  <c r="H31" i="1"/>
  <c r="H11" i="1"/>
  <c r="H32" i="1"/>
  <c r="H5" i="1"/>
  <c r="H16" i="1"/>
  <c r="H37" i="1"/>
  <c r="H21" i="1"/>
  <c r="H27" i="1"/>
  <c r="C1" i="1"/>
  <c r="C2" i="1"/>
  <c r="C6" i="1"/>
  <c r="C10" i="1"/>
  <c r="C14" i="1"/>
  <c r="C18" i="1"/>
  <c r="C23" i="1"/>
  <c r="C27" i="1"/>
  <c r="C31" i="1"/>
  <c r="C35" i="1"/>
  <c r="C39" i="1"/>
  <c r="C4" i="1"/>
  <c r="C9" i="1"/>
  <c r="C15" i="1"/>
  <c r="C20" i="1"/>
  <c r="C26" i="1"/>
  <c r="C32" i="1"/>
  <c r="C37" i="1"/>
  <c r="C21" i="1"/>
  <c r="C5" i="1"/>
  <c r="C11" i="1"/>
  <c r="C16" i="1"/>
  <c r="C22" i="1"/>
  <c r="C28" i="1"/>
  <c r="C33" i="1"/>
  <c r="C38" i="1"/>
  <c r="C7" i="1"/>
  <c r="C17" i="1"/>
  <c r="C29" i="1"/>
  <c r="C24" i="1"/>
  <c r="C13" i="1"/>
  <c r="C36" i="1"/>
  <c r="C8" i="1"/>
  <c r="C19" i="1"/>
  <c r="C30" i="1"/>
  <c r="C12" i="1"/>
  <c r="C34" i="1"/>
  <c r="C3" i="1"/>
  <c r="C25" i="1"/>
  <c r="G2" i="1"/>
  <c r="G6" i="1"/>
  <c r="G10" i="1"/>
  <c r="G14" i="1"/>
  <c r="G18" i="1"/>
  <c r="G22" i="1"/>
  <c r="G26" i="1"/>
  <c r="G30" i="1"/>
  <c r="G34" i="1"/>
  <c r="G38" i="1"/>
  <c r="G3" i="1"/>
  <c r="G8" i="1"/>
  <c r="G13" i="1"/>
  <c r="G19" i="1"/>
  <c r="G24" i="1"/>
  <c r="G29" i="1"/>
  <c r="G35" i="1"/>
  <c r="G1" i="1"/>
  <c r="G11" i="1"/>
  <c r="G27" i="1"/>
  <c r="G32" i="1"/>
  <c r="G4" i="1"/>
  <c r="G9" i="1"/>
  <c r="G15" i="1"/>
  <c r="G20" i="1"/>
  <c r="G25" i="1"/>
  <c r="G31" i="1"/>
  <c r="G36" i="1"/>
  <c r="G5" i="1"/>
  <c r="G21" i="1"/>
  <c r="G37" i="1"/>
  <c r="G16" i="1"/>
  <c r="G7" i="1"/>
  <c r="G28" i="1"/>
  <c r="G23" i="1"/>
  <c r="G12" i="1"/>
  <c r="G33" i="1"/>
  <c r="G17" i="1"/>
  <c r="G39" i="1"/>
  <c r="J33" i="1"/>
  <c r="J17" i="1"/>
  <c r="J11" i="1"/>
  <c r="J20" i="1"/>
  <c r="J37" i="1"/>
  <c r="J35" i="1"/>
  <c r="J13" i="1"/>
  <c r="J34" i="1"/>
  <c r="J18" i="1"/>
  <c r="F1" i="1"/>
  <c r="I1" i="1"/>
  <c r="E1" i="1"/>
  <c r="J1" i="1"/>
  <c r="H1" i="1"/>
  <c r="D1" i="1"/>
  <c r="O9" i="1" l="1"/>
  <c r="P9" i="1" s="1"/>
  <c r="O13" i="1"/>
  <c r="P13" i="1" s="1"/>
  <c r="O11" i="1"/>
  <c r="P11" i="1" s="1"/>
  <c r="O15" i="1"/>
  <c r="P15" i="1" s="1"/>
  <c r="O10" i="1"/>
  <c r="O14" i="1"/>
  <c r="P14" i="1" s="1"/>
  <c r="O12" i="1"/>
  <c r="P12" i="1" s="1"/>
  <c r="O8" i="1"/>
  <c r="X13" i="1" l="1"/>
  <c r="X12" i="1"/>
  <c r="X11" i="1"/>
  <c r="X15" i="1"/>
  <c r="X14" i="1"/>
  <c r="X10" i="1"/>
  <c r="P10" i="1"/>
  <c r="P8" i="1"/>
  <c r="X8" i="1"/>
  <c r="O16" i="1"/>
  <c r="P16" i="1" s="1"/>
  <c r="X9" i="1"/>
  <c r="L3" i="1" l="1"/>
  <c r="Q8" i="1" s="1"/>
  <c r="R8" i="1" s="1"/>
  <c r="S8" i="1" s="1"/>
  <c r="T19" i="1"/>
  <c r="Q9" i="1" l="1"/>
  <c r="R9" i="1" s="1"/>
  <c r="S9" i="1" s="1"/>
  <c r="Q14" i="1"/>
  <c r="R14" i="1" s="1"/>
  <c r="S14" i="1" s="1"/>
  <c r="Q15" i="1"/>
  <c r="R15" i="1" s="1"/>
  <c r="S15" i="1" s="1"/>
  <c r="Q10" i="1"/>
  <c r="R10" i="1" s="1"/>
  <c r="S10" i="1" s="1"/>
  <c r="Q12" i="1"/>
  <c r="R12" i="1" s="1"/>
  <c r="S12" i="1" s="1"/>
  <c r="Q13" i="1"/>
  <c r="R13" i="1" s="1"/>
  <c r="S13" i="1" s="1"/>
  <c r="Q11" i="1"/>
  <c r="R11" i="1" s="1"/>
  <c r="S11" i="1" s="1"/>
  <c r="AB7" i="1" l="1"/>
</calcChain>
</file>

<file path=xl/sharedStrings.xml><?xml version="1.0" encoding="utf-8"?>
<sst xmlns="http://schemas.openxmlformats.org/spreadsheetml/2006/main" count="14" uniqueCount="14">
  <si>
    <t>Rjcp</t>
  </si>
  <si>
    <t>mj</t>
  </si>
  <si>
    <t>mj * Rjcp</t>
  </si>
  <si>
    <t>Rjcp - Rcp</t>
  </si>
  <si>
    <t>(Rjcp - Rcp)^2</t>
  </si>
  <si>
    <t>mj*(Rjcp-Rp)^2</t>
  </si>
  <si>
    <t>min</t>
  </si>
  <si>
    <t>max</t>
  </si>
  <si>
    <t>Мин</t>
  </si>
  <si>
    <t>Макс</t>
  </si>
  <si>
    <t>Шаг</t>
  </si>
  <si>
    <t>Кол-во</t>
  </si>
  <si>
    <t>Sigma</t>
  </si>
  <si>
    <t>Rcp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</si>
</sst>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Лист1!$N$8:$N$15</c:f>
              <c:numCache>
                <c:formatCode>General</c:formatCode>
                <c:ptCount val="8"/>
                <c:pt idx="0">
                  <c:v>198.66874999999999</c:v>
                </c:pt>
                <c:pt idx="1">
                  <c:v>200.00624999999999</c:v>
                </c:pt>
                <c:pt idx="2">
                  <c:v>201.34375</c:v>
                </c:pt>
                <c:pt idx="3">
                  <c:v>202.68125000000001</c:v>
                </c:pt>
                <c:pt idx="4">
                  <c:v>204.01875000000001</c:v>
                </c:pt>
                <c:pt idx="5">
                  <c:v>205.35625000000002</c:v>
                </c:pt>
                <c:pt idx="6">
                  <c:v>206.69375000000002</c:v>
                </c:pt>
                <c:pt idx="7">
                  <c:v>208.03125000000003</c:v>
                </c:pt>
              </c:numCache>
            </c:numRef>
          </c:cat>
          <c:val>
            <c:numRef>
              <c:f>Лист1!$O$8:$O$15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004D-A03B-0375F1E2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88"/>
        <c:axId val="1518439199"/>
        <c:axId val="1518536527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Лист1!$V$8:$V$15</c:f>
              <c:numCache>
                <c:formatCode>General</c:formatCode>
                <c:ptCount val="8"/>
                <c:pt idx="0">
                  <c:v>197</c:v>
                </c:pt>
                <c:pt idx="1">
                  <c:v>198.72499999999999</c:v>
                </c:pt>
                <c:pt idx="2">
                  <c:v>200.1</c:v>
                </c:pt>
                <c:pt idx="3">
                  <c:v>201.47499999999999</c:v>
                </c:pt>
                <c:pt idx="4">
                  <c:v>202.85</c:v>
                </c:pt>
                <c:pt idx="5">
                  <c:v>204.22499999999999</c:v>
                </c:pt>
                <c:pt idx="6">
                  <c:v>205.6</c:v>
                </c:pt>
                <c:pt idx="7">
                  <c:v>207.4</c:v>
                </c:pt>
              </c:numCache>
            </c:numRef>
          </c:xVal>
          <c:yVal>
            <c:numRef>
              <c:f>Лист1!$O$8:$O$15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9-004D-A03B-0375F1E2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96415"/>
        <c:axId val="1524771839"/>
      </c:scatterChart>
      <c:catAx>
        <c:axId val="15184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536527"/>
        <c:crosses val="autoZero"/>
        <c:auto val="1"/>
        <c:lblAlgn val="ctr"/>
        <c:lblOffset val="100"/>
        <c:noMultiLvlLbl val="0"/>
      </c:catAx>
      <c:valAx>
        <c:axId val="15185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439199"/>
        <c:crosses val="autoZero"/>
        <c:crossBetween val="between"/>
      </c:valAx>
      <c:valAx>
        <c:axId val="1524771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896415"/>
        <c:crosses val="max"/>
        <c:crossBetween val="midCat"/>
      </c:valAx>
      <c:valAx>
        <c:axId val="152489641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7718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717550</xdr:colOff>
      <xdr:row>18</xdr:row>
      <xdr:rowOff>38100</xdr:rowOff>
    </xdr:from>
    <xdr:to>
      <xdr:col>16</xdr:col>
      <xdr:colOff>558800</xdr:colOff>
      <xdr:row>31</xdr:row>
      <xdr:rowOff>139700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98328B-57FD-C54D-BA71-AC2908FC3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CDC2-BCAC-324C-9A2A-AA5AD180E967}">
  <dimension ref="A1:AB39"/>
  <sheetViews>
    <sheetView tabSelected="1" workbookViewId="0">
      <selection activeCell="G1" sqref="G1:G1048576"/>
    </sheetView>
  </sheetViews>
  <sheetFormatPr baseColWidth="10" defaultRowHeight="16" x14ac:dyDescent="0.2"/>
  <cols>
    <col min="2" max="2" width="10.6640625" customWidth="1"/>
    <col min="3" max="11" width="6.6640625" customWidth="1"/>
    <col min="12" max="12" width="12.6640625" bestFit="1" customWidth="1"/>
    <col min="18" max="18" width="12.6640625" bestFit="1" customWidth="1"/>
    <col min="19" max="19" width="14" bestFit="1" customWidth="1"/>
  </cols>
  <sheetData>
    <row r="1" spans="1:28" x14ac:dyDescent="0.2">
      <c r="A1">
        <v>1</v>
      </c>
      <c r="B1">
        <v>204.4</v>
      </c>
      <c r="C1">
        <f>(IF(AND($B1&gt;=$L$8,$B1&lt;$M$8),1,0))</f>
        <v>0</v>
      </c>
      <c r="D1">
        <f>(IF(AND($B1&gt;=$L$9,$B1&lt;$M$9),1,0))</f>
        <v>0</v>
      </c>
      <c r="E1">
        <f>(IF(AND($B1&gt;=$L$10,$B1&lt;$M$10),1,0))</f>
        <v>0</v>
      </c>
      <c r="F1">
        <f>(IF(AND($B1&gt;=$L$11,$B1&lt;$M$11),1,0))</f>
        <v>0</v>
      </c>
      <c r="G1">
        <f>(IF(AND($B1&gt;=$L$12,$B1&lt;$M$12),1,0))</f>
        <v>1</v>
      </c>
      <c r="H1">
        <f>(IF(AND($B1&gt;=$L$13,$B1&lt;$M$13),1,0))</f>
        <v>0</v>
      </c>
      <c r="I1">
        <f>(IF(AND($B1&gt;=$L$14,$B1&lt;$M$14),1,0))</f>
        <v>0</v>
      </c>
      <c r="J1">
        <f>(IF(AND($B1&gt;=$L$15,$B1&lt;$M$15),1,0))</f>
        <v>0</v>
      </c>
    </row>
    <row r="2" spans="1:28" x14ac:dyDescent="0.2">
      <c r="A2">
        <f>A1+1</f>
        <v>2</v>
      </c>
      <c r="B2">
        <v>202.7</v>
      </c>
      <c r="C2">
        <f t="shared" ref="C2:C39" si="0">(IF(AND($B2&gt;=$L$8,$B2&lt;$M$8),1,0))</f>
        <v>0</v>
      </c>
      <c r="D2">
        <f t="shared" ref="D2:D39" si="1">(IF(AND($B2&gt;=$L$9,$B2&lt;$M$9),1,0))</f>
        <v>0</v>
      </c>
      <c r="E2">
        <f t="shared" ref="E2:E39" si="2">(IF(AND($B2&gt;=$L$10,$B2&lt;$M$10),1,0))</f>
        <v>0</v>
      </c>
      <c r="F2">
        <f t="shared" ref="F2:F39" si="3">(IF(AND($B2&gt;=$L$11,$B2&lt;$M$11),1,0))</f>
        <v>1</v>
      </c>
      <c r="G2">
        <f t="shared" ref="G2:G39" si="4">(IF(AND($B2&gt;=$L$12,$B2&lt;$M$12),1,0))</f>
        <v>0</v>
      </c>
      <c r="H2">
        <f t="shared" ref="H2:H39" si="5">(IF(AND($B2&gt;=$L$13,$B2&lt;$M$13),1,0))</f>
        <v>0</v>
      </c>
      <c r="I2">
        <f t="shared" ref="I2:I39" si="6">(IF(AND($B2&gt;=$L$14,$B2&lt;$M$14),1,0))</f>
        <v>0</v>
      </c>
      <c r="J2">
        <f t="shared" ref="J2:J39" si="7">(IF(AND($B2&gt;=$L$15,$B2&lt;$M$15),1,0))</f>
        <v>0</v>
      </c>
      <c r="L2" t="s">
        <v>13</v>
      </c>
      <c r="M2" t="s">
        <v>8</v>
      </c>
      <c r="N2" t="s">
        <v>9</v>
      </c>
      <c r="O2" t="s">
        <v>10</v>
      </c>
      <c r="Q2" t="s">
        <v>11</v>
      </c>
    </row>
    <row r="3" spans="1:28" x14ac:dyDescent="0.2">
      <c r="A3">
        <f t="shared" ref="A3:A39" si="8">A2+1</f>
        <v>3</v>
      </c>
      <c r="B3">
        <v>202</v>
      </c>
      <c r="C3">
        <f t="shared" si="0"/>
        <v>0</v>
      </c>
      <c r="D3">
        <f t="shared" si="1"/>
        <v>0</v>
      </c>
      <c r="E3">
        <f t="shared" si="2"/>
        <v>1</v>
      </c>
      <c r="F3">
        <f t="shared" si="3"/>
        <v>0</v>
      </c>
      <c r="G3">
        <f t="shared" si="4"/>
        <v>0</v>
      </c>
      <c r="H3">
        <f t="shared" si="5"/>
        <v>0</v>
      </c>
      <c r="I3">
        <f t="shared" si="6"/>
        <v>0</v>
      </c>
      <c r="J3">
        <f t="shared" si="7"/>
        <v>0</v>
      </c>
      <c r="L3">
        <f>SUM(X8:X15)/$Q$3</f>
        <v>203.58729838709678</v>
      </c>
      <c r="M3">
        <f>MIN(B:B)</f>
        <v>198</v>
      </c>
      <c r="N3">
        <f>MAX(B:B)</f>
        <v>208.7</v>
      </c>
      <c r="O3">
        <f>(N3-M3)/8</f>
        <v>1.3374999999999986</v>
      </c>
      <c r="Q3">
        <f>MAX(A:A)</f>
        <v>31</v>
      </c>
    </row>
    <row r="4" spans="1:28" x14ac:dyDescent="0.2">
      <c r="A4">
        <f t="shared" si="8"/>
        <v>4</v>
      </c>
      <c r="B4">
        <v>206.6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1</v>
      </c>
      <c r="J4">
        <f t="shared" si="7"/>
        <v>0</v>
      </c>
    </row>
    <row r="5" spans="1:28" x14ac:dyDescent="0.2">
      <c r="A5">
        <f t="shared" si="8"/>
        <v>5</v>
      </c>
      <c r="B5">
        <v>204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1</v>
      </c>
      <c r="H5">
        <f t="shared" si="5"/>
        <v>0</v>
      </c>
      <c r="I5">
        <f t="shared" si="6"/>
        <v>0</v>
      </c>
      <c r="J5">
        <f t="shared" si="7"/>
        <v>0</v>
      </c>
    </row>
    <row r="6" spans="1:28" x14ac:dyDescent="0.2">
      <c r="A6">
        <f t="shared" si="8"/>
        <v>6</v>
      </c>
      <c r="B6">
        <v>202.9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1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</row>
    <row r="7" spans="1:28" x14ac:dyDescent="0.2">
      <c r="A7">
        <f t="shared" si="8"/>
        <v>7</v>
      </c>
      <c r="B7">
        <v>200.7</v>
      </c>
      <c r="C7">
        <f t="shared" si="0"/>
        <v>0</v>
      </c>
      <c r="D7">
        <f t="shared" si="1"/>
        <v>0</v>
      </c>
      <c r="E7">
        <f t="shared" si="2"/>
        <v>1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0</v>
      </c>
      <c r="L7" t="s">
        <v>6</v>
      </c>
      <c r="M7" t="s">
        <v>7</v>
      </c>
      <c r="N7" t="s">
        <v>0</v>
      </c>
      <c r="O7" t="s">
        <v>1</v>
      </c>
      <c r="P7" t="s">
        <v>2</v>
      </c>
      <c r="Q7" t="s">
        <v>3</v>
      </c>
      <c r="R7" t="s">
        <v>4</v>
      </c>
      <c r="S7" t="s">
        <v>5</v>
      </c>
      <c r="AA7" t="s">
        <v>12</v>
      </c>
      <c r="AB7">
        <f>SQRT(SUM(S8:S15)/7)</f>
        <v>4.4868004377510413</v>
      </c>
    </row>
    <row r="8" spans="1:28" x14ac:dyDescent="0.2">
      <c r="A8">
        <f t="shared" si="8"/>
        <v>8</v>
      </c>
      <c r="B8">
        <v>202.8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1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  <c r="K8">
        <v>1</v>
      </c>
      <c r="L8">
        <f>$M$3+($O$3*(K8-1))</f>
        <v>198</v>
      </c>
      <c r="M8">
        <f>$M$3+($O$3*(K8))</f>
        <v>199.33750000000001</v>
      </c>
      <c r="N8">
        <f>M3+O3/2</f>
        <v>198.66874999999999</v>
      </c>
      <c r="O8">
        <f>SUM(C1:C39)</f>
        <v>1</v>
      </c>
      <c r="P8">
        <f>O8*N8</f>
        <v>198.66874999999999</v>
      </c>
      <c r="Q8">
        <f>N8-$L$3</f>
        <v>-4.9185483870967914</v>
      </c>
      <c r="R8">
        <f>Q8*Q8</f>
        <v>24.192118236212448</v>
      </c>
      <c r="S8">
        <f>O8*R8</f>
        <v>24.192118236212448</v>
      </c>
      <c r="U8">
        <v>198.6875</v>
      </c>
      <c r="V8">
        <v>197</v>
      </c>
      <c r="X8">
        <f>O8*N8</f>
        <v>198.66874999999999</v>
      </c>
    </row>
    <row r="9" spans="1:28" x14ac:dyDescent="0.2">
      <c r="A9">
        <f t="shared" si="8"/>
        <v>9</v>
      </c>
      <c r="B9">
        <v>205.6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1</v>
      </c>
      <c r="I9">
        <f t="shared" si="6"/>
        <v>0</v>
      </c>
      <c r="J9">
        <f t="shared" si="7"/>
        <v>0</v>
      </c>
      <c r="K9">
        <f>K8+1</f>
        <v>2</v>
      </c>
      <c r="L9">
        <f t="shared" ref="L9:L15" si="9">$M$3+($O$3*(K9-1))</f>
        <v>199.33750000000001</v>
      </c>
      <c r="M9">
        <f t="shared" ref="M9:M15" si="10">$M$3+($O$3*(K9))</f>
        <v>200.67500000000001</v>
      </c>
      <c r="N9">
        <f>N8+$O$3</f>
        <v>200.00624999999999</v>
      </c>
      <c r="O9">
        <f>SUM(D1:D39)</f>
        <v>2</v>
      </c>
      <c r="P9">
        <f t="shared" ref="P9:P16" si="11">O9*N9</f>
        <v>400.01249999999999</v>
      </c>
      <c r="Q9">
        <f t="shared" ref="Q9:Q15" si="12">N9-$L$3</f>
        <v>-3.5810483870967857</v>
      </c>
      <c r="R9">
        <f t="shared" ref="R9:R15" si="13">Q9*Q9</f>
        <v>12.823907550728491</v>
      </c>
      <c r="S9">
        <f t="shared" ref="S9:S15" si="14">O9*R9</f>
        <v>25.647815101456981</v>
      </c>
      <c r="U9">
        <v>200.0625</v>
      </c>
      <c r="V9">
        <f t="shared" ref="V9:V15" si="15">U9-$O$3</f>
        <v>198.72499999999999</v>
      </c>
      <c r="X9">
        <f t="shared" ref="X9:X15" si="16">O9*N9</f>
        <v>400.01249999999999</v>
      </c>
    </row>
    <row r="10" spans="1:28" x14ac:dyDescent="0.2">
      <c r="A10">
        <f t="shared" si="8"/>
        <v>10</v>
      </c>
      <c r="B10">
        <v>198</v>
      </c>
      <c r="C10">
        <f t="shared" si="0"/>
        <v>1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>
        <f>K9+1</f>
        <v>3</v>
      </c>
      <c r="L10">
        <f t="shared" si="9"/>
        <v>200.67500000000001</v>
      </c>
      <c r="M10">
        <f t="shared" si="10"/>
        <v>202.01249999999999</v>
      </c>
      <c r="N10">
        <f t="shared" ref="N10:N15" si="17">N9+$O$3</f>
        <v>201.34375</v>
      </c>
      <c r="O10">
        <f>SUM(E1:E39)</f>
        <v>4</v>
      </c>
      <c r="P10">
        <f t="shared" si="11"/>
        <v>805.375</v>
      </c>
      <c r="Q10">
        <f t="shared" si="12"/>
        <v>-2.2435483870967801</v>
      </c>
      <c r="R10">
        <f t="shared" si="13"/>
        <v>5.033509365244563</v>
      </c>
      <c r="S10">
        <f t="shared" si="14"/>
        <v>20.134037460978252</v>
      </c>
      <c r="U10">
        <v>201.4375</v>
      </c>
      <c r="V10">
        <f>U10-$O$3</f>
        <v>200.1</v>
      </c>
      <c r="X10">
        <f>O10*N10</f>
        <v>805.375</v>
      </c>
    </row>
    <row r="11" spans="1:28" x14ac:dyDescent="0.2">
      <c r="A11">
        <f t="shared" si="8"/>
        <v>11</v>
      </c>
      <c r="B11">
        <v>205.1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1</v>
      </c>
      <c r="I11">
        <f t="shared" si="6"/>
        <v>0</v>
      </c>
      <c r="J11">
        <f t="shared" si="7"/>
        <v>0</v>
      </c>
      <c r="K11">
        <f>K10+1</f>
        <v>4</v>
      </c>
      <c r="L11">
        <f t="shared" si="9"/>
        <v>202.01249999999999</v>
      </c>
      <c r="M11">
        <f t="shared" si="10"/>
        <v>203.35</v>
      </c>
      <c r="N11">
        <f t="shared" si="17"/>
        <v>202.68125000000001</v>
      </c>
      <c r="O11">
        <f>SUM(F1:F39)</f>
        <v>6</v>
      </c>
      <c r="P11">
        <f t="shared" si="11"/>
        <v>1216.0875000000001</v>
      </c>
      <c r="Q11">
        <f t="shared" si="12"/>
        <v>-0.90604838709677438</v>
      </c>
      <c r="R11">
        <f t="shared" si="13"/>
        <v>0.82092367976066627</v>
      </c>
      <c r="S11">
        <f t="shared" si="14"/>
        <v>4.9255420785639981</v>
      </c>
      <c r="U11">
        <v>202.8125</v>
      </c>
      <c r="V11">
        <f t="shared" si="15"/>
        <v>201.47499999999999</v>
      </c>
      <c r="X11">
        <f t="shared" si="16"/>
        <v>1216.0875000000001</v>
      </c>
    </row>
    <row r="12" spans="1:28" x14ac:dyDescent="0.2">
      <c r="A12">
        <f t="shared" si="8"/>
        <v>12</v>
      </c>
      <c r="B12">
        <v>204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1</v>
      </c>
      <c r="H12">
        <f t="shared" si="5"/>
        <v>0</v>
      </c>
      <c r="I12">
        <f t="shared" si="6"/>
        <v>0</v>
      </c>
      <c r="J12">
        <f t="shared" si="7"/>
        <v>0</v>
      </c>
      <c r="K12">
        <f>K11+1</f>
        <v>5</v>
      </c>
      <c r="L12">
        <f t="shared" si="9"/>
        <v>203.35</v>
      </c>
      <c r="M12">
        <f t="shared" si="10"/>
        <v>204.6875</v>
      </c>
      <c r="N12">
        <f t="shared" si="17"/>
        <v>204.01875000000001</v>
      </c>
      <c r="O12">
        <f>SUM(G1:G39)</f>
        <v>9</v>
      </c>
      <c r="P12">
        <f t="shared" si="11"/>
        <v>1836.16875</v>
      </c>
      <c r="Q12">
        <f t="shared" si="12"/>
        <v>0.43145161290323131</v>
      </c>
      <c r="R12">
        <f t="shared" si="13"/>
        <v>0.18615049427679975</v>
      </c>
      <c r="S12">
        <f t="shared" si="14"/>
        <v>1.6753544484911977</v>
      </c>
      <c r="U12">
        <v>204.1875</v>
      </c>
      <c r="V12">
        <f t="shared" si="15"/>
        <v>202.85</v>
      </c>
      <c r="X12">
        <f t="shared" si="16"/>
        <v>1836.16875</v>
      </c>
    </row>
    <row r="13" spans="1:28" x14ac:dyDescent="0.2">
      <c r="A13">
        <f t="shared" si="8"/>
        <v>13</v>
      </c>
      <c r="B13">
        <v>200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>K12+1</f>
        <v>6</v>
      </c>
      <c r="L13">
        <f t="shared" si="9"/>
        <v>204.6875</v>
      </c>
      <c r="M13">
        <f t="shared" si="10"/>
        <v>206.02499999999998</v>
      </c>
      <c r="N13">
        <f t="shared" si="17"/>
        <v>205.35625000000002</v>
      </c>
      <c r="O13">
        <f>SUM(H1:H39)</f>
        <v>5</v>
      </c>
      <c r="P13">
        <f t="shared" si="11"/>
        <v>1026.78125</v>
      </c>
      <c r="Q13">
        <f t="shared" si="12"/>
        <v>1.768951612903237</v>
      </c>
      <c r="R13">
        <f t="shared" si="13"/>
        <v>3.1291898087929635</v>
      </c>
      <c r="S13">
        <f t="shared" si="14"/>
        <v>15.645949043964817</v>
      </c>
      <c r="U13">
        <v>205.5625</v>
      </c>
      <c r="V13">
        <f t="shared" si="15"/>
        <v>204.22499999999999</v>
      </c>
      <c r="X13">
        <f t="shared" si="16"/>
        <v>1026.78125</v>
      </c>
    </row>
    <row r="14" spans="1:28" x14ac:dyDescent="0.2">
      <c r="A14">
        <f t="shared" si="8"/>
        <v>14</v>
      </c>
      <c r="B14">
        <v>201</v>
      </c>
      <c r="C14">
        <f t="shared" si="0"/>
        <v>0</v>
      </c>
      <c r="D14">
        <f t="shared" si="1"/>
        <v>0</v>
      </c>
      <c r="E14">
        <f t="shared" si="2"/>
        <v>1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>K13+1</f>
        <v>7</v>
      </c>
      <c r="L14">
        <f t="shared" si="9"/>
        <v>206.02499999999998</v>
      </c>
      <c r="M14">
        <f t="shared" si="10"/>
        <v>207.36249999999998</v>
      </c>
      <c r="N14">
        <f t="shared" si="17"/>
        <v>206.69375000000002</v>
      </c>
      <c r="O14">
        <f>SUM(I1:I39)</f>
        <v>3</v>
      </c>
      <c r="P14">
        <f t="shared" si="11"/>
        <v>620.08125000000007</v>
      </c>
      <c r="Q14">
        <f t="shared" si="12"/>
        <v>3.1064516129032427</v>
      </c>
      <c r="R14">
        <f t="shared" si="13"/>
        <v>9.650041623309157</v>
      </c>
      <c r="S14">
        <f t="shared" si="14"/>
        <v>28.950124869927471</v>
      </c>
      <c r="U14">
        <v>206.9375</v>
      </c>
      <c r="V14">
        <f t="shared" si="15"/>
        <v>205.6</v>
      </c>
      <c r="X14">
        <f t="shared" si="16"/>
        <v>620.08125000000007</v>
      </c>
    </row>
    <row r="15" spans="1:28" x14ac:dyDescent="0.2">
      <c r="A15">
        <f t="shared" si="8"/>
        <v>15</v>
      </c>
      <c r="B15">
        <v>203.6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1</v>
      </c>
      <c r="H15">
        <f t="shared" si="5"/>
        <v>0</v>
      </c>
      <c r="I15">
        <f t="shared" si="6"/>
        <v>0</v>
      </c>
      <c r="J15">
        <f t="shared" si="7"/>
        <v>0</v>
      </c>
      <c r="K15">
        <f>K14+1</f>
        <v>8</v>
      </c>
      <c r="L15">
        <f t="shared" si="9"/>
        <v>207.36249999999998</v>
      </c>
      <c r="M15">
        <f>$M$3+($O$3*(K15))+0.01</f>
        <v>208.70999999999998</v>
      </c>
      <c r="N15">
        <f t="shared" si="17"/>
        <v>208.03125000000003</v>
      </c>
      <c r="O15">
        <f>SUM(J1:J39)</f>
        <v>1</v>
      </c>
      <c r="P15">
        <f t="shared" si="11"/>
        <v>208.03125000000003</v>
      </c>
      <c r="Q15">
        <f t="shared" si="12"/>
        <v>4.4439516129032484</v>
      </c>
      <c r="R15">
        <f t="shared" si="13"/>
        <v>19.748705937825381</v>
      </c>
      <c r="S15">
        <f t="shared" si="14"/>
        <v>19.748705937825381</v>
      </c>
      <c r="U15">
        <v>208.3125</v>
      </c>
      <c r="V15">
        <v>207.4</v>
      </c>
      <c r="X15">
        <f t="shared" si="16"/>
        <v>208.03125000000003</v>
      </c>
    </row>
    <row r="16" spans="1:28" x14ac:dyDescent="0.2">
      <c r="A16">
        <f t="shared" si="8"/>
        <v>16</v>
      </c>
      <c r="B16">
        <v>203.2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1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O16">
        <f>SUM(O8:O15)</f>
        <v>31</v>
      </c>
      <c r="P16">
        <f t="shared" si="11"/>
        <v>0</v>
      </c>
    </row>
    <row r="17" spans="1:20" x14ac:dyDescent="0.2">
      <c r="A17">
        <f t="shared" si="8"/>
        <v>17</v>
      </c>
      <c r="B17">
        <v>200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</row>
    <row r="18" spans="1:20" x14ac:dyDescent="0.2">
      <c r="A18">
        <f>A17+1</f>
        <v>18</v>
      </c>
      <c r="B18">
        <v>203.1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1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</row>
    <row r="19" spans="1:20" x14ac:dyDescent="0.2">
      <c r="A19">
        <f t="shared" si="8"/>
        <v>19</v>
      </c>
      <c r="B19">
        <v>205.3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1</v>
      </c>
      <c r="I19">
        <f t="shared" si="6"/>
        <v>0</v>
      </c>
      <c r="J19">
        <f t="shared" si="7"/>
        <v>0</v>
      </c>
      <c r="T19">
        <f>SUM(X8:X15)/$Q$3</f>
        <v>203.58729838709678</v>
      </c>
    </row>
    <row r="20" spans="1:20" x14ac:dyDescent="0.2">
      <c r="A20">
        <f t="shared" si="8"/>
        <v>20</v>
      </c>
      <c r="B20">
        <v>205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1</v>
      </c>
      <c r="I20">
        <f t="shared" si="6"/>
        <v>0</v>
      </c>
      <c r="J20">
        <f t="shared" si="7"/>
        <v>0</v>
      </c>
    </row>
    <row r="21" spans="1:20" x14ac:dyDescent="0.2">
      <c r="A21">
        <f t="shared" si="8"/>
        <v>21</v>
      </c>
      <c r="B21">
        <v>207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1</v>
      </c>
      <c r="J21">
        <f t="shared" si="7"/>
        <v>0</v>
      </c>
    </row>
    <row r="22" spans="1:20" x14ac:dyDescent="0.2">
      <c r="A22">
        <f t="shared" si="8"/>
        <v>22</v>
      </c>
      <c r="B22">
        <v>208.7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1</v>
      </c>
    </row>
    <row r="23" spans="1:20" x14ac:dyDescent="0.2">
      <c r="A23">
        <f t="shared" si="8"/>
        <v>23</v>
      </c>
      <c r="B23">
        <v>203.4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1</v>
      </c>
      <c r="H23">
        <f t="shared" si="5"/>
        <v>0</v>
      </c>
      <c r="I23">
        <f t="shared" si="6"/>
        <v>0</v>
      </c>
      <c r="J23">
        <f t="shared" si="7"/>
        <v>0</v>
      </c>
    </row>
    <row r="24" spans="1:20" x14ac:dyDescent="0.2">
      <c r="A24">
        <f t="shared" si="8"/>
        <v>24</v>
      </c>
      <c r="B24">
        <v>206.4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1</v>
      </c>
      <c r="J24">
        <f t="shared" si="7"/>
        <v>0</v>
      </c>
    </row>
    <row r="25" spans="1:20" x14ac:dyDescent="0.2">
      <c r="A25">
        <f t="shared" si="8"/>
        <v>25</v>
      </c>
      <c r="B25">
        <v>201.4</v>
      </c>
      <c r="C25">
        <f t="shared" si="0"/>
        <v>0</v>
      </c>
      <c r="D25">
        <f t="shared" si="1"/>
        <v>0</v>
      </c>
      <c r="E25">
        <f t="shared" si="2"/>
        <v>1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</row>
    <row r="26" spans="1:20" x14ac:dyDescent="0.2">
      <c r="A26">
        <f t="shared" si="8"/>
        <v>26</v>
      </c>
      <c r="B26">
        <v>203.8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1</v>
      </c>
      <c r="H26">
        <f t="shared" si="5"/>
        <v>0</v>
      </c>
      <c r="I26">
        <f t="shared" si="6"/>
        <v>0</v>
      </c>
      <c r="J26">
        <f t="shared" si="7"/>
        <v>0</v>
      </c>
    </row>
    <row r="27" spans="1:20" x14ac:dyDescent="0.2">
      <c r="A27">
        <f t="shared" si="8"/>
        <v>27</v>
      </c>
      <c r="B27">
        <v>204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1</v>
      </c>
      <c r="H27">
        <f t="shared" si="5"/>
        <v>0</v>
      </c>
      <c r="I27">
        <f t="shared" si="6"/>
        <v>0</v>
      </c>
      <c r="J27">
        <f t="shared" si="7"/>
        <v>0</v>
      </c>
    </row>
    <row r="28" spans="1:20" x14ac:dyDescent="0.2">
      <c r="A28">
        <f t="shared" si="8"/>
        <v>28</v>
      </c>
      <c r="B28">
        <v>202.8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1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</row>
    <row r="29" spans="1:20" x14ac:dyDescent="0.2">
      <c r="A29">
        <f t="shared" si="8"/>
        <v>29</v>
      </c>
      <c r="B29">
        <v>203.7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1</v>
      </c>
      <c r="H29">
        <f t="shared" si="5"/>
        <v>0</v>
      </c>
      <c r="I29">
        <f t="shared" si="6"/>
        <v>0</v>
      </c>
      <c r="J29">
        <f t="shared" si="7"/>
        <v>0</v>
      </c>
    </row>
    <row r="30" spans="1:20" x14ac:dyDescent="0.2">
      <c r="A30">
        <f t="shared" si="8"/>
        <v>30</v>
      </c>
      <c r="B30">
        <v>203.7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1</v>
      </c>
      <c r="H30">
        <f t="shared" si="5"/>
        <v>0</v>
      </c>
      <c r="I30">
        <f t="shared" si="6"/>
        <v>0</v>
      </c>
      <c r="J30">
        <f t="shared" si="7"/>
        <v>0</v>
      </c>
    </row>
    <row r="31" spans="1:20" x14ac:dyDescent="0.2">
      <c r="A31">
        <f t="shared" si="8"/>
        <v>31</v>
      </c>
      <c r="B31">
        <v>205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1</v>
      </c>
      <c r="I31">
        <f t="shared" si="6"/>
        <v>0</v>
      </c>
      <c r="J31">
        <f t="shared" si="7"/>
        <v>0</v>
      </c>
    </row>
    <row r="32" spans="1:20" x14ac:dyDescent="0.2"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0</v>
      </c>
    </row>
    <row r="33" spans="3:10" x14ac:dyDescent="0.2"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</row>
    <row r="34" spans="3:10" x14ac:dyDescent="0.2"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</row>
    <row r="35" spans="3:10" x14ac:dyDescent="0.2"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</row>
    <row r="36" spans="3:10" x14ac:dyDescent="0.2"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</row>
    <row r="37" spans="3:10" x14ac:dyDescent="0.2"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</row>
    <row r="38" spans="3:10" x14ac:dyDescent="0.2"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f t="shared" si="7"/>
        <v>0</v>
      </c>
    </row>
    <row r="39" spans="3:10" x14ac:dyDescent="0.2"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f t="shared" si="7"/>
        <v>0</v>
      </c>
    </row>
  </sheetData>
  <conditionalFormatting sqref="C1:J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0BD8-BB6B-5444-841C-3551503E517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Петрос Адамян</dc:creator>
  <cp:lastModifiedBy>Петрос Адамян</cp:lastModifiedBy>
  <dcterms:created xsi:type="dcterms:W3CDTF">2018-11-02T09:20:47Z</dcterms:created>
  <dcterms:modified xsi:type="dcterms:W3CDTF">2018-11-02T13:16:07Z</dcterms:modified>
</cp:coreProperties>
</file>