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moExcel\Modelos financieros\"/>
    </mc:Choice>
  </mc:AlternateContent>
  <xr:revisionPtr revIDLastSave="0" documentId="8_{8DD57E3D-9A9A-4895-B474-76A8E758C741}" xr6:coauthVersionLast="36" xr6:coauthVersionMax="36" xr10:uidLastSave="{00000000-0000-0000-0000-000000000000}"/>
  <bookViews>
    <workbookView xWindow="0" yWindow="0" windowWidth="24720" windowHeight="12225" xr2:uid="{3421F482-3D88-4A0E-A825-87C4AE97DFF5}"/>
  </bookViews>
  <sheets>
    <sheet name="Balance" sheetId="2" r:id="rId1"/>
  </sheets>
  <definedNames>
    <definedName name="ExternalData_1" localSheetId="0" hidden="1">Balance!$C$1:$S$122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3" i="2" s="1"/>
  <c r="J60" i="2" l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2" i="2" s="1"/>
  <c r="M74" i="2" s="1"/>
  <c r="M76" i="2" s="1"/>
  <c r="M78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3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90" i="2"/>
  <c r="L89" i="2"/>
  <c r="L86" i="2"/>
  <c r="L85" i="2"/>
  <c r="L84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K5" i="2" s="1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3" i="2"/>
  <c r="J62" i="2"/>
  <c r="J61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I5" i="2" s="1"/>
  <c r="J4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G66" i="2" s="1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65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3" i="2"/>
  <c r="C113" i="2"/>
  <c r="C106" i="2"/>
  <c r="C94" i="2"/>
  <c r="C89" i="2"/>
  <c r="C83" i="2"/>
  <c r="C76" i="2"/>
  <c r="C72" i="2"/>
  <c r="C68" i="2"/>
  <c r="K6" i="2" l="1"/>
  <c r="K7" i="2" s="1"/>
  <c r="K8" i="2" s="1"/>
  <c r="K9" i="2" s="1"/>
  <c r="K10" i="2" s="1"/>
  <c r="K13" i="2" s="1"/>
  <c r="K14" i="2" s="1"/>
  <c r="K17" i="2" s="1"/>
  <c r="K20" i="2" s="1"/>
  <c r="K21" i="2" s="1"/>
  <c r="K22" i="2" s="1"/>
  <c r="K23" i="2" s="1"/>
  <c r="K26" i="2" s="1"/>
  <c r="K27" i="2" s="1"/>
  <c r="K28" i="2" s="1"/>
  <c r="K29" i="2" s="1"/>
  <c r="K31" i="2" s="1"/>
  <c r="K32" i="2" s="1"/>
  <c r="K33" i="2" s="1"/>
  <c r="K35" i="2" s="1"/>
  <c r="K36" i="2" s="1"/>
  <c r="K37" i="2" s="1"/>
  <c r="K38" i="2" s="1"/>
  <c r="K39" i="2" s="1"/>
  <c r="K42" i="2" s="1"/>
  <c r="K43" i="2" s="1"/>
  <c r="K44" i="2" s="1"/>
  <c r="K45" i="2" s="1"/>
  <c r="K46" i="2" s="1"/>
  <c r="K47" i="2" s="1"/>
  <c r="K50" i="2" s="1"/>
  <c r="K51" i="2" s="1"/>
  <c r="K52" i="2" s="1"/>
  <c r="K53" i="2" s="1"/>
  <c r="K56" i="2" s="1"/>
  <c r="K57" i="2" s="1"/>
  <c r="K58" i="2" s="1"/>
  <c r="K59" i="2" s="1"/>
  <c r="K61" i="2" s="1"/>
  <c r="K63" i="2" s="1"/>
  <c r="K65" i="2" s="1"/>
  <c r="K66" i="2" s="1"/>
  <c r="K67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5" i="2" s="1"/>
  <c r="K86" i="2" s="1"/>
  <c r="K88" i="2" s="1"/>
  <c r="K89" i="2" s="1"/>
  <c r="K91" i="2" s="1"/>
  <c r="K92" i="2" s="1"/>
  <c r="K93" i="2" s="1"/>
  <c r="K96" i="2" s="1"/>
  <c r="K97" i="2" s="1"/>
  <c r="K98" i="2" s="1"/>
  <c r="K99" i="2" s="1"/>
  <c r="K101" i="2" s="1"/>
  <c r="K102" i="2" s="1"/>
  <c r="K103" i="2" s="1"/>
  <c r="K104" i="2" s="1"/>
  <c r="K105" i="2" s="1"/>
  <c r="K106" i="2" s="1"/>
  <c r="K108" i="2" s="1"/>
  <c r="K109" i="2" s="1"/>
  <c r="K110" i="2" s="1"/>
  <c r="K111" i="2" s="1"/>
  <c r="K113" i="2" s="1"/>
  <c r="K115" i="2" s="1"/>
  <c r="K116" i="2" s="1"/>
  <c r="K117" i="2" s="1"/>
  <c r="K118" i="2" s="1"/>
  <c r="K119" i="2" s="1"/>
  <c r="K120" i="2" s="1"/>
  <c r="K122" i="2" s="1"/>
  <c r="G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C67" i="2"/>
  <c r="C66" i="2" s="1"/>
  <c r="C88" i="2"/>
  <c r="C103" i="2"/>
  <c r="C122" i="2" s="1"/>
  <c r="C61" i="2" l="1"/>
  <c r="C54" i="2"/>
  <c r="C48" i="2"/>
  <c r="C40" i="2"/>
  <c r="C33" i="2"/>
  <c r="C24" i="2"/>
  <c r="C18" i="2"/>
  <c r="C15" i="2"/>
  <c r="C11" i="2"/>
  <c r="C31" i="2" l="1"/>
  <c r="C6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A09C32-75A4-4D09-A46F-72B1989E087C}" keepAlive="1" name="Query - BALANCE AL CIERRE DEL EJERCICIO 200X" description="Connection to the 'BALANCE AL CIERRE DEL EJERCICIO 200X' query in the workbook." type="5" refreshedVersion="6" background="1" saveData="1">
    <dbPr connection="Provider=Microsoft.Mashup.OleDb.1;Data Source=$Workbook$;Location=BALANCE AL CIERRE DEL EJERCICIO 200X;Extended Properties=&quot;&quot;" command="SELECT * FROM [BALANCE AL CIERRE DEL EJERCICIO 200X]"/>
  </connection>
  <connection id="2" xr16:uid="{5CD39030-9090-4AFA-B2F0-78C2F102B7A4}" keepAlive="1" name="Query - BALANCE AL CIERRE DEL EJERCICIO 200X (2)" description="Connection to the 'BALANCE AL CIERRE DEL EJERCICIO 200X (2)' query in the workbook." type="5" refreshedVersion="6" background="1">
    <dbPr connection="Provider=Microsoft.Mashup.OleDb.1;Data Source=$Workbook$;Location=BALANCE AL CIERRE DEL EJERCICIO 200X (2);Extended Properties=&quot;&quot;" command="SELECT * FROM [BALANCE AL CIERRE DEL EJERCICIO 200X (2)]"/>
  </connection>
</connections>
</file>

<file path=xl/sharedStrings.xml><?xml version="1.0" encoding="utf-8"?>
<sst xmlns="http://schemas.openxmlformats.org/spreadsheetml/2006/main" count="710" uniqueCount="213">
  <si>
    <t>N° CUENTAS</t>
  </si>
  <si>
    <t>ACTIVO</t>
  </si>
  <si>
    <t>NOTAS de la MEMORIA</t>
  </si>
  <si>
    <t>200X</t>
  </si>
  <si>
    <t>200X-1</t>
  </si>
  <si>
    <t>A) ACTIVO NO CORRIENTE</t>
  </si>
  <si>
    <t>I. Inmovilizado intangible.</t>
  </si>
  <si>
    <t>201, (2801), (2901)</t>
  </si>
  <si>
    <t>1. Desarrollo.</t>
  </si>
  <si>
    <t>202, (2802), (2902)</t>
  </si>
  <si>
    <t>2. Concesiones.</t>
  </si>
  <si>
    <t>203, (2803), (2903)</t>
  </si>
  <si>
    <t>3. Patentes, licencias, marcas y similares.</t>
  </si>
  <si>
    <t>204, (2804)</t>
  </si>
  <si>
    <t>4. Fondo de comercio.</t>
  </si>
  <si>
    <t>206, (2806), (2906)</t>
  </si>
  <si>
    <t>5. Aplicaciones informáticas.</t>
  </si>
  <si>
    <t>205, 209, (2805), (2905)</t>
  </si>
  <si>
    <t>6. Otro inmovilizado intangible.</t>
  </si>
  <si>
    <t>II. Inmovilizado material.</t>
  </si>
  <si>
    <t>210, 211, (2811), (2910), (2911)</t>
  </si>
  <si>
    <t>1. Terrenos y construcciones.</t>
  </si>
  <si>
    <t>2. Instalaciones técnicas, y otro inmovilizado material.</t>
  </si>
  <si>
    <t>3. Inmovilizado en curso y anticipos.</t>
  </si>
  <si>
    <t>III. Inversiones inmobiliarias.</t>
  </si>
  <si>
    <t>220,(2920)</t>
  </si>
  <si>
    <t>1. Terrenos.</t>
  </si>
  <si>
    <t>221,(282),(2921)</t>
  </si>
  <si>
    <t>2. Construcciones.</t>
  </si>
  <si>
    <t>IV. Inversiones en empresas del grupo y asociadas a largo plazo.</t>
  </si>
  <si>
    <t>2403,2404,(2493),(2494),(293)</t>
  </si>
  <si>
    <t>1. Instrumentos de patrimonio.</t>
  </si>
  <si>
    <t>2423,2424,(2953),(2954)</t>
  </si>
  <si>
    <t>2. Créditos a empresas.</t>
  </si>
  <si>
    <t>2413,2414,(2943),(2944)</t>
  </si>
  <si>
    <t>3. Valores representativos de deuda.</t>
  </si>
  <si>
    <t>4. Derivados.</t>
  </si>
  <si>
    <t>5. Otros activos financieros.</t>
  </si>
  <si>
    <t>V. Inversiones financieras a largo plazo.</t>
  </si>
  <si>
    <t>2405,(2495),250,(259)</t>
  </si>
  <si>
    <t>2425,252,253,254,(2955),(298)</t>
  </si>
  <si>
    <t>2. Créditos a terceros</t>
  </si>
  <si>
    <t>2415,251,(2945),(297)</t>
  </si>
  <si>
    <t>3. Valores representativos de deuda</t>
  </si>
  <si>
    <t>258,26</t>
  </si>
  <si>
    <t>VI. Activos por impuesto diferido.</t>
  </si>
  <si>
    <t>B) ACTIVO CORRIENTE</t>
  </si>
  <si>
    <t>580,581,582,583,584,(599)</t>
  </si>
  <si>
    <t>I. Activos no corrientes mantenidos para la venta.</t>
  </si>
  <si>
    <t>II. Existencias.</t>
  </si>
  <si>
    <t>30,(390)</t>
  </si>
  <si>
    <t>1. Comerciales.</t>
  </si>
  <si>
    <t>31,32,(391),(392)</t>
  </si>
  <si>
    <t>2. Materias primas y otros aprovisionamientos.</t>
  </si>
  <si>
    <t>33,34,(393),(394)</t>
  </si>
  <si>
    <t>3. Productos en curso.</t>
  </si>
  <si>
    <t>35,(395)</t>
  </si>
  <si>
    <t>4. Productos terminados.</t>
  </si>
  <si>
    <t>36,(396)</t>
  </si>
  <si>
    <t>5. Subproductos, residuos y materiales recuperados.</t>
  </si>
  <si>
    <t>6. Anticipos a proveedores</t>
  </si>
  <si>
    <t>III. Deudores comerciales y otras cuentas a cobrar.</t>
  </si>
  <si>
    <t>430,431,432,435,436,(437),(490), (4935)</t>
  </si>
  <si>
    <t>1. Clientes por ventas y prestaciones de servicios.</t>
  </si>
  <si>
    <t>433,434,(4933),(4934)</t>
  </si>
  <si>
    <t>2. Clientes, empresas del grupo y asociadas.</t>
  </si>
  <si>
    <t>3. Deudores varios.</t>
  </si>
  <si>
    <t>4. Personal.</t>
  </si>
  <si>
    <t>5. Activos por impuesto corriente.</t>
  </si>
  <si>
    <t>6. Otros créditos con las Administraciones Públicas.</t>
  </si>
  <si>
    <t>7. Accionistas (socios) por desembolsos exigidos</t>
  </si>
  <si>
    <t>IV. Inversiones en empresas del grupo y asociadas a corto plazo.</t>
  </si>
  <si>
    <t>5303,5304,(5393),(5394),(593)</t>
  </si>
  <si>
    <t>5323,5324,5343,5344,(5953),(5954)</t>
  </si>
  <si>
    <t>5313,5314, 5333,5334,(5943),(5944)</t>
  </si>
  <si>
    <t>V. Inversiones financieras a corto plazo.</t>
  </si>
  <si>
    <t>5305,540,(5395),(549)</t>
  </si>
  <si>
    <t>5325,5345,542,543,547,(5955),(598),</t>
  </si>
  <si>
    <t>2. Créditos a empresas</t>
  </si>
  <si>
    <t>5315,5335,541,546,(5945),(597)</t>
  </si>
  <si>
    <t>VI. Periodificaciones a corto plazo.</t>
  </si>
  <si>
    <t>VII. Efectivo y otros activos líquidos equivalentes.</t>
  </si>
  <si>
    <t>1. Tesorería.</t>
  </si>
  <si>
    <t>2. Otros activos líquidos equivalentes.</t>
  </si>
  <si>
    <t>TOTAL ACTIVO (A + B)</t>
  </si>
  <si>
    <t>PATRIMONIO NETO Y PASIVO</t>
  </si>
  <si>
    <t>A) PATRIMONIO NETO</t>
  </si>
  <si>
    <t>A-1) Fondos propios.</t>
  </si>
  <si>
    <t>I. Capital.</t>
  </si>
  <si>
    <t>100, 101, 102</t>
  </si>
  <si>
    <t>1. Capital escriturado.</t>
  </si>
  <si>
    <t>(1030), (1040)</t>
  </si>
  <si>
    <t>2. (Capital no exigido).</t>
  </si>
  <si>
    <t>II. Prima de emisión.</t>
  </si>
  <si>
    <t>III. Reservas.</t>
  </si>
  <si>
    <t>112, 1141</t>
  </si>
  <si>
    <t>1. Legal y estatutarias.</t>
  </si>
  <si>
    <t>2. Otras reservas.</t>
  </si>
  <si>
    <t>(108), (109)</t>
  </si>
  <si>
    <t>IV. (Acciones y participaciones en patrimonio propias).</t>
  </si>
  <si>
    <t>V. Resultados de ejercicios anteriores.</t>
  </si>
  <si>
    <t>1. Remanente.</t>
  </si>
  <si>
    <t>2. (Resultados negativos de ejercicios anteriores).</t>
  </si>
  <si>
    <t>VI. Otras aportaciones de socios.</t>
  </si>
  <si>
    <t>VII. Resultado del ejercicio.</t>
  </si>
  <si>
    <t>VIII. (Dividendo a cuenta).</t>
  </si>
  <si>
    <t>IX. Otros instrumentos de patrimonio neto.</t>
  </si>
  <si>
    <t>A-2) Ajustes por cambios de valor.</t>
  </si>
  <si>
    <t>I. Activos financieros a valor razonable con cambios en el patrimonio neto.</t>
  </si>
  <si>
    <t>II. Operaciones de cobertura.</t>
  </si>
  <si>
    <t>III. Otros.</t>
  </si>
  <si>
    <t>130, 131, 132</t>
  </si>
  <si>
    <t>A-3) Subvenciones, donaciones y legados recibidos.</t>
  </si>
  <si>
    <t>B) PASIVO NO CORRIENTE</t>
  </si>
  <si>
    <t>I. Provisiones a largo plazo.</t>
  </si>
  <si>
    <t>1. Obligaciones por prestaciones a largo plazo al personal.</t>
  </si>
  <si>
    <t>2. Actuaciones medioambientales.</t>
  </si>
  <si>
    <t>3. Provisiones por reestructuración.</t>
  </si>
  <si>
    <t>4. Otras provisiones.</t>
  </si>
  <si>
    <t>II. Deudas a largo plazo.</t>
  </si>
  <si>
    <t>1. Obligaciones y otros valores negociables.</t>
  </si>
  <si>
    <t>2. Deudas con entidades de crédito.</t>
  </si>
  <si>
    <t>3. Acreedores por arrendamiento financiero.</t>
  </si>
  <si>
    <t>5. Otros pasivos financieros.</t>
  </si>
  <si>
    <t>III. Deudas con empresas del grupo y asociadas a largo plazo.</t>
  </si>
  <si>
    <t>IV. Pasivos por impuesto diferido.</t>
  </si>
  <si>
    <t>V. Periodificaciones a largo plazo.</t>
  </si>
  <si>
    <t>C) PASIVO CORRIENTE</t>
  </si>
  <si>
    <t>585,586,587,588, 589</t>
  </si>
  <si>
    <t>I. Pasivos vinculados con activos no corrientes mantenidos para la venta.</t>
  </si>
  <si>
    <t>II. Provisiones a corto plazo.</t>
  </si>
  <si>
    <t>III. Deudas a corto plazo.</t>
  </si>
  <si>
    <t>IV. Deudas con empresas del grupo y asociadas a corto plazo.</t>
  </si>
  <si>
    <t>V. Acreedores comerciales y otras cuentas a pagar.</t>
  </si>
  <si>
    <t>400,401,405,(406)</t>
  </si>
  <si>
    <t>1. Proveedores</t>
  </si>
  <si>
    <t>2. Proveedores, empresas del grupo y asociadas.</t>
  </si>
  <si>
    <t>3. Acreedores varios.</t>
  </si>
  <si>
    <t>4. Personal (remuneraciones pendientes de pago).</t>
  </si>
  <si>
    <t>5. Pasivos por impuesto corriente.</t>
  </si>
  <si>
    <t>4750,4751,4758, 476,477</t>
  </si>
  <si>
    <t>6. Otras deudas con las Administraciones Públicas.</t>
  </si>
  <si>
    <t>7. Anticipos de clientes.</t>
  </si>
  <si>
    <t>TOTAL PATRIMONIO NETO Y PASIVO (A + B + C)</t>
  </si>
  <si>
    <t>5355,545,548,551,5525,565,566</t>
  </si>
  <si>
    <t>23</t>
  </si>
  <si>
    <t>255</t>
  </si>
  <si>
    <t>474</t>
  </si>
  <si>
    <t>407</t>
  </si>
  <si>
    <t>44</t>
  </si>
  <si>
    <t>460,544</t>
  </si>
  <si>
    <t>4709</t>
  </si>
  <si>
    <t>4700,4708,471,472</t>
  </si>
  <si>
    <t>5580</t>
  </si>
  <si>
    <t>5353,5354,5523,5524</t>
  </si>
  <si>
    <t>5590,5593</t>
  </si>
  <si>
    <t>480,567</t>
  </si>
  <si>
    <t>570,571,572,573,574,575</t>
  </si>
  <si>
    <t>576</t>
  </si>
  <si>
    <t>110</t>
  </si>
  <si>
    <t>113,1140,1142,1143,1144,115,119</t>
  </si>
  <si>
    <t>120</t>
  </si>
  <si>
    <t>(121)</t>
  </si>
  <si>
    <t>118</t>
  </si>
  <si>
    <t>129</t>
  </si>
  <si>
    <t>(557)</t>
  </si>
  <si>
    <t>111</t>
  </si>
  <si>
    <t>133</t>
  </si>
  <si>
    <t>1340</t>
  </si>
  <si>
    <t>137</t>
  </si>
  <si>
    <t>140</t>
  </si>
  <si>
    <t>145</t>
  </si>
  <si>
    <t>146</t>
  </si>
  <si>
    <t>141,142,143,147</t>
  </si>
  <si>
    <t>177,178,179</t>
  </si>
  <si>
    <t>1605,170</t>
  </si>
  <si>
    <t>1625,174</t>
  </si>
  <si>
    <t>176</t>
  </si>
  <si>
    <t>1615,1635,171,172,173,175,180,185,189</t>
  </si>
  <si>
    <t>1603,1604,1613,1614,1623,1624,1633,1634</t>
  </si>
  <si>
    <t>479</t>
  </si>
  <si>
    <t>181</t>
  </si>
  <si>
    <t>499,529</t>
  </si>
  <si>
    <t>500,501,505,506</t>
  </si>
  <si>
    <t>5105,520,527</t>
  </si>
  <si>
    <t>5125,524</t>
  </si>
  <si>
    <t>5595,5598</t>
  </si>
  <si>
    <t>403,404</t>
  </si>
  <si>
    <t>41</t>
  </si>
  <si>
    <t>465,466</t>
  </si>
  <si>
    <t>4752</t>
  </si>
  <si>
    <t>438</t>
  </si>
  <si>
    <t>485,568</t>
  </si>
  <si>
    <t>Tipo</t>
  </si>
  <si>
    <t/>
  </si>
  <si>
    <t>Pasivo</t>
  </si>
  <si>
    <t>(1034),(1044)
        (190), (192),194, 509, 5115, 5135, 5145, 521, 522, 523,
        525,526,528,551,5525,555,5565,5566,560,561,569</t>
  </si>
  <si>
    <t>5103,5104,5113,5114,5123,5124,5133,5134,5143,5144,5523,
        5524
        5563,5564</t>
  </si>
  <si>
    <t>Activo</t>
  </si>
  <si>
    <t>212,213,214,215,216,217,218,219,(2812),(2813),(2814),(2815),(2816),
        (2817), (2818 ), (2819), (2912),
        (2913), (2914), (2915), (2916), (2917), (2918), (2919)</t>
  </si>
  <si>
    <t>Descripcion</t>
  </si>
  <si>
    <t>NIVEL</t>
  </si>
  <si>
    <t>orden</t>
  </si>
  <si>
    <t>Nivel 1</t>
  </si>
  <si>
    <t>Nivel 2</t>
  </si>
  <si>
    <t>Nivel 3</t>
  </si>
  <si>
    <t>Nivel 4</t>
  </si>
  <si>
    <t>Nivel 5</t>
  </si>
  <si>
    <t>Orden 1</t>
  </si>
  <si>
    <t>Orden 2</t>
  </si>
  <si>
    <t>Orden 3</t>
  </si>
  <si>
    <t>Orden nivel 4</t>
  </si>
  <si>
    <t>orden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</si>
</sst>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EB9D15-13A0-420E-A64F-066DAFADE10E}" autoFormatId="16" applyNumberFormats="0" applyBorderFormats="0" applyFontFormats="0" applyPatternFormats="0" applyAlignmentFormats="0" applyWidthHeightFormats="0">
  <queryTableRefresh nextId="18">
    <queryTableFields count="17">
      <queryTableField id="1" name="N° CUENTAS" tableColumnId="1"/>
      <queryTableField id="2" name="ACTIVO" tableColumnId="2"/>
      <queryTableField id="13" dataBound="0" tableColumnId="13"/>
      <queryTableField id="8" dataBound="0" tableColumnId="8"/>
      <queryTableField id="14" dataBound="0" tableColumnId="14"/>
      <queryTableField id="9" dataBound="0" tableColumnId="9"/>
      <queryTableField id="15" dataBound="0" tableColumnId="15"/>
      <queryTableField id="10" dataBound="0" tableColumnId="10"/>
      <queryTableField id="16" dataBound="0" tableColumnId="16"/>
      <queryTableField id="11" dataBound="0" tableColumnId="11"/>
      <queryTableField id="17" dataBound="0" tableColumnId="17"/>
      <queryTableField id="12" dataBound="0" tableColumnId="12"/>
      <queryTableField id="3" name="NOTAS de la MEMORIA" tableColumnId="3"/>
      <queryTableField id="4" name="200X" tableColumnId="4"/>
      <queryTableField id="5" name="200X-1" tableColumnId="5"/>
      <queryTableField id="6" name="Tipo" tableColumnId="6"/>
      <queryTableField id="7" name="PATRIMONIO NETO Y PASIV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9C4ABE-03F5-4B8A-8427-BA2A8209A293}" name="BALANCE_AL_CIERRE_DEL_EJERCICIO_200X" displayName="BALANCE_AL_CIERRE_DEL_EJERCICIO_200X" ref="C1:S122" tableType="queryTable" totalsRowShown="0">
  <autoFilter ref="C1:S122" xr:uid="{8DFF0A41-F7E6-4841-B5B1-634829E064A5}"/>
  <tableColumns count="17">
    <tableColumn id="1" xr3:uid="{40F61CC5-6034-49AA-81B6-8CFD49CAE3D9}" uniqueName="1" name="N° CUENTAS" queryTableFieldId="1" dataDxfId="15"/>
    <tableColumn id="2" xr3:uid="{326363F8-096F-41F4-AE3D-1DFB0E9A7A5F}" uniqueName="2" name="Descripcion" queryTableFieldId="2" dataDxfId="14"/>
    <tableColumn id="13" xr3:uid="{9B503180-EEC3-4B9D-9230-EA1AF43E82D4}" uniqueName="13" name="Orden 1" queryTableFieldId="13" dataDxfId="13"/>
    <tableColumn id="8" xr3:uid="{FFB73419-E024-4170-9CCA-EBB02A6D3C43}" uniqueName="8" name="Nivel 1" queryTableFieldId="8" dataDxfId="12"/>
    <tableColumn id="14" xr3:uid="{68DA1917-2184-419F-AAA1-0F5CD8DDADBD}" uniqueName="14" name="Orden 2" queryTableFieldId="14" dataDxfId="11"/>
    <tableColumn id="9" xr3:uid="{8B70CB73-E01B-4B79-BA9C-0B07815DE141}" uniqueName="9" name="Nivel 2" queryTableFieldId="9" dataDxfId="10"/>
    <tableColumn id="15" xr3:uid="{80DE3F05-1FE4-40C2-ABF5-8DEF7607F5C6}" uniqueName="15" name="Orden 3" queryTableFieldId="15" dataDxfId="9"/>
    <tableColumn id="10" xr3:uid="{74E6DD9C-BD95-4F43-9640-6DBBF73F8DC9}" uniqueName="10" name="Nivel 3" queryTableFieldId="10" dataDxfId="8"/>
    <tableColumn id="16" xr3:uid="{21C7739B-34FE-4904-BF90-FACF78A5CF0E}" uniqueName="16" name="Orden nivel 4" queryTableFieldId="16" dataDxfId="7"/>
    <tableColumn id="11" xr3:uid="{CCD8C653-68D0-41D3-96ED-5ADC45AC25CE}" uniqueName="11" name="Nivel 4" queryTableFieldId="11" dataDxfId="6"/>
    <tableColumn id="17" xr3:uid="{945A094C-6A36-4654-B9CC-6C98A59DFF0B}" uniqueName="17" name="orden 5" queryTableFieldId="17"/>
    <tableColumn id="12" xr3:uid="{1A07A31F-CB99-41F6-AE39-A7436CD0C467}" uniqueName="12" name="Nivel 5" queryTableFieldId="12" dataDxfId="5">
      <calculatedColumnFormula>IF(B2=5,BALANCE_AL_CIERRE_DEL_EJERCICIO_200X[[#This Row],[Descripcion]],"")</calculatedColumnFormula>
    </tableColumn>
    <tableColumn id="3" xr3:uid="{BC45B447-35AD-4E27-B26F-5E9FD7606093}" uniqueName="3" name="NOTAS de la MEMORIA" queryTableFieldId="3" dataDxfId="4"/>
    <tableColumn id="4" xr3:uid="{F166F984-26C0-4CAC-B4CA-4E154DF25FCA}" uniqueName="4" name="200X" queryTableFieldId="4" dataDxfId="3"/>
    <tableColumn id="5" xr3:uid="{7BC28CDE-21DA-428E-B462-08BEC035520D}" uniqueName="5" name="200X-1" queryTableFieldId="5" dataDxfId="2"/>
    <tableColumn id="6" xr3:uid="{FC76FF6E-D2D4-47C0-8415-67F879F921EB}" uniqueName="6" name="Tipo" queryTableFieldId="6" dataDxfId="1"/>
    <tableColumn id="7" xr3:uid="{E6B489A7-E318-4D25-8398-0BE7CF37EA06}" uniqueName="7" name="PATRIMONIO NETO Y PASIVO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AEE0-7990-412E-8265-D3912E23D0D8}">
  <dimension ref="A1:S122"/>
  <sheetViews>
    <sheetView tabSelected="1" topLeftCell="A31" workbookViewId="0">
      <selection activeCell="B60" sqref="B60"/>
    </sheetView>
  </sheetViews>
  <sheetFormatPr defaultRowHeight="15" x14ac:dyDescent="0.25"/>
  <cols>
    <col min="3" max="3" width="81.140625" bestFit="1" customWidth="1"/>
    <col min="4" max="4" width="58.85546875" bestFit="1" customWidth="1"/>
    <col min="5" max="5" width="27.140625" bestFit="1" customWidth="1"/>
    <col min="6" max="6" width="42.85546875" bestFit="1" customWidth="1"/>
    <col min="7" max="7" width="10.28515625" bestFit="1" customWidth="1"/>
    <col min="8" max="8" width="68.28515625" bestFit="1" customWidth="1"/>
    <col min="9" max="9" width="10.28515625" bestFit="1" customWidth="1"/>
    <col min="10" max="10" width="66.42578125" bestFit="1" customWidth="1"/>
    <col min="12" max="13" width="68.28515625" bestFit="1" customWidth="1"/>
  </cols>
  <sheetData>
    <row r="1" spans="1:19" x14ac:dyDescent="0.25">
      <c r="A1" s="2" t="s">
        <v>202</v>
      </c>
      <c r="B1" s="2" t="s">
        <v>201</v>
      </c>
      <c r="C1" t="s">
        <v>0</v>
      </c>
      <c r="D1" t="s">
        <v>200</v>
      </c>
      <c r="E1" t="s">
        <v>208</v>
      </c>
      <c r="F1" t="s">
        <v>203</v>
      </c>
      <c r="G1" t="s">
        <v>209</v>
      </c>
      <c r="H1" t="s">
        <v>204</v>
      </c>
      <c r="I1" t="s">
        <v>210</v>
      </c>
      <c r="J1" t="s">
        <v>205</v>
      </c>
      <c r="K1" t="s">
        <v>211</v>
      </c>
      <c r="L1" t="s">
        <v>206</v>
      </c>
      <c r="M1" t="s">
        <v>212</v>
      </c>
      <c r="N1" t="s">
        <v>207</v>
      </c>
      <c r="O1" t="s">
        <v>2</v>
      </c>
      <c r="P1" t="s">
        <v>3</v>
      </c>
      <c r="Q1" t="s">
        <v>4</v>
      </c>
      <c r="R1" t="s">
        <v>193</v>
      </c>
      <c r="S1" t="s">
        <v>85</v>
      </c>
    </row>
    <row r="2" spans="1:19" x14ac:dyDescent="0.25">
      <c r="A2" s="3">
        <v>1</v>
      </c>
      <c r="B2" s="3">
        <v>1</v>
      </c>
      <c r="C2" s="1"/>
      <c r="D2" t="s">
        <v>1</v>
      </c>
      <c r="E2">
        <v>1</v>
      </c>
      <c r="F2" t="str">
        <f>$D$2</f>
        <v>ACTIVO</v>
      </c>
      <c r="G2">
        <v>0</v>
      </c>
      <c r="I2">
        <v>0</v>
      </c>
      <c r="K2">
        <v>0</v>
      </c>
      <c r="M2">
        <v>0</v>
      </c>
      <c r="N2" t="str">
        <f>IF(B2=5,BALANCE_AL_CIERRE_DEL_EJERCICIO_200X[[#This Row],[Descripcion]],"")</f>
        <v/>
      </c>
      <c r="O2" s="1"/>
      <c r="P2" s="1"/>
      <c r="Q2" s="1"/>
      <c r="R2" s="1"/>
      <c r="S2" s="1"/>
    </row>
    <row r="3" spans="1:19" x14ac:dyDescent="0.25">
      <c r="A3" s="4">
        <v>2</v>
      </c>
      <c r="B3" s="4">
        <v>2</v>
      </c>
      <c r="C3" s="1" t="str">
        <f>C4&amp;"," &amp;C11&amp;"," &amp;C15&amp;"," &amp;C18&amp;"," &amp;C24&amp;"," &amp;C30</f>
        <v>201, (2801), (2901),202, (2802), (2902),203, (2803), (2903),204, (2804),206, (2806), (2906),205, 209, (2805), (2905),210, 211, (2811), (2910), (2911),212,213,214,215,216,217,218,219,(2812),(2813),(2814),(2815),(2816),
        (2817), (2818 ), (2819), (2912),
        (2913), (2914), (2915), (2916), (2917), (2918), (2919),23,220,(2920),221,(282),(2921),2403,2404,(2493),(2494),(293),2423,2424,(2953),(2954),2413,2414,(2943),(2944),2405,(2495),250,(259),2425,252,253,254,(2955),(298),2415,251,(2945),(297),255,258,26,,474</v>
      </c>
      <c r="D3" s="1" t="s">
        <v>5</v>
      </c>
      <c r="E3">
        <v>1</v>
      </c>
      <c r="F3" t="str">
        <f>$D$2</f>
        <v>ACTIVO</v>
      </c>
      <c r="G3">
        <v>1</v>
      </c>
      <c r="H3" t="str">
        <f>$D$3</f>
        <v>A) ACTIVO NO CORRIENTE</v>
      </c>
      <c r="I3">
        <v>0</v>
      </c>
      <c r="K3">
        <v>0</v>
      </c>
      <c r="M3">
        <f t="shared" ref="G3:M68" si="0">IF(N3=N2,M2,M2+1)</f>
        <v>0</v>
      </c>
      <c r="N3" t="str">
        <f>IF(B3=5,BALANCE_AL_CIERRE_DEL_EJERCICIO_200X[[#This Row],[Descripcion]],"")</f>
        <v/>
      </c>
      <c r="O3" s="1" t="s">
        <v>194</v>
      </c>
      <c r="P3" s="1" t="s">
        <v>194</v>
      </c>
      <c r="Q3" s="1" t="s">
        <v>194</v>
      </c>
      <c r="R3" s="1" t="s">
        <v>198</v>
      </c>
      <c r="S3" s="1"/>
    </row>
    <row r="4" spans="1:19" x14ac:dyDescent="0.25">
      <c r="A4" s="3">
        <v>3</v>
      </c>
      <c r="B4" s="3">
        <v>3</v>
      </c>
      <c r="C4" s="1" t="str">
        <f>C5&amp;"," &amp;C6 &amp;"," &amp;C7 &amp;"," &amp;C8&amp;"," &amp;C9&amp;"," &amp;C10</f>
        <v>201, (2801), (2901),202, (2802), (2902),203, (2803), (2903),204, (2804),206, (2806), (2906),205, 209, (2805), (2905)</v>
      </c>
      <c r="D4" s="1" t="s">
        <v>6</v>
      </c>
      <c r="E4">
        <v>1</v>
      </c>
      <c r="F4" t="str">
        <f t="shared" ref="F4:F64" si="1">$D$2</f>
        <v>ACTIVO</v>
      </c>
      <c r="G4">
        <f>IF(H4=H3,G3,G3+1)</f>
        <v>1</v>
      </c>
      <c r="H4" t="str">
        <f t="shared" ref="H4:H30" si="2">$D$3</f>
        <v>A) ACTIVO NO CORRIENTE</v>
      </c>
      <c r="I4">
        <v>1</v>
      </c>
      <c r="J4" t="str">
        <f>$D$4</f>
        <v>I. Inmovilizado intangible.</v>
      </c>
      <c r="K4">
        <v>0</v>
      </c>
      <c r="M4">
        <f t="shared" si="0"/>
        <v>0</v>
      </c>
      <c r="N4" t="str">
        <f>IF(B4=5,BALANCE_AL_CIERRE_DEL_EJERCICIO_200X[[#This Row],[Descripcion]],"")</f>
        <v/>
      </c>
      <c r="O4" s="1" t="s">
        <v>194</v>
      </c>
      <c r="P4" s="1" t="s">
        <v>194</v>
      </c>
      <c r="Q4" s="1" t="s">
        <v>194</v>
      </c>
      <c r="R4" s="1" t="s">
        <v>198</v>
      </c>
      <c r="S4" s="1"/>
    </row>
    <row r="5" spans="1:19" x14ac:dyDescent="0.25">
      <c r="A5" s="4">
        <v>4</v>
      </c>
      <c r="B5" s="4">
        <v>4</v>
      </c>
      <c r="C5" s="1" t="s">
        <v>7</v>
      </c>
      <c r="D5" s="1" t="s">
        <v>8</v>
      </c>
      <c r="E5">
        <v>1</v>
      </c>
      <c r="F5" t="str">
        <f t="shared" si="1"/>
        <v>ACTIVO</v>
      </c>
      <c r="G5">
        <f t="shared" si="0"/>
        <v>1</v>
      </c>
      <c r="H5" t="str">
        <f t="shared" si="2"/>
        <v>A) ACTIVO NO CORRIENTE</v>
      </c>
      <c r="I5">
        <f t="shared" si="0"/>
        <v>1</v>
      </c>
      <c r="J5" t="str">
        <f t="shared" ref="J5:J10" si="3">$D$4</f>
        <v>I. Inmovilizado intangible.</v>
      </c>
      <c r="K5">
        <f t="shared" si="0"/>
        <v>1</v>
      </c>
      <c r="L5" t="str">
        <f>IF(B5=4,BALANCE_AL_CIERRE_DEL_EJERCICIO_200X[[#This Row],[Descripcion]],"")</f>
        <v>1. Desarrollo.</v>
      </c>
      <c r="M5">
        <f t="shared" si="0"/>
        <v>0</v>
      </c>
      <c r="N5" t="str">
        <f>IF(B5=5,BALANCE_AL_CIERRE_DEL_EJERCICIO_200X[[#This Row],[Descripcion]],"")</f>
        <v/>
      </c>
      <c r="O5" s="1" t="s">
        <v>194</v>
      </c>
      <c r="P5" s="1" t="s">
        <v>194</v>
      </c>
      <c r="Q5" s="1" t="s">
        <v>194</v>
      </c>
      <c r="R5" s="1" t="s">
        <v>198</v>
      </c>
      <c r="S5" s="1"/>
    </row>
    <row r="6" spans="1:19" x14ac:dyDescent="0.25">
      <c r="A6" s="3">
        <v>5</v>
      </c>
      <c r="B6" s="3">
        <v>4</v>
      </c>
      <c r="C6" s="1" t="s">
        <v>9</v>
      </c>
      <c r="D6" s="1" t="s">
        <v>10</v>
      </c>
      <c r="E6">
        <v>1</v>
      </c>
      <c r="F6" t="str">
        <f t="shared" si="1"/>
        <v>ACTIVO</v>
      </c>
      <c r="G6">
        <f t="shared" si="0"/>
        <v>1</v>
      </c>
      <c r="H6" t="str">
        <f t="shared" si="2"/>
        <v>A) ACTIVO NO CORRIENTE</v>
      </c>
      <c r="I6">
        <f t="shared" si="0"/>
        <v>1</v>
      </c>
      <c r="J6" t="str">
        <f t="shared" si="3"/>
        <v>I. Inmovilizado intangible.</v>
      </c>
      <c r="K6">
        <f t="shared" si="0"/>
        <v>2</v>
      </c>
      <c r="L6" t="str">
        <f>IF(B6=4,BALANCE_AL_CIERRE_DEL_EJERCICIO_200X[[#This Row],[Descripcion]],"")</f>
        <v>2. Concesiones.</v>
      </c>
      <c r="M6">
        <f t="shared" si="0"/>
        <v>0</v>
      </c>
      <c r="N6" t="str">
        <f>IF(B6=5,BALANCE_AL_CIERRE_DEL_EJERCICIO_200X[[#This Row],[Descripcion]],"")</f>
        <v/>
      </c>
      <c r="O6" s="1" t="s">
        <v>194</v>
      </c>
      <c r="P6" s="1" t="s">
        <v>194</v>
      </c>
      <c r="Q6" s="1" t="s">
        <v>194</v>
      </c>
      <c r="R6" s="1" t="s">
        <v>198</v>
      </c>
      <c r="S6" s="1"/>
    </row>
    <row r="7" spans="1:19" x14ac:dyDescent="0.25">
      <c r="A7" s="4">
        <v>6</v>
      </c>
      <c r="B7" s="4">
        <v>4</v>
      </c>
      <c r="C7" s="1" t="s">
        <v>11</v>
      </c>
      <c r="D7" s="1" t="s">
        <v>12</v>
      </c>
      <c r="E7">
        <v>1</v>
      </c>
      <c r="F7" t="str">
        <f t="shared" si="1"/>
        <v>ACTIVO</v>
      </c>
      <c r="G7">
        <f t="shared" si="0"/>
        <v>1</v>
      </c>
      <c r="H7" t="str">
        <f t="shared" si="2"/>
        <v>A) ACTIVO NO CORRIENTE</v>
      </c>
      <c r="I7">
        <f t="shared" si="0"/>
        <v>1</v>
      </c>
      <c r="J7" t="str">
        <f t="shared" si="3"/>
        <v>I. Inmovilizado intangible.</v>
      </c>
      <c r="K7">
        <f t="shared" si="0"/>
        <v>3</v>
      </c>
      <c r="L7" t="str">
        <f>IF(B7=4,BALANCE_AL_CIERRE_DEL_EJERCICIO_200X[[#This Row],[Descripcion]],"")</f>
        <v>3. Patentes, licencias, marcas y similares.</v>
      </c>
      <c r="M7">
        <f t="shared" si="0"/>
        <v>0</v>
      </c>
      <c r="N7" t="str">
        <f>IF(B7=5,BALANCE_AL_CIERRE_DEL_EJERCICIO_200X[[#This Row],[Descripcion]],"")</f>
        <v/>
      </c>
      <c r="O7" s="1" t="s">
        <v>194</v>
      </c>
      <c r="P7" s="1" t="s">
        <v>194</v>
      </c>
      <c r="Q7" s="1" t="s">
        <v>194</v>
      </c>
      <c r="R7" s="1" t="s">
        <v>198</v>
      </c>
      <c r="S7" s="1"/>
    </row>
    <row r="8" spans="1:19" x14ac:dyDescent="0.25">
      <c r="A8" s="3">
        <v>7</v>
      </c>
      <c r="B8" s="3">
        <v>4</v>
      </c>
      <c r="C8" s="1" t="s">
        <v>13</v>
      </c>
      <c r="D8" s="1" t="s">
        <v>14</v>
      </c>
      <c r="E8">
        <v>1</v>
      </c>
      <c r="F8" t="str">
        <f t="shared" si="1"/>
        <v>ACTIVO</v>
      </c>
      <c r="G8">
        <f t="shared" si="0"/>
        <v>1</v>
      </c>
      <c r="H8" t="str">
        <f t="shared" si="2"/>
        <v>A) ACTIVO NO CORRIENTE</v>
      </c>
      <c r="I8">
        <f t="shared" si="0"/>
        <v>1</v>
      </c>
      <c r="J8" t="str">
        <f t="shared" si="3"/>
        <v>I. Inmovilizado intangible.</v>
      </c>
      <c r="K8">
        <f t="shared" si="0"/>
        <v>4</v>
      </c>
      <c r="L8" t="str">
        <f>IF(B8=4,BALANCE_AL_CIERRE_DEL_EJERCICIO_200X[[#This Row],[Descripcion]],"")</f>
        <v>4. Fondo de comercio.</v>
      </c>
      <c r="M8">
        <f t="shared" si="0"/>
        <v>0</v>
      </c>
      <c r="N8" t="str">
        <f>IF(B8=5,BALANCE_AL_CIERRE_DEL_EJERCICIO_200X[[#This Row],[Descripcion]],"")</f>
        <v/>
      </c>
      <c r="O8" s="1" t="s">
        <v>194</v>
      </c>
      <c r="P8" s="1" t="s">
        <v>194</v>
      </c>
      <c r="Q8" s="1" t="s">
        <v>194</v>
      </c>
      <c r="R8" s="1" t="s">
        <v>198</v>
      </c>
      <c r="S8" s="1"/>
    </row>
    <row r="9" spans="1:19" x14ac:dyDescent="0.25">
      <c r="A9" s="4">
        <v>8</v>
      </c>
      <c r="B9" s="4">
        <v>4</v>
      </c>
      <c r="C9" s="1" t="s">
        <v>15</v>
      </c>
      <c r="D9" s="1" t="s">
        <v>16</v>
      </c>
      <c r="E9">
        <v>1</v>
      </c>
      <c r="F9" t="str">
        <f t="shared" si="1"/>
        <v>ACTIVO</v>
      </c>
      <c r="G9">
        <f t="shared" si="0"/>
        <v>1</v>
      </c>
      <c r="H9" t="str">
        <f t="shared" si="2"/>
        <v>A) ACTIVO NO CORRIENTE</v>
      </c>
      <c r="I9">
        <f t="shared" si="0"/>
        <v>1</v>
      </c>
      <c r="J9" t="str">
        <f t="shared" si="3"/>
        <v>I. Inmovilizado intangible.</v>
      </c>
      <c r="K9">
        <f t="shared" si="0"/>
        <v>5</v>
      </c>
      <c r="L9" t="str">
        <f>IF(B9=4,BALANCE_AL_CIERRE_DEL_EJERCICIO_200X[[#This Row],[Descripcion]],"")</f>
        <v>5. Aplicaciones informáticas.</v>
      </c>
      <c r="M9">
        <f t="shared" si="0"/>
        <v>0</v>
      </c>
      <c r="N9" t="str">
        <f>IF(B9=5,BALANCE_AL_CIERRE_DEL_EJERCICIO_200X[[#This Row],[Descripcion]],"")</f>
        <v/>
      </c>
      <c r="O9" s="1" t="s">
        <v>194</v>
      </c>
      <c r="P9" s="1" t="s">
        <v>194</v>
      </c>
      <c r="Q9" s="1" t="s">
        <v>194</v>
      </c>
      <c r="R9" s="1" t="s">
        <v>198</v>
      </c>
      <c r="S9" s="1"/>
    </row>
    <row r="10" spans="1:19" x14ac:dyDescent="0.25">
      <c r="A10" s="3">
        <v>9</v>
      </c>
      <c r="B10" s="3">
        <v>4</v>
      </c>
      <c r="C10" s="1" t="s">
        <v>17</v>
      </c>
      <c r="D10" s="1" t="s">
        <v>18</v>
      </c>
      <c r="E10">
        <v>1</v>
      </c>
      <c r="F10" t="str">
        <f t="shared" si="1"/>
        <v>ACTIVO</v>
      </c>
      <c r="G10">
        <f t="shared" si="0"/>
        <v>1</v>
      </c>
      <c r="H10" t="str">
        <f t="shared" si="2"/>
        <v>A) ACTIVO NO CORRIENTE</v>
      </c>
      <c r="I10">
        <f t="shared" si="0"/>
        <v>1</v>
      </c>
      <c r="J10" t="str">
        <f t="shared" si="3"/>
        <v>I. Inmovilizado intangible.</v>
      </c>
      <c r="K10">
        <f t="shared" si="0"/>
        <v>6</v>
      </c>
      <c r="L10" t="str">
        <f>IF(B10=4,BALANCE_AL_CIERRE_DEL_EJERCICIO_200X[[#This Row],[Descripcion]],"")</f>
        <v>6. Otro inmovilizado intangible.</v>
      </c>
      <c r="M10">
        <f t="shared" si="0"/>
        <v>0</v>
      </c>
      <c r="N10" t="str">
        <f>IF(B10=5,BALANCE_AL_CIERRE_DEL_EJERCICIO_200X[[#This Row],[Descripcion]],"")</f>
        <v/>
      </c>
      <c r="O10" s="1" t="s">
        <v>194</v>
      </c>
      <c r="P10" s="1" t="s">
        <v>194</v>
      </c>
      <c r="Q10" s="1" t="s">
        <v>194</v>
      </c>
      <c r="R10" s="1" t="s">
        <v>198</v>
      </c>
      <c r="S10" s="1"/>
    </row>
    <row r="11" spans="1:19" x14ac:dyDescent="0.25">
      <c r="A11" s="4">
        <v>10</v>
      </c>
      <c r="B11" s="4">
        <v>3</v>
      </c>
      <c r="C11" s="1" t="str">
        <f>C12&amp;"," &amp;C13&amp;"," &amp;C14</f>
        <v>210, 211, (2811), (2910), (2911),212,213,214,215,216,217,218,219,(2812),(2813),(2814),(2815),(2816),
        (2817), (2818 ), (2819), (2912),
        (2913), (2914), (2915), (2916), (2917), (2918), (2919),23</v>
      </c>
      <c r="D11" s="1" t="s">
        <v>19</v>
      </c>
      <c r="E11">
        <v>1</v>
      </c>
      <c r="F11" t="str">
        <f t="shared" si="1"/>
        <v>ACTIVO</v>
      </c>
      <c r="G11">
        <f t="shared" si="0"/>
        <v>1</v>
      </c>
      <c r="H11" t="str">
        <f t="shared" si="2"/>
        <v>A) ACTIVO NO CORRIENTE</v>
      </c>
      <c r="I11">
        <f t="shared" si="0"/>
        <v>2</v>
      </c>
      <c r="J11" t="str">
        <f>$D$11</f>
        <v>II. Inmovilizado material.</v>
      </c>
      <c r="K11">
        <v>0</v>
      </c>
      <c r="L11" t="str">
        <f>IF(B11=4,BALANCE_AL_CIERRE_DEL_EJERCICIO_200X[[#This Row],[Descripcion]],"")</f>
        <v/>
      </c>
      <c r="M11">
        <f t="shared" si="0"/>
        <v>0</v>
      </c>
      <c r="N11" t="str">
        <f>IF(B11=5,BALANCE_AL_CIERRE_DEL_EJERCICIO_200X[[#This Row],[Descripcion]],"")</f>
        <v/>
      </c>
      <c r="O11" s="1" t="s">
        <v>194</v>
      </c>
      <c r="P11" s="1" t="s">
        <v>194</v>
      </c>
      <c r="Q11" s="1" t="s">
        <v>194</v>
      </c>
      <c r="R11" s="1" t="s">
        <v>198</v>
      </c>
      <c r="S11" s="1"/>
    </row>
    <row r="12" spans="1:19" x14ac:dyDescent="0.25">
      <c r="A12" s="3">
        <v>11</v>
      </c>
      <c r="B12" s="3">
        <v>4</v>
      </c>
      <c r="C12" s="1" t="s">
        <v>20</v>
      </c>
      <c r="D12" s="1" t="s">
        <v>21</v>
      </c>
      <c r="E12">
        <v>1</v>
      </c>
      <c r="F12" t="str">
        <f t="shared" si="1"/>
        <v>ACTIVO</v>
      </c>
      <c r="G12">
        <f t="shared" si="0"/>
        <v>1</v>
      </c>
      <c r="H12" t="str">
        <f t="shared" si="2"/>
        <v>A) ACTIVO NO CORRIENTE</v>
      </c>
      <c r="I12">
        <f t="shared" si="0"/>
        <v>2</v>
      </c>
      <c r="J12" t="str">
        <f t="shared" ref="J12:J14" si="4">$D$11</f>
        <v>II. Inmovilizado material.</v>
      </c>
      <c r="K12">
        <v>7</v>
      </c>
      <c r="L12" t="str">
        <f>IF(B12=4,BALANCE_AL_CIERRE_DEL_EJERCICIO_200X[[#This Row],[Descripcion]],"")</f>
        <v>1. Terrenos y construcciones.</v>
      </c>
      <c r="M12">
        <f t="shared" si="0"/>
        <v>0</v>
      </c>
      <c r="N12" t="str">
        <f>IF(B12=5,BALANCE_AL_CIERRE_DEL_EJERCICIO_200X[[#This Row],[Descripcion]],"")</f>
        <v/>
      </c>
      <c r="O12" s="1" t="s">
        <v>194</v>
      </c>
      <c r="P12" s="1" t="s">
        <v>194</v>
      </c>
      <c r="Q12" s="1" t="s">
        <v>194</v>
      </c>
      <c r="R12" s="1" t="s">
        <v>198</v>
      </c>
      <c r="S12" s="1"/>
    </row>
    <row r="13" spans="1:19" x14ac:dyDescent="0.25">
      <c r="A13" s="4">
        <v>12</v>
      </c>
      <c r="B13" s="4">
        <v>4</v>
      </c>
      <c r="C13" s="1" t="s">
        <v>199</v>
      </c>
      <c r="D13" s="1" t="s">
        <v>22</v>
      </c>
      <c r="E13">
        <v>1</v>
      </c>
      <c r="F13" t="str">
        <f t="shared" si="1"/>
        <v>ACTIVO</v>
      </c>
      <c r="G13">
        <f t="shared" si="0"/>
        <v>1</v>
      </c>
      <c r="H13" t="str">
        <f t="shared" si="2"/>
        <v>A) ACTIVO NO CORRIENTE</v>
      </c>
      <c r="I13">
        <f t="shared" si="0"/>
        <v>2</v>
      </c>
      <c r="J13" t="str">
        <f t="shared" si="4"/>
        <v>II. Inmovilizado material.</v>
      </c>
      <c r="K13">
        <f t="shared" si="0"/>
        <v>8</v>
      </c>
      <c r="L13" t="str">
        <f>IF(B13=4,BALANCE_AL_CIERRE_DEL_EJERCICIO_200X[[#This Row],[Descripcion]],"")</f>
        <v>2. Instalaciones técnicas, y otro inmovilizado material.</v>
      </c>
      <c r="M13">
        <f t="shared" si="0"/>
        <v>0</v>
      </c>
      <c r="N13" t="str">
        <f>IF(B13=5,BALANCE_AL_CIERRE_DEL_EJERCICIO_200X[[#This Row],[Descripcion]],"")</f>
        <v/>
      </c>
      <c r="O13" s="1" t="s">
        <v>194</v>
      </c>
      <c r="P13" s="1" t="s">
        <v>194</v>
      </c>
      <c r="Q13" s="1" t="s">
        <v>194</v>
      </c>
      <c r="R13" s="1" t="s">
        <v>198</v>
      </c>
      <c r="S13" s="1"/>
    </row>
    <row r="14" spans="1:19" x14ac:dyDescent="0.25">
      <c r="A14" s="3">
        <v>13</v>
      </c>
      <c r="B14" s="3">
        <v>4</v>
      </c>
      <c r="C14" s="1" t="s">
        <v>145</v>
      </c>
      <c r="D14" s="1" t="s">
        <v>23</v>
      </c>
      <c r="E14">
        <v>1</v>
      </c>
      <c r="F14" t="str">
        <f t="shared" si="1"/>
        <v>ACTIVO</v>
      </c>
      <c r="G14">
        <f t="shared" si="0"/>
        <v>1</v>
      </c>
      <c r="H14" t="str">
        <f t="shared" si="2"/>
        <v>A) ACTIVO NO CORRIENTE</v>
      </c>
      <c r="I14">
        <f t="shared" si="0"/>
        <v>2</v>
      </c>
      <c r="J14" t="str">
        <f t="shared" si="4"/>
        <v>II. Inmovilizado material.</v>
      </c>
      <c r="K14">
        <f t="shared" si="0"/>
        <v>9</v>
      </c>
      <c r="L14" t="str">
        <f>IF(B14=4,BALANCE_AL_CIERRE_DEL_EJERCICIO_200X[[#This Row],[Descripcion]],"")</f>
        <v>3. Inmovilizado en curso y anticipos.</v>
      </c>
      <c r="M14">
        <f t="shared" si="0"/>
        <v>0</v>
      </c>
      <c r="N14" t="str">
        <f>IF(B14=5,BALANCE_AL_CIERRE_DEL_EJERCICIO_200X[[#This Row],[Descripcion]],"")</f>
        <v/>
      </c>
      <c r="O14" s="1" t="s">
        <v>194</v>
      </c>
      <c r="P14" s="1" t="s">
        <v>194</v>
      </c>
      <c r="Q14" s="1" t="s">
        <v>194</v>
      </c>
      <c r="R14" s="1" t="s">
        <v>198</v>
      </c>
      <c r="S14" s="1"/>
    </row>
    <row r="15" spans="1:19" x14ac:dyDescent="0.25">
      <c r="A15" s="4">
        <v>14</v>
      </c>
      <c r="B15" s="4">
        <v>3</v>
      </c>
      <c r="C15" s="1" t="str">
        <f>C16&amp;"," &amp;C17</f>
        <v>220,(2920),221,(282),(2921)</v>
      </c>
      <c r="D15" s="1" t="s">
        <v>24</v>
      </c>
      <c r="E15">
        <v>1</v>
      </c>
      <c r="F15" t="str">
        <f t="shared" si="1"/>
        <v>ACTIVO</v>
      </c>
      <c r="G15">
        <f t="shared" si="0"/>
        <v>1</v>
      </c>
      <c r="H15" t="str">
        <f t="shared" si="2"/>
        <v>A) ACTIVO NO CORRIENTE</v>
      </c>
      <c r="I15">
        <f t="shared" si="0"/>
        <v>3</v>
      </c>
      <c r="J15" t="str">
        <f>$D$15</f>
        <v>III. Inversiones inmobiliarias.</v>
      </c>
      <c r="K15">
        <v>0</v>
      </c>
      <c r="L15" t="str">
        <f>IF(B15=4,BALANCE_AL_CIERRE_DEL_EJERCICIO_200X[[#This Row],[Descripcion]],"")</f>
        <v/>
      </c>
      <c r="M15">
        <f t="shared" si="0"/>
        <v>0</v>
      </c>
      <c r="N15" t="str">
        <f>IF(B15=5,BALANCE_AL_CIERRE_DEL_EJERCICIO_200X[[#This Row],[Descripcion]],"")</f>
        <v/>
      </c>
      <c r="O15" s="1" t="s">
        <v>194</v>
      </c>
      <c r="P15" s="1" t="s">
        <v>194</v>
      </c>
      <c r="Q15" s="1" t="s">
        <v>194</v>
      </c>
      <c r="R15" s="1" t="s">
        <v>198</v>
      </c>
      <c r="S15" s="1"/>
    </row>
    <row r="16" spans="1:19" x14ac:dyDescent="0.25">
      <c r="A16" s="3">
        <v>15</v>
      </c>
      <c r="B16" s="3">
        <v>4</v>
      </c>
      <c r="C16" s="1" t="s">
        <v>25</v>
      </c>
      <c r="D16" s="1" t="s">
        <v>26</v>
      </c>
      <c r="E16">
        <v>1</v>
      </c>
      <c r="F16" t="str">
        <f t="shared" si="1"/>
        <v>ACTIVO</v>
      </c>
      <c r="G16">
        <f t="shared" si="0"/>
        <v>1</v>
      </c>
      <c r="H16" t="str">
        <f t="shared" si="2"/>
        <v>A) ACTIVO NO CORRIENTE</v>
      </c>
      <c r="I16">
        <f t="shared" si="0"/>
        <v>3</v>
      </c>
      <c r="J16" t="str">
        <f t="shared" ref="J16:J17" si="5">$D$15</f>
        <v>III. Inversiones inmobiliarias.</v>
      </c>
      <c r="K16">
        <v>10</v>
      </c>
      <c r="L16" t="str">
        <f>IF(B16=4,BALANCE_AL_CIERRE_DEL_EJERCICIO_200X[[#This Row],[Descripcion]],"")</f>
        <v>1. Terrenos.</v>
      </c>
      <c r="M16">
        <f t="shared" si="0"/>
        <v>0</v>
      </c>
      <c r="N16" t="str">
        <f>IF(B16=5,BALANCE_AL_CIERRE_DEL_EJERCICIO_200X[[#This Row],[Descripcion]],"")</f>
        <v/>
      </c>
      <c r="O16" s="1" t="s">
        <v>194</v>
      </c>
      <c r="P16" s="1" t="s">
        <v>194</v>
      </c>
      <c r="Q16" s="1" t="s">
        <v>194</v>
      </c>
      <c r="R16" s="1" t="s">
        <v>198</v>
      </c>
      <c r="S16" s="1"/>
    </row>
    <row r="17" spans="1:19" x14ac:dyDescent="0.25">
      <c r="A17" s="4">
        <v>16</v>
      </c>
      <c r="B17" s="4">
        <v>4</v>
      </c>
      <c r="C17" s="1" t="s">
        <v>27</v>
      </c>
      <c r="D17" s="1" t="s">
        <v>28</v>
      </c>
      <c r="E17">
        <v>1</v>
      </c>
      <c r="F17" t="str">
        <f t="shared" si="1"/>
        <v>ACTIVO</v>
      </c>
      <c r="G17">
        <f t="shared" si="0"/>
        <v>1</v>
      </c>
      <c r="H17" t="str">
        <f t="shared" si="2"/>
        <v>A) ACTIVO NO CORRIENTE</v>
      </c>
      <c r="I17">
        <f t="shared" si="0"/>
        <v>3</v>
      </c>
      <c r="J17" t="str">
        <f t="shared" si="5"/>
        <v>III. Inversiones inmobiliarias.</v>
      </c>
      <c r="K17">
        <f t="shared" si="0"/>
        <v>11</v>
      </c>
      <c r="L17" t="str">
        <f>IF(B17=4,BALANCE_AL_CIERRE_DEL_EJERCICIO_200X[[#This Row],[Descripcion]],"")</f>
        <v>2. Construcciones.</v>
      </c>
      <c r="M17">
        <f t="shared" si="0"/>
        <v>0</v>
      </c>
      <c r="N17" t="str">
        <f>IF(B17=5,BALANCE_AL_CIERRE_DEL_EJERCICIO_200X[[#This Row],[Descripcion]],"")</f>
        <v/>
      </c>
      <c r="O17" s="1" t="s">
        <v>194</v>
      </c>
      <c r="P17" s="1" t="s">
        <v>194</v>
      </c>
      <c r="Q17" s="1" t="s">
        <v>194</v>
      </c>
      <c r="R17" s="1" t="s">
        <v>198</v>
      </c>
      <c r="S17" s="1"/>
    </row>
    <row r="18" spans="1:19" x14ac:dyDescent="0.25">
      <c r="A18" s="3">
        <v>17</v>
      </c>
      <c r="B18" s="3">
        <v>3</v>
      </c>
      <c r="C18" s="1" t="str">
        <f>C19&amp;"," &amp;C20&amp;"," &amp;C21</f>
        <v>2403,2404,(2493),(2494),(293),2423,2424,(2953),(2954),2413,2414,(2943),(2944)</v>
      </c>
      <c r="D18" s="1" t="s">
        <v>29</v>
      </c>
      <c r="E18">
        <v>1</v>
      </c>
      <c r="F18" t="str">
        <f t="shared" si="1"/>
        <v>ACTIVO</v>
      </c>
      <c r="G18">
        <f t="shared" si="0"/>
        <v>1</v>
      </c>
      <c r="H18" t="str">
        <f t="shared" si="2"/>
        <v>A) ACTIVO NO CORRIENTE</v>
      </c>
      <c r="I18">
        <f t="shared" si="0"/>
        <v>4</v>
      </c>
      <c r="J18" t="str">
        <f>$D$18</f>
        <v>IV. Inversiones en empresas del grupo y asociadas a largo plazo.</v>
      </c>
      <c r="K18">
        <v>0</v>
      </c>
      <c r="L18" t="str">
        <f>IF(B18=4,BALANCE_AL_CIERRE_DEL_EJERCICIO_200X[[#This Row],[Descripcion]],"")</f>
        <v/>
      </c>
      <c r="M18">
        <f t="shared" si="0"/>
        <v>0</v>
      </c>
      <c r="N18" t="str">
        <f>IF(B18=5,BALANCE_AL_CIERRE_DEL_EJERCICIO_200X[[#This Row],[Descripcion]],"")</f>
        <v/>
      </c>
      <c r="O18" s="1" t="s">
        <v>194</v>
      </c>
      <c r="P18" s="1" t="s">
        <v>194</v>
      </c>
      <c r="Q18" s="1" t="s">
        <v>194</v>
      </c>
      <c r="R18" s="1" t="s">
        <v>198</v>
      </c>
      <c r="S18" s="1"/>
    </row>
    <row r="19" spans="1:19" x14ac:dyDescent="0.25">
      <c r="A19" s="4">
        <v>18</v>
      </c>
      <c r="B19" s="4">
        <v>4</v>
      </c>
      <c r="C19" s="1" t="s">
        <v>30</v>
      </c>
      <c r="D19" s="1" t="s">
        <v>31</v>
      </c>
      <c r="E19">
        <v>1</v>
      </c>
      <c r="F19" t="str">
        <f t="shared" si="1"/>
        <v>ACTIVO</v>
      </c>
      <c r="G19">
        <f t="shared" si="0"/>
        <v>1</v>
      </c>
      <c r="H19" t="str">
        <f t="shared" si="2"/>
        <v>A) ACTIVO NO CORRIENTE</v>
      </c>
      <c r="I19">
        <f t="shared" si="0"/>
        <v>4</v>
      </c>
      <c r="J19" t="str">
        <f t="shared" ref="J19:J23" si="6">$D$18</f>
        <v>IV. Inversiones en empresas del grupo y asociadas a largo plazo.</v>
      </c>
      <c r="K19">
        <v>12</v>
      </c>
      <c r="L19" t="str">
        <f>IF(B19=4,BALANCE_AL_CIERRE_DEL_EJERCICIO_200X[[#This Row],[Descripcion]],"")</f>
        <v>1. Instrumentos de patrimonio.</v>
      </c>
      <c r="M19">
        <f t="shared" si="0"/>
        <v>0</v>
      </c>
      <c r="N19" t="str">
        <f>IF(B19=5,BALANCE_AL_CIERRE_DEL_EJERCICIO_200X[[#This Row],[Descripcion]],"")</f>
        <v/>
      </c>
      <c r="O19" s="1" t="s">
        <v>194</v>
      </c>
      <c r="P19" s="1" t="s">
        <v>194</v>
      </c>
      <c r="Q19" s="1" t="s">
        <v>194</v>
      </c>
      <c r="R19" s="1" t="s">
        <v>198</v>
      </c>
      <c r="S19" s="1"/>
    </row>
    <row r="20" spans="1:19" x14ac:dyDescent="0.25">
      <c r="A20" s="3">
        <v>19</v>
      </c>
      <c r="B20" s="3">
        <v>4</v>
      </c>
      <c r="C20" s="1" t="s">
        <v>32</v>
      </c>
      <c r="D20" s="1" t="s">
        <v>33</v>
      </c>
      <c r="E20">
        <v>1</v>
      </c>
      <c r="F20" t="str">
        <f t="shared" si="1"/>
        <v>ACTIVO</v>
      </c>
      <c r="G20">
        <f t="shared" si="0"/>
        <v>1</v>
      </c>
      <c r="H20" t="str">
        <f t="shared" si="2"/>
        <v>A) ACTIVO NO CORRIENTE</v>
      </c>
      <c r="I20">
        <f t="shared" si="0"/>
        <v>4</v>
      </c>
      <c r="J20" t="str">
        <f t="shared" si="6"/>
        <v>IV. Inversiones en empresas del grupo y asociadas a largo plazo.</v>
      </c>
      <c r="K20">
        <f t="shared" si="0"/>
        <v>13</v>
      </c>
      <c r="L20" t="str">
        <f>IF(B20=4,BALANCE_AL_CIERRE_DEL_EJERCICIO_200X[[#This Row],[Descripcion]],"")</f>
        <v>2. Créditos a empresas.</v>
      </c>
      <c r="M20">
        <f t="shared" si="0"/>
        <v>0</v>
      </c>
      <c r="N20" t="str">
        <f>IF(B20=5,BALANCE_AL_CIERRE_DEL_EJERCICIO_200X[[#This Row],[Descripcion]],"")</f>
        <v/>
      </c>
      <c r="O20" s="1" t="s">
        <v>194</v>
      </c>
      <c r="P20" s="1" t="s">
        <v>194</v>
      </c>
      <c r="Q20" s="1" t="s">
        <v>194</v>
      </c>
      <c r="R20" s="1" t="s">
        <v>198</v>
      </c>
      <c r="S20" s="1"/>
    </row>
    <row r="21" spans="1:19" x14ac:dyDescent="0.25">
      <c r="A21" s="4">
        <v>20</v>
      </c>
      <c r="B21" s="4">
        <v>4</v>
      </c>
      <c r="C21" s="1" t="s">
        <v>34</v>
      </c>
      <c r="D21" s="1" t="s">
        <v>35</v>
      </c>
      <c r="E21">
        <v>1</v>
      </c>
      <c r="F21" t="str">
        <f t="shared" si="1"/>
        <v>ACTIVO</v>
      </c>
      <c r="G21">
        <f t="shared" si="0"/>
        <v>1</v>
      </c>
      <c r="H21" t="str">
        <f t="shared" si="2"/>
        <v>A) ACTIVO NO CORRIENTE</v>
      </c>
      <c r="I21">
        <f t="shared" si="0"/>
        <v>4</v>
      </c>
      <c r="J21" t="str">
        <f t="shared" si="6"/>
        <v>IV. Inversiones en empresas del grupo y asociadas a largo plazo.</v>
      </c>
      <c r="K21">
        <f t="shared" si="0"/>
        <v>14</v>
      </c>
      <c r="L21" t="str">
        <f>IF(B21=4,BALANCE_AL_CIERRE_DEL_EJERCICIO_200X[[#This Row],[Descripcion]],"")</f>
        <v>3. Valores representativos de deuda.</v>
      </c>
      <c r="M21">
        <f t="shared" si="0"/>
        <v>0</v>
      </c>
      <c r="N21" t="str">
        <f>IF(B21=5,BALANCE_AL_CIERRE_DEL_EJERCICIO_200X[[#This Row],[Descripcion]],"")</f>
        <v/>
      </c>
      <c r="O21" s="1" t="s">
        <v>194</v>
      </c>
      <c r="P21" s="1" t="s">
        <v>194</v>
      </c>
      <c r="Q21" s="1" t="s">
        <v>194</v>
      </c>
      <c r="R21" s="1" t="s">
        <v>198</v>
      </c>
      <c r="S21" s="1"/>
    </row>
    <row r="22" spans="1:19" x14ac:dyDescent="0.25">
      <c r="A22" s="3">
        <v>21</v>
      </c>
      <c r="B22" s="3">
        <v>4</v>
      </c>
      <c r="C22" s="1" t="s">
        <v>194</v>
      </c>
      <c r="D22" s="1" t="s">
        <v>36</v>
      </c>
      <c r="E22">
        <v>1</v>
      </c>
      <c r="F22" t="str">
        <f t="shared" si="1"/>
        <v>ACTIVO</v>
      </c>
      <c r="G22">
        <f t="shared" si="0"/>
        <v>1</v>
      </c>
      <c r="H22" t="str">
        <f t="shared" si="2"/>
        <v>A) ACTIVO NO CORRIENTE</v>
      </c>
      <c r="I22">
        <f t="shared" si="0"/>
        <v>4</v>
      </c>
      <c r="J22" t="str">
        <f t="shared" si="6"/>
        <v>IV. Inversiones en empresas del grupo y asociadas a largo plazo.</v>
      </c>
      <c r="K22">
        <f t="shared" si="0"/>
        <v>15</v>
      </c>
      <c r="L22" t="str">
        <f>IF(B22=4,BALANCE_AL_CIERRE_DEL_EJERCICIO_200X[[#This Row],[Descripcion]],"")</f>
        <v>4. Derivados.</v>
      </c>
      <c r="M22">
        <f t="shared" si="0"/>
        <v>0</v>
      </c>
      <c r="N22" t="str">
        <f>IF(B22=5,BALANCE_AL_CIERRE_DEL_EJERCICIO_200X[[#This Row],[Descripcion]],"")</f>
        <v/>
      </c>
      <c r="O22" s="1" t="s">
        <v>194</v>
      </c>
      <c r="P22" s="1" t="s">
        <v>194</v>
      </c>
      <c r="Q22" s="1" t="s">
        <v>194</v>
      </c>
      <c r="R22" s="1" t="s">
        <v>198</v>
      </c>
      <c r="S22" s="1"/>
    </row>
    <row r="23" spans="1:19" x14ac:dyDescent="0.25">
      <c r="A23" s="4">
        <v>22</v>
      </c>
      <c r="B23" s="4">
        <v>4</v>
      </c>
      <c r="C23" s="1" t="s">
        <v>194</v>
      </c>
      <c r="D23" s="1" t="s">
        <v>37</v>
      </c>
      <c r="E23">
        <v>1</v>
      </c>
      <c r="F23" t="str">
        <f t="shared" si="1"/>
        <v>ACTIVO</v>
      </c>
      <c r="G23">
        <f t="shared" si="0"/>
        <v>1</v>
      </c>
      <c r="H23" t="str">
        <f t="shared" si="2"/>
        <v>A) ACTIVO NO CORRIENTE</v>
      </c>
      <c r="I23">
        <f t="shared" si="0"/>
        <v>4</v>
      </c>
      <c r="J23" t="str">
        <f t="shared" si="6"/>
        <v>IV. Inversiones en empresas del grupo y asociadas a largo plazo.</v>
      </c>
      <c r="K23">
        <f t="shared" si="0"/>
        <v>16</v>
      </c>
      <c r="L23" t="str">
        <f>IF(B23=4,BALANCE_AL_CIERRE_DEL_EJERCICIO_200X[[#This Row],[Descripcion]],"")</f>
        <v>5. Otros activos financieros.</v>
      </c>
      <c r="M23">
        <f t="shared" si="0"/>
        <v>0</v>
      </c>
      <c r="N23" t="str">
        <f>IF(B23=5,BALANCE_AL_CIERRE_DEL_EJERCICIO_200X[[#This Row],[Descripcion]],"")</f>
        <v/>
      </c>
      <c r="O23" s="1" t="s">
        <v>194</v>
      </c>
      <c r="P23" s="1" t="s">
        <v>194</v>
      </c>
      <c r="Q23" s="1" t="s">
        <v>194</v>
      </c>
      <c r="R23" s="1" t="s">
        <v>198</v>
      </c>
      <c r="S23" s="1"/>
    </row>
    <row r="24" spans="1:19" x14ac:dyDescent="0.25">
      <c r="A24" s="3">
        <v>23</v>
      </c>
      <c r="B24" s="3">
        <v>3</v>
      </c>
      <c r="C24" s="1" t="str">
        <f>C25&amp;","&amp;C26&amp;","&amp;C27&amp;","&amp;C28&amp;","&amp;C29&amp;","</f>
        <v>2405,(2495),250,(259),2425,252,253,254,(2955),(298),2415,251,(2945),(297),255,258,26,</v>
      </c>
      <c r="D24" s="1" t="s">
        <v>38</v>
      </c>
      <c r="E24">
        <v>1</v>
      </c>
      <c r="F24" t="str">
        <f t="shared" si="1"/>
        <v>ACTIVO</v>
      </c>
      <c r="G24">
        <f t="shared" si="0"/>
        <v>1</v>
      </c>
      <c r="H24" t="str">
        <f t="shared" si="2"/>
        <v>A) ACTIVO NO CORRIENTE</v>
      </c>
      <c r="I24">
        <f t="shared" si="0"/>
        <v>5</v>
      </c>
      <c r="J24" t="str">
        <f>$D$24</f>
        <v>V. Inversiones financieras a largo plazo.</v>
      </c>
      <c r="K24">
        <v>0</v>
      </c>
      <c r="L24" t="str">
        <f>IF(B24=4,BALANCE_AL_CIERRE_DEL_EJERCICIO_200X[[#This Row],[Descripcion]],"")</f>
        <v/>
      </c>
      <c r="M24">
        <f t="shared" si="0"/>
        <v>0</v>
      </c>
      <c r="N24" t="str">
        <f>IF(B24=5,BALANCE_AL_CIERRE_DEL_EJERCICIO_200X[[#This Row],[Descripcion]],"")</f>
        <v/>
      </c>
      <c r="O24" s="1" t="s">
        <v>194</v>
      </c>
      <c r="P24" s="1" t="s">
        <v>194</v>
      </c>
      <c r="Q24" s="1" t="s">
        <v>194</v>
      </c>
      <c r="R24" s="1" t="s">
        <v>198</v>
      </c>
      <c r="S24" s="1"/>
    </row>
    <row r="25" spans="1:19" x14ac:dyDescent="0.25">
      <c r="A25" s="4">
        <v>24</v>
      </c>
      <c r="B25" s="4">
        <v>4</v>
      </c>
      <c r="C25" s="1" t="s">
        <v>39</v>
      </c>
      <c r="D25" s="1" t="s">
        <v>31</v>
      </c>
      <c r="E25">
        <v>1</v>
      </c>
      <c r="F25" t="str">
        <f t="shared" si="1"/>
        <v>ACTIVO</v>
      </c>
      <c r="G25">
        <f t="shared" si="0"/>
        <v>1</v>
      </c>
      <c r="H25" t="str">
        <f t="shared" si="2"/>
        <v>A) ACTIVO NO CORRIENTE</v>
      </c>
      <c r="I25">
        <f t="shared" si="0"/>
        <v>5</v>
      </c>
      <c r="J25" t="str">
        <f t="shared" ref="J25:J29" si="7">$D$24</f>
        <v>V. Inversiones financieras a largo plazo.</v>
      </c>
      <c r="K25">
        <v>17</v>
      </c>
      <c r="L25" t="str">
        <f>IF(B25=4,BALANCE_AL_CIERRE_DEL_EJERCICIO_200X[[#This Row],[Descripcion]],"")</f>
        <v>1. Instrumentos de patrimonio.</v>
      </c>
      <c r="M25">
        <f t="shared" si="0"/>
        <v>0</v>
      </c>
      <c r="N25" t="str">
        <f>IF(B25=5,BALANCE_AL_CIERRE_DEL_EJERCICIO_200X[[#This Row],[Descripcion]],"")</f>
        <v/>
      </c>
      <c r="O25" s="1" t="s">
        <v>194</v>
      </c>
      <c r="P25" s="1" t="s">
        <v>194</v>
      </c>
      <c r="Q25" s="1" t="s">
        <v>194</v>
      </c>
      <c r="R25" s="1" t="s">
        <v>198</v>
      </c>
      <c r="S25" s="1"/>
    </row>
    <row r="26" spans="1:19" x14ac:dyDescent="0.25">
      <c r="A26" s="3">
        <v>25</v>
      </c>
      <c r="B26" s="3">
        <v>4</v>
      </c>
      <c r="C26" s="1" t="s">
        <v>40</v>
      </c>
      <c r="D26" s="1" t="s">
        <v>41</v>
      </c>
      <c r="E26">
        <v>1</v>
      </c>
      <c r="F26" t="str">
        <f t="shared" si="1"/>
        <v>ACTIVO</v>
      </c>
      <c r="G26">
        <f t="shared" si="0"/>
        <v>1</v>
      </c>
      <c r="H26" t="str">
        <f t="shared" si="2"/>
        <v>A) ACTIVO NO CORRIENTE</v>
      </c>
      <c r="I26">
        <f t="shared" si="0"/>
        <v>5</v>
      </c>
      <c r="J26" t="str">
        <f t="shared" si="7"/>
        <v>V. Inversiones financieras a largo plazo.</v>
      </c>
      <c r="K26">
        <f t="shared" si="0"/>
        <v>18</v>
      </c>
      <c r="L26" t="str">
        <f>IF(B26=4,BALANCE_AL_CIERRE_DEL_EJERCICIO_200X[[#This Row],[Descripcion]],"")</f>
        <v>2. Créditos a terceros</v>
      </c>
      <c r="M26">
        <f t="shared" si="0"/>
        <v>0</v>
      </c>
      <c r="N26" t="str">
        <f>IF(B26=5,BALANCE_AL_CIERRE_DEL_EJERCICIO_200X[[#This Row],[Descripcion]],"")</f>
        <v/>
      </c>
      <c r="O26" s="1" t="s">
        <v>194</v>
      </c>
      <c r="P26" s="1" t="s">
        <v>194</v>
      </c>
      <c r="Q26" s="1" t="s">
        <v>194</v>
      </c>
      <c r="R26" s="1" t="s">
        <v>198</v>
      </c>
      <c r="S26" s="1"/>
    </row>
    <row r="27" spans="1:19" x14ac:dyDescent="0.25">
      <c r="A27" s="4">
        <v>26</v>
      </c>
      <c r="B27" s="4">
        <v>4</v>
      </c>
      <c r="C27" s="1" t="s">
        <v>42</v>
      </c>
      <c r="D27" s="1" t="s">
        <v>43</v>
      </c>
      <c r="E27">
        <v>1</v>
      </c>
      <c r="F27" t="str">
        <f t="shared" si="1"/>
        <v>ACTIVO</v>
      </c>
      <c r="G27">
        <f t="shared" si="0"/>
        <v>1</v>
      </c>
      <c r="H27" t="str">
        <f t="shared" si="2"/>
        <v>A) ACTIVO NO CORRIENTE</v>
      </c>
      <c r="I27">
        <f t="shared" si="0"/>
        <v>5</v>
      </c>
      <c r="J27" t="str">
        <f t="shared" si="7"/>
        <v>V. Inversiones financieras a largo plazo.</v>
      </c>
      <c r="K27">
        <f t="shared" si="0"/>
        <v>19</v>
      </c>
      <c r="L27" t="str">
        <f>IF(B27=4,BALANCE_AL_CIERRE_DEL_EJERCICIO_200X[[#This Row],[Descripcion]],"")</f>
        <v>3. Valores representativos de deuda</v>
      </c>
      <c r="M27">
        <f t="shared" si="0"/>
        <v>0</v>
      </c>
      <c r="N27" t="str">
        <f>IF(B27=5,BALANCE_AL_CIERRE_DEL_EJERCICIO_200X[[#This Row],[Descripcion]],"")</f>
        <v/>
      </c>
      <c r="O27" s="1" t="s">
        <v>194</v>
      </c>
      <c r="P27" s="1" t="s">
        <v>194</v>
      </c>
      <c r="Q27" s="1" t="s">
        <v>194</v>
      </c>
      <c r="R27" s="1" t="s">
        <v>198</v>
      </c>
      <c r="S27" s="1"/>
    </row>
    <row r="28" spans="1:19" x14ac:dyDescent="0.25">
      <c r="A28" s="3">
        <v>27</v>
      </c>
      <c r="B28" s="3">
        <v>4</v>
      </c>
      <c r="C28" s="1" t="s">
        <v>146</v>
      </c>
      <c r="D28" s="1" t="s">
        <v>36</v>
      </c>
      <c r="E28">
        <v>1</v>
      </c>
      <c r="F28" t="str">
        <f t="shared" si="1"/>
        <v>ACTIVO</v>
      </c>
      <c r="G28">
        <f t="shared" si="0"/>
        <v>1</v>
      </c>
      <c r="H28" t="str">
        <f t="shared" si="2"/>
        <v>A) ACTIVO NO CORRIENTE</v>
      </c>
      <c r="I28">
        <f t="shared" si="0"/>
        <v>5</v>
      </c>
      <c r="J28" t="str">
        <f t="shared" si="7"/>
        <v>V. Inversiones financieras a largo plazo.</v>
      </c>
      <c r="K28">
        <f t="shared" si="0"/>
        <v>20</v>
      </c>
      <c r="L28" t="str">
        <f>IF(B28=4,BALANCE_AL_CIERRE_DEL_EJERCICIO_200X[[#This Row],[Descripcion]],"")</f>
        <v>4. Derivados.</v>
      </c>
      <c r="M28">
        <f t="shared" si="0"/>
        <v>0</v>
      </c>
      <c r="N28" t="str">
        <f>IF(B28=5,BALANCE_AL_CIERRE_DEL_EJERCICIO_200X[[#This Row],[Descripcion]],"")</f>
        <v/>
      </c>
      <c r="O28" s="1" t="s">
        <v>194</v>
      </c>
      <c r="P28" s="1" t="s">
        <v>194</v>
      </c>
      <c r="Q28" s="1" t="s">
        <v>194</v>
      </c>
      <c r="R28" s="1" t="s">
        <v>198</v>
      </c>
      <c r="S28" s="1"/>
    </row>
    <row r="29" spans="1:19" x14ac:dyDescent="0.25">
      <c r="A29" s="4">
        <v>28</v>
      </c>
      <c r="B29" s="4">
        <v>4</v>
      </c>
      <c r="C29" s="1" t="s">
        <v>44</v>
      </c>
      <c r="D29" s="1" t="s">
        <v>37</v>
      </c>
      <c r="E29">
        <v>1</v>
      </c>
      <c r="F29" t="str">
        <f t="shared" si="1"/>
        <v>ACTIVO</v>
      </c>
      <c r="G29">
        <f t="shared" si="0"/>
        <v>1</v>
      </c>
      <c r="H29" t="str">
        <f t="shared" si="2"/>
        <v>A) ACTIVO NO CORRIENTE</v>
      </c>
      <c r="I29">
        <f t="shared" si="0"/>
        <v>5</v>
      </c>
      <c r="J29" t="str">
        <f t="shared" si="7"/>
        <v>V. Inversiones financieras a largo plazo.</v>
      </c>
      <c r="K29">
        <f t="shared" si="0"/>
        <v>21</v>
      </c>
      <c r="L29" t="str">
        <f>IF(B29=4,BALANCE_AL_CIERRE_DEL_EJERCICIO_200X[[#This Row],[Descripcion]],"")</f>
        <v>5. Otros activos financieros.</v>
      </c>
      <c r="M29">
        <f t="shared" si="0"/>
        <v>0</v>
      </c>
      <c r="N29" t="str">
        <f>IF(B29=5,BALANCE_AL_CIERRE_DEL_EJERCICIO_200X[[#This Row],[Descripcion]],"")</f>
        <v/>
      </c>
      <c r="O29" s="1" t="s">
        <v>194</v>
      </c>
      <c r="P29" s="1" t="s">
        <v>194</v>
      </c>
      <c r="Q29" s="1" t="s">
        <v>194</v>
      </c>
      <c r="R29" s="1" t="s">
        <v>198</v>
      </c>
      <c r="S29" s="1"/>
    </row>
    <row r="30" spans="1:19" x14ac:dyDescent="0.25">
      <c r="A30" s="3">
        <v>29</v>
      </c>
      <c r="B30" s="3">
        <v>3</v>
      </c>
      <c r="C30" s="1" t="s">
        <v>147</v>
      </c>
      <c r="D30" s="1" t="s">
        <v>45</v>
      </c>
      <c r="E30">
        <v>1</v>
      </c>
      <c r="F30" t="str">
        <f t="shared" si="1"/>
        <v>ACTIVO</v>
      </c>
      <c r="G30">
        <f t="shared" si="0"/>
        <v>1</v>
      </c>
      <c r="H30" t="str">
        <f t="shared" si="2"/>
        <v>A) ACTIVO NO CORRIENTE</v>
      </c>
      <c r="I30">
        <f t="shared" si="0"/>
        <v>6</v>
      </c>
      <c r="J30" t="str">
        <f>$D$30</f>
        <v>VI. Activos por impuesto diferido.</v>
      </c>
      <c r="K30">
        <v>0</v>
      </c>
      <c r="L30" t="str">
        <f>IF(B30=4,BALANCE_AL_CIERRE_DEL_EJERCICIO_200X[[#This Row],[Descripcion]],"")</f>
        <v/>
      </c>
      <c r="M30">
        <f t="shared" si="0"/>
        <v>0</v>
      </c>
      <c r="N30" t="str">
        <f>IF(B30=5,BALANCE_AL_CIERRE_DEL_EJERCICIO_200X[[#This Row],[Descripcion]],"")</f>
        <v/>
      </c>
      <c r="O30" s="1" t="s">
        <v>194</v>
      </c>
      <c r="P30" s="1" t="s">
        <v>194</v>
      </c>
      <c r="Q30" s="1" t="s">
        <v>194</v>
      </c>
      <c r="R30" s="1" t="s">
        <v>198</v>
      </c>
      <c r="S30" s="1"/>
    </row>
    <row r="31" spans="1:19" x14ac:dyDescent="0.25">
      <c r="A31" s="4">
        <v>30</v>
      </c>
      <c r="B31" s="4">
        <v>2</v>
      </c>
      <c r="C31" s="1" t="str">
        <f>C32&amp; ", " &amp;C33&amp; ", " &amp;C40&amp; ", " &amp;C48&amp; ", " &amp;C54&amp; ", " &amp;C60&amp; ", " &amp;C61</f>
        <v>580,581,582,583,584,(599), 30,(390), 31,32,(391),(392), 33,34,(393),(394), 35,(395), 36,(396), 407, 430,431,432,435,436,(437),(490), (4935), 433,434,(4933),(4934), 44, 460,544, 4709, 4700,4708,471,472, 5580, 5303,5304,(5393),(5394),(593), 5323,5324,5343,5344,(5953),(5954), 5313,5314, 5333,5334,(5943),(5944), , 5353,5354,5523,5524, 5305,540,(5395),(549), 5325,5345,542,543,547,(5955),(598),, 5315,5335,541,546,(5945),(597), 5590,5593, 5355,545,548,551,5525,565,566, 480,567, 570,571,572,573,574,575, 576</v>
      </c>
      <c r="D31" s="1" t="s">
        <v>46</v>
      </c>
      <c r="E31">
        <v>1</v>
      </c>
      <c r="F31" t="str">
        <f t="shared" si="1"/>
        <v>ACTIVO</v>
      </c>
      <c r="G31">
        <f t="shared" si="0"/>
        <v>2</v>
      </c>
      <c r="H31" t="str">
        <f>$D$31</f>
        <v>B) ACTIVO CORRIENTE</v>
      </c>
      <c r="I31">
        <v>0</v>
      </c>
      <c r="K31">
        <f t="shared" si="0"/>
        <v>0</v>
      </c>
      <c r="L31" t="str">
        <f>IF(B31=4,BALANCE_AL_CIERRE_DEL_EJERCICIO_200X[[#This Row],[Descripcion]],"")</f>
        <v/>
      </c>
      <c r="M31">
        <f t="shared" si="0"/>
        <v>0</v>
      </c>
      <c r="N31" t="str">
        <f>IF(B31=5,BALANCE_AL_CIERRE_DEL_EJERCICIO_200X[[#This Row],[Descripcion]],"")</f>
        <v/>
      </c>
      <c r="O31" s="1" t="s">
        <v>194</v>
      </c>
      <c r="P31" s="1" t="s">
        <v>194</v>
      </c>
      <c r="Q31" s="1" t="s">
        <v>194</v>
      </c>
      <c r="R31" s="1" t="s">
        <v>198</v>
      </c>
      <c r="S31" s="1"/>
    </row>
    <row r="32" spans="1:19" x14ac:dyDescent="0.25">
      <c r="A32" s="3">
        <v>31</v>
      </c>
      <c r="B32" s="3">
        <v>3</v>
      </c>
      <c r="C32" s="1" t="s">
        <v>47</v>
      </c>
      <c r="D32" s="1" t="s">
        <v>48</v>
      </c>
      <c r="E32">
        <v>1</v>
      </c>
      <c r="F32" t="str">
        <f t="shared" si="1"/>
        <v>ACTIVO</v>
      </c>
      <c r="G32">
        <f t="shared" si="0"/>
        <v>2</v>
      </c>
      <c r="H32" t="str">
        <f t="shared" ref="H32:H63" si="8">$D$31</f>
        <v>B) ACTIVO CORRIENTE</v>
      </c>
      <c r="I32">
        <v>7</v>
      </c>
      <c r="J32" t="str">
        <f>$D$32</f>
        <v>I. Activos no corrientes mantenidos para la venta.</v>
      </c>
      <c r="K32">
        <f t="shared" si="0"/>
        <v>0</v>
      </c>
      <c r="L32" t="str">
        <f>IF(B32=4,BALANCE_AL_CIERRE_DEL_EJERCICIO_200X[[#This Row],[Descripcion]],"")</f>
        <v/>
      </c>
      <c r="M32">
        <f t="shared" si="0"/>
        <v>0</v>
      </c>
      <c r="N32" t="str">
        <f>IF(B32=5,BALANCE_AL_CIERRE_DEL_EJERCICIO_200X[[#This Row],[Descripcion]],"")</f>
        <v/>
      </c>
      <c r="O32" s="1" t="s">
        <v>194</v>
      </c>
      <c r="P32" s="1" t="s">
        <v>194</v>
      </c>
      <c r="Q32" s="1" t="s">
        <v>194</v>
      </c>
      <c r="R32" s="1" t="s">
        <v>198</v>
      </c>
      <c r="S32" s="1"/>
    </row>
    <row r="33" spans="1:19" x14ac:dyDescent="0.25">
      <c r="A33" s="4">
        <v>32</v>
      </c>
      <c r="B33" s="4">
        <v>3</v>
      </c>
      <c r="C33" s="1" t="str">
        <f>C34&amp;", "&amp;C35&amp;", "&amp;C36&amp;", "&amp;C37&amp;", "&amp;C38&amp;", "&amp;C39</f>
        <v>30,(390), 31,32,(391),(392), 33,34,(393),(394), 35,(395), 36,(396), 407</v>
      </c>
      <c r="D33" s="1" t="s">
        <v>49</v>
      </c>
      <c r="E33">
        <v>1</v>
      </c>
      <c r="F33" t="str">
        <f t="shared" si="1"/>
        <v>ACTIVO</v>
      </c>
      <c r="G33">
        <f t="shared" si="0"/>
        <v>2</v>
      </c>
      <c r="H33" t="str">
        <f t="shared" si="8"/>
        <v>B) ACTIVO CORRIENTE</v>
      </c>
      <c r="I33">
        <f t="shared" si="0"/>
        <v>8</v>
      </c>
      <c r="J33" t="str">
        <f>$D$33</f>
        <v>II. Existencias.</v>
      </c>
      <c r="K33">
        <f t="shared" si="0"/>
        <v>0</v>
      </c>
      <c r="L33" t="str">
        <f>IF(B33=4,BALANCE_AL_CIERRE_DEL_EJERCICIO_200X[[#This Row],[Descripcion]],"")</f>
        <v/>
      </c>
      <c r="M33">
        <f t="shared" si="0"/>
        <v>0</v>
      </c>
      <c r="N33" t="str">
        <f>IF(B33=5,BALANCE_AL_CIERRE_DEL_EJERCICIO_200X[[#This Row],[Descripcion]],"")</f>
        <v/>
      </c>
      <c r="O33" s="1" t="s">
        <v>194</v>
      </c>
      <c r="P33" s="1" t="s">
        <v>194</v>
      </c>
      <c r="Q33" s="1" t="s">
        <v>194</v>
      </c>
      <c r="R33" s="1" t="s">
        <v>198</v>
      </c>
      <c r="S33" s="1"/>
    </row>
    <row r="34" spans="1:19" x14ac:dyDescent="0.25">
      <c r="A34" s="3">
        <v>33</v>
      </c>
      <c r="B34" s="3">
        <v>4</v>
      </c>
      <c r="C34" s="1" t="s">
        <v>50</v>
      </c>
      <c r="D34" s="1" t="s">
        <v>51</v>
      </c>
      <c r="E34">
        <v>1</v>
      </c>
      <c r="F34" t="str">
        <f t="shared" si="1"/>
        <v>ACTIVO</v>
      </c>
      <c r="G34">
        <f t="shared" si="0"/>
        <v>2</v>
      </c>
      <c r="H34" t="str">
        <f t="shared" si="8"/>
        <v>B) ACTIVO CORRIENTE</v>
      </c>
      <c r="I34">
        <f t="shared" si="0"/>
        <v>8</v>
      </c>
      <c r="J34" t="str">
        <f t="shared" ref="J34:J39" si="9">$D$33</f>
        <v>II. Existencias.</v>
      </c>
      <c r="K34">
        <v>22</v>
      </c>
      <c r="L34" t="str">
        <f>IF(B34=4,BALANCE_AL_CIERRE_DEL_EJERCICIO_200X[[#This Row],[Descripcion]],"")</f>
        <v>1. Comerciales.</v>
      </c>
      <c r="M34">
        <f t="shared" si="0"/>
        <v>0</v>
      </c>
      <c r="N34" t="str">
        <f>IF(B34=5,BALANCE_AL_CIERRE_DEL_EJERCICIO_200X[[#This Row],[Descripcion]],"")</f>
        <v/>
      </c>
      <c r="O34" s="1" t="s">
        <v>194</v>
      </c>
      <c r="P34" s="1" t="s">
        <v>194</v>
      </c>
      <c r="Q34" s="1" t="s">
        <v>194</v>
      </c>
      <c r="R34" s="1" t="s">
        <v>198</v>
      </c>
      <c r="S34" s="1"/>
    </row>
    <row r="35" spans="1:19" x14ac:dyDescent="0.25">
      <c r="A35" s="4">
        <v>34</v>
      </c>
      <c r="B35" s="4">
        <v>4</v>
      </c>
      <c r="C35" s="1" t="s">
        <v>52</v>
      </c>
      <c r="D35" s="1" t="s">
        <v>53</v>
      </c>
      <c r="E35">
        <v>1</v>
      </c>
      <c r="F35" t="str">
        <f t="shared" si="1"/>
        <v>ACTIVO</v>
      </c>
      <c r="G35">
        <f t="shared" si="0"/>
        <v>2</v>
      </c>
      <c r="H35" t="str">
        <f t="shared" si="8"/>
        <v>B) ACTIVO CORRIENTE</v>
      </c>
      <c r="I35">
        <f t="shared" si="0"/>
        <v>8</v>
      </c>
      <c r="J35" t="str">
        <f t="shared" si="9"/>
        <v>II. Existencias.</v>
      </c>
      <c r="K35">
        <f t="shared" si="0"/>
        <v>23</v>
      </c>
      <c r="L35" t="str">
        <f>IF(B35=4,BALANCE_AL_CIERRE_DEL_EJERCICIO_200X[[#This Row],[Descripcion]],"")</f>
        <v>2. Materias primas y otros aprovisionamientos.</v>
      </c>
      <c r="M35">
        <f t="shared" si="0"/>
        <v>0</v>
      </c>
      <c r="N35" t="str">
        <f>IF(B35=5,BALANCE_AL_CIERRE_DEL_EJERCICIO_200X[[#This Row],[Descripcion]],"")</f>
        <v/>
      </c>
      <c r="O35" s="1" t="s">
        <v>194</v>
      </c>
      <c r="P35" s="1" t="s">
        <v>194</v>
      </c>
      <c r="Q35" s="1" t="s">
        <v>194</v>
      </c>
      <c r="R35" s="1" t="s">
        <v>198</v>
      </c>
      <c r="S35" s="1"/>
    </row>
    <row r="36" spans="1:19" x14ac:dyDescent="0.25">
      <c r="A36" s="3">
        <v>35</v>
      </c>
      <c r="B36" s="3">
        <v>4</v>
      </c>
      <c r="C36" s="1" t="s">
        <v>54</v>
      </c>
      <c r="D36" s="1" t="s">
        <v>55</v>
      </c>
      <c r="E36">
        <v>1</v>
      </c>
      <c r="F36" t="str">
        <f t="shared" si="1"/>
        <v>ACTIVO</v>
      </c>
      <c r="G36">
        <f t="shared" si="0"/>
        <v>2</v>
      </c>
      <c r="H36" t="str">
        <f t="shared" si="8"/>
        <v>B) ACTIVO CORRIENTE</v>
      </c>
      <c r="I36">
        <f t="shared" si="0"/>
        <v>8</v>
      </c>
      <c r="J36" t="str">
        <f t="shared" si="9"/>
        <v>II. Existencias.</v>
      </c>
      <c r="K36">
        <f t="shared" si="0"/>
        <v>24</v>
      </c>
      <c r="L36" t="str">
        <f>IF(B36=4,BALANCE_AL_CIERRE_DEL_EJERCICIO_200X[[#This Row],[Descripcion]],"")</f>
        <v>3. Productos en curso.</v>
      </c>
      <c r="M36">
        <f t="shared" si="0"/>
        <v>0</v>
      </c>
      <c r="N36" t="str">
        <f>IF(B36=5,BALANCE_AL_CIERRE_DEL_EJERCICIO_200X[[#This Row],[Descripcion]],"")</f>
        <v/>
      </c>
      <c r="O36" s="1" t="s">
        <v>194</v>
      </c>
      <c r="P36" s="1" t="s">
        <v>194</v>
      </c>
      <c r="Q36" s="1" t="s">
        <v>194</v>
      </c>
      <c r="R36" s="1" t="s">
        <v>198</v>
      </c>
      <c r="S36" s="1"/>
    </row>
    <row r="37" spans="1:19" x14ac:dyDescent="0.25">
      <c r="A37" s="4">
        <v>36</v>
      </c>
      <c r="B37" s="4">
        <v>4</v>
      </c>
      <c r="C37" s="1" t="s">
        <v>56</v>
      </c>
      <c r="D37" s="1" t="s">
        <v>57</v>
      </c>
      <c r="E37">
        <v>1</v>
      </c>
      <c r="F37" t="str">
        <f t="shared" si="1"/>
        <v>ACTIVO</v>
      </c>
      <c r="G37">
        <f t="shared" si="0"/>
        <v>2</v>
      </c>
      <c r="H37" t="str">
        <f t="shared" si="8"/>
        <v>B) ACTIVO CORRIENTE</v>
      </c>
      <c r="I37">
        <f t="shared" si="0"/>
        <v>8</v>
      </c>
      <c r="J37" t="str">
        <f t="shared" si="9"/>
        <v>II. Existencias.</v>
      </c>
      <c r="K37">
        <f t="shared" si="0"/>
        <v>25</v>
      </c>
      <c r="L37" t="str">
        <f>IF(B37=4,BALANCE_AL_CIERRE_DEL_EJERCICIO_200X[[#This Row],[Descripcion]],"")</f>
        <v>4. Productos terminados.</v>
      </c>
      <c r="M37">
        <f t="shared" si="0"/>
        <v>0</v>
      </c>
      <c r="N37" t="str">
        <f>IF(B37=5,BALANCE_AL_CIERRE_DEL_EJERCICIO_200X[[#This Row],[Descripcion]],"")</f>
        <v/>
      </c>
      <c r="O37" s="1" t="s">
        <v>194</v>
      </c>
      <c r="P37" s="1" t="s">
        <v>194</v>
      </c>
      <c r="Q37" s="1" t="s">
        <v>194</v>
      </c>
      <c r="R37" s="1" t="s">
        <v>198</v>
      </c>
      <c r="S37" s="1"/>
    </row>
    <row r="38" spans="1:19" x14ac:dyDescent="0.25">
      <c r="A38" s="3">
        <v>37</v>
      </c>
      <c r="B38" s="3">
        <v>4</v>
      </c>
      <c r="C38" s="1" t="s">
        <v>58</v>
      </c>
      <c r="D38" s="1" t="s">
        <v>59</v>
      </c>
      <c r="E38">
        <v>1</v>
      </c>
      <c r="F38" t="str">
        <f t="shared" si="1"/>
        <v>ACTIVO</v>
      </c>
      <c r="G38">
        <f t="shared" si="0"/>
        <v>2</v>
      </c>
      <c r="H38" t="str">
        <f t="shared" si="8"/>
        <v>B) ACTIVO CORRIENTE</v>
      </c>
      <c r="I38">
        <f t="shared" si="0"/>
        <v>8</v>
      </c>
      <c r="J38" t="str">
        <f t="shared" si="9"/>
        <v>II. Existencias.</v>
      </c>
      <c r="K38">
        <f t="shared" si="0"/>
        <v>26</v>
      </c>
      <c r="L38" t="str">
        <f>IF(B38=4,BALANCE_AL_CIERRE_DEL_EJERCICIO_200X[[#This Row],[Descripcion]],"")</f>
        <v>5. Subproductos, residuos y materiales recuperados.</v>
      </c>
      <c r="M38">
        <f t="shared" si="0"/>
        <v>0</v>
      </c>
      <c r="N38" t="str">
        <f>IF(B38=5,BALANCE_AL_CIERRE_DEL_EJERCICIO_200X[[#This Row],[Descripcion]],"")</f>
        <v/>
      </c>
      <c r="O38" s="1" t="s">
        <v>194</v>
      </c>
      <c r="P38" s="1" t="s">
        <v>194</v>
      </c>
      <c r="Q38" s="1" t="s">
        <v>194</v>
      </c>
      <c r="R38" s="1" t="s">
        <v>198</v>
      </c>
      <c r="S38" s="1"/>
    </row>
    <row r="39" spans="1:19" x14ac:dyDescent="0.25">
      <c r="A39" s="4">
        <v>38</v>
      </c>
      <c r="B39" s="4">
        <v>4</v>
      </c>
      <c r="C39" s="1" t="s">
        <v>148</v>
      </c>
      <c r="D39" s="1" t="s">
        <v>60</v>
      </c>
      <c r="E39">
        <v>1</v>
      </c>
      <c r="F39" t="str">
        <f t="shared" si="1"/>
        <v>ACTIVO</v>
      </c>
      <c r="G39">
        <f t="shared" si="0"/>
        <v>2</v>
      </c>
      <c r="H39" t="str">
        <f t="shared" si="8"/>
        <v>B) ACTIVO CORRIENTE</v>
      </c>
      <c r="I39">
        <f t="shared" si="0"/>
        <v>8</v>
      </c>
      <c r="J39" t="str">
        <f t="shared" si="9"/>
        <v>II. Existencias.</v>
      </c>
      <c r="K39">
        <f t="shared" si="0"/>
        <v>27</v>
      </c>
      <c r="L39" t="str">
        <f>IF(B39=4,BALANCE_AL_CIERRE_DEL_EJERCICIO_200X[[#This Row],[Descripcion]],"")</f>
        <v>6. Anticipos a proveedores</v>
      </c>
      <c r="M39">
        <f t="shared" si="0"/>
        <v>0</v>
      </c>
      <c r="N39" t="str">
        <f>IF(B39=5,BALANCE_AL_CIERRE_DEL_EJERCICIO_200X[[#This Row],[Descripcion]],"")</f>
        <v/>
      </c>
      <c r="O39" s="1" t="s">
        <v>194</v>
      </c>
      <c r="P39" s="1" t="s">
        <v>194</v>
      </c>
      <c r="Q39" s="1" t="s">
        <v>194</v>
      </c>
      <c r="R39" s="1" t="s">
        <v>198</v>
      </c>
      <c r="S39" s="1"/>
    </row>
    <row r="40" spans="1:19" x14ac:dyDescent="0.25">
      <c r="A40" s="3">
        <v>39</v>
      </c>
      <c r="B40" s="3">
        <v>3</v>
      </c>
      <c r="C40" s="1" t="str">
        <f>C41&amp;", "&amp;C42&amp;", "&amp;C43&amp;", "&amp;C44&amp;", "&amp;C45&amp;", "&amp;C46&amp;", "&amp;C47</f>
        <v>430,431,432,435,436,(437),(490), (4935), 433,434,(4933),(4934), 44, 460,544, 4709, 4700,4708,471,472, 5580</v>
      </c>
      <c r="D40" s="1" t="s">
        <v>61</v>
      </c>
      <c r="E40">
        <v>1</v>
      </c>
      <c r="F40" t="str">
        <f t="shared" si="1"/>
        <v>ACTIVO</v>
      </c>
      <c r="G40">
        <f t="shared" si="0"/>
        <v>2</v>
      </c>
      <c r="H40" t="str">
        <f t="shared" si="8"/>
        <v>B) ACTIVO CORRIENTE</v>
      </c>
      <c r="I40">
        <f t="shared" si="0"/>
        <v>9</v>
      </c>
      <c r="J40" t="str">
        <f>$D$40</f>
        <v>III. Deudores comerciales y otras cuentas a cobrar.</v>
      </c>
      <c r="K40">
        <v>0</v>
      </c>
      <c r="L40" t="str">
        <f>IF(B40=4,BALANCE_AL_CIERRE_DEL_EJERCICIO_200X[[#This Row],[Descripcion]],"")</f>
        <v/>
      </c>
      <c r="M40">
        <f t="shared" si="0"/>
        <v>0</v>
      </c>
      <c r="N40" t="str">
        <f>IF(B40=5,BALANCE_AL_CIERRE_DEL_EJERCICIO_200X[[#This Row],[Descripcion]],"")</f>
        <v/>
      </c>
      <c r="O40" s="1" t="s">
        <v>194</v>
      </c>
      <c r="P40" s="1" t="s">
        <v>194</v>
      </c>
      <c r="Q40" s="1" t="s">
        <v>194</v>
      </c>
      <c r="R40" s="1" t="s">
        <v>198</v>
      </c>
      <c r="S40" s="1"/>
    </row>
    <row r="41" spans="1:19" x14ac:dyDescent="0.25">
      <c r="A41" s="4">
        <v>40</v>
      </c>
      <c r="B41" s="4">
        <v>4</v>
      </c>
      <c r="C41" s="1" t="s">
        <v>62</v>
      </c>
      <c r="D41" s="1" t="s">
        <v>63</v>
      </c>
      <c r="E41">
        <v>1</v>
      </c>
      <c r="F41" t="str">
        <f t="shared" si="1"/>
        <v>ACTIVO</v>
      </c>
      <c r="G41">
        <f t="shared" si="0"/>
        <v>2</v>
      </c>
      <c r="H41" t="str">
        <f t="shared" si="8"/>
        <v>B) ACTIVO CORRIENTE</v>
      </c>
      <c r="I41">
        <f t="shared" si="0"/>
        <v>9</v>
      </c>
      <c r="J41" t="str">
        <f t="shared" ref="J41:J47" si="10">$D$40</f>
        <v>III. Deudores comerciales y otras cuentas a cobrar.</v>
      </c>
      <c r="K41">
        <v>28</v>
      </c>
      <c r="L41" t="str">
        <f>IF(B41=4,BALANCE_AL_CIERRE_DEL_EJERCICIO_200X[[#This Row],[Descripcion]],"")</f>
        <v>1. Clientes por ventas y prestaciones de servicios.</v>
      </c>
      <c r="M41">
        <f t="shared" si="0"/>
        <v>0</v>
      </c>
      <c r="N41" t="str">
        <f>IF(B41=5,BALANCE_AL_CIERRE_DEL_EJERCICIO_200X[[#This Row],[Descripcion]],"")</f>
        <v/>
      </c>
      <c r="O41" s="1" t="s">
        <v>194</v>
      </c>
      <c r="P41" s="1" t="s">
        <v>194</v>
      </c>
      <c r="Q41" s="1" t="s">
        <v>194</v>
      </c>
      <c r="R41" s="1" t="s">
        <v>198</v>
      </c>
      <c r="S41" s="1"/>
    </row>
    <row r="42" spans="1:19" x14ac:dyDescent="0.25">
      <c r="A42" s="3">
        <v>41</v>
      </c>
      <c r="B42" s="3">
        <v>4</v>
      </c>
      <c r="C42" s="1" t="s">
        <v>64</v>
      </c>
      <c r="D42" s="1" t="s">
        <v>65</v>
      </c>
      <c r="E42">
        <v>1</v>
      </c>
      <c r="F42" t="str">
        <f t="shared" si="1"/>
        <v>ACTIVO</v>
      </c>
      <c r="G42">
        <f t="shared" si="0"/>
        <v>2</v>
      </c>
      <c r="H42" t="str">
        <f t="shared" si="8"/>
        <v>B) ACTIVO CORRIENTE</v>
      </c>
      <c r="I42">
        <f t="shared" si="0"/>
        <v>9</v>
      </c>
      <c r="J42" t="str">
        <f t="shared" si="10"/>
        <v>III. Deudores comerciales y otras cuentas a cobrar.</v>
      </c>
      <c r="K42">
        <f t="shared" si="0"/>
        <v>29</v>
      </c>
      <c r="L42" t="str">
        <f>IF(B42=4,BALANCE_AL_CIERRE_DEL_EJERCICIO_200X[[#This Row],[Descripcion]],"")</f>
        <v>2. Clientes, empresas del grupo y asociadas.</v>
      </c>
      <c r="M42">
        <f t="shared" si="0"/>
        <v>0</v>
      </c>
      <c r="N42" t="str">
        <f>IF(B42=5,BALANCE_AL_CIERRE_DEL_EJERCICIO_200X[[#This Row],[Descripcion]],"")</f>
        <v/>
      </c>
      <c r="O42" s="1" t="s">
        <v>194</v>
      </c>
      <c r="P42" s="1" t="s">
        <v>194</v>
      </c>
      <c r="Q42" s="1" t="s">
        <v>194</v>
      </c>
      <c r="R42" s="1" t="s">
        <v>198</v>
      </c>
      <c r="S42" s="1"/>
    </row>
    <row r="43" spans="1:19" x14ac:dyDescent="0.25">
      <c r="A43" s="4">
        <v>42</v>
      </c>
      <c r="B43" s="4">
        <v>4</v>
      </c>
      <c r="C43" s="1" t="s">
        <v>149</v>
      </c>
      <c r="D43" s="1" t="s">
        <v>66</v>
      </c>
      <c r="E43">
        <v>1</v>
      </c>
      <c r="F43" t="str">
        <f t="shared" si="1"/>
        <v>ACTIVO</v>
      </c>
      <c r="G43">
        <f t="shared" si="0"/>
        <v>2</v>
      </c>
      <c r="H43" t="str">
        <f t="shared" si="8"/>
        <v>B) ACTIVO CORRIENTE</v>
      </c>
      <c r="I43">
        <f t="shared" si="0"/>
        <v>9</v>
      </c>
      <c r="J43" t="str">
        <f t="shared" si="10"/>
        <v>III. Deudores comerciales y otras cuentas a cobrar.</v>
      </c>
      <c r="K43">
        <f t="shared" si="0"/>
        <v>30</v>
      </c>
      <c r="L43" t="str">
        <f>IF(B43=4,BALANCE_AL_CIERRE_DEL_EJERCICIO_200X[[#This Row],[Descripcion]],"")</f>
        <v>3. Deudores varios.</v>
      </c>
      <c r="M43">
        <f t="shared" si="0"/>
        <v>0</v>
      </c>
      <c r="N43" t="str">
        <f>IF(B43=5,BALANCE_AL_CIERRE_DEL_EJERCICIO_200X[[#This Row],[Descripcion]],"")</f>
        <v/>
      </c>
      <c r="O43" s="1" t="s">
        <v>194</v>
      </c>
      <c r="P43" s="1" t="s">
        <v>194</v>
      </c>
      <c r="Q43" s="1" t="s">
        <v>194</v>
      </c>
      <c r="R43" s="1" t="s">
        <v>198</v>
      </c>
      <c r="S43" s="1"/>
    </row>
    <row r="44" spans="1:19" x14ac:dyDescent="0.25">
      <c r="A44" s="3">
        <v>43</v>
      </c>
      <c r="B44" s="3">
        <v>4</v>
      </c>
      <c r="C44" s="1" t="s">
        <v>150</v>
      </c>
      <c r="D44" s="1" t="s">
        <v>67</v>
      </c>
      <c r="E44">
        <v>1</v>
      </c>
      <c r="F44" t="str">
        <f t="shared" si="1"/>
        <v>ACTIVO</v>
      </c>
      <c r="G44">
        <f t="shared" si="0"/>
        <v>2</v>
      </c>
      <c r="H44" t="str">
        <f t="shared" si="8"/>
        <v>B) ACTIVO CORRIENTE</v>
      </c>
      <c r="I44">
        <f t="shared" si="0"/>
        <v>9</v>
      </c>
      <c r="J44" t="str">
        <f t="shared" si="10"/>
        <v>III. Deudores comerciales y otras cuentas a cobrar.</v>
      </c>
      <c r="K44">
        <f t="shared" si="0"/>
        <v>31</v>
      </c>
      <c r="L44" t="str">
        <f>IF(B44=4,BALANCE_AL_CIERRE_DEL_EJERCICIO_200X[[#This Row],[Descripcion]],"")</f>
        <v>4. Personal.</v>
      </c>
      <c r="M44">
        <f t="shared" si="0"/>
        <v>0</v>
      </c>
      <c r="N44" t="str">
        <f>IF(B44=5,BALANCE_AL_CIERRE_DEL_EJERCICIO_200X[[#This Row],[Descripcion]],"")</f>
        <v/>
      </c>
      <c r="O44" s="1" t="s">
        <v>194</v>
      </c>
      <c r="P44" s="1" t="s">
        <v>194</v>
      </c>
      <c r="Q44" s="1" t="s">
        <v>194</v>
      </c>
      <c r="R44" s="1" t="s">
        <v>198</v>
      </c>
      <c r="S44" s="1"/>
    </row>
    <row r="45" spans="1:19" x14ac:dyDescent="0.25">
      <c r="A45" s="4">
        <v>44</v>
      </c>
      <c r="B45" s="4">
        <v>4</v>
      </c>
      <c r="C45" s="1" t="s">
        <v>151</v>
      </c>
      <c r="D45" s="1" t="s">
        <v>68</v>
      </c>
      <c r="E45">
        <v>1</v>
      </c>
      <c r="F45" t="str">
        <f t="shared" si="1"/>
        <v>ACTIVO</v>
      </c>
      <c r="G45">
        <f t="shared" si="0"/>
        <v>2</v>
      </c>
      <c r="H45" t="str">
        <f t="shared" si="8"/>
        <v>B) ACTIVO CORRIENTE</v>
      </c>
      <c r="I45">
        <f t="shared" si="0"/>
        <v>9</v>
      </c>
      <c r="J45" t="str">
        <f t="shared" si="10"/>
        <v>III. Deudores comerciales y otras cuentas a cobrar.</v>
      </c>
      <c r="K45">
        <f t="shared" si="0"/>
        <v>32</v>
      </c>
      <c r="L45" t="str">
        <f>IF(B45=4,BALANCE_AL_CIERRE_DEL_EJERCICIO_200X[[#This Row],[Descripcion]],"")</f>
        <v>5. Activos por impuesto corriente.</v>
      </c>
      <c r="M45">
        <f t="shared" si="0"/>
        <v>0</v>
      </c>
      <c r="N45" t="str">
        <f>IF(B45=5,BALANCE_AL_CIERRE_DEL_EJERCICIO_200X[[#This Row],[Descripcion]],"")</f>
        <v/>
      </c>
      <c r="O45" s="1" t="s">
        <v>194</v>
      </c>
      <c r="P45" s="1" t="s">
        <v>194</v>
      </c>
      <c r="Q45" s="1" t="s">
        <v>194</v>
      </c>
      <c r="R45" s="1" t="s">
        <v>198</v>
      </c>
      <c r="S45" s="1"/>
    </row>
    <row r="46" spans="1:19" x14ac:dyDescent="0.25">
      <c r="A46" s="3">
        <v>45</v>
      </c>
      <c r="B46" s="3">
        <v>4</v>
      </c>
      <c r="C46" s="1" t="s">
        <v>152</v>
      </c>
      <c r="D46" s="1" t="s">
        <v>69</v>
      </c>
      <c r="E46">
        <v>1</v>
      </c>
      <c r="F46" t="str">
        <f t="shared" si="1"/>
        <v>ACTIVO</v>
      </c>
      <c r="G46">
        <f t="shared" si="0"/>
        <v>2</v>
      </c>
      <c r="H46" t="str">
        <f t="shared" si="8"/>
        <v>B) ACTIVO CORRIENTE</v>
      </c>
      <c r="I46">
        <f t="shared" si="0"/>
        <v>9</v>
      </c>
      <c r="J46" t="str">
        <f t="shared" si="10"/>
        <v>III. Deudores comerciales y otras cuentas a cobrar.</v>
      </c>
      <c r="K46">
        <f t="shared" si="0"/>
        <v>33</v>
      </c>
      <c r="L46" t="str">
        <f>IF(B46=4,BALANCE_AL_CIERRE_DEL_EJERCICIO_200X[[#This Row],[Descripcion]],"")</f>
        <v>6. Otros créditos con las Administraciones Públicas.</v>
      </c>
      <c r="M46">
        <f t="shared" si="0"/>
        <v>0</v>
      </c>
      <c r="N46" t="str">
        <f>IF(B46=5,BALANCE_AL_CIERRE_DEL_EJERCICIO_200X[[#This Row],[Descripcion]],"")</f>
        <v/>
      </c>
      <c r="O46" s="1" t="s">
        <v>194</v>
      </c>
      <c r="P46" s="1" t="s">
        <v>194</v>
      </c>
      <c r="Q46" s="1" t="s">
        <v>194</v>
      </c>
      <c r="R46" s="1" t="s">
        <v>198</v>
      </c>
      <c r="S46" s="1"/>
    </row>
    <row r="47" spans="1:19" x14ac:dyDescent="0.25">
      <c r="A47" s="4">
        <v>46</v>
      </c>
      <c r="B47" s="4">
        <v>4</v>
      </c>
      <c r="C47" s="1" t="s">
        <v>153</v>
      </c>
      <c r="D47" s="1" t="s">
        <v>70</v>
      </c>
      <c r="E47">
        <v>1</v>
      </c>
      <c r="F47" t="str">
        <f t="shared" si="1"/>
        <v>ACTIVO</v>
      </c>
      <c r="G47">
        <f t="shared" si="0"/>
        <v>2</v>
      </c>
      <c r="H47" t="str">
        <f t="shared" si="8"/>
        <v>B) ACTIVO CORRIENTE</v>
      </c>
      <c r="I47">
        <f t="shared" si="0"/>
        <v>9</v>
      </c>
      <c r="J47" t="str">
        <f t="shared" si="10"/>
        <v>III. Deudores comerciales y otras cuentas a cobrar.</v>
      </c>
      <c r="K47">
        <f t="shared" si="0"/>
        <v>34</v>
      </c>
      <c r="L47" t="str">
        <f>IF(B47=4,BALANCE_AL_CIERRE_DEL_EJERCICIO_200X[[#This Row],[Descripcion]],"")</f>
        <v>7. Accionistas (socios) por desembolsos exigidos</v>
      </c>
      <c r="M47">
        <f t="shared" si="0"/>
        <v>0</v>
      </c>
      <c r="N47" t="str">
        <f>IF(B47=5,BALANCE_AL_CIERRE_DEL_EJERCICIO_200X[[#This Row],[Descripcion]],"")</f>
        <v/>
      </c>
      <c r="O47" s="1" t="s">
        <v>194</v>
      </c>
      <c r="P47" s="1" t="s">
        <v>194</v>
      </c>
      <c r="Q47" s="1" t="s">
        <v>194</v>
      </c>
      <c r="R47" s="1" t="s">
        <v>198</v>
      </c>
      <c r="S47" s="1"/>
    </row>
    <row r="48" spans="1:19" x14ac:dyDescent="0.25">
      <c r="A48" s="3">
        <v>47</v>
      </c>
      <c r="B48" s="3">
        <v>3</v>
      </c>
      <c r="C48" s="1" t="str">
        <f>C49&amp; ", " &amp;C50&amp; ", " &amp;C51&amp; ", " &amp;C52&amp; ", " &amp;C53</f>
        <v>5303,5304,(5393),(5394),(593), 5323,5324,5343,5344,(5953),(5954), 5313,5314, 5333,5334,(5943),(5944), , 5353,5354,5523,5524</v>
      </c>
      <c r="D48" s="1" t="s">
        <v>71</v>
      </c>
      <c r="E48">
        <v>1</v>
      </c>
      <c r="F48" t="str">
        <f t="shared" si="1"/>
        <v>ACTIVO</v>
      </c>
      <c r="G48">
        <f t="shared" si="0"/>
        <v>2</v>
      </c>
      <c r="H48" t="str">
        <f t="shared" si="8"/>
        <v>B) ACTIVO CORRIENTE</v>
      </c>
      <c r="I48">
        <f t="shared" si="0"/>
        <v>10</v>
      </c>
      <c r="J48" t="str">
        <f>$D$48</f>
        <v>IV. Inversiones en empresas del grupo y asociadas a corto plazo.</v>
      </c>
      <c r="K48">
        <v>0</v>
      </c>
      <c r="L48" t="str">
        <f>IF(B48=4,BALANCE_AL_CIERRE_DEL_EJERCICIO_200X[[#This Row],[Descripcion]],"")</f>
        <v/>
      </c>
      <c r="M48">
        <f t="shared" si="0"/>
        <v>0</v>
      </c>
      <c r="N48" t="str">
        <f>IF(B48=5,BALANCE_AL_CIERRE_DEL_EJERCICIO_200X[[#This Row],[Descripcion]],"")</f>
        <v/>
      </c>
      <c r="O48" s="1" t="s">
        <v>194</v>
      </c>
      <c r="P48" s="1" t="s">
        <v>194</v>
      </c>
      <c r="Q48" s="1" t="s">
        <v>194</v>
      </c>
      <c r="R48" s="1" t="s">
        <v>198</v>
      </c>
      <c r="S48" s="1"/>
    </row>
    <row r="49" spans="1:19" x14ac:dyDescent="0.25">
      <c r="A49" s="4">
        <v>48</v>
      </c>
      <c r="B49" s="4">
        <v>4</v>
      </c>
      <c r="C49" s="1" t="s">
        <v>72</v>
      </c>
      <c r="D49" s="1" t="s">
        <v>31</v>
      </c>
      <c r="E49">
        <v>1</v>
      </c>
      <c r="F49" t="str">
        <f t="shared" si="1"/>
        <v>ACTIVO</v>
      </c>
      <c r="G49">
        <f t="shared" si="0"/>
        <v>2</v>
      </c>
      <c r="H49" t="str">
        <f t="shared" si="8"/>
        <v>B) ACTIVO CORRIENTE</v>
      </c>
      <c r="I49">
        <f t="shared" si="0"/>
        <v>10</v>
      </c>
      <c r="J49" t="str">
        <f t="shared" ref="J49:J53" si="11">$D$48</f>
        <v>IV. Inversiones en empresas del grupo y asociadas a corto plazo.</v>
      </c>
      <c r="K49">
        <v>35</v>
      </c>
      <c r="L49" t="str">
        <f>IF(B49=4,BALANCE_AL_CIERRE_DEL_EJERCICIO_200X[[#This Row],[Descripcion]],"")</f>
        <v>1. Instrumentos de patrimonio.</v>
      </c>
      <c r="M49">
        <f t="shared" si="0"/>
        <v>0</v>
      </c>
      <c r="N49" t="str">
        <f>IF(B49=5,BALANCE_AL_CIERRE_DEL_EJERCICIO_200X[[#This Row],[Descripcion]],"")</f>
        <v/>
      </c>
      <c r="O49" s="1" t="s">
        <v>194</v>
      </c>
      <c r="P49" s="1" t="s">
        <v>194</v>
      </c>
      <c r="Q49" s="1" t="s">
        <v>194</v>
      </c>
      <c r="R49" s="1" t="s">
        <v>198</v>
      </c>
      <c r="S49" s="1"/>
    </row>
    <row r="50" spans="1:19" x14ac:dyDescent="0.25">
      <c r="A50" s="3">
        <v>49</v>
      </c>
      <c r="B50" s="3">
        <v>4</v>
      </c>
      <c r="C50" s="1" t="s">
        <v>73</v>
      </c>
      <c r="D50" s="1" t="s">
        <v>33</v>
      </c>
      <c r="E50">
        <v>1</v>
      </c>
      <c r="F50" t="str">
        <f t="shared" si="1"/>
        <v>ACTIVO</v>
      </c>
      <c r="G50">
        <f t="shared" si="0"/>
        <v>2</v>
      </c>
      <c r="H50" t="str">
        <f t="shared" si="8"/>
        <v>B) ACTIVO CORRIENTE</v>
      </c>
      <c r="I50">
        <f t="shared" si="0"/>
        <v>10</v>
      </c>
      <c r="J50" t="str">
        <f t="shared" si="11"/>
        <v>IV. Inversiones en empresas del grupo y asociadas a corto plazo.</v>
      </c>
      <c r="K50">
        <f t="shared" si="0"/>
        <v>36</v>
      </c>
      <c r="L50" t="str">
        <f>IF(B50=4,BALANCE_AL_CIERRE_DEL_EJERCICIO_200X[[#This Row],[Descripcion]],"")</f>
        <v>2. Créditos a empresas.</v>
      </c>
      <c r="M50">
        <f t="shared" si="0"/>
        <v>0</v>
      </c>
      <c r="N50" t="str">
        <f>IF(B50=5,BALANCE_AL_CIERRE_DEL_EJERCICIO_200X[[#This Row],[Descripcion]],"")</f>
        <v/>
      </c>
      <c r="O50" s="1" t="s">
        <v>194</v>
      </c>
      <c r="P50" s="1" t="s">
        <v>194</v>
      </c>
      <c r="Q50" s="1" t="s">
        <v>194</v>
      </c>
      <c r="R50" s="1" t="s">
        <v>198</v>
      </c>
      <c r="S50" s="1"/>
    </row>
    <row r="51" spans="1:19" x14ac:dyDescent="0.25">
      <c r="A51" s="4">
        <v>50</v>
      </c>
      <c r="B51" s="4">
        <v>4</v>
      </c>
      <c r="C51" s="1" t="s">
        <v>74</v>
      </c>
      <c r="D51" s="1" t="s">
        <v>35</v>
      </c>
      <c r="E51">
        <v>1</v>
      </c>
      <c r="F51" t="str">
        <f t="shared" si="1"/>
        <v>ACTIVO</v>
      </c>
      <c r="G51">
        <f t="shared" si="0"/>
        <v>2</v>
      </c>
      <c r="H51" t="str">
        <f t="shared" si="8"/>
        <v>B) ACTIVO CORRIENTE</v>
      </c>
      <c r="I51">
        <f t="shared" si="0"/>
        <v>10</v>
      </c>
      <c r="J51" t="str">
        <f t="shared" si="11"/>
        <v>IV. Inversiones en empresas del grupo y asociadas a corto plazo.</v>
      </c>
      <c r="K51">
        <f t="shared" si="0"/>
        <v>37</v>
      </c>
      <c r="L51" t="str">
        <f>IF(B51=4,BALANCE_AL_CIERRE_DEL_EJERCICIO_200X[[#This Row],[Descripcion]],"")</f>
        <v>3. Valores representativos de deuda.</v>
      </c>
      <c r="M51">
        <f t="shared" si="0"/>
        <v>0</v>
      </c>
      <c r="N51" t="str">
        <f>IF(B51=5,BALANCE_AL_CIERRE_DEL_EJERCICIO_200X[[#This Row],[Descripcion]],"")</f>
        <v/>
      </c>
      <c r="O51" s="1" t="s">
        <v>194</v>
      </c>
      <c r="P51" s="1" t="s">
        <v>194</v>
      </c>
      <c r="Q51" s="1" t="s">
        <v>194</v>
      </c>
      <c r="R51" s="1" t="s">
        <v>198</v>
      </c>
      <c r="S51" s="1"/>
    </row>
    <row r="52" spans="1:19" x14ac:dyDescent="0.25">
      <c r="A52" s="3">
        <v>51</v>
      </c>
      <c r="B52" s="3">
        <v>4</v>
      </c>
      <c r="C52" s="1" t="s">
        <v>194</v>
      </c>
      <c r="D52" s="1" t="s">
        <v>36</v>
      </c>
      <c r="E52">
        <v>1</v>
      </c>
      <c r="F52" t="str">
        <f t="shared" si="1"/>
        <v>ACTIVO</v>
      </c>
      <c r="G52">
        <f t="shared" si="0"/>
        <v>2</v>
      </c>
      <c r="H52" t="str">
        <f t="shared" si="8"/>
        <v>B) ACTIVO CORRIENTE</v>
      </c>
      <c r="I52">
        <f t="shared" si="0"/>
        <v>10</v>
      </c>
      <c r="J52" t="str">
        <f t="shared" si="11"/>
        <v>IV. Inversiones en empresas del grupo y asociadas a corto plazo.</v>
      </c>
      <c r="K52">
        <f t="shared" si="0"/>
        <v>38</v>
      </c>
      <c r="L52" t="str">
        <f>IF(B52=4,BALANCE_AL_CIERRE_DEL_EJERCICIO_200X[[#This Row],[Descripcion]],"")</f>
        <v>4. Derivados.</v>
      </c>
      <c r="M52">
        <f t="shared" si="0"/>
        <v>0</v>
      </c>
      <c r="N52" t="str">
        <f>IF(B52=5,BALANCE_AL_CIERRE_DEL_EJERCICIO_200X[[#This Row],[Descripcion]],"")</f>
        <v/>
      </c>
      <c r="O52" s="1" t="s">
        <v>194</v>
      </c>
      <c r="P52" s="1" t="s">
        <v>194</v>
      </c>
      <c r="Q52" s="1" t="s">
        <v>194</v>
      </c>
      <c r="R52" s="1" t="s">
        <v>198</v>
      </c>
      <c r="S52" s="1"/>
    </row>
    <row r="53" spans="1:19" x14ac:dyDescent="0.25">
      <c r="A53" s="4">
        <v>52</v>
      </c>
      <c r="B53" s="4">
        <v>4</v>
      </c>
      <c r="C53" s="1" t="s">
        <v>154</v>
      </c>
      <c r="D53" s="1" t="s">
        <v>37</v>
      </c>
      <c r="E53">
        <v>1</v>
      </c>
      <c r="F53" t="str">
        <f t="shared" si="1"/>
        <v>ACTIVO</v>
      </c>
      <c r="G53">
        <f t="shared" si="0"/>
        <v>2</v>
      </c>
      <c r="H53" t="str">
        <f t="shared" si="8"/>
        <v>B) ACTIVO CORRIENTE</v>
      </c>
      <c r="I53">
        <f t="shared" si="0"/>
        <v>10</v>
      </c>
      <c r="J53" t="str">
        <f t="shared" si="11"/>
        <v>IV. Inversiones en empresas del grupo y asociadas a corto plazo.</v>
      </c>
      <c r="K53">
        <f t="shared" si="0"/>
        <v>39</v>
      </c>
      <c r="L53" t="str">
        <f>IF(B53=4,BALANCE_AL_CIERRE_DEL_EJERCICIO_200X[[#This Row],[Descripcion]],"")</f>
        <v>5. Otros activos financieros.</v>
      </c>
      <c r="M53">
        <f t="shared" si="0"/>
        <v>0</v>
      </c>
      <c r="N53" t="str">
        <f>IF(B53=5,BALANCE_AL_CIERRE_DEL_EJERCICIO_200X[[#This Row],[Descripcion]],"")</f>
        <v/>
      </c>
      <c r="O53" s="1" t="s">
        <v>194</v>
      </c>
      <c r="P53" s="1" t="s">
        <v>194</v>
      </c>
      <c r="Q53" s="1" t="s">
        <v>194</v>
      </c>
      <c r="R53" s="1" t="s">
        <v>198</v>
      </c>
      <c r="S53" s="1"/>
    </row>
    <row r="54" spans="1:19" x14ac:dyDescent="0.25">
      <c r="A54" s="3">
        <v>53</v>
      </c>
      <c r="B54" s="3">
        <v>3</v>
      </c>
      <c r="C54" s="1" t="str">
        <f>C55&amp; ", " &amp;C56&amp; ", " &amp;C57&amp; ", " &amp;C58&amp; ", " &amp;C59</f>
        <v>5305,540,(5395),(549), 5325,5345,542,543,547,(5955),(598),, 5315,5335,541,546,(5945),(597), 5590,5593, 5355,545,548,551,5525,565,566</v>
      </c>
      <c r="D54" s="1" t="s">
        <v>75</v>
      </c>
      <c r="E54">
        <v>1</v>
      </c>
      <c r="F54" t="str">
        <f t="shared" si="1"/>
        <v>ACTIVO</v>
      </c>
      <c r="G54">
        <f t="shared" si="0"/>
        <v>2</v>
      </c>
      <c r="H54" t="str">
        <f t="shared" si="8"/>
        <v>B) ACTIVO CORRIENTE</v>
      </c>
      <c r="I54">
        <f t="shared" si="0"/>
        <v>11</v>
      </c>
      <c r="J54" t="str">
        <f>$D$54</f>
        <v>V. Inversiones financieras a corto plazo.</v>
      </c>
      <c r="K54">
        <v>0</v>
      </c>
      <c r="L54" t="str">
        <f>IF(B54=4,BALANCE_AL_CIERRE_DEL_EJERCICIO_200X[[#This Row],[Descripcion]],"")</f>
        <v/>
      </c>
      <c r="M54">
        <f t="shared" si="0"/>
        <v>0</v>
      </c>
      <c r="N54" t="str">
        <f>IF(B54=5,BALANCE_AL_CIERRE_DEL_EJERCICIO_200X[[#This Row],[Descripcion]],"")</f>
        <v/>
      </c>
      <c r="O54" s="1" t="s">
        <v>194</v>
      </c>
      <c r="P54" s="1" t="s">
        <v>194</v>
      </c>
      <c r="Q54" s="1" t="s">
        <v>194</v>
      </c>
      <c r="R54" s="1" t="s">
        <v>198</v>
      </c>
      <c r="S54" s="1"/>
    </row>
    <row r="55" spans="1:19" x14ac:dyDescent="0.25">
      <c r="A55" s="4">
        <v>54</v>
      </c>
      <c r="B55" s="4">
        <v>4</v>
      </c>
      <c r="C55" s="1" t="s">
        <v>76</v>
      </c>
      <c r="D55" s="1" t="s">
        <v>31</v>
      </c>
      <c r="E55">
        <v>1</v>
      </c>
      <c r="F55" t="str">
        <f t="shared" si="1"/>
        <v>ACTIVO</v>
      </c>
      <c r="G55">
        <f t="shared" si="0"/>
        <v>2</v>
      </c>
      <c r="H55" t="str">
        <f t="shared" si="8"/>
        <v>B) ACTIVO CORRIENTE</v>
      </c>
      <c r="I55">
        <f t="shared" si="0"/>
        <v>11</v>
      </c>
      <c r="J55" t="str">
        <f t="shared" ref="J55:J59" si="12">$D$54</f>
        <v>V. Inversiones financieras a corto plazo.</v>
      </c>
      <c r="K55">
        <v>40</v>
      </c>
      <c r="L55" t="str">
        <f>IF(B55=4,BALANCE_AL_CIERRE_DEL_EJERCICIO_200X[[#This Row],[Descripcion]],"")</f>
        <v>1. Instrumentos de patrimonio.</v>
      </c>
      <c r="M55">
        <f t="shared" si="0"/>
        <v>0</v>
      </c>
      <c r="N55" t="str">
        <f>IF(B55=5,BALANCE_AL_CIERRE_DEL_EJERCICIO_200X[[#This Row],[Descripcion]],"")</f>
        <v/>
      </c>
      <c r="O55" s="1" t="s">
        <v>194</v>
      </c>
      <c r="P55" s="1" t="s">
        <v>194</v>
      </c>
      <c r="Q55" s="1" t="s">
        <v>194</v>
      </c>
      <c r="R55" s="1" t="s">
        <v>198</v>
      </c>
      <c r="S55" s="1"/>
    </row>
    <row r="56" spans="1:19" x14ac:dyDescent="0.25">
      <c r="A56" s="3">
        <v>55</v>
      </c>
      <c r="B56" s="3">
        <v>4</v>
      </c>
      <c r="C56" s="1" t="s">
        <v>77</v>
      </c>
      <c r="D56" s="1" t="s">
        <v>78</v>
      </c>
      <c r="E56">
        <v>1</v>
      </c>
      <c r="F56" t="str">
        <f t="shared" si="1"/>
        <v>ACTIVO</v>
      </c>
      <c r="G56">
        <f t="shared" si="0"/>
        <v>2</v>
      </c>
      <c r="H56" t="str">
        <f t="shared" si="8"/>
        <v>B) ACTIVO CORRIENTE</v>
      </c>
      <c r="I56">
        <f t="shared" si="0"/>
        <v>11</v>
      </c>
      <c r="J56" t="str">
        <f t="shared" si="12"/>
        <v>V. Inversiones financieras a corto plazo.</v>
      </c>
      <c r="K56">
        <f t="shared" si="0"/>
        <v>41</v>
      </c>
      <c r="L56" t="str">
        <f>IF(B56=4,BALANCE_AL_CIERRE_DEL_EJERCICIO_200X[[#This Row],[Descripcion]],"")</f>
        <v>2. Créditos a empresas</v>
      </c>
      <c r="M56">
        <f t="shared" si="0"/>
        <v>0</v>
      </c>
      <c r="N56" t="str">
        <f>IF(B56=5,BALANCE_AL_CIERRE_DEL_EJERCICIO_200X[[#This Row],[Descripcion]],"")</f>
        <v/>
      </c>
      <c r="O56" s="1" t="s">
        <v>194</v>
      </c>
      <c r="P56" s="1" t="s">
        <v>194</v>
      </c>
      <c r="Q56" s="1" t="s">
        <v>194</v>
      </c>
      <c r="R56" s="1" t="s">
        <v>198</v>
      </c>
      <c r="S56" s="1"/>
    </row>
    <row r="57" spans="1:19" x14ac:dyDescent="0.25">
      <c r="A57" s="4">
        <v>56</v>
      </c>
      <c r="B57" s="4">
        <v>4</v>
      </c>
      <c r="C57" s="1" t="s">
        <v>79</v>
      </c>
      <c r="D57" s="1" t="s">
        <v>35</v>
      </c>
      <c r="E57">
        <v>1</v>
      </c>
      <c r="F57" t="str">
        <f t="shared" si="1"/>
        <v>ACTIVO</v>
      </c>
      <c r="G57">
        <f t="shared" si="0"/>
        <v>2</v>
      </c>
      <c r="H57" t="str">
        <f t="shared" si="8"/>
        <v>B) ACTIVO CORRIENTE</v>
      </c>
      <c r="I57">
        <f t="shared" si="0"/>
        <v>11</v>
      </c>
      <c r="J57" t="str">
        <f t="shared" si="12"/>
        <v>V. Inversiones financieras a corto plazo.</v>
      </c>
      <c r="K57">
        <f t="shared" si="0"/>
        <v>42</v>
      </c>
      <c r="L57" t="str">
        <f>IF(B57=4,BALANCE_AL_CIERRE_DEL_EJERCICIO_200X[[#This Row],[Descripcion]],"")</f>
        <v>3. Valores representativos de deuda.</v>
      </c>
      <c r="M57">
        <f t="shared" si="0"/>
        <v>0</v>
      </c>
      <c r="N57" t="str">
        <f>IF(B57=5,BALANCE_AL_CIERRE_DEL_EJERCICIO_200X[[#This Row],[Descripcion]],"")</f>
        <v/>
      </c>
      <c r="O57" s="1" t="s">
        <v>194</v>
      </c>
      <c r="P57" s="1" t="s">
        <v>194</v>
      </c>
      <c r="Q57" s="1" t="s">
        <v>194</v>
      </c>
      <c r="R57" s="1" t="s">
        <v>198</v>
      </c>
      <c r="S57" s="1"/>
    </row>
    <row r="58" spans="1:19" x14ac:dyDescent="0.25">
      <c r="A58" s="3">
        <v>57</v>
      </c>
      <c r="B58" s="3">
        <v>4</v>
      </c>
      <c r="C58" s="1" t="s">
        <v>155</v>
      </c>
      <c r="D58" s="1" t="s">
        <v>36</v>
      </c>
      <c r="E58">
        <v>1</v>
      </c>
      <c r="F58" t="str">
        <f t="shared" si="1"/>
        <v>ACTIVO</v>
      </c>
      <c r="G58">
        <f t="shared" si="0"/>
        <v>2</v>
      </c>
      <c r="H58" t="str">
        <f t="shared" si="8"/>
        <v>B) ACTIVO CORRIENTE</v>
      </c>
      <c r="I58">
        <f t="shared" si="0"/>
        <v>11</v>
      </c>
      <c r="J58" t="str">
        <f t="shared" si="12"/>
        <v>V. Inversiones financieras a corto plazo.</v>
      </c>
      <c r="K58">
        <f t="shared" si="0"/>
        <v>43</v>
      </c>
      <c r="L58" t="str">
        <f>IF(B58=4,BALANCE_AL_CIERRE_DEL_EJERCICIO_200X[[#This Row],[Descripcion]],"")</f>
        <v>4. Derivados.</v>
      </c>
      <c r="M58">
        <f t="shared" si="0"/>
        <v>0</v>
      </c>
      <c r="N58" t="str">
        <f>IF(B58=5,BALANCE_AL_CIERRE_DEL_EJERCICIO_200X[[#This Row],[Descripcion]],"")</f>
        <v/>
      </c>
      <c r="O58" s="1" t="s">
        <v>194</v>
      </c>
      <c r="P58" s="1" t="s">
        <v>194</v>
      </c>
      <c r="Q58" s="1" t="s">
        <v>194</v>
      </c>
      <c r="R58" s="1" t="s">
        <v>198</v>
      </c>
      <c r="S58" s="1"/>
    </row>
    <row r="59" spans="1:19" x14ac:dyDescent="0.25">
      <c r="A59" s="4">
        <v>58</v>
      </c>
      <c r="B59" s="4">
        <v>4</v>
      </c>
      <c r="C59" s="1" t="s">
        <v>144</v>
      </c>
      <c r="D59" s="1" t="s">
        <v>37</v>
      </c>
      <c r="E59">
        <v>1</v>
      </c>
      <c r="F59" t="str">
        <f t="shared" si="1"/>
        <v>ACTIVO</v>
      </c>
      <c r="G59">
        <f t="shared" si="0"/>
        <v>2</v>
      </c>
      <c r="H59" t="str">
        <f t="shared" si="8"/>
        <v>B) ACTIVO CORRIENTE</v>
      </c>
      <c r="I59">
        <f t="shared" si="0"/>
        <v>11</v>
      </c>
      <c r="J59" t="str">
        <f t="shared" si="12"/>
        <v>V. Inversiones financieras a corto plazo.</v>
      </c>
      <c r="K59">
        <f t="shared" si="0"/>
        <v>44</v>
      </c>
      <c r="L59" t="str">
        <f>IF(B59=4,BALANCE_AL_CIERRE_DEL_EJERCICIO_200X[[#This Row],[Descripcion]],"")</f>
        <v>5. Otros activos financieros.</v>
      </c>
      <c r="M59">
        <f t="shared" si="0"/>
        <v>0</v>
      </c>
      <c r="N59" t="str">
        <f>IF(B59=5,BALANCE_AL_CIERRE_DEL_EJERCICIO_200X[[#This Row],[Descripcion]],"")</f>
        <v/>
      </c>
      <c r="O59" s="1" t="s">
        <v>194</v>
      </c>
      <c r="P59" s="1" t="s">
        <v>194</v>
      </c>
      <c r="Q59" s="1" t="s">
        <v>194</v>
      </c>
      <c r="R59" s="1" t="s">
        <v>198</v>
      </c>
      <c r="S59" s="1"/>
    </row>
    <row r="60" spans="1:19" x14ac:dyDescent="0.25">
      <c r="A60" s="3">
        <v>59</v>
      </c>
      <c r="B60" s="3">
        <v>3</v>
      </c>
      <c r="C60" s="1" t="s">
        <v>156</v>
      </c>
      <c r="D60" s="1" t="s">
        <v>80</v>
      </c>
      <c r="E60">
        <v>1</v>
      </c>
      <c r="F60" t="str">
        <f t="shared" si="1"/>
        <v>ACTIVO</v>
      </c>
      <c r="G60">
        <f t="shared" si="0"/>
        <v>2</v>
      </c>
      <c r="H60" t="str">
        <f t="shared" si="8"/>
        <v>B) ACTIVO CORRIENTE</v>
      </c>
      <c r="I60">
        <f t="shared" si="0"/>
        <v>12</v>
      </c>
      <c r="J60" t="str">
        <f>$D$60&amp;"."</f>
        <v>VI. Periodificaciones a corto plazo..</v>
      </c>
      <c r="K60">
        <v>0</v>
      </c>
      <c r="L60" t="str">
        <f>IF(B60=4,BALANCE_AL_CIERRE_DEL_EJERCICIO_200X[[#This Row],[Descripcion]],"")</f>
        <v/>
      </c>
      <c r="M60">
        <f t="shared" si="0"/>
        <v>0</v>
      </c>
      <c r="N60" t="str">
        <f>IF(B60=5,BALANCE_AL_CIERRE_DEL_EJERCICIO_200X[[#This Row],[Descripcion]],"")</f>
        <v/>
      </c>
      <c r="O60" s="1" t="s">
        <v>194</v>
      </c>
      <c r="P60" s="1" t="s">
        <v>194</v>
      </c>
      <c r="Q60" s="1" t="s">
        <v>194</v>
      </c>
      <c r="R60" s="1" t="s">
        <v>198</v>
      </c>
      <c r="S60" s="1"/>
    </row>
    <row r="61" spans="1:19" x14ac:dyDescent="0.25">
      <c r="A61" s="4">
        <v>60</v>
      </c>
      <c r="B61" s="4">
        <v>3</v>
      </c>
      <c r="C61" s="1" t="str">
        <f>C62&amp;", "&amp;C63</f>
        <v>570,571,572,573,574,575, 576</v>
      </c>
      <c r="D61" s="1" t="s">
        <v>81</v>
      </c>
      <c r="E61">
        <v>1</v>
      </c>
      <c r="F61" t="str">
        <f t="shared" si="1"/>
        <v>ACTIVO</v>
      </c>
      <c r="G61">
        <f t="shared" si="0"/>
        <v>2</v>
      </c>
      <c r="H61" t="str">
        <f t="shared" si="8"/>
        <v>B) ACTIVO CORRIENTE</v>
      </c>
      <c r="I61">
        <f t="shared" si="0"/>
        <v>13</v>
      </c>
      <c r="J61" t="str">
        <f>$D$61</f>
        <v>VII. Efectivo y otros activos líquidos equivalentes.</v>
      </c>
      <c r="K61">
        <f t="shared" si="0"/>
        <v>0</v>
      </c>
      <c r="L61" t="str">
        <f>IF(B61=4,BALANCE_AL_CIERRE_DEL_EJERCICIO_200X[[#This Row],[Descripcion]],"")</f>
        <v/>
      </c>
      <c r="M61">
        <f t="shared" si="0"/>
        <v>0</v>
      </c>
      <c r="N61" t="str">
        <f>IF(B61=5,BALANCE_AL_CIERRE_DEL_EJERCICIO_200X[[#This Row],[Descripcion]],"")</f>
        <v/>
      </c>
      <c r="O61" s="1" t="s">
        <v>194</v>
      </c>
      <c r="P61" s="1" t="s">
        <v>194</v>
      </c>
      <c r="Q61" s="1" t="s">
        <v>194</v>
      </c>
      <c r="R61" s="1" t="s">
        <v>198</v>
      </c>
      <c r="S61" s="1"/>
    </row>
    <row r="62" spans="1:19" x14ac:dyDescent="0.25">
      <c r="A62" s="3">
        <v>61</v>
      </c>
      <c r="B62" s="3">
        <v>4</v>
      </c>
      <c r="C62" s="1" t="s">
        <v>157</v>
      </c>
      <c r="D62" s="1" t="s">
        <v>82</v>
      </c>
      <c r="E62">
        <v>1</v>
      </c>
      <c r="F62" t="str">
        <f t="shared" si="1"/>
        <v>ACTIVO</v>
      </c>
      <c r="G62">
        <f t="shared" si="0"/>
        <v>2</v>
      </c>
      <c r="H62" t="str">
        <f t="shared" si="8"/>
        <v>B) ACTIVO CORRIENTE</v>
      </c>
      <c r="I62">
        <f t="shared" si="0"/>
        <v>13</v>
      </c>
      <c r="J62" t="str">
        <f t="shared" ref="J62:J63" si="13">$D$61</f>
        <v>VII. Efectivo y otros activos líquidos equivalentes.</v>
      </c>
      <c r="K62">
        <v>45</v>
      </c>
      <c r="L62" t="str">
        <f>IF(B62=4,BALANCE_AL_CIERRE_DEL_EJERCICIO_200X[[#This Row],[Descripcion]],"")</f>
        <v>1. Tesorería.</v>
      </c>
      <c r="M62">
        <f t="shared" si="0"/>
        <v>0</v>
      </c>
      <c r="N62" t="str">
        <f>IF(B62=5,BALANCE_AL_CIERRE_DEL_EJERCICIO_200X[[#This Row],[Descripcion]],"")</f>
        <v/>
      </c>
      <c r="O62" s="1" t="s">
        <v>194</v>
      </c>
      <c r="P62" s="1" t="s">
        <v>194</v>
      </c>
      <c r="Q62" s="1" t="s">
        <v>194</v>
      </c>
      <c r="R62" s="1" t="s">
        <v>198</v>
      </c>
      <c r="S62" s="1"/>
    </row>
    <row r="63" spans="1:19" x14ac:dyDescent="0.25">
      <c r="A63" s="4">
        <v>62</v>
      </c>
      <c r="B63" s="4">
        <v>4</v>
      </c>
      <c r="C63" s="1" t="s">
        <v>158</v>
      </c>
      <c r="D63" s="1" t="s">
        <v>83</v>
      </c>
      <c r="E63">
        <v>1</v>
      </c>
      <c r="F63" t="str">
        <f t="shared" si="1"/>
        <v>ACTIVO</v>
      </c>
      <c r="G63">
        <f t="shared" si="0"/>
        <v>2</v>
      </c>
      <c r="H63" t="str">
        <f t="shared" si="8"/>
        <v>B) ACTIVO CORRIENTE</v>
      </c>
      <c r="I63">
        <f t="shared" si="0"/>
        <v>13</v>
      </c>
      <c r="J63" t="str">
        <f t="shared" si="13"/>
        <v>VII. Efectivo y otros activos líquidos equivalentes.</v>
      </c>
      <c r="K63">
        <f t="shared" si="0"/>
        <v>46</v>
      </c>
      <c r="L63" t="str">
        <f>IF(B63=4,BALANCE_AL_CIERRE_DEL_EJERCICIO_200X[[#This Row],[Descripcion]],"")</f>
        <v>2. Otros activos líquidos equivalentes.</v>
      </c>
      <c r="M63">
        <f t="shared" si="0"/>
        <v>0</v>
      </c>
      <c r="N63" t="str">
        <f>IF(B63=5,BALANCE_AL_CIERRE_DEL_EJERCICIO_200X[[#This Row],[Descripcion]],"")</f>
        <v/>
      </c>
      <c r="O63" s="1" t="s">
        <v>194</v>
      </c>
      <c r="P63" s="1" t="s">
        <v>194</v>
      </c>
      <c r="Q63" s="1" t="s">
        <v>194</v>
      </c>
      <c r="R63" s="1" t="s">
        <v>198</v>
      </c>
      <c r="S63" s="1"/>
    </row>
    <row r="64" spans="1:19" x14ac:dyDescent="0.25">
      <c r="A64" s="3">
        <v>63</v>
      </c>
      <c r="B64" s="3">
        <v>2</v>
      </c>
      <c r="C64" s="1" t="str">
        <f>C31&amp; ", " &amp;C3</f>
        <v>580,581,582,583,584,(599), 30,(390), 31,32,(391),(392), 33,34,(393),(394), 35,(395), 36,(396), 407, 430,431,432,435,436,(437),(490), (4935), 433,434,(4933),(4934), 44, 460,544, 4709, 4700,4708,471,472, 5580, 5303,5304,(5393),(5394),(593), 5323,5324,5343,5344,(5953),(5954), 5313,5314, 5333,5334,(5943),(5944), , 5353,5354,5523,5524, 5305,540,(5395),(549), 5325,5345,542,543,547,(5955),(598),, 5315,5335,541,546,(5945),(597), 5590,5593, 5355,545,548,551,5525,565,566, 480,567, 570,571,572,573,574,575, 576, 201, (2801), (2901),202, (2802), (2902),203, (2803), (2903),204, (2804),206, (2806), (2906),205, 209, (2805), (2905),210, 211, (2811), (2910), (2911),212,213,214,215,216,217,218,219,(2812),(2813),(2814),(2815),(2816),
        (2817), (2818 ), (2819), (2912),
        (2913), (2914), (2915), (2916), (2917), (2918), (2919),23,220,(2920),221,(282),(2921),2403,2404,(2493),(2494),(293),2423,2424,(2953),(2954),2413,2414,(2943),(2944),2405,(2495),250,(259),2425,252,253,254,(2955),(298),2415,251,(2945),(297),255,258,26,,474</v>
      </c>
      <c r="D64" s="1" t="s">
        <v>84</v>
      </c>
      <c r="E64">
        <v>1</v>
      </c>
      <c r="F64" t="str">
        <f t="shared" si="1"/>
        <v>ACTIVO</v>
      </c>
      <c r="G64">
        <f t="shared" si="0"/>
        <v>3</v>
      </c>
      <c r="H64" t="str">
        <f>$D$64</f>
        <v>TOTAL ACTIVO (A + B)</v>
      </c>
      <c r="I64">
        <v>0</v>
      </c>
      <c r="K64">
        <v>0</v>
      </c>
      <c r="M64">
        <f t="shared" si="0"/>
        <v>0</v>
      </c>
      <c r="N64" t="str">
        <f>IF(B64=5,BALANCE_AL_CIERRE_DEL_EJERCICIO_200X[[#This Row],[Descripcion]],"")</f>
        <v/>
      </c>
      <c r="O64" s="1" t="s">
        <v>194</v>
      </c>
      <c r="P64" s="1" t="s">
        <v>194</v>
      </c>
      <c r="Q64" s="1" t="s">
        <v>194</v>
      </c>
      <c r="R64" s="1" t="s">
        <v>198</v>
      </c>
      <c r="S64" s="1"/>
    </row>
    <row r="65" spans="1:19" x14ac:dyDescent="0.25">
      <c r="A65" s="4">
        <v>64</v>
      </c>
      <c r="B65" s="4">
        <v>1</v>
      </c>
      <c r="C65" s="1"/>
      <c r="D65" s="1" t="s">
        <v>85</v>
      </c>
      <c r="E65" s="1">
        <v>2</v>
      </c>
      <c r="F65" s="1" t="str">
        <f>$D$65</f>
        <v>PATRIMONIO NETO Y PASIVO</v>
      </c>
      <c r="G65">
        <v>0</v>
      </c>
      <c r="H65" s="1"/>
      <c r="I65">
        <v>0</v>
      </c>
      <c r="J65" s="1"/>
      <c r="K65">
        <f t="shared" si="0"/>
        <v>0</v>
      </c>
      <c r="L65" s="1"/>
      <c r="M65">
        <f t="shared" ref="M65:M122" si="14">IF(N65=N64,M64,M64+1)</f>
        <v>0</v>
      </c>
      <c r="N65" s="1" t="str">
        <f>IF(B65=5,BALANCE_AL_CIERRE_DEL_EJERCICIO_200X[[#This Row],[Descripcion]],"")</f>
        <v/>
      </c>
      <c r="O65" s="1"/>
      <c r="P65" s="1"/>
      <c r="Q65" s="1"/>
      <c r="R65" s="1" t="s">
        <v>195</v>
      </c>
      <c r="S65" s="1"/>
    </row>
    <row r="66" spans="1:19" x14ac:dyDescent="0.25">
      <c r="A66" s="3">
        <v>65</v>
      </c>
      <c r="B66" s="3">
        <v>2</v>
      </c>
      <c r="C66" s="1" t="str">
        <f>C67&amp; "," &amp;C83&amp; "," &amp;C87</f>
        <v>100, 101, 102,(1030), (1040),110,112, 1141,113,1140,1142,1143,1144,115,119,(108), (109),120,(121),118,129,(557),111,133,1340,137,130, 131, 132</v>
      </c>
      <c r="D66" s="1" t="s">
        <v>86</v>
      </c>
      <c r="E66" s="1">
        <v>2</v>
      </c>
      <c r="F66" s="1" t="str">
        <f t="shared" ref="F66:F122" si="15">$D$65</f>
        <v>PATRIMONIO NETO Y PASIVO</v>
      </c>
      <c r="G66">
        <f>IF(H66=H65,4,4)</f>
        <v>4</v>
      </c>
      <c r="H66" s="1" t="str">
        <f>$D$66</f>
        <v>A) PATRIMONIO NETO</v>
      </c>
      <c r="I66">
        <v>0</v>
      </c>
      <c r="J66" s="1"/>
      <c r="K66">
        <f t="shared" si="0"/>
        <v>0</v>
      </c>
      <c r="L66" s="1"/>
      <c r="M66">
        <f t="shared" si="14"/>
        <v>0</v>
      </c>
      <c r="N66" s="1" t="str">
        <f>IF(B66=5,BALANCE_AL_CIERRE_DEL_EJERCICIO_200X[[#This Row],[Descripcion]],"")</f>
        <v/>
      </c>
      <c r="O66" s="1" t="s">
        <v>194</v>
      </c>
      <c r="P66" s="1" t="s">
        <v>194</v>
      </c>
      <c r="Q66" s="1" t="s">
        <v>194</v>
      </c>
      <c r="R66" s="1" t="s">
        <v>195</v>
      </c>
    </row>
    <row r="67" spans="1:19" x14ac:dyDescent="0.25">
      <c r="A67" s="4">
        <v>66</v>
      </c>
      <c r="B67" s="4">
        <v>3</v>
      </c>
      <c r="C67" s="1" t="str">
        <f>C68&amp;","&amp;C71&amp;","&amp;C72&amp;","&amp;C75&amp;","&amp;C76&amp;","&amp;C79&amp;","&amp;C80&amp;","&amp;C81&amp;","&amp;C82</f>
        <v>100, 101, 102,(1030), (1040),110,112, 1141,113,1140,1142,1143,1144,115,119,(108), (109),120,(121),118,129,(557),111</v>
      </c>
      <c r="D67" s="1" t="s">
        <v>87</v>
      </c>
      <c r="E67" s="1">
        <v>2</v>
      </c>
      <c r="F67" s="1" t="str">
        <f t="shared" si="15"/>
        <v>PATRIMONIO NETO Y PASIVO</v>
      </c>
      <c r="G67">
        <f t="shared" si="0"/>
        <v>4</v>
      </c>
      <c r="H67" s="1" t="str">
        <f t="shared" ref="H67:H87" si="16">$D$66</f>
        <v>A) PATRIMONIO NETO</v>
      </c>
      <c r="I67">
        <v>14</v>
      </c>
      <c r="J67" s="1" t="str">
        <f>$D$67</f>
        <v>A-1) Fondos propios.</v>
      </c>
      <c r="K67">
        <f t="shared" si="0"/>
        <v>0</v>
      </c>
      <c r="L67" s="1"/>
      <c r="M67">
        <f t="shared" si="14"/>
        <v>0</v>
      </c>
      <c r="N67" s="1" t="str">
        <f>IF(B67=5,BALANCE_AL_CIERRE_DEL_EJERCICIO_200X[[#This Row],[Descripcion]],"")</f>
        <v/>
      </c>
      <c r="O67" s="1" t="s">
        <v>194</v>
      </c>
      <c r="P67" s="1" t="s">
        <v>194</v>
      </c>
      <c r="Q67" s="1" t="s">
        <v>194</v>
      </c>
      <c r="R67" s="1" t="s">
        <v>195</v>
      </c>
    </row>
    <row r="68" spans="1:19" x14ac:dyDescent="0.25">
      <c r="A68" s="3">
        <v>67</v>
      </c>
      <c r="B68" s="3">
        <v>4</v>
      </c>
      <c r="C68" s="1" t="str">
        <f>C69 &amp; "," &amp; C70</f>
        <v>100, 101, 102,(1030), (1040)</v>
      </c>
      <c r="D68" s="1" t="s">
        <v>88</v>
      </c>
      <c r="E68" s="1">
        <v>2</v>
      </c>
      <c r="F68" s="1" t="str">
        <f t="shared" si="15"/>
        <v>PATRIMONIO NETO Y PASIVO</v>
      </c>
      <c r="G68">
        <f t="shared" si="0"/>
        <v>4</v>
      </c>
      <c r="H68" s="1" t="str">
        <f t="shared" si="16"/>
        <v>A) PATRIMONIO NETO</v>
      </c>
      <c r="I68">
        <f t="shared" si="0"/>
        <v>14</v>
      </c>
      <c r="J68" s="1" t="str">
        <f t="shared" ref="J68:J82" si="17">$D$67</f>
        <v>A-1) Fondos propios.</v>
      </c>
      <c r="K68">
        <v>47</v>
      </c>
      <c r="L68" s="1" t="str">
        <f>$D$68</f>
        <v>I. Capital.</v>
      </c>
      <c r="M68">
        <f t="shared" si="14"/>
        <v>0</v>
      </c>
      <c r="N68" s="1" t="str">
        <f>IF(B68=5,BALANCE_AL_CIERRE_DEL_EJERCICIO_200X[[#This Row],[Descripcion]],"")</f>
        <v/>
      </c>
      <c r="O68" s="1" t="s">
        <v>194</v>
      </c>
      <c r="P68" s="1" t="s">
        <v>194</v>
      </c>
      <c r="Q68" s="1" t="s">
        <v>194</v>
      </c>
      <c r="R68" s="1" t="s">
        <v>195</v>
      </c>
    </row>
    <row r="69" spans="1:19" x14ac:dyDescent="0.25">
      <c r="A69" s="4">
        <v>68</v>
      </c>
      <c r="B69" s="4">
        <v>5</v>
      </c>
      <c r="C69" s="1" t="s">
        <v>89</v>
      </c>
      <c r="D69" s="1" t="s">
        <v>90</v>
      </c>
      <c r="E69" s="1">
        <v>2</v>
      </c>
      <c r="F69" s="1" t="str">
        <f t="shared" si="15"/>
        <v>PATRIMONIO NETO Y PASIVO</v>
      </c>
      <c r="G69">
        <f t="shared" ref="G69:G122" si="18">IF(H69=H68,G68,G68+1)</f>
        <v>4</v>
      </c>
      <c r="H69" s="1" t="str">
        <f t="shared" si="16"/>
        <v>A) PATRIMONIO NETO</v>
      </c>
      <c r="I69">
        <f t="shared" ref="I69:I120" si="19">IF(J69=J68,I68,I68+1)</f>
        <v>14</v>
      </c>
      <c r="J69" s="1" t="str">
        <f t="shared" si="17"/>
        <v>A-1) Fondos propios.</v>
      </c>
      <c r="K69">
        <f t="shared" ref="K69:K122" si="20">IF(L69=L68,K68,K68+1)</f>
        <v>47</v>
      </c>
      <c r="L69" s="1" t="str">
        <f t="shared" ref="L69:L70" si="21">$D$68</f>
        <v>I. Capital.</v>
      </c>
      <c r="M69">
        <f t="shared" si="14"/>
        <v>1</v>
      </c>
      <c r="N69" s="1" t="str">
        <f>IF(B69=5,BALANCE_AL_CIERRE_DEL_EJERCICIO_200X[[#This Row],[Descripcion]],"")</f>
        <v>1. Capital escriturado.</v>
      </c>
      <c r="O69" s="1" t="s">
        <v>194</v>
      </c>
      <c r="P69" s="1" t="s">
        <v>194</v>
      </c>
      <c r="Q69" s="1" t="s">
        <v>194</v>
      </c>
      <c r="R69" s="1" t="s">
        <v>195</v>
      </c>
    </row>
    <row r="70" spans="1:19" x14ac:dyDescent="0.25">
      <c r="A70" s="3">
        <v>69</v>
      </c>
      <c r="B70" s="3">
        <v>5</v>
      </c>
      <c r="C70" s="1" t="s">
        <v>91</v>
      </c>
      <c r="D70" s="1" t="s">
        <v>92</v>
      </c>
      <c r="E70" s="1">
        <v>2</v>
      </c>
      <c r="F70" s="1" t="str">
        <f t="shared" si="15"/>
        <v>PATRIMONIO NETO Y PASIVO</v>
      </c>
      <c r="G70">
        <f t="shared" si="18"/>
        <v>4</v>
      </c>
      <c r="H70" s="1" t="str">
        <f t="shared" si="16"/>
        <v>A) PATRIMONIO NETO</v>
      </c>
      <c r="I70">
        <f t="shared" si="19"/>
        <v>14</v>
      </c>
      <c r="J70" s="1" t="str">
        <f t="shared" si="17"/>
        <v>A-1) Fondos propios.</v>
      </c>
      <c r="K70">
        <f t="shared" si="20"/>
        <v>47</v>
      </c>
      <c r="L70" s="1" t="str">
        <f t="shared" si="21"/>
        <v>I. Capital.</v>
      </c>
      <c r="M70">
        <f t="shared" si="14"/>
        <v>2</v>
      </c>
      <c r="N70" s="1" t="str">
        <f>IF(B70=5,BALANCE_AL_CIERRE_DEL_EJERCICIO_200X[[#This Row],[Descripcion]],"")</f>
        <v>2. (Capital no exigido).</v>
      </c>
      <c r="O70" s="1" t="s">
        <v>194</v>
      </c>
      <c r="P70" s="1" t="s">
        <v>194</v>
      </c>
      <c r="Q70" s="1" t="s">
        <v>194</v>
      </c>
      <c r="R70" s="1" t="s">
        <v>195</v>
      </c>
    </row>
    <row r="71" spans="1:19" x14ac:dyDescent="0.25">
      <c r="A71" s="4">
        <v>70</v>
      </c>
      <c r="B71" s="4">
        <v>4</v>
      </c>
      <c r="C71" s="1" t="s">
        <v>159</v>
      </c>
      <c r="D71" s="1" t="s">
        <v>93</v>
      </c>
      <c r="E71" s="1">
        <v>2</v>
      </c>
      <c r="F71" s="1" t="str">
        <f t="shared" si="15"/>
        <v>PATRIMONIO NETO Y PASIVO</v>
      </c>
      <c r="G71">
        <f t="shared" si="18"/>
        <v>4</v>
      </c>
      <c r="H71" s="1" t="str">
        <f t="shared" si="16"/>
        <v>A) PATRIMONIO NETO</v>
      </c>
      <c r="I71">
        <f t="shared" si="19"/>
        <v>14</v>
      </c>
      <c r="J71" s="1" t="str">
        <f t="shared" si="17"/>
        <v>A-1) Fondos propios.</v>
      </c>
      <c r="K71">
        <f t="shared" si="20"/>
        <v>48</v>
      </c>
      <c r="L71" s="1" t="str">
        <f>$D$71</f>
        <v>II. Prima de emisión.</v>
      </c>
      <c r="M71">
        <v>0</v>
      </c>
      <c r="N71" s="1" t="str">
        <f>IF(B71=5,BALANCE_AL_CIERRE_DEL_EJERCICIO_200X[[#This Row],[Descripcion]],"")</f>
        <v/>
      </c>
      <c r="O71" s="1" t="s">
        <v>194</v>
      </c>
      <c r="P71" s="1" t="s">
        <v>194</v>
      </c>
      <c r="Q71" s="1" t="s">
        <v>194</v>
      </c>
      <c r="R71" s="1" t="s">
        <v>195</v>
      </c>
    </row>
    <row r="72" spans="1:19" x14ac:dyDescent="0.25">
      <c r="A72" s="3">
        <v>71</v>
      </c>
      <c r="B72" s="3">
        <v>4</v>
      </c>
      <c r="C72" s="1" t="str">
        <f>C73&amp; "," &amp;C74</f>
        <v>112, 1141,113,1140,1142,1143,1144,115,119</v>
      </c>
      <c r="D72" s="1" t="s">
        <v>94</v>
      </c>
      <c r="E72" s="1">
        <v>2</v>
      </c>
      <c r="F72" s="1" t="str">
        <f t="shared" si="15"/>
        <v>PATRIMONIO NETO Y PASIVO</v>
      </c>
      <c r="G72">
        <f t="shared" si="18"/>
        <v>4</v>
      </c>
      <c r="H72" s="1" t="str">
        <f t="shared" si="16"/>
        <v>A) PATRIMONIO NETO</v>
      </c>
      <c r="I72">
        <f t="shared" si="19"/>
        <v>14</v>
      </c>
      <c r="J72" s="1" t="str">
        <f t="shared" si="17"/>
        <v>A-1) Fondos propios.</v>
      </c>
      <c r="K72">
        <f t="shared" si="20"/>
        <v>49</v>
      </c>
      <c r="L72" s="1" t="str">
        <f>$D$72</f>
        <v>III. Reservas.</v>
      </c>
      <c r="M72">
        <f t="shared" si="14"/>
        <v>0</v>
      </c>
      <c r="N72" s="1" t="str">
        <f>IF(B72=5,BALANCE_AL_CIERRE_DEL_EJERCICIO_200X[[#This Row],[Descripcion]],"")</f>
        <v/>
      </c>
      <c r="O72" s="1" t="s">
        <v>194</v>
      </c>
      <c r="P72" s="1" t="s">
        <v>194</v>
      </c>
      <c r="Q72" s="1" t="s">
        <v>194</v>
      </c>
      <c r="R72" s="1" t="s">
        <v>195</v>
      </c>
    </row>
    <row r="73" spans="1:19" x14ac:dyDescent="0.25">
      <c r="A73" s="4">
        <v>72</v>
      </c>
      <c r="B73" s="4">
        <v>5</v>
      </c>
      <c r="C73" s="1" t="s">
        <v>95</v>
      </c>
      <c r="D73" s="1" t="s">
        <v>96</v>
      </c>
      <c r="E73" s="1">
        <v>2</v>
      </c>
      <c r="F73" s="1" t="str">
        <f t="shared" si="15"/>
        <v>PATRIMONIO NETO Y PASIVO</v>
      </c>
      <c r="G73">
        <f t="shared" si="18"/>
        <v>4</v>
      </c>
      <c r="H73" s="1" t="str">
        <f t="shared" si="16"/>
        <v>A) PATRIMONIO NETO</v>
      </c>
      <c r="I73">
        <f t="shared" si="19"/>
        <v>14</v>
      </c>
      <c r="J73" s="1" t="str">
        <f t="shared" si="17"/>
        <v>A-1) Fondos propios.</v>
      </c>
      <c r="K73">
        <f t="shared" si="20"/>
        <v>49</v>
      </c>
      <c r="L73" s="1" t="str">
        <f t="shared" ref="L73:L74" si="22">$D$72</f>
        <v>III. Reservas.</v>
      </c>
      <c r="M73">
        <v>3</v>
      </c>
      <c r="N73" s="1" t="str">
        <f>IF(B73=5,BALANCE_AL_CIERRE_DEL_EJERCICIO_200X[[#This Row],[Descripcion]],"")</f>
        <v>1. Legal y estatutarias.</v>
      </c>
      <c r="O73" s="1" t="s">
        <v>194</v>
      </c>
      <c r="P73" s="1" t="s">
        <v>194</v>
      </c>
      <c r="Q73" s="1" t="s">
        <v>194</v>
      </c>
      <c r="R73" s="1" t="s">
        <v>195</v>
      </c>
    </row>
    <row r="74" spans="1:19" x14ac:dyDescent="0.25">
      <c r="A74" s="3">
        <v>73</v>
      </c>
      <c r="B74" s="3">
        <v>5</v>
      </c>
      <c r="C74" s="1" t="s">
        <v>160</v>
      </c>
      <c r="D74" s="1" t="s">
        <v>97</v>
      </c>
      <c r="E74" s="1">
        <v>2</v>
      </c>
      <c r="F74" s="1" t="str">
        <f t="shared" si="15"/>
        <v>PATRIMONIO NETO Y PASIVO</v>
      </c>
      <c r="G74">
        <f t="shared" si="18"/>
        <v>4</v>
      </c>
      <c r="H74" s="1" t="str">
        <f t="shared" si="16"/>
        <v>A) PATRIMONIO NETO</v>
      </c>
      <c r="I74">
        <f t="shared" si="19"/>
        <v>14</v>
      </c>
      <c r="J74" s="1" t="str">
        <f t="shared" si="17"/>
        <v>A-1) Fondos propios.</v>
      </c>
      <c r="K74">
        <f t="shared" si="20"/>
        <v>49</v>
      </c>
      <c r="L74" s="1" t="str">
        <f t="shared" si="22"/>
        <v>III. Reservas.</v>
      </c>
      <c r="M74">
        <f t="shared" si="14"/>
        <v>4</v>
      </c>
      <c r="N74" s="1" t="str">
        <f>IF(B74=5,BALANCE_AL_CIERRE_DEL_EJERCICIO_200X[[#This Row],[Descripcion]],"")</f>
        <v>2. Otras reservas.</v>
      </c>
      <c r="O74" s="1" t="s">
        <v>194</v>
      </c>
      <c r="P74" s="1" t="s">
        <v>194</v>
      </c>
      <c r="Q74" s="1" t="s">
        <v>194</v>
      </c>
      <c r="R74" s="1" t="s">
        <v>195</v>
      </c>
    </row>
    <row r="75" spans="1:19" x14ac:dyDescent="0.25">
      <c r="A75" s="4">
        <v>74</v>
      </c>
      <c r="B75" s="4">
        <v>4</v>
      </c>
      <c r="C75" s="1" t="s">
        <v>98</v>
      </c>
      <c r="D75" s="1" t="s">
        <v>99</v>
      </c>
      <c r="E75" s="1">
        <v>2</v>
      </c>
      <c r="F75" s="1" t="str">
        <f t="shared" si="15"/>
        <v>PATRIMONIO NETO Y PASIVO</v>
      </c>
      <c r="G75">
        <f t="shared" si="18"/>
        <v>4</v>
      </c>
      <c r="H75" s="1" t="str">
        <f t="shared" si="16"/>
        <v>A) PATRIMONIO NETO</v>
      </c>
      <c r="I75">
        <f t="shared" si="19"/>
        <v>14</v>
      </c>
      <c r="J75" s="1" t="str">
        <f t="shared" si="17"/>
        <v>A-1) Fondos propios.</v>
      </c>
      <c r="K75">
        <f t="shared" si="20"/>
        <v>50</v>
      </c>
      <c r="L75" s="1" t="str">
        <f>$D$75</f>
        <v>IV. (Acciones y participaciones en patrimonio propias).</v>
      </c>
      <c r="M75">
        <v>0</v>
      </c>
      <c r="N75" s="1" t="str">
        <f>IF(B75=5,BALANCE_AL_CIERRE_DEL_EJERCICIO_200X[[#This Row],[Descripcion]],"")</f>
        <v/>
      </c>
      <c r="O75" s="1" t="s">
        <v>194</v>
      </c>
      <c r="P75" s="1" t="s">
        <v>194</v>
      </c>
      <c r="Q75" s="1" t="s">
        <v>194</v>
      </c>
      <c r="R75" s="1" t="s">
        <v>195</v>
      </c>
    </row>
    <row r="76" spans="1:19" x14ac:dyDescent="0.25">
      <c r="A76" s="3">
        <v>75</v>
      </c>
      <c r="B76" s="3">
        <v>4</v>
      </c>
      <c r="C76" s="1" t="str">
        <f>C77&amp; "," &amp;C78</f>
        <v>120,(121)</v>
      </c>
      <c r="D76" s="1" t="s">
        <v>100</v>
      </c>
      <c r="E76" s="1">
        <v>2</v>
      </c>
      <c r="F76" s="1" t="str">
        <f t="shared" si="15"/>
        <v>PATRIMONIO NETO Y PASIVO</v>
      </c>
      <c r="G76">
        <f t="shared" si="18"/>
        <v>4</v>
      </c>
      <c r="H76" s="1" t="str">
        <f t="shared" si="16"/>
        <v>A) PATRIMONIO NETO</v>
      </c>
      <c r="I76">
        <f t="shared" si="19"/>
        <v>14</v>
      </c>
      <c r="J76" s="1" t="str">
        <f t="shared" si="17"/>
        <v>A-1) Fondos propios.</v>
      </c>
      <c r="K76">
        <f t="shared" si="20"/>
        <v>51</v>
      </c>
      <c r="L76" s="1" t="str">
        <f>$D$76</f>
        <v>V. Resultados de ejercicios anteriores.</v>
      </c>
      <c r="M76">
        <f t="shared" si="14"/>
        <v>0</v>
      </c>
      <c r="N76" s="1" t="str">
        <f>IF(B76=5,BALANCE_AL_CIERRE_DEL_EJERCICIO_200X[[#This Row],[Descripcion]],"")</f>
        <v/>
      </c>
      <c r="O76" s="1" t="s">
        <v>194</v>
      </c>
      <c r="P76" s="1" t="s">
        <v>194</v>
      </c>
      <c r="Q76" s="1" t="s">
        <v>194</v>
      </c>
      <c r="R76" s="1" t="s">
        <v>195</v>
      </c>
    </row>
    <row r="77" spans="1:19" x14ac:dyDescent="0.25">
      <c r="A77" s="4">
        <v>76</v>
      </c>
      <c r="B77" s="4">
        <v>5</v>
      </c>
      <c r="C77" s="1" t="s">
        <v>161</v>
      </c>
      <c r="D77" s="1" t="s">
        <v>101</v>
      </c>
      <c r="E77" s="1">
        <v>2</v>
      </c>
      <c r="F77" s="1" t="str">
        <f t="shared" si="15"/>
        <v>PATRIMONIO NETO Y PASIVO</v>
      </c>
      <c r="G77">
        <f t="shared" si="18"/>
        <v>4</v>
      </c>
      <c r="H77" s="1" t="str">
        <f t="shared" si="16"/>
        <v>A) PATRIMONIO NETO</v>
      </c>
      <c r="I77">
        <f t="shared" si="19"/>
        <v>14</v>
      </c>
      <c r="J77" s="1" t="str">
        <f t="shared" si="17"/>
        <v>A-1) Fondos propios.</v>
      </c>
      <c r="K77">
        <f t="shared" si="20"/>
        <v>51</v>
      </c>
      <c r="L77" s="1" t="str">
        <f t="shared" ref="L77:L78" si="23">$D$76</f>
        <v>V. Resultados de ejercicios anteriores.</v>
      </c>
      <c r="M77">
        <v>5</v>
      </c>
      <c r="N77" s="1" t="str">
        <f>IF(B77=5,BALANCE_AL_CIERRE_DEL_EJERCICIO_200X[[#This Row],[Descripcion]],"")</f>
        <v>1. Remanente.</v>
      </c>
      <c r="O77" s="1" t="s">
        <v>194</v>
      </c>
      <c r="P77" s="1" t="s">
        <v>194</v>
      </c>
      <c r="Q77" s="1" t="s">
        <v>194</v>
      </c>
      <c r="R77" s="1" t="s">
        <v>195</v>
      </c>
    </row>
    <row r="78" spans="1:19" x14ac:dyDescent="0.25">
      <c r="A78" s="3">
        <v>77</v>
      </c>
      <c r="B78" s="3">
        <v>5</v>
      </c>
      <c r="C78" s="1" t="s">
        <v>162</v>
      </c>
      <c r="D78" s="1" t="s">
        <v>102</v>
      </c>
      <c r="E78" s="1">
        <v>2</v>
      </c>
      <c r="F78" s="1" t="str">
        <f t="shared" si="15"/>
        <v>PATRIMONIO NETO Y PASIVO</v>
      </c>
      <c r="G78">
        <f t="shared" si="18"/>
        <v>4</v>
      </c>
      <c r="H78" s="1" t="str">
        <f t="shared" si="16"/>
        <v>A) PATRIMONIO NETO</v>
      </c>
      <c r="I78">
        <f t="shared" si="19"/>
        <v>14</v>
      </c>
      <c r="J78" s="1" t="str">
        <f t="shared" si="17"/>
        <v>A-1) Fondos propios.</v>
      </c>
      <c r="K78">
        <f t="shared" si="20"/>
        <v>51</v>
      </c>
      <c r="L78" s="1" t="str">
        <f t="shared" si="23"/>
        <v>V. Resultados de ejercicios anteriores.</v>
      </c>
      <c r="M78">
        <f t="shared" si="14"/>
        <v>6</v>
      </c>
      <c r="N78" s="1" t="str">
        <f>IF(B78=5,BALANCE_AL_CIERRE_DEL_EJERCICIO_200X[[#This Row],[Descripcion]],"")</f>
        <v>2. (Resultados negativos de ejercicios anteriores).</v>
      </c>
      <c r="O78" s="1" t="s">
        <v>194</v>
      </c>
      <c r="P78" s="1" t="s">
        <v>194</v>
      </c>
      <c r="Q78" s="1" t="s">
        <v>194</v>
      </c>
      <c r="R78" s="1" t="s">
        <v>195</v>
      </c>
    </row>
    <row r="79" spans="1:19" x14ac:dyDescent="0.25">
      <c r="A79" s="4">
        <v>78</v>
      </c>
      <c r="B79" s="4">
        <v>4</v>
      </c>
      <c r="C79" s="1" t="s">
        <v>163</v>
      </c>
      <c r="D79" s="1" t="s">
        <v>103</v>
      </c>
      <c r="E79" s="1">
        <v>2</v>
      </c>
      <c r="F79" s="1" t="str">
        <f t="shared" si="15"/>
        <v>PATRIMONIO NETO Y PASIVO</v>
      </c>
      <c r="G79">
        <f t="shared" si="18"/>
        <v>4</v>
      </c>
      <c r="H79" s="1" t="str">
        <f t="shared" si="16"/>
        <v>A) PATRIMONIO NETO</v>
      </c>
      <c r="I79">
        <f t="shared" si="19"/>
        <v>14</v>
      </c>
      <c r="J79" s="1" t="str">
        <f t="shared" si="17"/>
        <v>A-1) Fondos propios.</v>
      </c>
      <c r="K79">
        <f t="shared" si="20"/>
        <v>52</v>
      </c>
      <c r="L79" s="1" t="str">
        <f>$D$79</f>
        <v>VI. Otras aportaciones de socios.</v>
      </c>
      <c r="M79">
        <v>0</v>
      </c>
      <c r="N79" s="1" t="str">
        <f>IF(B79=5,BALANCE_AL_CIERRE_DEL_EJERCICIO_200X[[#This Row],[Descripcion]],"")</f>
        <v/>
      </c>
      <c r="O79" s="1" t="s">
        <v>194</v>
      </c>
      <c r="P79" s="1" t="s">
        <v>194</v>
      </c>
      <c r="Q79" s="1" t="s">
        <v>194</v>
      </c>
      <c r="R79" s="1" t="s">
        <v>195</v>
      </c>
    </row>
    <row r="80" spans="1:19" x14ac:dyDescent="0.25">
      <c r="A80" s="3">
        <v>79</v>
      </c>
      <c r="B80" s="3">
        <v>4</v>
      </c>
      <c r="C80" s="1" t="s">
        <v>164</v>
      </c>
      <c r="D80" s="1" t="s">
        <v>104</v>
      </c>
      <c r="E80" s="1">
        <v>2</v>
      </c>
      <c r="F80" s="1" t="str">
        <f t="shared" si="15"/>
        <v>PATRIMONIO NETO Y PASIVO</v>
      </c>
      <c r="G80">
        <f t="shared" si="18"/>
        <v>4</v>
      </c>
      <c r="H80" s="1" t="str">
        <f t="shared" si="16"/>
        <v>A) PATRIMONIO NETO</v>
      </c>
      <c r="I80">
        <f t="shared" si="19"/>
        <v>14</v>
      </c>
      <c r="J80" s="1" t="str">
        <f t="shared" si="17"/>
        <v>A-1) Fondos propios.</v>
      </c>
      <c r="K80">
        <f t="shared" si="20"/>
        <v>53</v>
      </c>
      <c r="L80" s="1" t="str">
        <f>$D$80</f>
        <v>VII. Resultado del ejercicio.</v>
      </c>
      <c r="M80">
        <f t="shared" si="14"/>
        <v>0</v>
      </c>
      <c r="N80" s="1" t="str">
        <f>IF(B80=5,BALANCE_AL_CIERRE_DEL_EJERCICIO_200X[[#This Row],[Descripcion]],"")</f>
        <v/>
      </c>
      <c r="O80" s="1" t="s">
        <v>194</v>
      </c>
      <c r="P80" s="1" t="s">
        <v>194</v>
      </c>
      <c r="Q80" s="1" t="s">
        <v>194</v>
      </c>
      <c r="R80" s="1" t="s">
        <v>195</v>
      </c>
    </row>
    <row r="81" spans="1:18" x14ac:dyDescent="0.25">
      <c r="A81" s="4">
        <v>80</v>
      </c>
      <c r="B81" s="4">
        <v>4</v>
      </c>
      <c r="C81" s="1" t="s">
        <v>165</v>
      </c>
      <c r="D81" s="1" t="s">
        <v>105</v>
      </c>
      <c r="E81" s="1">
        <v>2</v>
      </c>
      <c r="F81" s="1" t="str">
        <f t="shared" si="15"/>
        <v>PATRIMONIO NETO Y PASIVO</v>
      </c>
      <c r="G81">
        <f t="shared" si="18"/>
        <v>4</v>
      </c>
      <c r="H81" s="1" t="str">
        <f t="shared" si="16"/>
        <v>A) PATRIMONIO NETO</v>
      </c>
      <c r="I81">
        <f t="shared" si="19"/>
        <v>14</v>
      </c>
      <c r="J81" s="1" t="str">
        <f t="shared" si="17"/>
        <v>A-1) Fondos propios.</v>
      </c>
      <c r="K81">
        <f t="shared" si="20"/>
        <v>54</v>
      </c>
      <c r="L81" s="1" t="str">
        <f>$D$81</f>
        <v>VIII. (Dividendo a cuenta).</v>
      </c>
      <c r="M81">
        <f t="shared" si="14"/>
        <v>0</v>
      </c>
      <c r="N81" s="1" t="str">
        <f>IF(B81=5,BALANCE_AL_CIERRE_DEL_EJERCICIO_200X[[#This Row],[Descripcion]],"")</f>
        <v/>
      </c>
      <c r="O81" s="1" t="s">
        <v>194</v>
      </c>
      <c r="P81" s="1" t="s">
        <v>194</v>
      </c>
      <c r="Q81" s="1" t="s">
        <v>194</v>
      </c>
      <c r="R81" s="1" t="s">
        <v>195</v>
      </c>
    </row>
    <row r="82" spans="1:18" x14ac:dyDescent="0.25">
      <c r="A82" s="3">
        <v>81</v>
      </c>
      <c r="B82" s="3">
        <v>4</v>
      </c>
      <c r="C82" s="1" t="s">
        <v>166</v>
      </c>
      <c r="D82" s="1" t="s">
        <v>106</v>
      </c>
      <c r="E82" s="1">
        <v>2</v>
      </c>
      <c r="F82" s="1" t="str">
        <f t="shared" si="15"/>
        <v>PATRIMONIO NETO Y PASIVO</v>
      </c>
      <c r="G82">
        <f t="shared" si="18"/>
        <v>4</v>
      </c>
      <c r="H82" s="1" t="str">
        <f t="shared" si="16"/>
        <v>A) PATRIMONIO NETO</v>
      </c>
      <c r="I82">
        <f t="shared" si="19"/>
        <v>14</v>
      </c>
      <c r="J82" s="1" t="str">
        <f t="shared" si="17"/>
        <v>A-1) Fondos propios.</v>
      </c>
      <c r="K82">
        <f t="shared" si="20"/>
        <v>55</v>
      </c>
      <c r="L82" s="1" t="str">
        <f>$D$82</f>
        <v>IX. Otros instrumentos de patrimonio neto.</v>
      </c>
      <c r="M82">
        <f t="shared" si="14"/>
        <v>0</v>
      </c>
      <c r="N82" s="1" t="str">
        <f>IF(B82=5,BALANCE_AL_CIERRE_DEL_EJERCICIO_200X[[#This Row],[Descripcion]],"")</f>
        <v/>
      </c>
      <c r="O82" s="1" t="s">
        <v>194</v>
      </c>
      <c r="P82" s="1" t="s">
        <v>194</v>
      </c>
      <c r="Q82" s="1" t="s">
        <v>194</v>
      </c>
      <c r="R82" s="1" t="s">
        <v>195</v>
      </c>
    </row>
    <row r="83" spans="1:18" x14ac:dyDescent="0.25">
      <c r="A83" s="4">
        <v>82</v>
      </c>
      <c r="B83" s="4">
        <v>3</v>
      </c>
      <c r="C83" s="1" t="str">
        <f>C84&amp; "," &amp;C85&amp; "," &amp;C86</f>
        <v>133,1340,137</v>
      </c>
      <c r="D83" s="1" t="s">
        <v>107</v>
      </c>
      <c r="E83" s="1">
        <v>2</v>
      </c>
      <c r="F83" s="1" t="str">
        <f t="shared" si="15"/>
        <v>PATRIMONIO NETO Y PASIVO</v>
      </c>
      <c r="G83">
        <f t="shared" si="18"/>
        <v>4</v>
      </c>
      <c r="H83" s="1" t="str">
        <f t="shared" si="16"/>
        <v>A) PATRIMONIO NETO</v>
      </c>
      <c r="I83">
        <f t="shared" si="19"/>
        <v>15</v>
      </c>
      <c r="J83" s="1" t="str">
        <f>$D$83</f>
        <v>A-2) Ajustes por cambios de valor.</v>
      </c>
      <c r="K83">
        <v>0</v>
      </c>
      <c r="L83" s="1"/>
      <c r="M83">
        <f t="shared" si="14"/>
        <v>0</v>
      </c>
      <c r="N83" s="1" t="str">
        <f>IF(B83=5,BALANCE_AL_CIERRE_DEL_EJERCICIO_200X[[#This Row],[Descripcion]],"")</f>
        <v/>
      </c>
      <c r="O83" s="1" t="s">
        <v>194</v>
      </c>
      <c r="P83" s="1" t="s">
        <v>194</v>
      </c>
      <c r="Q83" s="1" t="s">
        <v>194</v>
      </c>
      <c r="R83" s="1" t="s">
        <v>195</v>
      </c>
    </row>
    <row r="84" spans="1:18" x14ac:dyDescent="0.25">
      <c r="A84" s="3">
        <v>83</v>
      </c>
      <c r="B84" s="3">
        <v>4</v>
      </c>
      <c r="C84" s="1" t="s">
        <v>167</v>
      </c>
      <c r="D84" s="1" t="s">
        <v>108</v>
      </c>
      <c r="E84" s="1">
        <v>2</v>
      </c>
      <c r="F84" s="1" t="str">
        <f t="shared" si="15"/>
        <v>PATRIMONIO NETO Y PASIVO</v>
      </c>
      <c r="G84">
        <f t="shared" si="18"/>
        <v>4</v>
      </c>
      <c r="H84" s="1" t="str">
        <f t="shared" si="16"/>
        <v>A) PATRIMONIO NETO</v>
      </c>
      <c r="I84">
        <f t="shared" si="19"/>
        <v>15</v>
      </c>
      <c r="J84" s="1" t="str">
        <f t="shared" ref="J84:J86" si="24">$D$83</f>
        <v>A-2) Ajustes por cambios de valor.</v>
      </c>
      <c r="K84">
        <v>56</v>
      </c>
      <c r="L84" s="1" t="str">
        <f>$D$84</f>
        <v>I. Activos financieros a valor razonable con cambios en el patrimonio neto.</v>
      </c>
      <c r="M84">
        <f t="shared" si="14"/>
        <v>0</v>
      </c>
      <c r="N84" s="1" t="str">
        <f>IF(B84=5,BALANCE_AL_CIERRE_DEL_EJERCICIO_200X[[#This Row],[Descripcion]],"")</f>
        <v/>
      </c>
      <c r="O84" s="1" t="s">
        <v>194</v>
      </c>
      <c r="P84" s="1" t="s">
        <v>194</v>
      </c>
      <c r="Q84" s="1" t="s">
        <v>194</v>
      </c>
      <c r="R84" s="1" t="s">
        <v>195</v>
      </c>
    </row>
    <row r="85" spans="1:18" x14ac:dyDescent="0.25">
      <c r="A85" s="4">
        <v>84</v>
      </c>
      <c r="B85" s="4">
        <v>4</v>
      </c>
      <c r="C85" s="1" t="s">
        <v>168</v>
      </c>
      <c r="D85" s="1" t="s">
        <v>109</v>
      </c>
      <c r="E85" s="1">
        <v>2</v>
      </c>
      <c r="F85" s="1" t="str">
        <f t="shared" si="15"/>
        <v>PATRIMONIO NETO Y PASIVO</v>
      </c>
      <c r="G85">
        <f t="shared" si="18"/>
        <v>4</v>
      </c>
      <c r="H85" s="1" t="str">
        <f t="shared" si="16"/>
        <v>A) PATRIMONIO NETO</v>
      </c>
      <c r="I85">
        <f t="shared" si="19"/>
        <v>15</v>
      </c>
      <c r="J85" s="1" t="str">
        <f t="shared" si="24"/>
        <v>A-2) Ajustes por cambios de valor.</v>
      </c>
      <c r="K85">
        <f t="shared" si="20"/>
        <v>57</v>
      </c>
      <c r="L85" s="1" t="str">
        <f>$D$85</f>
        <v>II. Operaciones de cobertura.</v>
      </c>
      <c r="M85">
        <f t="shared" si="14"/>
        <v>0</v>
      </c>
      <c r="N85" s="1" t="str">
        <f>IF(B85=5,BALANCE_AL_CIERRE_DEL_EJERCICIO_200X[[#This Row],[Descripcion]],"")</f>
        <v/>
      </c>
      <c r="O85" s="1" t="s">
        <v>194</v>
      </c>
      <c r="P85" s="1" t="s">
        <v>194</v>
      </c>
      <c r="Q85" s="1" t="s">
        <v>194</v>
      </c>
      <c r="R85" s="1" t="s">
        <v>195</v>
      </c>
    </row>
    <row r="86" spans="1:18" x14ac:dyDescent="0.25">
      <c r="A86" s="3">
        <v>85</v>
      </c>
      <c r="B86" s="3">
        <v>4</v>
      </c>
      <c r="C86" s="1" t="s">
        <v>169</v>
      </c>
      <c r="D86" s="1" t="s">
        <v>110</v>
      </c>
      <c r="E86" s="1">
        <v>2</v>
      </c>
      <c r="F86" s="1" t="str">
        <f t="shared" si="15"/>
        <v>PATRIMONIO NETO Y PASIVO</v>
      </c>
      <c r="G86">
        <f t="shared" si="18"/>
        <v>4</v>
      </c>
      <c r="H86" s="1" t="str">
        <f t="shared" si="16"/>
        <v>A) PATRIMONIO NETO</v>
      </c>
      <c r="I86">
        <f t="shared" si="19"/>
        <v>15</v>
      </c>
      <c r="J86" s="1" t="str">
        <f t="shared" si="24"/>
        <v>A-2) Ajustes por cambios de valor.</v>
      </c>
      <c r="K86">
        <f t="shared" si="20"/>
        <v>58</v>
      </c>
      <c r="L86" s="1" t="str">
        <f>$D$86</f>
        <v>III. Otros.</v>
      </c>
      <c r="M86">
        <f t="shared" si="14"/>
        <v>0</v>
      </c>
      <c r="N86" s="1" t="str">
        <f>IF(B86=5,BALANCE_AL_CIERRE_DEL_EJERCICIO_200X[[#This Row],[Descripcion]],"")</f>
        <v/>
      </c>
      <c r="O86" s="1" t="s">
        <v>194</v>
      </c>
      <c r="P86" s="1" t="s">
        <v>194</v>
      </c>
      <c r="Q86" s="1" t="s">
        <v>194</v>
      </c>
      <c r="R86" s="1" t="s">
        <v>195</v>
      </c>
    </row>
    <row r="87" spans="1:18" x14ac:dyDescent="0.25">
      <c r="A87" s="4">
        <v>86</v>
      </c>
      <c r="B87" s="4">
        <v>3</v>
      </c>
      <c r="C87" s="1" t="s">
        <v>111</v>
      </c>
      <c r="D87" s="1" t="s">
        <v>112</v>
      </c>
      <c r="E87" s="1">
        <v>2</v>
      </c>
      <c r="F87" s="1" t="str">
        <f t="shared" si="15"/>
        <v>PATRIMONIO NETO Y PASIVO</v>
      </c>
      <c r="G87">
        <f t="shared" si="18"/>
        <v>4</v>
      </c>
      <c r="H87" s="1" t="str">
        <f t="shared" si="16"/>
        <v>A) PATRIMONIO NETO</v>
      </c>
      <c r="I87">
        <f t="shared" si="19"/>
        <v>16</v>
      </c>
      <c r="J87" s="1" t="str">
        <f>$D$87</f>
        <v>A-3) Subvenciones, donaciones y legados recibidos.</v>
      </c>
      <c r="K87">
        <v>0</v>
      </c>
      <c r="L87" s="1"/>
      <c r="M87">
        <f t="shared" si="14"/>
        <v>0</v>
      </c>
      <c r="N87" s="1" t="str">
        <f>IF(B87=5,BALANCE_AL_CIERRE_DEL_EJERCICIO_200X[[#This Row],[Descripcion]],"")</f>
        <v/>
      </c>
      <c r="O87" s="1" t="s">
        <v>194</v>
      </c>
      <c r="P87" s="1" t="s">
        <v>194</v>
      </c>
      <c r="Q87" s="1" t="s">
        <v>194</v>
      </c>
      <c r="R87" s="1" t="s">
        <v>195</v>
      </c>
    </row>
    <row r="88" spans="1:18" x14ac:dyDescent="0.25">
      <c r="A88" s="3">
        <v>87</v>
      </c>
      <c r="B88" s="3">
        <v>2</v>
      </c>
      <c r="C88" s="1" t="str">
        <f>C89&amp; "," &amp;C94&amp; "," &amp;C100&amp; "," &amp;C101&amp; "," &amp;C102</f>
        <v>140,145,146,141,142,143,147,177,178,179,1605,170,1625,174,176,1615,1635,171,172,173,175,180,185,189,1603,1604,1613,1614,1623,1624,1633,1634,479,181</v>
      </c>
      <c r="D88" s="1" t="s">
        <v>113</v>
      </c>
      <c r="E88" s="1">
        <v>2</v>
      </c>
      <c r="F88" s="1" t="str">
        <f t="shared" si="15"/>
        <v>PATRIMONIO NETO Y PASIVO</v>
      </c>
      <c r="G88">
        <f t="shared" si="18"/>
        <v>5</v>
      </c>
      <c r="H88" s="1" t="str">
        <f>$D$88</f>
        <v>B) PASIVO NO CORRIENTE</v>
      </c>
      <c r="I88">
        <v>0</v>
      </c>
      <c r="J88" s="1"/>
      <c r="K88">
        <f t="shared" si="20"/>
        <v>0</v>
      </c>
      <c r="L88" s="1"/>
      <c r="M88">
        <f t="shared" si="14"/>
        <v>0</v>
      </c>
      <c r="N88" s="1" t="str">
        <f>IF(B88=5,BALANCE_AL_CIERRE_DEL_EJERCICIO_200X[[#This Row],[Descripcion]],"")</f>
        <v/>
      </c>
      <c r="O88" s="1" t="s">
        <v>194</v>
      </c>
      <c r="P88" s="1" t="s">
        <v>194</v>
      </c>
      <c r="Q88" s="1" t="s">
        <v>194</v>
      </c>
      <c r="R88" s="1" t="s">
        <v>195</v>
      </c>
    </row>
    <row r="89" spans="1:18" x14ac:dyDescent="0.25">
      <c r="A89" s="4">
        <v>88</v>
      </c>
      <c r="B89" s="4">
        <v>3</v>
      </c>
      <c r="C89" s="1" t="str">
        <f>C90 &amp; "," &amp; C91 &amp; "," &amp; C92 &amp; "," &amp;C93</f>
        <v>140,145,146,141,142,143,147</v>
      </c>
      <c r="D89" s="1" t="s">
        <v>114</v>
      </c>
      <c r="E89" s="1">
        <v>2</v>
      </c>
      <c r="F89" s="1" t="str">
        <f t="shared" si="15"/>
        <v>PATRIMONIO NETO Y PASIVO</v>
      </c>
      <c r="G89">
        <f t="shared" si="18"/>
        <v>5</v>
      </c>
      <c r="H89" s="1" t="str">
        <f t="shared" ref="H89:H102" si="25">$D$88</f>
        <v>B) PASIVO NO CORRIENTE</v>
      </c>
      <c r="I89">
        <v>17</v>
      </c>
      <c r="J89" s="1" t="str">
        <f>$D$89</f>
        <v>I. Provisiones a largo plazo.</v>
      </c>
      <c r="K89">
        <f t="shared" si="20"/>
        <v>0</v>
      </c>
      <c r="L89" t="str">
        <f>IF(B89=4,BALANCE_AL_CIERRE_DEL_EJERCICIO_200X[[#This Row],[Descripcion]],"")</f>
        <v/>
      </c>
      <c r="M89">
        <f t="shared" si="14"/>
        <v>0</v>
      </c>
      <c r="N89" t="str">
        <f>IF(B89=5,BALANCE_AL_CIERRE_DEL_EJERCICIO_200X[[#This Row],[Descripcion]],"")</f>
        <v/>
      </c>
      <c r="O89" s="1" t="s">
        <v>194</v>
      </c>
      <c r="P89" s="1" t="s">
        <v>194</v>
      </c>
      <c r="Q89" s="1" t="s">
        <v>194</v>
      </c>
      <c r="R89" s="1" t="s">
        <v>195</v>
      </c>
    </row>
    <row r="90" spans="1:18" x14ac:dyDescent="0.25">
      <c r="A90" s="3">
        <v>89</v>
      </c>
      <c r="B90" s="3">
        <v>4</v>
      </c>
      <c r="C90" s="1" t="s">
        <v>170</v>
      </c>
      <c r="D90" s="1" t="s">
        <v>115</v>
      </c>
      <c r="E90" s="1">
        <v>2</v>
      </c>
      <c r="F90" s="1" t="str">
        <f t="shared" si="15"/>
        <v>PATRIMONIO NETO Y PASIVO</v>
      </c>
      <c r="G90">
        <f t="shared" si="18"/>
        <v>5</v>
      </c>
      <c r="H90" s="1" t="str">
        <f t="shared" si="25"/>
        <v>B) PASIVO NO CORRIENTE</v>
      </c>
      <c r="I90">
        <f t="shared" si="19"/>
        <v>17</v>
      </c>
      <c r="J90" s="1" t="str">
        <f t="shared" ref="J90:J93" si="26">$D$89</f>
        <v>I. Provisiones a largo plazo.</v>
      </c>
      <c r="K90">
        <v>59</v>
      </c>
      <c r="L90" t="str">
        <f>IF(B90=4,BALANCE_AL_CIERRE_DEL_EJERCICIO_200X[[#This Row],[Descripcion]],"")</f>
        <v>1. Obligaciones por prestaciones a largo plazo al personal.</v>
      </c>
      <c r="M90">
        <f t="shared" si="14"/>
        <v>0</v>
      </c>
      <c r="N90" t="str">
        <f>IF(B90=5,BALANCE_AL_CIERRE_DEL_EJERCICIO_200X[[#This Row],[Descripcion]],"")</f>
        <v/>
      </c>
      <c r="O90" s="1" t="s">
        <v>194</v>
      </c>
      <c r="P90" s="1" t="s">
        <v>194</v>
      </c>
      <c r="Q90" s="1" t="s">
        <v>194</v>
      </c>
      <c r="R90" s="1" t="s">
        <v>195</v>
      </c>
    </row>
    <row r="91" spans="1:18" x14ac:dyDescent="0.25">
      <c r="A91" s="4">
        <v>90</v>
      </c>
      <c r="B91" s="4">
        <v>4</v>
      </c>
      <c r="C91" s="1" t="s">
        <v>171</v>
      </c>
      <c r="D91" s="1" t="s">
        <v>116</v>
      </c>
      <c r="E91" s="1">
        <v>2</v>
      </c>
      <c r="F91" s="1" t="str">
        <f t="shared" si="15"/>
        <v>PATRIMONIO NETO Y PASIVO</v>
      </c>
      <c r="G91">
        <f t="shared" si="18"/>
        <v>5</v>
      </c>
      <c r="H91" s="1" t="str">
        <f t="shared" si="25"/>
        <v>B) PASIVO NO CORRIENTE</v>
      </c>
      <c r="I91">
        <f t="shared" si="19"/>
        <v>17</v>
      </c>
      <c r="J91" s="1" t="str">
        <f t="shared" si="26"/>
        <v>I. Provisiones a largo plazo.</v>
      </c>
      <c r="K91">
        <f t="shared" si="20"/>
        <v>60</v>
      </c>
      <c r="L91" t="str">
        <f>IF(B91=4,BALANCE_AL_CIERRE_DEL_EJERCICIO_200X[[#This Row],[Descripcion]],"")</f>
        <v>2. Actuaciones medioambientales.</v>
      </c>
      <c r="M91">
        <f t="shared" si="14"/>
        <v>0</v>
      </c>
      <c r="N91" t="str">
        <f>IF(B91=5,BALANCE_AL_CIERRE_DEL_EJERCICIO_200X[[#This Row],[Descripcion]],"")</f>
        <v/>
      </c>
      <c r="O91" s="1" t="s">
        <v>194</v>
      </c>
      <c r="P91" s="1" t="s">
        <v>194</v>
      </c>
      <c r="Q91" s="1" t="s">
        <v>194</v>
      </c>
      <c r="R91" s="1" t="s">
        <v>195</v>
      </c>
    </row>
    <row r="92" spans="1:18" x14ac:dyDescent="0.25">
      <c r="A92" s="3">
        <v>91</v>
      </c>
      <c r="B92" s="3">
        <v>4</v>
      </c>
      <c r="C92" s="1" t="s">
        <v>172</v>
      </c>
      <c r="D92" s="1" t="s">
        <v>117</v>
      </c>
      <c r="E92" s="1">
        <v>2</v>
      </c>
      <c r="F92" s="1" t="str">
        <f t="shared" si="15"/>
        <v>PATRIMONIO NETO Y PASIVO</v>
      </c>
      <c r="G92">
        <f t="shared" si="18"/>
        <v>5</v>
      </c>
      <c r="H92" s="1" t="str">
        <f t="shared" si="25"/>
        <v>B) PASIVO NO CORRIENTE</v>
      </c>
      <c r="I92">
        <f t="shared" si="19"/>
        <v>17</v>
      </c>
      <c r="J92" s="1" t="str">
        <f t="shared" si="26"/>
        <v>I. Provisiones a largo plazo.</v>
      </c>
      <c r="K92">
        <f t="shared" si="20"/>
        <v>61</v>
      </c>
      <c r="L92" t="str">
        <f>IF(B92=4,BALANCE_AL_CIERRE_DEL_EJERCICIO_200X[[#This Row],[Descripcion]],"")</f>
        <v>3. Provisiones por reestructuración.</v>
      </c>
      <c r="M92">
        <f t="shared" si="14"/>
        <v>0</v>
      </c>
      <c r="N92" t="str">
        <f>IF(B92=5,BALANCE_AL_CIERRE_DEL_EJERCICIO_200X[[#This Row],[Descripcion]],"")</f>
        <v/>
      </c>
      <c r="O92" s="1" t="s">
        <v>194</v>
      </c>
      <c r="P92" s="1" t="s">
        <v>194</v>
      </c>
      <c r="Q92" s="1" t="s">
        <v>194</v>
      </c>
      <c r="R92" s="1" t="s">
        <v>195</v>
      </c>
    </row>
    <row r="93" spans="1:18" x14ac:dyDescent="0.25">
      <c r="A93" s="4">
        <v>92</v>
      </c>
      <c r="B93" s="4">
        <v>4</v>
      </c>
      <c r="C93" s="1" t="s">
        <v>173</v>
      </c>
      <c r="D93" s="1" t="s">
        <v>118</v>
      </c>
      <c r="E93" s="1">
        <v>2</v>
      </c>
      <c r="F93" s="1" t="str">
        <f t="shared" si="15"/>
        <v>PATRIMONIO NETO Y PASIVO</v>
      </c>
      <c r="G93">
        <f t="shared" si="18"/>
        <v>5</v>
      </c>
      <c r="H93" s="1" t="str">
        <f t="shared" si="25"/>
        <v>B) PASIVO NO CORRIENTE</v>
      </c>
      <c r="I93">
        <f t="shared" si="19"/>
        <v>17</v>
      </c>
      <c r="J93" s="1" t="str">
        <f t="shared" si="26"/>
        <v>I. Provisiones a largo plazo.</v>
      </c>
      <c r="K93">
        <f t="shared" si="20"/>
        <v>62</v>
      </c>
      <c r="L93" t="str">
        <f>IF(B93=4,BALANCE_AL_CIERRE_DEL_EJERCICIO_200X[[#This Row],[Descripcion]],"")</f>
        <v>4. Otras provisiones.</v>
      </c>
      <c r="M93">
        <f t="shared" si="14"/>
        <v>0</v>
      </c>
      <c r="N93" t="str">
        <f>IF(B93=5,BALANCE_AL_CIERRE_DEL_EJERCICIO_200X[[#This Row],[Descripcion]],"")</f>
        <v/>
      </c>
      <c r="O93" s="1" t="s">
        <v>194</v>
      </c>
      <c r="P93" s="1" t="s">
        <v>194</v>
      </c>
      <c r="Q93" s="1" t="s">
        <v>194</v>
      </c>
      <c r="R93" s="1" t="s">
        <v>195</v>
      </c>
    </row>
    <row r="94" spans="1:18" x14ac:dyDescent="0.25">
      <c r="A94" s="3">
        <v>93</v>
      </c>
      <c r="B94" s="3">
        <v>3</v>
      </c>
      <c r="C94" s="1" t="str">
        <f>C95&amp; "," &amp;C96&amp; "," &amp;C97&amp; "," &amp;C98&amp; "," &amp;C99</f>
        <v>177,178,179,1605,170,1625,174,176,1615,1635,171,172,173,175,180,185,189</v>
      </c>
      <c r="D94" s="1" t="s">
        <v>119</v>
      </c>
      <c r="E94" s="1">
        <v>2</v>
      </c>
      <c r="F94" s="1" t="str">
        <f t="shared" si="15"/>
        <v>PATRIMONIO NETO Y PASIVO</v>
      </c>
      <c r="G94">
        <f t="shared" si="18"/>
        <v>5</v>
      </c>
      <c r="H94" s="1" t="str">
        <f t="shared" si="25"/>
        <v>B) PASIVO NO CORRIENTE</v>
      </c>
      <c r="I94">
        <f t="shared" si="19"/>
        <v>18</v>
      </c>
      <c r="J94" s="1" t="str">
        <f>$D$94</f>
        <v>II. Deudas a largo plazo.</v>
      </c>
      <c r="K94">
        <v>0</v>
      </c>
      <c r="L94" t="str">
        <f>IF(B94=4,BALANCE_AL_CIERRE_DEL_EJERCICIO_200X[[#This Row],[Descripcion]],"")</f>
        <v/>
      </c>
      <c r="M94">
        <f t="shared" si="14"/>
        <v>0</v>
      </c>
      <c r="N94" t="str">
        <f>IF(B94=5,BALANCE_AL_CIERRE_DEL_EJERCICIO_200X[[#This Row],[Descripcion]],"")</f>
        <v/>
      </c>
      <c r="O94" s="1" t="s">
        <v>194</v>
      </c>
      <c r="P94" s="1" t="s">
        <v>194</v>
      </c>
      <c r="Q94" s="1" t="s">
        <v>194</v>
      </c>
      <c r="R94" s="1" t="s">
        <v>195</v>
      </c>
    </row>
    <row r="95" spans="1:18" x14ac:dyDescent="0.25">
      <c r="A95" s="4">
        <v>94</v>
      </c>
      <c r="B95" s="4">
        <v>4</v>
      </c>
      <c r="C95" s="1" t="s">
        <v>174</v>
      </c>
      <c r="D95" s="1" t="s">
        <v>120</v>
      </c>
      <c r="E95" s="1">
        <v>2</v>
      </c>
      <c r="F95" s="1" t="str">
        <f t="shared" si="15"/>
        <v>PATRIMONIO NETO Y PASIVO</v>
      </c>
      <c r="G95">
        <f t="shared" si="18"/>
        <v>5</v>
      </c>
      <c r="H95" s="1" t="str">
        <f t="shared" si="25"/>
        <v>B) PASIVO NO CORRIENTE</v>
      </c>
      <c r="I95">
        <f t="shared" si="19"/>
        <v>18</v>
      </c>
      <c r="J95" s="1" t="str">
        <f t="shared" ref="J95:J99" si="27">$D$94</f>
        <v>II. Deudas a largo plazo.</v>
      </c>
      <c r="K95">
        <v>63</v>
      </c>
      <c r="L95" t="str">
        <f>IF(B95=4,BALANCE_AL_CIERRE_DEL_EJERCICIO_200X[[#This Row],[Descripcion]],"")</f>
        <v>1. Obligaciones y otros valores negociables.</v>
      </c>
      <c r="M95">
        <f t="shared" si="14"/>
        <v>0</v>
      </c>
      <c r="N95" t="str">
        <f>IF(B95=5,BALANCE_AL_CIERRE_DEL_EJERCICIO_200X[[#This Row],[Descripcion]],"")</f>
        <v/>
      </c>
      <c r="O95" s="1" t="s">
        <v>194</v>
      </c>
      <c r="P95" s="1" t="s">
        <v>194</v>
      </c>
      <c r="Q95" s="1" t="s">
        <v>194</v>
      </c>
      <c r="R95" s="1" t="s">
        <v>195</v>
      </c>
    </row>
    <row r="96" spans="1:18" x14ac:dyDescent="0.25">
      <c r="A96" s="3">
        <v>95</v>
      </c>
      <c r="B96" s="3">
        <v>4</v>
      </c>
      <c r="C96" s="1" t="s">
        <v>175</v>
      </c>
      <c r="D96" s="1" t="s">
        <v>121</v>
      </c>
      <c r="E96" s="1">
        <v>2</v>
      </c>
      <c r="F96" s="1" t="str">
        <f t="shared" si="15"/>
        <v>PATRIMONIO NETO Y PASIVO</v>
      </c>
      <c r="G96">
        <f t="shared" si="18"/>
        <v>5</v>
      </c>
      <c r="H96" s="1" t="str">
        <f t="shared" si="25"/>
        <v>B) PASIVO NO CORRIENTE</v>
      </c>
      <c r="I96">
        <f t="shared" si="19"/>
        <v>18</v>
      </c>
      <c r="J96" s="1" t="str">
        <f t="shared" si="27"/>
        <v>II. Deudas a largo plazo.</v>
      </c>
      <c r="K96">
        <f t="shared" si="20"/>
        <v>64</v>
      </c>
      <c r="L96" t="str">
        <f>IF(B96=4,BALANCE_AL_CIERRE_DEL_EJERCICIO_200X[[#This Row],[Descripcion]],"")</f>
        <v>2. Deudas con entidades de crédito.</v>
      </c>
      <c r="M96">
        <f t="shared" si="14"/>
        <v>0</v>
      </c>
      <c r="N96" t="str">
        <f>IF(B96=5,BALANCE_AL_CIERRE_DEL_EJERCICIO_200X[[#This Row],[Descripcion]],"")</f>
        <v/>
      </c>
      <c r="O96" s="1" t="s">
        <v>194</v>
      </c>
      <c r="P96" s="1" t="s">
        <v>194</v>
      </c>
      <c r="Q96" s="1" t="s">
        <v>194</v>
      </c>
      <c r="R96" s="1" t="s">
        <v>195</v>
      </c>
    </row>
    <row r="97" spans="1:18" x14ac:dyDescent="0.25">
      <c r="A97" s="4">
        <v>96</v>
      </c>
      <c r="B97" s="4">
        <v>4</v>
      </c>
      <c r="C97" s="1" t="s">
        <v>176</v>
      </c>
      <c r="D97" s="1" t="s">
        <v>122</v>
      </c>
      <c r="E97" s="1">
        <v>2</v>
      </c>
      <c r="F97" s="1" t="str">
        <f t="shared" si="15"/>
        <v>PATRIMONIO NETO Y PASIVO</v>
      </c>
      <c r="G97">
        <f t="shared" si="18"/>
        <v>5</v>
      </c>
      <c r="H97" s="1" t="str">
        <f t="shared" si="25"/>
        <v>B) PASIVO NO CORRIENTE</v>
      </c>
      <c r="I97">
        <f t="shared" si="19"/>
        <v>18</v>
      </c>
      <c r="J97" s="1" t="str">
        <f t="shared" si="27"/>
        <v>II. Deudas a largo plazo.</v>
      </c>
      <c r="K97">
        <f t="shared" si="20"/>
        <v>65</v>
      </c>
      <c r="L97" t="str">
        <f>IF(B97=4,BALANCE_AL_CIERRE_DEL_EJERCICIO_200X[[#This Row],[Descripcion]],"")</f>
        <v>3. Acreedores por arrendamiento financiero.</v>
      </c>
      <c r="M97">
        <f t="shared" si="14"/>
        <v>0</v>
      </c>
      <c r="N97" t="str">
        <f>IF(B97=5,BALANCE_AL_CIERRE_DEL_EJERCICIO_200X[[#This Row],[Descripcion]],"")</f>
        <v/>
      </c>
      <c r="O97" s="1" t="s">
        <v>194</v>
      </c>
      <c r="P97" s="1" t="s">
        <v>194</v>
      </c>
      <c r="Q97" s="1" t="s">
        <v>194</v>
      </c>
      <c r="R97" s="1" t="s">
        <v>195</v>
      </c>
    </row>
    <row r="98" spans="1:18" x14ac:dyDescent="0.25">
      <c r="A98" s="3">
        <v>97</v>
      </c>
      <c r="B98" s="3">
        <v>4</v>
      </c>
      <c r="C98" s="1" t="s">
        <v>177</v>
      </c>
      <c r="D98" s="1" t="s">
        <v>36</v>
      </c>
      <c r="E98" s="1">
        <v>2</v>
      </c>
      <c r="F98" s="1" t="str">
        <f t="shared" si="15"/>
        <v>PATRIMONIO NETO Y PASIVO</v>
      </c>
      <c r="G98">
        <f t="shared" si="18"/>
        <v>5</v>
      </c>
      <c r="H98" s="1" t="str">
        <f t="shared" si="25"/>
        <v>B) PASIVO NO CORRIENTE</v>
      </c>
      <c r="I98">
        <f t="shared" si="19"/>
        <v>18</v>
      </c>
      <c r="J98" s="1" t="str">
        <f t="shared" si="27"/>
        <v>II. Deudas a largo plazo.</v>
      </c>
      <c r="K98">
        <f t="shared" si="20"/>
        <v>66</v>
      </c>
      <c r="L98" t="str">
        <f>IF(B98=4,BALANCE_AL_CIERRE_DEL_EJERCICIO_200X[[#This Row],[Descripcion]],"")</f>
        <v>4. Derivados.</v>
      </c>
      <c r="M98">
        <f t="shared" si="14"/>
        <v>0</v>
      </c>
      <c r="N98" t="str">
        <f>IF(B98=5,BALANCE_AL_CIERRE_DEL_EJERCICIO_200X[[#This Row],[Descripcion]],"")</f>
        <v/>
      </c>
      <c r="O98" s="1" t="s">
        <v>194</v>
      </c>
      <c r="P98" s="1" t="s">
        <v>194</v>
      </c>
      <c r="Q98" s="1" t="s">
        <v>194</v>
      </c>
      <c r="R98" s="1" t="s">
        <v>195</v>
      </c>
    </row>
    <row r="99" spans="1:18" x14ac:dyDescent="0.25">
      <c r="A99" s="4">
        <v>98</v>
      </c>
      <c r="B99" s="4">
        <v>4</v>
      </c>
      <c r="C99" s="1" t="s">
        <v>178</v>
      </c>
      <c r="D99" s="1" t="s">
        <v>123</v>
      </c>
      <c r="E99" s="1">
        <v>2</v>
      </c>
      <c r="F99" s="1" t="str">
        <f t="shared" si="15"/>
        <v>PATRIMONIO NETO Y PASIVO</v>
      </c>
      <c r="G99">
        <f t="shared" si="18"/>
        <v>5</v>
      </c>
      <c r="H99" s="1" t="str">
        <f t="shared" si="25"/>
        <v>B) PASIVO NO CORRIENTE</v>
      </c>
      <c r="I99">
        <f t="shared" si="19"/>
        <v>18</v>
      </c>
      <c r="J99" s="1" t="str">
        <f t="shared" si="27"/>
        <v>II. Deudas a largo plazo.</v>
      </c>
      <c r="K99">
        <f t="shared" si="20"/>
        <v>67</v>
      </c>
      <c r="L99" t="str">
        <f>IF(B99=4,BALANCE_AL_CIERRE_DEL_EJERCICIO_200X[[#This Row],[Descripcion]],"")</f>
        <v>5. Otros pasivos financieros.</v>
      </c>
      <c r="M99">
        <f t="shared" si="14"/>
        <v>0</v>
      </c>
      <c r="N99" t="str">
        <f>IF(B99=5,BALANCE_AL_CIERRE_DEL_EJERCICIO_200X[[#This Row],[Descripcion]],"")</f>
        <v/>
      </c>
      <c r="O99" s="1" t="s">
        <v>194</v>
      </c>
      <c r="P99" s="1" t="s">
        <v>194</v>
      </c>
      <c r="Q99" s="1" t="s">
        <v>194</v>
      </c>
      <c r="R99" s="1" t="s">
        <v>195</v>
      </c>
    </row>
    <row r="100" spans="1:18" x14ac:dyDescent="0.25">
      <c r="A100" s="3">
        <v>99</v>
      </c>
      <c r="B100" s="3">
        <v>3</v>
      </c>
      <c r="C100" s="1" t="s">
        <v>179</v>
      </c>
      <c r="D100" s="1" t="s">
        <v>124</v>
      </c>
      <c r="E100" s="1">
        <v>2</v>
      </c>
      <c r="F100" s="1" t="str">
        <f t="shared" si="15"/>
        <v>PATRIMONIO NETO Y PASIVO</v>
      </c>
      <c r="G100">
        <f t="shared" si="18"/>
        <v>5</v>
      </c>
      <c r="H100" s="1" t="str">
        <f t="shared" si="25"/>
        <v>B) PASIVO NO CORRIENTE</v>
      </c>
      <c r="I100">
        <f t="shared" si="19"/>
        <v>19</v>
      </c>
      <c r="J100" s="1" t="str">
        <f>$D$100</f>
        <v>III. Deudas con empresas del grupo y asociadas a largo plazo.</v>
      </c>
      <c r="K100">
        <v>0</v>
      </c>
      <c r="L100" t="str">
        <f>IF(B100=4,BALANCE_AL_CIERRE_DEL_EJERCICIO_200X[[#This Row],[Descripcion]],"")</f>
        <v/>
      </c>
      <c r="M100">
        <f t="shared" si="14"/>
        <v>0</v>
      </c>
      <c r="N100" t="str">
        <f>IF(B100=5,BALANCE_AL_CIERRE_DEL_EJERCICIO_200X[[#This Row],[Descripcion]],"")</f>
        <v/>
      </c>
      <c r="O100" s="1" t="s">
        <v>194</v>
      </c>
      <c r="P100" s="1" t="s">
        <v>194</v>
      </c>
      <c r="Q100" s="1" t="s">
        <v>194</v>
      </c>
      <c r="R100" s="1" t="s">
        <v>195</v>
      </c>
    </row>
    <row r="101" spans="1:18" x14ac:dyDescent="0.25">
      <c r="A101" s="4">
        <v>100</v>
      </c>
      <c r="B101" s="4">
        <v>3</v>
      </c>
      <c r="C101" s="1" t="s">
        <v>180</v>
      </c>
      <c r="D101" s="1" t="s">
        <v>125</v>
      </c>
      <c r="E101" s="1">
        <v>2</v>
      </c>
      <c r="F101" s="1" t="str">
        <f t="shared" si="15"/>
        <v>PATRIMONIO NETO Y PASIVO</v>
      </c>
      <c r="G101">
        <f t="shared" si="18"/>
        <v>5</v>
      </c>
      <c r="H101" s="1" t="str">
        <f t="shared" si="25"/>
        <v>B) PASIVO NO CORRIENTE</v>
      </c>
      <c r="I101">
        <f t="shared" si="19"/>
        <v>20</v>
      </c>
      <c r="J101" s="1" t="str">
        <f>$D$101</f>
        <v>IV. Pasivos por impuesto diferido.</v>
      </c>
      <c r="K101">
        <f t="shared" si="20"/>
        <v>0</v>
      </c>
      <c r="L101" t="str">
        <f>IF(B101=4,BALANCE_AL_CIERRE_DEL_EJERCICIO_200X[[#This Row],[Descripcion]],"")</f>
        <v/>
      </c>
      <c r="M101">
        <f t="shared" si="14"/>
        <v>0</v>
      </c>
      <c r="N101" t="str">
        <f>IF(B101=5,BALANCE_AL_CIERRE_DEL_EJERCICIO_200X[[#This Row],[Descripcion]],"")</f>
        <v/>
      </c>
      <c r="O101" s="1" t="s">
        <v>194</v>
      </c>
      <c r="P101" s="1" t="s">
        <v>194</v>
      </c>
      <c r="Q101" s="1" t="s">
        <v>194</v>
      </c>
      <c r="R101" s="1" t="s">
        <v>195</v>
      </c>
    </row>
    <row r="102" spans="1:18" x14ac:dyDescent="0.25">
      <c r="A102" s="3">
        <v>101</v>
      </c>
      <c r="B102" s="3">
        <v>3</v>
      </c>
      <c r="C102" s="1" t="s">
        <v>181</v>
      </c>
      <c r="D102" s="1" t="s">
        <v>126</v>
      </c>
      <c r="E102" s="1">
        <v>2</v>
      </c>
      <c r="F102" s="1" t="str">
        <f t="shared" si="15"/>
        <v>PATRIMONIO NETO Y PASIVO</v>
      </c>
      <c r="G102">
        <f t="shared" si="18"/>
        <v>5</v>
      </c>
      <c r="H102" s="1" t="str">
        <f t="shared" si="25"/>
        <v>B) PASIVO NO CORRIENTE</v>
      </c>
      <c r="I102">
        <f t="shared" si="19"/>
        <v>21</v>
      </c>
      <c r="J102" s="1" t="str">
        <f>$D$102</f>
        <v>V. Periodificaciones a largo plazo.</v>
      </c>
      <c r="K102">
        <f t="shared" si="20"/>
        <v>0</v>
      </c>
      <c r="L102" t="str">
        <f>IF(B102=4,BALANCE_AL_CIERRE_DEL_EJERCICIO_200X[[#This Row],[Descripcion]],"")</f>
        <v/>
      </c>
      <c r="M102">
        <f t="shared" si="14"/>
        <v>0</v>
      </c>
      <c r="N102" t="str">
        <f>IF(B102=5,BALANCE_AL_CIERRE_DEL_EJERCICIO_200X[[#This Row],[Descripcion]],"")</f>
        <v/>
      </c>
      <c r="O102" s="1" t="s">
        <v>194</v>
      </c>
      <c r="P102" s="1" t="s">
        <v>194</v>
      </c>
      <c r="Q102" s="1" t="s">
        <v>194</v>
      </c>
      <c r="R102" s="1" t="s">
        <v>195</v>
      </c>
    </row>
    <row r="103" spans="1:18" x14ac:dyDescent="0.25">
      <c r="A103" s="4">
        <v>102</v>
      </c>
      <c r="B103" s="4">
        <v>2</v>
      </c>
      <c r="C103" s="1" t="str">
        <f>C104&amp;","&amp;C105&amp;","&amp;C106&amp;","&amp;C112&amp;","&amp;C113&amp;","&amp;C121</f>
        <v>585,586,587,588, 589,499,529,500,501,505,506,5105,520,527,5125,524,5595,5598,(1034),(1044)
        (190), (192),194, 509, 5115, 5135, 5145, 521, 522, 523,
        525,526,528,551,5525,555,5565,5566,560,561,569,5103,5104,5113,5114,5123,5124,5133,5134,5143,5144,5523,
        5524
        5563,5564,400,401,405,(406),403,404,41,465,466,4752,4750,4751,4758, 476,477,438,485,568</v>
      </c>
      <c r="D103" s="1" t="s">
        <v>127</v>
      </c>
      <c r="E103" s="1">
        <v>2</v>
      </c>
      <c r="F103" s="1" t="str">
        <f t="shared" si="15"/>
        <v>PATRIMONIO NETO Y PASIVO</v>
      </c>
      <c r="G103">
        <f t="shared" si="18"/>
        <v>6</v>
      </c>
      <c r="H103" s="1" t="str">
        <f>$D$103</f>
        <v>C) PASIVO CORRIENTE</v>
      </c>
      <c r="I103">
        <v>0</v>
      </c>
      <c r="J103" s="1"/>
      <c r="K103">
        <f t="shared" si="20"/>
        <v>0</v>
      </c>
      <c r="L103" t="str">
        <f>IF(B103=4,BALANCE_AL_CIERRE_DEL_EJERCICIO_200X[[#This Row],[Descripcion]],"")</f>
        <v/>
      </c>
      <c r="M103">
        <f t="shared" si="14"/>
        <v>0</v>
      </c>
      <c r="N103" t="str">
        <f>IF(B103=5,BALANCE_AL_CIERRE_DEL_EJERCICIO_200X[[#This Row],[Descripcion]],"")</f>
        <v/>
      </c>
      <c r="O103" s="1" t="s">
        <v>194</v>
      </c>
      <c r="P103" s="1" t="s">
        <v>194</v>
      </c>
      <c r="Q103" s="1" t="s">
        <v>194</v>
      </c>
      <c r="R103" s="1" t="s">
        <v>195</v>
      </c>
    </row>
    <row r="104" spans="1:18" x14ac:dyDescent="0.25">
      <c r="A104" s="3">
        <v>103</v>
      </c>
      <c r="B104" s="3">
        <v>3</v>
      </c>
      <c r="C104" s="1" t="s">
        <v>128</v>
      </c>
      <c r="D104" s="1" t="s">
        <v>129</v>
      </c>
      <c r="E104" s="1">
        <v>2</v>
      </c>
      <c r="F104" s="1" t="str">
        <f t="shared" si="15"/>
        <v>PATRIMONIO NETO Y PASIVO</v>
      </c>
      <c r="G104">
        <f t="shared" si="18"/>
        <v>6</v>
      </c>
      <c r="H104" s="1" t="str">
        <f t="shared" ref="H104:H121" si="28">$D$103</f>
        <v>C) PASIVO CORRIENTE</v>
      </c>
      <c r="I104">
        <v>22</v>
      </c>
      <c r="J104" s="1" t="str">
        <f>$D$104</f>
        <v>I. Pasivos vinculados con activos no corrientes mantenidos para la venta.</v>
      </c>
      <c r="K104">
        <f t="shared" si="20"/>
        <v>0</v>
      </c>
      <c r="L104" t="str">
        <f>IF(B104=4,BALANCE_AL_CIERRE_DEL_EJERCICIO_200X[[#This Row],[Descripcion]],"")</f>
        <v/>
      </c>
      <c r="M104">
        <f t="shared" si="14"/>
        <v>0</v>
      </c>
      <c r="N104" t="str">
        <f>IF(B104=5,BALANCE_AL_CIERRE_DEL_EJERCICIO_200X[[#This Row],[Descripcion]],"")</f>
        <v/>
      </c>
      <c r="O104" s="1" t="s">
        <v>194</v>
      </c>
      <c r="P104" s="1" t="s">
        <v>194</v>
      </c>
      <c r="Q104" s="1" t="s">
        <v>194</v>
      </c>
      <c r="R104" s="1" t="s">
        <v>195</v>
      </c>
    </row>
    <row r="105" spans="1:18" x14ac:dyDescent="0.25">
      <c r="A105" s="4">
        <v>104</v>
      </c>
      <c r="B105" s="4">
        <v>3</v>
      </c>
      <c r="C105" s="1" t="s">
        <v>182</v>
      </c>
      <c r="D105" s="1" t="s">
        <v>130</v>
      </c>
      <c r="E105" s="1">
        <v>2</v>
      </c>
      <c r="F105" s="1" t="str">
        <f t="shared" si="15"/>
        <v>PATRIMONIO NETO Y PASIVO</v>
      </c>
      <c r="G105">
        <f t="shared" si="18"/>
        <v>6</v>
      </c>
      <c r="H105" s="1" t="str">
        <f t="shared" si="28"/>
        <v>C) PASIVO CORRIENTE</v>
      </c>
      <c r="I105">
        <f t="shared" si="19"/>
        <v>23</v>
      </c>
      <c r="J105" s="1" t="str">
        <f>$D$105</f>
        <v>II. Provisiones a corto plazo.</v>
      </c>
      <c r="K105">
        <f t="shared" si="20"/>
        <v>0</v>
      </c>
      <c r="L105" t="str">
        <f>IF(B105=4,BALANCE_AL_CIERRE_DEL_EJERCICIO_200X[[#This Row],[Descripcion]],"")</f>
        <v/>
      </c>
      <c r="M105">
        <f t="shared" si="14"/>
        <v>0</v>
      </c>
      <c r="N105" t="str">
        <f>IF(B105=5,BALANCE_AL_CIERRE_DEL_EJERCICIO_200X[[#This Row],[Descripcion]],"")</f>
        <v/>
      </c>
      <c r="O105" s="1" t="s">
        <v>194</v>
      </c>
      <c r="P105" s="1" t="s">
        <v>194</v>
      </c>
      <c r="Q105" s="1" t="s">
        <v>194</v>
      </c>
      <c r="R105" s="1" t="s">
        <v>195</v>
      </c>
    </row>
    <row r="106" spans="1:18" x14ac:dyDescent="0.25">
      <c r="A106" s="3">
        <v>105</v>
      </c>
      <c r="B106" s="3">
        <v>3</v>
      </c>
      <c r="C106" s="1" t="str">
        <f>C107&amp; "," &amp;C108&amp; "," &amp;C109&amp; "," &amp;C110&amp; "," &amp;C111</f>
        <v>500,501,505,506,5105,520,527,5125,524,5595,5598,(1034),(1044)
        (190), (192),194, 509, 5115, 5135, 5145, 521, 522, 523,
        525,526,528,551,5525,555,5565,5566,560,561,569</v>
      </c>
      <c r="D106" s="1" t="s">
        <v>131</v>
      </c>
      <c r="E106" s="1">
        <v>2</v>
      </c>
      <c r="F106" s="1" t="str">
        <f t="shared" si="15"/>
        <v>PATRIMONIO NETO Y PASIVO</v>
      </c>
      <c r="G106">
        <f t="shared" si="18"/>
        <v>6</v>
      </c>
      <c r="H106" s="1" t="str">
        <f t="shared" si="28"/>
        <v>C) PASIVO CORRIENTE</v>
      </c>
      <c r="I106">
        <f t="shared" si="19"/>
        <v>24</v>
      </c>
      <c r="J106" s="1" t="str">
        <f>$D$106</f>
        <v>III. Deudas a corto plazo.</v>
      </c>
      <c r="K106">
        <f t="shared" si="20"/>
        <v>0</v>
      </c>
      <c r="L106" t="str">
        <f>IF(B106=4,BALANCE_AL_CIERRE_DEL_EJERCICIO_200X[[#This Row],[Descripcion]],"")</f>
        <v/>
      </c>
      <c r="M106">
        <f t="shared" si="14"/>
        <v>0</v>
      </c>
      <c r="N106" t="str">
        <f>IF(B106=5,BALANCE_AL_CIERRE_DEL_EJERCICIO_200X[[#This Row],[Descripcion]],"")</f>
        <v/>
      </c>
      <c r="O106" s="1" t="s">
        <v>194</v>
      </c>
      <c r="P106" s="1" t="s">
        <v>194</v>
      </c>
      <c r="Q106" s="1" t="s">
        <v>194</v>
      </c>
      <c r="R106" s="1" t="s">
        <v>195</v>
      </c>
    </row>
    <row r="107" spans="1:18" x14ac:dyDescent="0.25">
      <c r="A107" s="4">
        <v>106</v>
      </c>
      <c r="B107" s="4">
        <v>4</v>
      </c>
      <c r="C107" s="1" t="s">
        <v>183</v>
      </c>
      <c r="D107" s="1" t="s">
        <v>120</v>
      </c>
      <c r="E107" s="1">
        <v>2</v>
      </c>
      <c r="F107" s="1" t="str">
        <f t="shared" si="15"/>
        <v>PATRIMONIO NETO Y PASIVO</v>
      </c>
      <c r="G107">
        <f t="shared" si="18"/>
        <v>6</v>
      </c>
      <c r="H107" s="1" t="str">
        <f t="shared" si="28"/>
        <v>C) PASIVO CORRIENTE</v>
      </c>
      <c r="I107">
        <f t="shared" si="19"/>
        <v>24</v>
      </c>
      <c r="J107" s="1" t="str">
        <f t="shared" ref="J107:J111" si="29">$D$106</f>
        <v>III. Deudas a corto plazo.</v>
      </c>
      <c r="K107">
        <v>68</v>
      </c>
      <c r="L107" t="str">
        <f>IF(B107=4,BALANCE_AL_CIERRE_DEL_EJERCICIO_200X[[#This Row],[Descripcion]],"")</f>
        <v>1. Obligaciones y otros valores negociables.</v>
      </c>
      <c r="M107">
        <f t="shared" si="14"/>
        <v>0</v>
      </c>
      <c r="N107" t="str">
        <f>IF(B107=5,BALANCE_AL_CIERRE_DEL_EJERCICIO_200X[[#This Row],[Descripcion]],"")</f>
        <v/>
      </c>
      <c r="O107" s="1" t="s">
        <v>194</v>
      </c>
      <c r="P107" s="1" t="s">
        <v>194</v>
      </c>
      <c r="Q107" s="1" t="s">
        <v>194</v>
      </c>
      <c r="R107" s="1" t="s">
        <v>195</v>
      </c>
    </row>
    <row r="108" spans="1:18" x14ac:dyDescent="0.25">
      <c r="A108" s="3">
        <v>107</v>
      </c>
      <c r="B108" s="3">
        <v>4</v>
      </c>
      <c r="C108" s="1" t="s">
        <v>184</v>
      </c>
      <c r="D108" s="1" t="s">
        <v>121</v>
      </c>
      <c r="E108" s="1">
        <v>2</v>
      </c>
      <c r="F108" s="1" t="str">
        <f t="shared" si="15"/>
        <v>PATRIMONIO NETO Y PASIVO</v>
      </c>
      <c r="G108">
        <f t="shared" si="18"/>
        <v>6</v>
      </c>
      <c r="H108" s="1" t="str">
        <f t="shared" si="28"/>
        <v>C) PASIVO CORRIENTE</v>
      </c>
      <c r="I108">
        <f t="shared" si="19"/>
        <v>24</v>
      </c>
      <c r="J108" s="1" t="str">
        <f t="shared" si="29"/>
        <v>III. Deudas a corto plazo.</v>
      </c>
      <c r="K108">
        <f t="shared" si="20"/>
        <v>69</v>
      </c>
      <c r="L108" t="str">
        <f>IF(B108=4,BALANCE_AL_CIERRE_DEL_EJERCICIO_200X[[#This Row],[Descripcion]],"")</f>
        <v>2. Deudas con entidades de crédito.</v>
      </c>
      <c r="M108">
        <f t="shared" si="14"/>
        <v>0</v>
      </c>
      <c r="N108" t="str">
        <f>IF(B108=5,BALANCE_AL_CIERRE_DEL_EJERCICIO_200X[[#This Row],[Descripcion]],"")</f>
        <v/>
      </c>
      <c r="O108" s="1" t="s">
        <v>194</v>
      </c>
      <c r="P108" s="1" t="s">
        <v>194</v>
      </c>
      <c r="Q108" s="1" t="s">
        <v>194</v>
      </c>
      <c r="R108" s="1" t="s">
        <v>195</v>
      </c>
    </row>
    <row r="109" spans="1:18" x14ac:dyDescent="0.25">
      <c r="A109" s="4">
        <v>108</v>
      </c>
      <c r="B109" s="4">
        <v>4</v>
      </c>
      <c r="C109" s="1" t="s">
        <v>185</v>
      </c>
      <c r="D109" s="1" t="s">
        <v>122</v>
      </c>
      <c r="E109" s="1">
        <v>2</v>
      </c>
      <c r="F109" s="1" t="str">
        <f t="shared" si="15"/>
        <v>PATRIMONIO NETO Y PASIVO</v>
      </c>
      <c r="G109">
        <f t="shared" si="18"/>
        <v>6</v>
      </c>
      <c r="H109" s="1" t="str">
        <f t="shared" si="28"/>
        <v>C) PASIVO CORRIENTE</v>
      </c>
      <c r="I109">
        <f t="shared" si="19"/>
        <v>24</v>
      </c>
      <c r="J109" s="1" t="str">
        <f t="shared" si="29"/>
        <v>III. Deudas a corto plazo.</v>
      </c>
      <c r="K109">
        <f t="shared" si="20"/>
        <v>70</v>
      </c>
      <c r="L109" t="str">
        <f>IF(B109=4,BALANCE_AL_CIERRE_DEL_EJERCICIO_200X[[#This Row],[Descripcion]],"")</f>
        <v>3. Acreedores por arrendamiento financiero.</v>
      </c>
      <c r="M109">
        <f t="shared" si="14"/>
        <v>0</v>
      </c>
      <c r="N109" t="str">
        <f>IF(B109=5,BALANCE_AL_CIERRE_DEL_EJERCICIO_200X[[#This Row],[Descripcion]],"")</f>
        <v/>
      </c>
      <c r="O109" s="1" t="s">
        <v>194</v>
      </c>
      <c r="P109" s="1" t="s">
        <v>194</v>
      </c>
      <c r="Q109" s="1" t="s">
        <v>194</v>
      </c>
      <c r="R109" s="1" t="s">
        <v>195</v>
      </c>
    </row>
    <row r="110" spans="1:18" x14ac:dyDescent="0.25">
      <c r="A110" s="3">
        <v>109</v>
      </c>
      <c r="B110" s="3">
        <v>4</v>
      </c>
      <c r="C110" s="1" t="s">
        <v>186</v>
      </c>
      <c r="D110" s="1" t="s">
        <v>36</v>
      </c>
      <c r="E110" s="1">
        <v>2</v>
      </c>
      <c r="F110" s="1" t="str">
        <f t="shared" si="15"/>
        <v>PATRIMONIO NETO Y PASIVO</v>
      </c>
      <c r="G110">
        <f t="shared" si="18"/>
        <v>6</v>
      </c>
      <c r="H110" s="1" t="str">
        <f t="shared" si="28"/>
        <v>C) PASIVO CORRIENTE</v>
      </c>
      <c r="I110">
        <f t="shared" si="19"/>
        <v>24</v>
      </c>
      <c r="J110" s="1" t="str">
        <f t="shared" si="29"/>
        <v>III. Deudas a corto plazo.</v>
      </c>
      <c r="K110">
        <f t="shared" si="20"/>
        <v>71</v>
      </c>
      <c r="L110" t="str">
        <f>IF(B110=4,BALANCE_AL_CIERRE_DEL_EJERCICIO_200X[[#This Row],[Descripcion]],"")</f>
        <v>4. Derivados.</v>
      </c>
      <c r="M110">
        <f t="shared" si="14"/>
        <v>0</v>
      </c>
      <c r="N110" t="str">
        <f>IF(B110=5,BALANCE_AL_CIERRE_DEL_EJERCICIO_200X[[#This Row],[Descripcion]],"")</f>
        <v/>
      </c>
      <c r="O110" s="1" t="s">
        <v>194</v>
      </c>
      <c r="P110" s="1" t="s">
        <v>194</v>
      </c>
      <c r="Q110" s="1" t="s">
        <v>194</v>
      </c>
      <c r="R110" s="1" t="s">
        <v>195</v>
      </c>
    </row>
    <row r="111" spans="1:18" x14ac:dyDescent="0.25">
      <c r="A111" s="4">
        <v>110</v>
      </c>
      <c r="B111" s="4">
        <v>4</v>
      </c>
      <c r="C111" s="1" t="s">
        <v>196</v>
      </c>
      <c r="D111" s="1" t="s">
        <v>123</v>
      </c>
      <c r="E111" s="1">
        <v>2</v>
      </c>
      <c r="F111" s="1" t="str">
        <f t="shared" si="15"/>
        <v>PATRIMONIO NETO Y PASIVO</v>
      </c>
      <c r="G111">
        <f t="shared" si="18"/>
        <v>6</v>
      </c>
      <c r="H111" s="1" t="str">
        <f t="shared" si="28"/>
        <v>C) PASIVO CORRIENTE</v>
      </c>
      <c r="I111">
        <f t="shared" si="19"/>
        <v>24</v>
      </c>
      <c r="J111" s="1" t="str">
        <f t="shared" si="29"/>
        <v>III. Deudas a corto plazo.</v>
      </c>
      <c r="K111">
        <f t="shared" si="20"/>
        <v>72</v>
      </c>
      <c r="L111" t="str">
        <f>IF(B111=4,BALANCE_AL_CIERRE_DEL_EJERCICIO_200X[[#This Row],[Descripcion]],"")</f>
        <v>5. Otros pasivos financieros.</v>
      </c>
      <c r="M111">
        <f t="shared" si="14"/>
        <v>0</v>
      </c>
      <c r="N111" t="str">
        <f>IF(B111=5,BALANCE_AL_CIERRE_DEL_EJERCICIO_200X[[#This Row],[Descripcion]],"")</f>
        <v/>
      </c>
      <c r="O111" s="1" t="s">
        <v>194</v>
      </c>
      <c r="P111" s="1" t="s">
        <v>194</v>
      </c>
      <c r="Q111" s="1" t="s">
        <v>194</v>
      </c>
      <c r="R111" s="1" t="s">
        <v>195</v>
      </c>
    </row>
    <row r="112" spans="1:18" x14ac:dyDescent="0.25">
      <c r="A112" s="3">
        <v>111</v>
      </c>
      <c r="B112" s="3">
        <v>3</v>
      </c>
      <c r="C112" s="1" t="s">
        <v>197</v>
      </c>
      <c r="D112" s="1" t="s">
        <v>132</v>
      </c>
      <c r="E112" s="1">
        <v>2</v>
      </c>
      <c r="F112" s="1" t="str">
        <f t="shared" si="15"/>
        <v>PATRIMONIO NETO Y PASIVO</v>
      </c>
      <c r="G112">
        <f t="shared" si="18"/>
        <v>6</v>
      </c>
      <c r="H112" s="1" t="str">
        <f t="shared" si="28"/>
        <v>C) PASIVO CORRIENTE</v>
      </c>
      <c r="I112">
        <f t="shared" si="19"/>
        <v>25</v>
      </c>
      <c r="J112" s="1" t="str">
        <f>$D$112</f>
        <v>IV. Deudas con empresas del grupo y asociadas a corto plazo.</v>
      </c>
      <c r="K112">
        <v>0</v>
      </c>
      <c r="L112" t="str">
        <f>IF(B112=4,BALANCE_AL_CIERRE_DEL_EJERCICIO_200X[[#This Row],[Descripcion]],"")</f>
        <v/>
      </c>
      <c r="M112">
        <f t="shared" si="14"/>
        <v>0</v>
      </c>
      <c r="N112" t="str">
        <f>IF(B112=5,BALANCE_AL_CIERRE_DEL_EJERCICIO_200X[[#This Row],[Descripcion]],"")</f>
        <v/>
      </c>
      <c r="O112" s="1" t="s">
        <v>194</v>
      </c>
      <c r="P112" s="1" t="s">
        <v>194</v>
      </c>
      <c r="Q112" s="1" t="s">
        <v>194</v>
      </c>
      <c r="R112" s="1" t="s">
        <v>195</v>
      </c>
    </row>
    <row r="113" spans="1:18" x14ac:dyDescent="0.25">
      <c r="A113" s="4">
        <v>112</v>
      </c>
      <c r="B113" s="4">
        <v>3</v>
      </c>
      <c r="C113" s="1" t="str">
        <f>C114&amp; "," &amp;C115&amp; "," &amp;C116&amp; "," &amp;C117&amp; "," &amp;C118&amp; "," &amp;C119&amp; "," &amp;C120</f>
        <v>400,401,405,(406),403,404,41,465,466,4752,4750,4751,4758, 476,477,438</v>
      </c>
      <c r="D113" s="1" t="s">
        <v>133</v>
      </c>
      <c r="E113" s="1">
        <v>2</v>
      </c>
      <c r="F113" s="1" t="str">
        <f t="shared" si="15"/>
        <v>PATRIMONIO NETO Y PASIVO</v>
      </c>
      <c r="G113">
        <f t="shared" si="18"/>
        <v>6</v>
      </c>
      <c r="H113" s="1" t="str">
        <f t="shared" si="28"/>
        <v>C) PASIVO CORRIENTE</v>
      </c>
      <c r="I113">
        <f t="shared" si="19"/>
        <v>26</v>
      </c>
      <c r="J113" s="1" t="str">
        <f>$D$113</f>
        <v>V. Acreedores comerciales y otras cuentas a pagar.</v>
      </c>
      <c r="K113">
        <f t="shared" si="20"/>
        <v>0</v>
      </c>
      <c r="L113" t="str">
        <f>IF(B113=4,BALANCE_AL_CIERRE_DEL_EJERCICIO_200X[[#This Row],[Descripcion]],"")</f>
        <v/>
      </c>
      <c r="M113">
        <f t="shared" si="14"/>
        <v>0</v>
      </c>
      <c r="N113" t="str">
        <f>IF(B113=5,BALANCE_AL_CIERRE_DEL_EJERCICIO_200X[[#This Row],[Descripcion]],"")</f>
        <v/>
      </c>
      <c r="O113" s="1" t="s">
        <v>194</v>
      </c>
      <c r="P113" s="1" t="s">
        <v>194</v>
      </c>
      <c r="Q113" s="1" t="s">
        <v>194</v>
      </c>
      <c r="R113" s="1" t="s">
        <v>195</v>
      </c>
    </row>
    <row r="114" spans="1:18" x14ac:dyDescent="0.25">
      <c r="A114" s="3">
        <v>113</v>
      </c>
      <c r="B114" s="3">
        <v>4</v>
      </c>
      <c r="C114" s="1" t="s">
        <v>134</v>
      </c>
      <c r="D114" s="1" t="s">
        <v>135</v>
      </c>
      <c r="E114" s="1">
        <v>2</v>
      </c>
      <c r="F114" s="1" t="str">
        <f t="shared" si="15"/>
        <v>PATRIMONIO NETO Y PASIVO</v>
      </c>
      <c r="G114">
        <f t="shared" si="18"/>
        <v>6</v>
      </c>
      <c r="H114" s="1" t="str">
        <f t="shared" si="28"/>
        <v>C) PASIVO CORRIENTE</v>
      </c>
      <c r="I114">
        <f t="shared" si="19"/>
        <v>26</v>
      </c>
      <c r="J114" s="1" t="str">
        <f t="shared" ref="J114:J120" si="30">$D$113</f>
        <v>V. Acreedores comerciales y otras cuentas a pagar.</v>
      </c>
      <c r="K114">
        <v>73</v>
      </c>
      <c r="L114" t="str">
        <f>IF(B114=4,BALANCE_AL_CIERRE_DEL_EJERCICIO_200X[[#This Row],[Descripcion]],"")</f>
        <v>1. Proveedores</v>
      </c>
      <c r="M114">
        <f t="shared" si="14"/>
        <v>0</v>
      </c>
      <c r="N114" t="str">
        <f>IF(B114=5,BALANCE_AL_CIERRE_DEL_EJERCICIO_200X[[#This Row],[Descripcion]],"")</f>
        <v/>
      </c>
      <c r="O114" s="1" t="s">
        <v>194</v>
      </c>
      <c r="P114" s="1" t="s">
        <v>194</v>
      </c>
      <c r="Q114" s="1" t="s">
        <v>194</v>
      </c>
      <c r="R114" s="1" t="s">
        <v>195</v>
      </c>
    </row>
    <row r="115" spans="1:18" x14ac:dyDescent="0.25">
      <c r="A115" s="4">
        <v>114</v>
      </c>
      <c r="B115" s="4">
        <v>4</v>
      </c>
      <c r="C115" s="1" t="s">
        <v>187</v>
      </c>
      <c r="D115" s="1" t="s">
        <v>136</v>
      </c>
      <c r="E115" s="1">
        <v>2</v>
      </c>
      <c r="F115" s="1" t="str">
        <f t="shared" si="15"/>
        <v>PATRIMONIO NETO Y PASIVO</v>
      </c>
      <c r="G115">
        <f t="shared" si="18"/>
        <v>6</v>
      </c>
      <c r="H115" s="1" t="str">
        <f t="shared" si="28"/>
        <v>C) PASIVO CORRIENTE</v>
      </c>
      <c r="I115">
        <f t="shared" si="19"/>
        <v>26</v>
      </c>
      <c r="J115" s="1" t="str">
        <f t="shared" si="30"/>
        <v>V. Acreedores comerciales y otras cuentas a pagar.</v>
      </c>
      <c r="K115">
        <f t="shared" si="20"/>
        <v>74</v>
      </c>
      <c r="L115" t="str">
        <f>IF(B115=4,BALANCE_AL_CIERRE_DEL_EJERCICIO_200X[[#This Row],[Descripcion]],"")</f>
        <v>2. Proveedores, empresas del grupo y asociadas.</v>
      </c>
      <c r="M115">
        <f t="shared" si="14"/>
        <v>0</v>
      </c>
      <c r="N115" t="str">
        <f>IF(B115=5,BALANCE_AL_CIERRE_DEL_EJERCICIO_200X[[#This Row],[Descripcion]],"")</f>
        <v/>
      </c>
      <c r="O115" s="1" t="s">
        <v>194</v>
      </c>
      <c r="P115" s="1" t="s">
        <v>194</v>
      </c>
      <c r="Q115" s="1" t="s">
        <v>194</v>
      </c>
      <c r="R115" s="1" t="s">
        <v>195</v>
      </c>
    </row>
    <row r="116" spans="1:18" x14ac:dyDescent="0.25">
      <c r="A116" s="3">
        <v>115</v>
      </c>
      <c r="B116" s="3">
        <v>4</v>
      </c>
      <c r="C116" s="1" t="s">
        <v>188</v>
      </c>
      <c r="D116" s="1" t="s">
        <v>137</v>
      </c>
      <c r="E116" s="1">
        <v>2</v>
      </c>
      <c r="F116" s="1" t="str">
        <f t="shared" si="15"/>
        <v>PATRIMONIO NETO Y PASIVO</v>
      </c>
      <c r="G116">
        <f t="shared" si="18"/>
        <v>6</v>
      </c>
      <c r="H116" s="1" t="str">
        <f t="shared" si="28"/>
        <v>C) PASIVO CORRIENTE</v>
      </c>
      <c r="I116">
        <f t="shared" si="19"/>
        <v>26</v>
      </c>
      <c r="J116" s="1" t="str">
        <f t="shared" si="30"/>
        <v>V. Acreedores comerciales y otras cuentas a pagar.</v>
      </c>
      <c r="K116">
        <f t="shared" si="20"/>
        <v>75</v>
      </c>
      <c r="L116" t="str">
        <f>IF(B116=4,BALANCE_AL_CIERRE_DEL_EJERCICIO_200X[[#This Row],[Descripcion]],"")</f>
        <v>3. Acreedores varios.</v>
      </c>
      <c r="M116">
        <f t="shared" si="14"/>
        <v>0</v>
      </c>
      <c r="N116" t="str">
        <f>IF(B116=5,BALANCE_AL_CIERRE_DEL_EJERCICIO_200X[[#This Row],[Descripcion]],"")</f>
        <v/>
      </c>
      <c r="O116" s="1" t="s">
        <v>194</v>
      </c>
      <c r="P116" s="1" t="s">
        <v>194</v>
      </c>
      <c r="Q116" s="1" t="s">
        <v>194</v>
      </c>
      <c r="R116" s="1" t="s">
        <v>195</v>
      </c>
    </row>
    <row r="117" spans="1:18" x14ac:dyDescent="0.25">
      <c r="A117" s="4">
        <v>116</v>
      </c>
      <c r="B117" s="4">
        <v>4</v>
      </c>
      <c r="C117" s="1" t="s">
        <v>189</v>
      </c>
      <c r="D117" s="1" t="s">
        <v>138</v>
      </c>
      <c r="E117" s="1">
        <v>2</v>
      </c>
      <c r="F117" s="1" t="str">
        <f t="shared" si="15"/>
        <v>PATRIMONIO NETO Y PASIVO</v>
      </c>
      <c r="G117">
        <f t="shared" si="18"/>
        <v>6</v>
      </c>
      <c r="H117" s="1" t="str">
        <f t="shared" si="28"/>
        <v>C) PASIVO CORRIENTE</v>
      </c>
      <c r="I117">
        <f t="shared" si="19"/>
        <v>26</v>
      </c>
      <c r="J117" s="1" t="str">
        <f t="shared" si="30"/>
        <v>V. Acreedores comerciales y otras cuentas a pagar.</v>
      </c>
      <c r="K117">
        <f t="shared" si="20"/>
        <v>76</v>
      </c>
      <c r="L117" t="str">
        <f>IF(B117=4,BALANCE_AL_CIERRE_DEL_EJERCICIO_200X[[#This Row],[Descripcion]],"")</f>
        <v>4. Personal (remuneraciones pendientes de pago).</v>
      </c>
      <c r="M117">
        <f t="shared" si="14"/>
        <v>0</v>
      </c>
      <c r="N117" t="str">
        <f>IF(B117=5,BALANCE_AL_CIERRE_DEL_EJERCICIO_200X[[#This Row],[Descripcion]],"")</f>
        <v/>
      </c>
      <c r="O117" s="1" t="s">
        <v>194</v>
      </c>
      <c r="P117" s="1" t="s">
        <v>194</v>
      </c>
      <c r="Q117" s="1" t="s">
        <v>194</v>
      </c>
      <c r="R117" s="1" t="s">
        <v>195</v>
      </c>
    </row>
    <row r="118" spans="1:18" x14ac:dyDescent="0.25">
      <c r="A118" s="3">
        <v>117</v>
      </c>
      <c r="B118" s="3">
        <v>4</v>
      </c>
      <c r="C118" s="1" t="s">
        <v>190</v>
      </c>
      <c r="D118" s="1" t="s">
        <v>139</v>
      </c>
      <c r="E118" s="1">
        <v>2</v>
      </c>
      <c r="F118" s="1" t="str">
        <f t="shared" si="15"/>
        <v>PATRIMONIO NETO Y PASIVO</v>
      </c>
      <c r="G118">
        <f t="shared" si="18"/>
        <v>6</v>
      </c>
      <c r="H118" s="1" t="str">
        <f t="shared" si="28"/>
        <v>C) PASIVO CORRIENTE</v>
      </c>
      <c r="I118">
        <f t="shared" si="19"/>
        <v>26</v>
      </c>
      <c r="J118" s="1" t="str">
        <f t="shared" si="30"/>
        <v>V. Acreedores comerciales y otras cuentas a pagar.</v>
      </c>
      <c r="K118">
        <f t="shared" si="20"/>
        <v>77</v>
      </c>
      <c r="L118" t="str">
        <f>IF(B118=4,BALANCE_AL_CIERRE_DEL_EJERCICIO_200X[[#This Row],[Descripcion]],"")</f>
        <v>5. Pasivos por impuesto corriente.</v>
      </c>
      <c r="M118">
        <f t="shared" si="14"/>
        <v>0</v>
      </c>
      <c r="N118" t="str">
        <f>IF(B118=5,BALANCE_AL_CIERRE_DEL_EJERCICIO_200X[[#This Row],[Descripcion]],"")</f>
        <v/>
      </c>
      <c r="O118" s="1" t="s">
        <v>194</v>
      </c>
      <c r="P118" s="1" t="s">
        <v>194</v>
      </c>
      <c r="Q118" s="1" t="s">
        <v>194</v>
      </c>
      <c r="R118" s="1" t="s">
        <v>195</v>
      </c>
    </row>
    <row r="119" spans="1:18" x14ac:dyDescent="0.25">
      <c r="A119" s="4">
        <v>118</v>
      </c>
      <c r="B119" s="4">
        <v>4</v>
      </c>
      <c r="C119" s="1" t="s">
        <v>140</v>
      </c>
      <c r="D119" s="1" t="s">
        <v>141</v>
      </c>
      <c r="E119" s="1">
        <v>2</v>
      </c>
      <c r="F119" s="1" t="str">
        <f t="shared" si="15"/>
        <v>PATRIMONIO NETO Y PASIVO</v>
      </c>
      <c r="G119">
        <f t="shared" si="18"/>
        <v>6</v>
      </c>
      <c r="H119" s="1" t="str">
        <f t="shared" si="28"/>
        <v>C) PASIVO CORRIENTE</v>
      </c>
      <c r="I119">
        <f t="shared" si="19"/>
        <v>26</v>
      </c>
      <c r="J119" s="1" t="str">
        <f t="shared" si="30"/>
        <v>V. Acreedores comerciales y otras cuentas a pagar.</v>
      </c>
      <c r="K119">
        <f t="shared" si="20"/>
        <v>78</v>
      </c>
      <c r="L119" t="str">
        <f>IF(B119=4,BALANCE_AL_CIERRE_DEL_EJERCICIO_200X[[#This Row],[Descripcion]],"")</f>
        <v>6. Otras deudas con las Administraciones Públicas.</v>
      </c>
      <c r="M119">
        <f t="shared" si="14"/>
        <v>0</v>
      </c>
      <c r="N119" t="str">
        <f>IF(B119=5,BALANCE_AL_CIERRE_DEL_EJERCICIO_200X[[#This Row],[Descripcion]],"")</f>
        <v/>
      </c>
      <c r="O119" s="1" t="s">
        <v>194</v>
      </c>
      <c r="P119" s="1" t="s">
        <v>194</v>
      </c>
      <c r="Q119" s="1" t="s">
        <v>194</v>
      </c>
      <c r="R119" s="1" t="s">
        <v>195</v>
      </c>
    </row>
    <row r="120" spans="1:18" x14ac:dyDescent="0.25">
      <c r="A120" s="3">
        <v>119</v>
      </c>
      <c r="B120" s="3">
        <v>4</v>
      </c>
      <c r="C120" s="1" t="s">
        <v>191</v>
      </c>
      <c r="D120" s="1" t="s">
        <v>142</v>
      </c>
      <c r="E120" s="1">
        <v>2</v>
      </c>
      <c r="F120" s="1" t="str">
        <f t="shared" si="15"/>
        <v>PATRIMONIO NETO Y PASIVO</v>
      </c>
      <c r="G120">
        <f t="shared" si="18"/>
        <v>6</v>
      </c>
      <c r="H120" s="1" t="str">
        <f t="shared" si="28"/>
        <v>C) PASIVO CORRIENTE</v>
      </c>
      <c r="I120">
        <f t="shared" si="19"/>
        <v>26</v>
      </c>
      <c r="J120" s="1" t="str">
        <f t="shared" si="30"/>
        <v>V. Acreedores comerciales y otras cuentas a pagar.</v>
      </c>
      <c r="K120">
        <f t="shared" si="20"/>
        <v>79</v>
      </c>
      <c r="L120" t="str">
        <f>IF(B120=4,BALANCE_AL_CIERRE_DEL_EJERCICIO_200X[[#This Row],[Descripcion]],"")</f>
        <v>7. Anticipos de clientes.</v>
      </c>
      <c r="M120">
        <f t="shared" si="14"/>
        <v>0</v>
      </c>
      <c r="N120" t="str">
        <f>IF(B120=5,BALANCE_AL_CIERRE_DEL_EJERCICIO_200X[[#This Row],[Descripcion]],"")</f>
        <v/>
      </c>
      <c r="O120" s="1" t="s">
        <v>194</v>
      </c>
      <c r="P120" s="1" t="s">
        <v>194</v>
      </c>
      <c r="Q120" s="1" t="s">
        <v>194</v>
      </c>
      <c r="R120" s="1" t="s">
        <v>195</v>
      </c>
    </row>
    <row r="121" spans="1:18" x14ac:dyDescent="0.25">
      <c r="A121" s="4">
        <v>120</v>
      </c>
      <c r="B121" s="4">
        <v>3</v>
      </c>
      <c r="C121" s="1" t="s">
        <v>192</v>
      </c>
      <c r="D121" s="1" t="s">
        <v>80</v>
      </c>
      <c r="E121" s="1">
        <v>2</v>
      </c>
      <c r="F121" s="1" t="str">
        <f t="shared" si="15"/>
        <v>PATRIMONIO NETO Y PASIVO</v>
      </c>
      <c r="G121">
        <f t="shared" si="18"/>
        <v>6</v>
      </c>
      <c r="H121" s="1" t="str">
        <f t="shared" si="28"/>
        <v>C) PASIVO CORRIENTE</v>
      </c>
      <c r="I121">
        <v>27</v>
      </c>
      <c r="J121" s="1" t="str">
        <f>$D$121</f>
        <v>VI. Periodificaciones a corto plazo.</v>
      </c>
      <c r="K121">
        <v>0</v>
      </c>
      <c r="L121" s="1"/>
      <c r="M121">
        <f t="shared" si="14"/>
        <v>0</v>
      </c>
      <c r="N121" s="1" t="str">
        <f>IF(B121=5,BALANCE_AL_CIERRE_DEL_EJERCICIO_200X[[#This Row],[Descripcion]],"")</f>
        <v/>
      </c>
      <c r="O121" s="1" t="s">
        <v>194</v>
      </c>
      <c r="P121" s="1" t="s">
        <v>194</v>
      </c>
      <c r="Q121" s="1" t="s">
        <v>194</v>
      </c>
      <c r="R121" s="1" t="s">
        <v>195</v>
      </c>
    </row>
    <row r="122" spans="1:18" x14ac:dyDescent="0.25">
      <c r="A122" s="3">
        <v>121</v>
      </c>
      <c r="B122" s="3">
        <v>2</v>
      </c>
      <c r="C122" s="1" t="str">
        <f>C66&amp; "," &amp; C88&amp; "," &amp;C103</f>
        <v>100, 101, 102,(1030), (1040),110,112, 1141,113,1140,1142,1143,1144,115,119,(108), (109),120,(121),118,129,(557),111,133,1340,137,130, 131, 132,140,145,146,141,142,143,147,177,178,179,1605,170,1625,174,176,1615,1635,171,172,173,175,180,185,189,1603,1604,1613,1614,1623,1624,1633,1634,479,181,585,586,587,588, 589,499,529,500,501,505,506,5105,520,527,5125,524,5595,5598,(1034),(1044)
        (190), (192),194, 509, 5115, 5135, 5145, 521, 522, 523,
        525,526,528,551,5525,555,5565,5566,560,561,569,5103,5104,5113,5114,5123,5124,5133,5134,5143,5144,5523,
        5524
        5563,5564,400,401,405,(406),403,404,41,465,466,4752,4750,4751,4758, 476,477,438,485,568</v>
      </c>
      <c r="D122" s="1" t="s">
        <v>143</v>
      </c>
      <c r="E122" s="1">
        <v>2</v>
      </c>
      <c r="F122" s="1" t="str">
        <f t="shared" si="15"/>
        <v>PATRIMONIO NETO Y PASIVO</v>
      </c>
      <c r="G122">
        <f t="shared" si="18"/>
        <v>7</v>
      </c>
      <c r="H122" s="1" t="str">
        <f>$D$122</f>
        <v>TOTAL PATRIMONIO NETO Y PASIVO (A + B + C)</v>
      </c>
      <c r="I122">
        <v>0</v>
      </c>
      <c r="J122" s="1"/>
      <c r="K122">
        <f t="shared" si="20"/>
        <v>0</v>
      </c>
      <c r="L122" s="1"/>
      <c r="M122">
        <f t="shared" si="14"/>
        <v>0</v>
      </c>
      <c r="N122" s="1" t="str">
        <f>IF(B122=5,BALANCE_AL_CIERRE_DEL_EJERCICIO_200X[[#This Row],[Descripcion]],"")</f>
        <v/>
      </c>
      <c r="O122" s="1" t="s">
        <v>194</v>
      </c>
      <c r="P122" s="1" t="s">
        <v>194</v>
      </c>
      <c r="Q122" s="1" t="s">
        <v>194</v>
      </c>
      <c r="R122" s="1" t="s">
        <v>195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u 2 3 W U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7 b d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3 W U h V a O F 2 1 A Q A A M Q U A A B M A H A B G b 3 J t d W x h c y 9 T Z W N 0 a W 9 u M S 5 t I K I Y A C i g F A A A A A A A A A A A A A A A A A A A A A A A A A A A A N V S 3 Y r T Q B i 9 L / Q d P q a w J J C m m S q 4 u h S Z n c 1 F p E 1 q G v 8 Q L y b J u A m k M y E z s S 6 h 7 + Q z + G R O 2 s W 6 3 c o q I m h u J p z v 4 5 w z Z 4 7 i m S 6 l g N X + x B f D w X C g C t b w H E b o k s x J S H 0 g c 6 C B H 8 c + X P l z 8 F / 4 M Q 1 o E M H U 8 9 4 i m E H F 9 X A A 5 l v J t s m 4 Q d 7 w 1 F 2 y a 2 7 1 P 1 Q K z Y V W F i q 0 r t W z y W S z 2 b i p 5 C 5 X k 7 R V G W s m L N N u X d T P y 3 x 2 G f l j M j b c T 8 b 4 6 f n 5 4 7 N 6 N v W m 2 M O P v D M t Z n i U s o q J j C P b d v a y V 0 w z z 6 j u 5 T t v + 7 5 H P t x O R 4 g W T F y b G y U 3 N e / 9 J i y t u J s 0 T K i P s l l T W b V r 0 Q + V t a N y u g 6 F X 7 8 A f e W H C V k h B 7 Q Z g u a f 9 d a B D h G a B K + j e 3 A Y m W X I O V Q M F v 4 i i g N y b 2 c X 2 S l w j O / A W / u 7 e 5 L n x j t t l Z b r g 3 u D 7 n 1 b R / d z A C V l L c 3 J W V Y A I u Z l P 0 l k n 0 w D P x D H k X o f z C 3 5 a a t 1 z U W / / 7 L l z c 2 B m 8 p 1 W g p u d c f q z i + 2 D K y p j b b 2 c F C K n 2 j 9 f n N 3 n P 9 I e / G h v f g P 2 4 s f a u + S J H G w i E I T Q + g n E b y D J V n 9 P 3 1 e M v W 3 + / x j z e 6 y X 3 w D U E s B A i 0 A F A A C A A g A u 2 3 W U o U q Y V m m A A A A + Q A A A B I A A A A A A A A A A A A A A A A A A A A A A E N v b m Z p Z y 9 Q Y W N r Y W d l L n h t b F B L A Q I t A B Q A A g A I A L t t 1 l I P y u m r p A A A A O k A A A A T A A A A A A A A A A A A A A A A A P I A A A B b Q 2 9 u d G V u d F 9 U e X B l c 1 0 u e G 1 s U E s B A i 0 A F A A C A A g A u 2 3 W U h V a O F 2 1 A Q A A M Q U A A B M A A A A A A A A A A A A A A A A A 4 w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0 A A A A A A A C 9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k F M Q U 5 D R S U y M E F M J T I w Q 0 l F U l J F J T I w R E V M J T I w R U p F U k N J Q 0 l P J T I w M j A w W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Q U x B T k N F X 0 F M X 0 N J R V J S R V 9 E R U x f R U p F U k N J Q 0 l P X z I w M F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x V D E 0 O j A w O j E w L j I 1 M D A 5 N D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7 C s C B D V U V O V E F T J n F 1 b 3 Q 7 L C Z x d W 9 0 O 0 F D V E l W T y Z x d W 9 0 O y w m c X V v d D t O T 1 R B U y B k Z S B s Y S B N R U 1 P U k l B J n F 1 b 3 Q 7 L C Z x d W 9 0 O z I w M F g m c X V v d D s s J n F 1 b 3 Q 7 M j A w W C 0 x J n F 1 b 3 Q 7 L C Z x d W 9 0 O 1 R p c G 8 m c X V v d D s s J n F 1 b 3 Q 7 U E F U U k l N T 0 5 J T y B O R V R P I F k g U E F T S V Z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M Q U 5 D R S B B T C B D S U V S U k U g R E V M I E V K R V J D S U N J T y A y M D B Y L 0 F w c G V u Z G V k I F F 1 Z X J 5 L n t O w r A g Q 1 V F T l R B U y w w f S Z x d W 9 0 O y w m c X V v d D t T Z W N 0 a W 9 u M S 9 C Q U x B T k N F I E F M I E N J R V J S R S B E R U w g R U p F U k N J Q 0 l P I D I w M F g v Q X B w Z W 5 k Z W Q g U X V l c n k u e 0 F D V E l W T y w x f S Z x d W 9 0 O y w m c X V v d D t T Z W N 0 a W 9 u M S 9 C Q U x B T k N F I E F M I E N J R V J S R S B E R U w g R U p F U k N J Q 0 l P I D I w M F g v Q X B w Z W 5 k Z W Q g U X V l c n k u e 0 5 P V E F T I G R l I G x h I E 1 F T U 9 S S U E s M n 0 m c X V v d D s s J n F 1 b 3 Q 7 U 2 V j d G l v b j E v Q k F M Q U 5 D R S B B T C B D S U V S U k U g R E V M I E V K R V J D S U N J T y A y M D B Y L 0 F w c G V u Z G V k I F F 1 Z X J 5 L n s y M D B Y L D N 9 J n F 1 b 3 Q 7 L C Z x d W 9 0 O 1 N l Y 3 R p b 2 4 x L 0 J B T E F O Q 0 U g Q U w g Q 0 l F U l J F I E R F T C B F S k V S Q 0 l D S U 8 g M j A w W C 9 B c H B l b m R l Z C B R d W V y e S 5 7 M j A w W C 0 x L D R 9 J n F 1 b 3 Q 7 L C Z x d W 9 0 O 1 N l Y 3 R p b 2 4 x L 0 J B T E F O Q 0 U g Q U w g Q 0 l F U l J F I E R F T C B F S k V S Q 0 l D S U 8 g M j A w W C 9 B c H B l b m R l Z C B R d W V y e S 5 7 V G l w b y w 1 f S Z x d W 9 0 O y w m c X V v d D t T Z W N 0 a W 9 u M S 9 C Q U x B T k N F I E F M I E N J R V J S R S B E R U w g R U p F U k N J Q 0 l P I D I w M F g v Q X B w Z W 5 k Z W Q g U X V l c n k u e 1 B B V F J J T U 9 O S U 8 g T k V U T y B Z I F B B U 0 l W T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Q U x B T k N F I E F M I E N J R V J S R S B E R U w g R U p F U k N J Q 0 l P I D I w M F g v Q X B w Z W 5 k Z W Q g U X V l c n k u e 0 7 C s C B D V U V O V E F T L D B 9 J n F 1 b 3 Q 7 L C Z x d W 9 0 O 1 N l Y 3 R p b 2 4 x L 0 J B T E F O Q 0 U g Q U w g Q 0 l F U l J F I E R F T C B F S k V S Q 0 l D S U 8 g M j A w W C 9 B c H B l b m R l Z C B R d W V y e S 5 7 Q U N U S V Z P L D F 9 J n F 1 b 3 Q 7 L C Z x d W 9 0 O 1 N l Y 3 R p b 2 4 x L 0 J B T E F O Q 0 U g Q U w g Q 0 l F U l J F I E R F T C B F S k V S Q 0 l D S U 8 g M j A w W C 9 B c H B l b m R l Z C B R d W V y e S 5 7 T k 9 U Q V M g Z G U g b G E g T U V N T 1 J J Q S w y f S Z x d W 9 0 O y w m c X V v d D t T Z W N 0 a W 9 u M S 9 C Q U x B T k N F I E F M I E N J R V J S R S B E R U w g R U p F U k N J Q 0 l P I D I w M F g v Q X B w Z W 5 k Z W Q g U X V l c n k u e z I w M F g s M 3 0 m c X V v d D s s J n F 1 b 3 Q 7 U 2 V j d G l v b j E v Q k F M Q U 5 D R S B B T C B D S U V S U k U g R E V M I E V K R V J D S U N J T y A y M D B Y L 0 F w c G V u Z G V k I F F 1 Z X J 5 L n s y M D B Y L T E s N H 0 m c X V v d D s s J n F 1 b 3 Q 7 U 2 V j d G l v b j E v Q k F M Q U 5 D R S B B T C B D S U V S U k U g R E V M I E V K R V J D S U N J T y A y M D B Y L 0 F w c G V u Z G V k I F F 1 Z X J 5 L n t U a X B v L D V 9 J n F 1 b 3 Q 7 L C Z x d W 9 0 O 1 N l Y 3 R p b 2 4 x L 0 J B T E F O Q 0 U g Q U w g Q 0 l F U l J F I E R F T C B F S k V S Q 0 l D S U 8 g M j A w W C 9 B c H B l b m R l Z C B R d W V y e S 5 7 U E F U U k l N T 0 5 J T y B O R V R P I F k g U E F T S V Z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U x B T k N F J T I w Q U w l M j B D S U V S U k U l M j B E R U w l M j B F S k V S Q 0 l D S U 8 l M j A y M D B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E F O Q 0 U l M j B B T C U y M E N J R V J S R S U y M E R F T C U y M E V K R V J D S U N J T y U y M D I w M F g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x B T k N F J T I w Q U w l M j B D S U V S U k U l M j B E R U w l M j B F S k V S Q 0 l D S U 8 l M j A y M D B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M Q U 5 D R S U y M E F M J T I w Q 0 l F U l J F J T I w R E V M J T I w R U p F U k N J Q 0 l P J T I w M j A w W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M V Q x N D o w M D o w O S 4 y M T I 0 M j A 3 W i I g L z 4 8 R W 5 0 c n k g V H l w Z T 0 i R m l s b E N v b H V t b l R 5 c G V z I i B W Y W x 1 Z T 0 i c 0 J n W U d C Z 1 l H I i A v P j x F b n R y e S B U e X B l P S J G a W x s Q 2 9 s d W 1 u T m F t Z X M i I F Z h b H V l P S J z W y Z x d W 9 0 O 0 7 C s C B D V U V O V E F T J n F 1 b 3 Q 7 L C Z x d W 9 0 O 1 B B V F J J T U 9 O S U 8 g T k V U T y B Z I F B B U 0 l W T y Z x d W 9 0 O y w m c X V v d D t O T 1 R B U y B k Z S B s Y S B N R U 1 P U k l B J n F 1 b 3 Q 7 L C Z x d W 9 0 O z I w M F g m c X V v d D s s J n F 1 b 3 Q 7 M j A w W C 0 x J n F 1 b 3 Q 7 L C Z x d W 9 0 O 1 R p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U x B T k N F I E F M I E N J R V J S R S B E R U w g R U p F U k N J Q 0 l P I D I w M F g g K D I p L 0 N o Y W 5 n Z W Q g V H l w Z S 5 7 T s K w I E N V R U 5 U Q V M s M H 0 m c X V v d D s s J n F 1 b 3 Q 7 U 2 V j d G l v b j E v Q k F M Q U 5 D R S B B T C B D S U V S U k U g R E V M I E V K R V J D S U N J T y A y M D B Y I C g y K S 9 D a G F u Z 2 V k I F R 5 c G U u e 1 B B V F J J T U 9 O S U 8 g T k V U T y B Z I F B B U 0 l W T y w x f S Z x d W 9 0 O y w m c X V v d D t T Z W N 0 a W 9 u M S 9 C Q U x B T k N F I E F M I E N J R V J S R S B E R U w g R U p F U k N J Q 0 l P I D I w M F g g K D I p L 0 N o Y W 5 n Z W Q g V H l w Z S 5 7 T k 9 U Q V M g Z G U g b G E g T U V N T 1 J J Q S w y f S Z x d W 9 0 O y w m c X V v d D t T Z W N 0 a W 9 u M S 9 C Q U x B T k N F I E F M I E N J R V J S R S B E R U w g R U p F U k N J Q 0 l P I D I w M F g g K D I p L 0 N o Y W 5 n Z W Q g V H l w Z S 5 7 M j A w W C w z f S Z x d W 9 0 O y w m c X V v d D t T Z W N 0 a W 9 u M S 9 C Q U x B T k N F I E F M I E N J R V J S R S B E R U w g R U p F U k N J Q 0 l P I D I w M F g g K D I p L 0 N o Y W 5 n Z W Q g V H l w Z S 5 7 M j A w W C 0 x L D R 9 J n F 1 b 3 Q 7 L C Z x d W 9 0 O 1 N l Y 3 R p b 2 4 x L 0 J B T E F O Q 0 U g Q U w g Q 0 l F U l J F I E R F T C B F S k V S Q 0 l D S U 8 g M j A w W C A o M i k v Q 2 h h b m d l Z C B U e X B l M S 5 7 V G l w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Q U x B T k N F I E F M I E N J R V J S R S B E R U w g R U p F U k N J Q 0 l P I D I w M F g g K D I p L 0 N o Y W 5 n Z W Q g V H l w Z S 5 7 T s K w I E N V R U 5 U Q V M s M H 0 m c X V v d D s s J n F 1 b 3 Q 7 U 2 V j d G l v b j E v Q k F M Q U 5 D R S B B T C B D S U V S U k U g R E V M I E V K R V J D S U N J T y A y M D B Y I C g y K S 9 D a G F u Z 2 V k I F R 5 c G U u e 1 B B V F J J T U 9 O S U 8 g T k V U T y B Z I F B B U 0 l W T y w x f S Z x d W 9 0 O y w m c X V v d D t T Z W N 0 a W 9 u M S 9 C Q U x B T k N F I E F M I E N J R V J S R S B E R U w g R U p F U k N J Q 0 l P I D I w M F g g K D I p L 0 N o Y W 5 n Z W Q g V H l w Z S 5 7 T k 9 U Q V M g Z G U g b G E g T U V N T 1 J J Q S w y f S Z x d W 9 0 O y w m c X V v d D t T Z W N 0 a W 9 u M S 9 C Q U x B T k N F I E F M I E N J R V J S R S B E R U w g R U p F U k N J Q 0 l P I D I w M F g g K D I p L 0 N o Y W 5 n Z W Q g V H l w Z S 5 7 M j A w W C w z f S Z x d W 9 0 O y w m c X V v d D t T Z W N 0 a W 9 u M S 9 C Q U x B T k N F I E F M I E N J R V J S R S B E R U w g R U p F U k N J Q 0 l P I D I w M F g g K D I p L 0 N o Y W 5 n Z W Q g V H l w Z S 5 7 M j A w W C 0 x L D R 9 J n F 1 b 3 Q 7 L C Z x d W 9 0 O 1 N l Y 3 R p b 2 4 x L 0 J B T E F O Q 0 U g Q U w g Q 0 l F U l J F I E R F T C B F S k V S Q 0 l D S U 8 g M j A w W C A o M i k v Q 2 h h b m d l Z C B U e X B l M S 5 7 V G l w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M Q U 5 D R S U y M E F M J T I w Q 0 l F U l J F J T I w R E V M J T I w R U p F U k N J Q 0 l P J T I w M j A w W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x B T k N F J T I w Q U w l M j B D S U V S U k U l M j B E R U w l M j B F S k V S Q 0 l D S U 8 l M j A y M D B Y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M Q U 5 D R S U y M E F M J T I w Q 0 l F U l J F J T I w R E V M J T I w R U p F U k N J Q 0 l P J T I w M j A w W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E F O Q 0 U l M j B B T C U y M E N J R V J S R S U y M E R F T C U y M E V K R V J D S U N J T y U y M D I w M F g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x B T k N F J T I w Q U w l M j B D S U V S U k U l M j B E R U w l M j B F S k V S Q 0 l D S U 8 l M j A y M D B Y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E F O Q 0 U l M j B B T C U y M E N J R V J S R S U y M E R F T C U y M E V K R V J D S U N J T y U y M D I w M F g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x B T k N F J T I w Q U w l M j B D S U V S U k U l M j B E R U w l M j B F S k V S Q 0 l D S U 8 l M j A y M D B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E F O Q 0 U l M j B B T C U y M E N J R V J S R S U y M E R F T C U y M E V K R V J D S U N J T y U y M D I w M F g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4 L 3 8 S e W Y T p M o T a / m 1 i Q 2 A A A A A A I A A A A A A B B m A A A A A Q A A I A A A A C T J C v t j e C a P u e N D D B + r b w K S X P d X s 0 Q X w v A X C L u X E I O Q A A A A A A 6 A A A A A A g A A I A A A A B f Z V B f s C w X X J 3 E s C S R H O e l Y 3 K o m b Z 4 B Y g g u 4 N 9 z V K C z U A A A A P p q z Z 0 W c A L 3 4 a Z t s I f B g m p I t S y S h i o W d F O + f c e P 4 8 t X S J / l 2 c l N W L 0 R g O 4 S Q 2 F I y 9 j H R W c q 0 X 4 Q F o e C N 6 5 A X n s l J c C i 2 F 6 5 h 9 d 7 H F w g P 3 S x Q A A A A E s s l v H I S u M a S V y 1 f J D + C w u / 0 8 D p X m g Z t C A + V n 1 8 6 W P 6 g 6 r G D K I e e v J + w H z N q e I 6 / l b y z R I i k o f s M v K B y o E 2 D j k = < / D a t a M a s h u p > 
</file>

<file path=customXml/itemProps1.xml><?xml version="1.0" encoding="utf-8"?>
<ds:datastoreItem xmlns:ds="http://schemas.openxmlformats.org/officeDocument/2006/customXml" ds:itemID="{671BC1FC-D9E8-48C3-B9E9-C60EEDF760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Egea</dc:creator>
  <cp:lastModifiedBy>Miguel Egea</cp:lastModifiedBy>
  <dcterms:created xsi:type="dcterms:W3CDTF">2021-06-21T06:44:00Z</dcterms:created>
  <dcterms:modified xsi:type="dcterms:W3CDTF">2021-06-25T07:19:21Z</dcterms:modified>
</cp:coreProperties>
</file>