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5" windowHeight="17295"/>
  </bookViews>
  <sheets>
    <sheet name="准备区" sheetId="1" r:id="rId1"/>
    <sheet name="分析仪" sheetId="4" r:id="rId2"/>
  </sheets>
  <calcPr calcId="144525" concurrentCalc="0"/>
</workbook>
</file>

<file path=xl/sharedStrings.xml><?xml version="1.0" encoding="utf-8"?>
<sst xmlns="http://schemas.openxmlformats.org/spreadsheetml/2006/main" count="64">
  <si>
    <t>月份</t>
  </si>
  <si>
    <t>1月</t>
  </si>
  <si>
    <t>2月</t>
  </si>
  <si>
    <t>3月</t>
  </si>
  <si>
    <t>4月</t>
  </si>
  <si>
    <t>5月</t>
  </si>
  <si>
    <t>6月</t>
  </si>
  <si>
    <t>环比</t>
  </si>
  <si>
    <t>不含税销售收入</t>
  </si>
  <si>
    <t>营业成本</t>
  </si>
  <si>
    <t>销售成本</t>
  </si>
  <si>
    <t>销售费用</t>
  </si>
  <si>
    <t>销售毛利</t>
  </si>
  <si>
    <t>管理费用</t>
  </si>
  <si>
    <t>选择框引用区域</t>
  </si>
  <si>
    <t>净利润</t>
  </si>
  <si>
    <t>其他费用</t>
  </si>
  <si>
    <t>费用总额</t>
  </si>
  <si>
    <t>销售收入</t>
  </si>
  <si>
    <t>其中：广告费</t>
  </si>
  <si>
    <t>其他利润</t>
  </si>
  <si>
    <t xml:space="preserve">         营业费用</t>
  </si>
  <si>
    <t>所得税</t>
  </si>
  <si>
    <t xml:space="preserve">         管理费用</t>
  </si>
  <si>
    <t>现金有价证券</t>
  </si>
  <si>
    <t>资产总额</t>
  </si>
  <si>
    <t>应收账款</t>
  </si>
  <si>
    <t>负债总额</t>
  </si>
  <si>
    <t>存货</t>
  </si>
  <si>
    <t>销售净利润率</t>
  </si>
  <si>
    <t>流动资产</t>
  </si>
  <si>
    <t>资产负债率</t>
  </si>
  <si>
    <t>销售毛利率</t>
  </si>
  <si>
    <t>成本构成占比</t>
  </si>
  <si>
    <t>金额</t>
  </si>
  <si>
    <t>占位</t>
  </si>
  <si>
    <t>Y轴</t>
  </si>
  <si>
    <t>全部成本</t>
  </si>
  <si>
    <t>费用率</t>
  </si>
  <si>
    <t>其中：媒体费用率</t>
  </si>
  <si>
    <t>销售净利率</t>
  </si>
  <si>
    <t xml:space="preserve">         营业费用率</t>
  </si>
  <si>
    <t>其他流动资产</t>
  </si>
  <si>
    <t xml:space="preserve">         管理费用率</t>
  </si>
  <si>
    <t>长期资产</t>
  </si>
  <si>
    <t>资产周转率</t>
  </si>
  <si>
    <t>资产净利率</t>
  </si>
  <si>
    <t>权益乘数</t>
  </si>
  <si>
    <t>权益净利率</t>
  </si>
  <si>
    <t>仪表盘轮廓：</t>
  </si>
  <si>
    <t>内圈</t>
  </si>
  <si>
    <t>外圈</t>
  </si>
  <si>
    <t>标签</t>
  </si>
  <si>
    <t>流动资产构成占比</t>
  </si>
  <si>
    <t>避免断更，请加微信501863613</t>
  </si>
  <si>
    <t>存款</t>
  </si>
  <si>
    <t>仪表盘指针：</t>
  </si>
  <si>
    <t>指针饼图</t>
  </si>
  <si>
    <t>扇区1</t>
  </si>
  <si>
    <t>指针扇区</t>
  </si>
  <si>
    <t>扇区2</t>
  </si>
  <si>
    <t>指针位置</t>
  </si>
  <si>
    <t>显示值</t>
  </si>
  <si>
    <t>实际值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</si>
</sst>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_ * #,##0.0_ ;_ * \-#,##0.0_ ;_ * &quot;-&quot;??_ ;_ @_ "/>
    <numFmt numFmtId="42" formatCode="_ &quot;￥&quot;* #,##0_ ;_ &quot;￥&quot;* \-#,##0_ ;_ &quot;￥&quot;* &quot;-&quot;_ ;_ @_ "/>
    <numFmt numFmtId="178" formatCode="0.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_ * #,##0_ ;_ * \-#,##0_ ;_ * &quot;-&quot;??_ ;_ @_ "/>
    <numFmt numFmtId="180" formatCode="0.00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b/>
      <sz val="11"/>
      <color theme="0"/>
      <name val="宋体"/>
      <charset val="134"/>
    </font>
    <font>
      <b/>
      <sz val="11"/>
      <name val="宋体"/>
      <charset val="134"/>
    </font>
    <font>
      <b/>
      <sz val="11"/>
      <name val="Arial"/>
      <charset val="134"/>
    </font>
    <font>
      <sz val="10"/>
      <name val="宋体"/>
      <charset val="134"/>
    </font>
    <font>
      <sz val="11"/>
      <name val="宋体"/>
      <charset val="134"/>
    </font>
    <font>
      <sz val="11"/>
      <name val="Arial"/>
      <charset val="134"/>
    </font>
    <font>
      <sz val="10.5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0" fontId="0" fillId="33" borderId="7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0" fontId="1" fillId="2" borderId="1" xfId="50" applyNumberFormat="1" applyFont="1" applyFill="1" applyBorder="1" applyAlignment="1">
      <alignment horizontal="center" vertical="center"/>
    </xf>
    <xf numFmtId="0" fontId="2" fillId="2" borderId="1" xfId="50" applyNumberFormat="1" applyFont="1" applyFill="1" applyBorder="1" applyAlignment="1">
      <alignment horizontal="center" vertical="center"/>
    </xf>
    <xf numFmtId="0" fontId="3" fillId="2" borderId="0" xfId="50" applyNumberFormat="1" applyFont="1" applyFill="1" applyBorder="1" applyAlignment="1">
      <alignment horizontal="center" vertical="center"/>
    </xf>
    <xf numFmtId="0" fontId="4" fillId="2" borderId="1" xfId="50" applyFont="1" applyFill="1" applyBorder="1"/>
    <xf numFmtId="177" fontId="5" fillId="2" borderId="1" xfId="51" applyNumberFormat="1" applyFont="1" applyFill="1" applyBorder="1" applyAlignment="1">
      <alignment horizontal="right"/>
    </xf>
    <xf numFmtId="49" fontId="6" fillId="2" borderId="0" xfId="50" applyNumberFormat="1" applyFont="1" applyFill="1" applyAlignment="1">
      <alignment vertical="center"/>
    </xf>
    <xf numFmtId="0" fontId="7" fillId="2" borderId="1" xfId="50" applyFont="1" applyFill="1" applyBorder="1"/>
    <xf numFmtId="177" fontId="8" fillId="2" borderId="1" xfId="51" applyNumberFormat="1" applyFont="1" applyFill="1" applyBorder="1" applyAlignment="1">
      <alignment horizontal="right"/>
    </xf>
    <xf numFmtId="0" fontId="7" fillId="2" borderId="0" xfId="50" applyFont="1" applyFill="1" applyBorder="1"/>
    <xf numFmtId="0" fontId="4" fillId="2" borderId="1" xfId="50" applyFont="1" applyFill="1" applyBorder="1" applyAlignment="1">
      <alignment horizontal="left"/>
    </xf>
    <xf numFmtId="0" fontId="4" fillId="2" borderId="0" xfId="50" applyFont="1" applyFill="1" applyBorder="1"/>
    <xf numFmtId="0" fontId="8" fillId="2" borderId="1" xfId="50" applyFont="1" applyFill="1" applyBorder="1"/>
    <xf numFmtId="176" fontId="5" fillId="2" borderId="1" xfId="13" applyNumberFormat="1" applyFont="1" applyFill="1" applyBorder="1" applyAlignment="1">
      <alignment horizontal="right"/>
    </xf>
    <xf numFmtId="176" fontId="8" fillId="2" borderId="1" xfId="13" applyNumberFormat="1" applyFont="1" applyFill="1" applyBorder="1" applyAlignment="1">
      <alignment horizontal="right"/>
    </xf>
    <xf numFmtId="0" fontId="8" fillId="2" borderId="0" xfId="50" applyFont="1" applyFill="1" applyBorder="1"/>
    <xf numFmtId="179" fontId="8" fillId="2" borderId="1" xfId="51" applyNumberFormat="1" applyFont="1" applyFill="1" applyBorder="1" applyAlignment="1">
      <alignment horizontal="right"/>
    </xf>
    <xf numFmtId="0" fontId="8" fillId="2" borderId="1" xfId="50" applyFont="1" applyFill="1" applyBorder="1" applyAlignment="1">
      <alignment horizontal="left" indent="1"/>
    </xf>
    <xf numFmtId="0" fontId="9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9" fontId="11" fillId="2" borderId="0" xfId="0" applyNumberFormat="1" applyFont="1" applyFill="1">
      <alignment vertical="center"/>
    </xf>
    <xf numFmtId="0" fontId="12" fillId="2" borderId="0" xfId="50" applyNumberFormat="1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9" fontId="0" fillId="2" borderId="0" xfId="0" applyNumberFormat="1" applyFill="1">
      <alignment vertical="center"/>
    </xf>
    <xf numFmtId="176" fontId="11" fillId="2" borderId="1" xfId="0" applyNumberFormat="1" applyFont="1" applyFill="1" applyBorder="1" applyAlignment="1">
      <alignment horizontal="center" vertical="center"/>
    </xf>
    <xf numFmtId="180" fontId="11" fillId="2" borderId="1" xfId="0" applyNumberFormat="1" applyFont="1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9" fontId="0" fillId="2" borderId="1" xfId="0" applyNumberFormat="1" applyFill="1" applyBorder="1">
      <alignment vertical="center"/>
    </xf>
    <xf numFmtId="0" fontId="2" fillId="2" borderId="1" xfId="50" applyNumberFormat="1" applyFont="1" applyFill="1" applyBorder="1" applyAlignment="1" quotePrefix="1">
      <alignment horizontal="center" vertical="center"/>
    </xf>
    <xf numFmtId="0" fontId="12" fillId="2" borderId="0" xfId="50" applyNumberFormat="1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千位分隔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solidFill>
                  <a:schemeClr val="accent5">
                    <a:lumMod val="50000"/>
                  </a:schemeClr>
                </a:solidFill>
              </a:rPr>
              <a:t>成本构成占比</a:t>
            </a:r>
            <a:endParaRPr lang="zh-CN" altLang="en-US" sz="12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0138138098722572"/>
          <c:y val="0.02846383785360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准备区!$O$16:$O$20</c:f>
              <c:strCache>
                <c:ptCount val="5"/>
                <c:pt idx="0">
                  <c:v>营业成本</c:v>
                </c:pt>
                <c:pt idx="1">
                  <c:v>销售费用</c:v>
                </c:pt>
                <c:pt idx="2">
                  <c:v>管理费用</c:v>
                </c:pt>
                <c:pt idx="3">
                  <c:v>其他费用</c:v>
                </c:pt>
                <c:pt idx="4">
                  <c:v>全部成本</c:v>
                </c:pt>
              </c:strCache>
            </c:strRef>
          </c:cat>
          <c:val>
            <c:numRef>
              <c:f>准备区!$Q$16:$Q$20</c:f>
              <c:numCache>
                <c:formatCode>0%</c:formatCode>
                <c:ptCount val="5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0"/>
        <c:axId val="191460592"/>
        <c:axId val="191462768"/>
      </c:barChart>
      <c:scatterChart>
        <c:scatterStyle val="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准备区!$P$16:$P$20</c:f>
              <c:numCache>
                <c:formatCode>0%</c:formatCode>
                <c:ptCount val="5"/>
                <c:pt idx="0">
                  <c:v>0.978947368421053</c:v>
                </c:pt>
                <c:pt idx="1">
                  <c:v>0</c:v>
                </c:pt>
                <c:pt idx="2">
                  <c:v>0.0210526315789474</c:v>
                </c:pt>
                <c:pt idx="3">
                  <c:v>0</c:v>
                </c:pt>
                <c:pt idx="4">
                  <c:v>1</c:v>
                </c:pt>
              </c:numCache>
            </c:numRef>
          </c:xVal>
          <c:yVal>
            <c:numRef>
              <c:f>准备区!$R$16:$R$20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1136"/>
        <c:axId val="191464944"/>
      </c:scatterChart>
      <c:catAx>
        <c:axId val="19146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2768"/>
        <c:crosses val="autoZero"/>
        <c:auto val="1"/>
        <c:lblAlgn val="ctr"/>
        <c:lblOffset val="100"/>
        <c:noMultiLvlLbl val="0"/>
      </c:catAx>
      <c:valAx>
        <c:axId val="19146276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0592"/>
        <c:crosses val="autoZero"/>
        <c:crossBetween val="between"/>
      </c:valAx>
      <c:valAx>
        <c:axId val="1914611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4944"/>
        <c:crosses val="autoZero"/>
        <c:crossBetween val="midCat"/>
      </c:valAx>
      <c:valAx>
        <c:axId val="19146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113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solidFill>
                  <a:schemeClr val="accent5">
                    <a:lumMod val="50000"/>
                  </a:schemeClr>
                </a:solidFill>
              </a:rPr>
              <a:t>流动资产构成占比</a:t>
            </a:r>
            <a:endParaRPr lang="zh-CN" altLang="en-US" sz="12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0138138098722572"/>
          <c:y val="0.02846383785360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准备区!$O$33:$O$37</c:f>
              <c:strCache>
                <c:ptCount val="5"/>
                <c:pt idx="0">
                  <c:v>现金有价证券</c:v>
                </c:pt>
                <c:pt idx="1">
                  <c:v>应收账款</c:v>
                </c:pt>
                <c:pt idx="2">
                  <c:v>存款</c:v>
                </c:pt>
                <c:pt idx="3">
                  <c:v>其他流动资产</c:v>
                </c:pt>
                <c:pt idx="4">
                  <c:v>流动资产</c:v>
                </c:pt>
              </c:strCache>
            </c:strRef>
          </c:cat>
          <c:val>
            <c:numRef>
              <c:f>准备区!$Q$33:$Q$37</c:f>
              <c:numCache>
                <c:formatCode>0%</c:formatCode>
                <c:ptCount val="5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0"/>
        <c:axId val="191463856"/>
        <c:axId val="191464400"/>
      </c:barChart>
      <c:scatterChart>
        <c:scatterStyle val="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准备区!$P$33:$P$37</c:f>
              <c:numCache>
                <c:formatCode>0%</c:formatCode>
                <c:ptCount val="5"/>
                <c:pt idx="0">
                  <c:v>0.422222222222222</c:v>
                </c:pt>
                <c:pt idx="1">
                  <c:v>0.2</c:v>
                </c:pt>
                <c:pt idx="2">
                  <c:v>0.377777777777778</c:v>
                </c:pt>
                <c:pt idx="3">
                  <c:v>0</c:v>
                </c:pt>
                <c:pt idx="4">
                  <c:v>1</c:v>
                </c:pt>
              </c:numCache>
            </c:numRef>
          </c:xVal>
          <c:yVal>
            <c:numRef>
              <c:f>准备区!$R$33:$R$37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6576"/>
        <c:axId val="191465488"/>
      </c:scatterChart>
      <c:catAx>
        <c:axId val="19146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4400"/>
        <c:crosses val="autoZero"/>
        <c:auto val="1"/>
        <c:lblAlgn val="ctr"/>
        <c:lblOffset val="100"/>
        <c:noMultiLvlLbl val="0"/>
      </c:catAx>
      <c:valAx>
        <c:axId val="19146440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3856"/>
        <c:crosses val="autoZero"/>
        <c:crossBetween val="between"/>
      </c:valAx>
      <c:valAx>
        <c:axId val="1914665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5488"/>
        <c:crosses val="autoZero"/>
        <c:crossBetween val="midCat"/>
      </c:valAx>
      <c:valAx>
        <c:axId val="19146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6657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5948014899944"/>
          <c:y val="0.0351698943037526"/>
          <c:w val="0.935605744561965"/>
          <c:h val="0.920822239206555"/>
        </c:manualLayout>
      </c:layout>
      <c:doughnutChart>
        <c:varyColors val="1"/>
        <c:ser>
          <c:idx val="0"/>
          <c:order val="0"/>
          <c:tx>
            <c:strRef>
              <c:f>准备区!$I$32</c:f>
              <c:strCache>
                <c:ptCount val="1"/>
                <c:pt idx="0">
                  <c:v>内圈</c:v>
                </c:pt>
              </c:strCache>
            </c:strRef>
          </c:tx>
          <c:spPr>
            <a:noFill/>
          </c:spPr>
          <c:explosion val="0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noFill/>
            </c:spPr>
          </c:dPt>
          <c:dPt>
            <c:idx val="2"/>
            <c:bubble3D val="0"/>
            <c:spPr>
              <a:noFill/>
            </c:spPr>
          </c:dPt>
          <c:dPt>
            <c:idx val="3"/>
            <c:bubble3D val="0"/>
            <c:spPr>
              <a:noFill/>
            </c:spPr>
          </c:dPt>
          <c:dPt>
            <c:idx val="4"/>
            <c:bubble3D val="0"/>
            <c:spPr>
              <a:noFill/>
            </c:spPr>
          </c:dPt>
          <c:dPt>
            <c:idx val="5"/>
            <c:bubble3D val="0"/>
            <c:spPr>
              <a:noFill/>
            </c:spPr>
          </c:dPt>
          <c:dPt>
            <c:idx val="6"/>
            <c:bubble3D val="0"/>
            <c:spPr>
              <a:noFill/>
            </c:spPr>
          </c:dPt>
          <c:dPt>
            <c:idx val="7"/>
            <c:bubble3D val="0"/>
            <c:spPr>
              <a:noFill/>
            </c:spPr>
          </c:dPt>
          <c:dPt>
            <c:idx val="8"/>
            <c:bubble3D val="0"/>
            <c:spPr>
              <a:noFill/>
            </c:spPr>
          </c:dPt>
          <c:dPt>
            <c:idx val="9"/>
            <c:bubble3D val="0"/>
            <c:spPr>
              <a:noFill/>
            </c:spPr>
          </c:dPt>
          <c:dPt>
            <c:idx val="10"/>
            <c:bubble3D val="0"/>
            <c:spPr>
              <a:noFill/>
            </c:spPr>
          </c:dPt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/>
              </c:ext>
            </c:extLst>
          </c:dLbls>
          <c:cat>
            <c:numRef>
              <c:f>准备区!$K$33:$K$43</c:f>
              <c:numCache>
                <c:formatCode>0%</c:formatCode>
                <c:ptCount val="11"/>
                <c:pt idx="0" c:formatCode="0%">
                  <c:v>0.5</c:v>
                </c:pt>
                <c:pt idx="1" c:formatCode="0%">
                  <c:v>0.6</c:v>
                </c:pt>
                <c:pt idx="2" c:formatCode="0%">
                  <c:v>0.7</c:v>
                </c:pt>
                <c:pt idx="3" c:formatCode="0%">
                  <c:v>0.8</c:v>
                </c:pt>
                <c:pt idx="4" c:formatCode="0%">
                  <c:v>0.9</c:v>
                </c:pt>
                <c:pt idx="6" c:formatCode="0%">
                  <c:v>0</c:v>
                </c:pt>
                <c:pt idx="7" c:formatCode="0%">
                  <c:v>0.1</c:v>
                </c:pt>
                <c:pt idx="8" c:formatCode="0%">
                  <c:v>0.2</c:v>
                </c:pt>
                <c:pt idx="9" c:formatCode="0%">
                  <c:v>0.3</c:v>
                </c:pt>
                <c:pt idx="10" c:formatCode="0%">
                  <c:v>0.4</c:v>
                </c:pt>
              </c:numCache>
            </c:numRef>
          </c:cat>
          <c:val>
            <c:numRef>
              <c:f>准备区!$I$33:$I$43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</c:ser>
        <c:ser>
          <c:idx val="1"/>
          <c:order val="1"/>
          <c:tx>
            <c:strRef>
              <c:f>准备区!$J$32</c:f>
              <c:strCache>
                <c:ptCount val="1"/>
                <c:pt idx="0">
                  <c:v>外圈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  <c:spPr>
              <a:noFill/>
            </c:spPr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elete val="1"/>
          </c:dLbls>
          <c:cat>
            <c:numRef>
              <c:f>准备区!$K$33:$K$43</c:f>
              <c:numCache>
                <c:formatCode>0%</c:formatCode>
                <c:ptCount val="11"/>
                <c:pt idx="0" c:formatCode="0%">
                  <c:v>0.5</c:v>
                </c:pt>
                <c:pt idx="1" c:formatCode="0%">
                  <c:v>0.6</c:v>
                </c:pt>
                <c:pt idx="2" c:formatCode="0%">
                  <c:v>0.7</c:v>
                </c:pt>
                <c:pt idx="3" c:formatCode="0%">
                  <c:v>0.8</c:v>
                </c:pt>
                <c:pt idx="4" c:formatCode="0%">
                  <c:v>0.9</c:v>
                </c:pt>
                <c:pt idx="6" c:formatCode="0%">
                  <c:v>0</c:v>
                </c:pt>
                <c:pt idx="7" c:formatCode="0%">
                  <c:v>0.1</c:v>
                </c:pt>
                <c:pt idx="8" c:formatCode="0%">
                  <c:v>0.2</c:v>
                </c:pt>
                <c:pt idx="9" c:formatCode="0%">
                  <c:v>0.3</c:v>
                </c:pt>
                <c:pt idx="10" c:formatCode="0%">
                  <c:v>0.4</c:v>
                </c:pt>
              </c:numCache>
            </c:numRef>
          </c:cat>
          <c:val>
            <c:numRef>
              <c:f>准备区!$J$33:$J$43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1"/>
      </c:doughnutChart>
      <c:pieChart>
        <c:varyColors val="1"/>
        <c:ser>
          <c:idx val="2"/>
          <c:order val="2"/>
          <c:tx>
            <c:strRef>
              <c:f>"指针"</c:f>
              <c:strCache>
                <c:ptCount val="1"/>
                <c:pt idx="0">
                  <c:v>指针</c:v>
                </c:pt>
              </c:strCache>
            </c:strRef>
          </c:tx>
          <c:explosion val="68"/>
          <c:dPt>
            <c:idx val="0"/>
            <c:bubble3D val="0"/>
            <c:explosion val="0"/>
            <c:spPr>
              <a:noFill/>
            </c:spPr>
          </c:dPt>
          <c:dPt>
            <c:idx val="1"/>
            <c:bubble3D val="0"/>
            <c:explosion val="0"/>
          </c:dPt>
          <c:dPt>
            <c:idx val="2"/>
            <c:bubble3D val="0"/>
            <c:explosion val="0"/>
            <c:spPr>
              <a:noFill/>
            </c:spPr>
          </c:dPt>
          <c:dLbls>
            <c:delete val="1"/>
          </c:dLbls>
          <c:cat>
            <c:strRef>
              <c:f>准备区!$I$47:$I$49</c:f>
              <c:strCache>
                <c:ptCount val="3"/>
                <c:pt idx="0">
                  <c:v>扇区1</c:v>
                </c:pt>
                <c:pt idx="1">
                  <c:v>指针扇区</c:v>
                </c:pt>
                <c:pt idx="2">
                  <c:v>扇区2</c:v>
                </c:pt>
              </c:strCache>
            </c:strRef>
          </c:cat>
          <c:val>
            <c:numRef>
              <c:f>准备区!$J$47:$J$49</c:f>
              <c:numCache>
                <c:formatCode>0.00_ </c:formatCode>
                <c:ptCount val="3"/>
                <c:pt idx="0">
                  <c:v>279</c:v>
                </c:pt>
                <c:pt idx="1">
                  <c:v>2</c:v>
                </c:pt>
                <c:pt idx="2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6" dx="25" fmlaLink="准备区!$K$1" fmlaRange="准备区!$O$5:$O$10" noThreeD="1" page="6" sel="4" val="0"/>
</file>

<file path=xl/ctrlProps/ctrlProp2.xml><?xml version="1.0" encoding="utf-8"?>
<formControlPr xmlns="http://schemas.microsoft.com/office/spreadsheetml/2009/9/main" objectType="Drop" dropLines="3" dx="25" fmlaLink="准备区!$M$32" fmlaRange="准备区!$L$33:$L$35" noThreeD="1" page="3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5" Type="http://schemas.openxmlformats.org/officeDocument/2006/relationships/image" Target="../media/image75.emf"/><Relationship Id="rId74" Type="http://schemas.openxmlformats.org/officeDocument/2006/relationships/image" Target="../media/image74.emf"/><Relationship Id="rId73" Type="http://schemas.openxmlformats.org/officeDocument/2006/relationships/image" Target="../media/image73.emf"/><Relationship Id="rId72" Type="http://schemas.openxmlformats.org/officeDocument/2006/relationships/image" Target="../media/image72.emf"/><Relationship Id="rId71" Type="http://schemas.openxmlformats.org/officeDocument/2006/relationships/image" Target="../media/image71.emf"/><Relationship Id="rId70" Type="http://schemas.openxmlformats.org/officeDocument/2006/relationships/image" Target="../media/image70.emf"/><Relationship Id="rId7" Type="http://schemas.openxmlformats.org/officeDocument/2006/relationships/image" Target="../media/image7.emf"/><Relationship Id="rId69" Type="http://schemas.openxmlformats.org/officeDocument/2006/relationships/image" Target="../media/image69.emf"/><Relationship Id="rId68" Type="http://schemas.openxmlformats.org/officeDocument/2006/relationships/image" Target="../media/image68.emf"/><Relationship Id="rId67" Type="http://schemas.openxmlformats.org/officeDocument/2006/relationships/image" Target="../media/image67.emf"/><Relationship Id="rId66" Type="http://schemas.openxmlformats.org/officeDocument/2006/relationships/image" Target="../media/image66.emf"/><Relationship Id="rId65" Type="http://schemas.openxmlformats.org/officeDocument/2006/relationships/image" Target="../media/image65.emf"/><Relationship Id="rId64" Type="http://schemas.openxmlformats.org/officeDocument/2006/relationships/image" Target="../media/image64.emf"/><Relationship Id="rId63" Type="http://schemas.openxmlformats.org/officeDocument/2006/relationships/image" Target="../media/image63.emf"/><Relationship Id="rId62" Type="http://schemas.openxmlformats.org/officeDocument/2006/relationships/image" Target="../media/image62.emf"/><Relationship Id="rId61" Type="http://schemas.openxmlformats.org/officeDocument/2006/relationships/image" Target="../media/image61.emf"/><Relationship Id="rId60" Type="http://schemas.openxmlformats.org/officeDocument/2006/relationships/image" Target="../media/image60.emf"/><Relationship Id="rId6" Type="http://schemas.openxmlformats.org/officeDocument/2006/relationships/image" Target="../media/image6.emf"/><Relationship Id="rId59" Type="http://schemas.openxmlformats.org/officeDocument/2006/relationships/image" Target="../media/image59.emf"/><Relationship Id="rId58" Type="http://schemas.openxmlformats.org/officeDocument/2006/relationships/image" Target="../media/image58.emf"/><Relationship Id="rId57" Type="http://schemas.openxmlformats.org/officeDocument/2006/relationships/image" Target="../media/image57.emf"/><Relationship Id="rId56" Type="http://schemas.openxmlformats.org/officeDocument/2006/relationships/image" Target="../media/image56.emf"/><Relationship Id="rId55" Type="http://schemas.openxmlformats.org/officeDocument/2006/relationships/image" Target="../media/image55.emf"/><Relationship Id="rId54" Type="http://schemas.openxmlformats.org/officeDocument/2006/relationships/image" Target="../media/image54.emf"/><Relationship Id="rId53" Type="http://schemas.openxmlformats.org/officeDocument/2006/relationships/image" Target="../media/image53.emf"/><Relationship Id="rId52" Type="http://schemas.openxmlformats.org/officeDocument/2006/relationships/image" Target="../media/image52.emf"/><Relationship Id="rId51" Type="http://schemas.openxmlformats.org/officeDocument/2006/relationships/image" Target="../media/image51.emf"/><Relationship Id="rId50" Type="http://schemas.openxmlformats.org/officeDocument/2006/relationships/image" Target="../media/image50.emf"/><Relationship Id="rId5" Type="http://schemas.openxmlformats.org/officeDocument/2006/relationships/image" Target="../media/image5.emf"/><Relationship Id="rId49" Type="http://schemas.openxmlformats.org/officeDocument/2006/relationships/image" Target="../media/image49.emf"/><Relationship Id="rId48" Type="http://schemas.openxmlformats.org/officeDocument/2006/relationships/image" Target="../media/image48.emf"/><Relationship Id="rId47" Type="http://schemas.openxmlformats.org/officeDocument/2006/relationships/image" Target="../media/image47.emf"/><Relationship Id="rId46" Type="http://schemas.openxmlformats.org/officeDocument/2006/relationships/image" Target="../media/image46.emf"/><Relationship Id="rId45" Type="http://schemas.openxmlformats.org/officeDocument/2006/relationships/image" Target="../media/image45.emf"/><Relationship Id="rId44" Type="http://schemas.openxmlformats.org/officeDocument/2006/relationships/image" Target="../media/image44.emf"/><Relationship Id="rId43" Type="http://schemas.openxmlformats.org/officeDocument/2006/relationships/image" Target="../media/image43.emf"/><Relationship Id="rId42" Type="http://schemas.openxmlformats.org/officeDocument/2006/relationships/image" Target="../media/image42.emf"/><Relationship Id="rId41" Type="http://schemas.openxmlformats.org/officeDocument/2006/relationships/image" Target="../media/image41.emf"/><Relationship Id="rId40" Type="http://schemas.openxmlformats.org/officeDocument/2006/relationships/image" Target="../media/image40.emf"/><Relationship Id="rId4" Type="http://schemas.openxmlformats.org/officeDocument/2006/relationships/image" Target="../media/image4.emf"/><Relationship Id="rId39" Type="http://schemas.openxmlformats.org/officeDocument/2006/relationships/image" Target="../media/image39.emf"/><Relationship Id="rId38" Type="http://schemas.openxmlformats.org/officeDocument/2006/relationships/image" Target="../media/image38.emf"/><Relationship Id="rId37" Type="http://schemas.openxmlformats.org/officeDocument/2006/relationships/image" Target="../media/image37.emf"/><Relationship Id="rId36" Type="http://schemas.openxmlformats.org/officeDocument/2006/relationships/image" Target="../media/image36.emf"/><Relationship Id="rId35" Type="http://schemas.openxmlformats.org/officeDocument/2006/relationships/image" Target="../media/image35.emf"/><Relationship Id="rId34" Type="http://schemas.openxmlformats.org/officeDocument/2006/relationships/image" Target="../media/image34.emf"/><Relationship Id="rId33" Type="http://schemas.openxmlformats.org/officeDocument/2006/relationships/image" Target="../media/image33.emf"/><Relationship Id="rId32" Type="http://schemas.openxmlformats.org/officeDocument/2006/relationships/image" Target="../media/image32.emf"/><Relationship Id="rId31" Type="http://schemas.openxmlformats.org/officeDocument/2006/relationships/image" Target="../media/image31.emf"/><Relationship Id="rId30" Type="http://schemas.openxmlformats.org/officeDocument/2006/relationships/image" Target="../media/image30.emf"/><Relationship Id="rId3" Type="http://schemas.openxmlformats.org/officeDocument/2006/relationships/image" Target="../media/image3.emf"/><Relationship Id="rId29" Type="http://schemas.openxmlformats.org/officeDocument/2006/relationships/image" Target="../media/image29.emf"/><Relationship Id="rId28" Type="http://schemas.openxmlformats.org/officeDocument/2006/relationships/image" Target="../media/image28.emf"/><Relationship Id="rId27" Type="http://schemas.openxmlformats.org/officeDocument/2006/relationships/image" Target="../media/image27.emf"/><Relationship Id="rId26" Type="http://schemas.openxmlformats.org/officeDocument/2006/relationships/image" Target="../media/image26.emf"/><Relationship Id="rId25" Type="http://schemas.openxmlformats.org/officeDocument/2006/relationships/image" Target="../media/image25.emf"/><Relationship Id="rId24" Type="http://schemas.openxmlformats.org/officeDocument/2006/relationships/image" Target="../media/image24.emf"/><Relationship Id="rId23" Type="http://schemas.openxmlformats.org/officeDocument/2006/relationships/image" Target="../media/image23.emf"/><Relationship Id="rId22" Type="http://schemas.openxmlformats.org/officeDocument/2006/relationships/image" Target="../media/image22.emf"/><Relationship Id="rId21" Type="http://schemas.openxmlformats.org/officeDocument/2006/relationships/image" Target="../media/image21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7" Type="http://schemas.openxmlformats.org/officeDocument/2006/relationships/image" Target="../media/image75.emf"/><Relationship Id="rId66" Type="http://schemas.openxmlformats.org/officeDocument/2006/relationships/image" Target="../media/image74.emf"/><Relationship Id="rId65" Type="http://schemas.openxmlformats.org/officeDocument/2006/relationships/image" Target="../media/image73.emf"/><Relationship Id="rId64" Type="http://schemas.openxmlformats.org/officeDocument/2006/relationships/image" Target="../media/image72.emf"/><Relationship Id="rId63" Type="http://schemas.openxmlformats.org/officeDocument/2006/relationships/image" Target="../media/image71.emf"/><Relationship Id="rId62" Type="http://schemas.openxmlformats.org/officeDocument/2006/relationships/image" Target="../media/image69.emf"/><Relationship Id="rId61" Type="http://schemas.openxmlformats.org/officeDocument/2006/relationships/image" Target="../media/image68.emf"/><Relationship Id="rId60" Type="http://schemas.openxmlformats.org/officeDocument/2006/relationships/image" Target="../media/image66.emf"/><Relationship Id="rId6" Type="http://schemas.openxmlformats.org/officeDocument/2006/relationships/image" Target="../media/image6.emf"/><Relationship Id="rId59" Type="http://schemas.openxmlformats.org/officeDocument/2006/relationships/image" Target="../media/image65.emf"/><Relationship Id="rId58" Type="http://schemas.openxmlformats.org/officeDocument/2006/relationships/image" Target="../media/image63.emf"/><Relationship Id="rId57" Type="http://schemas.openxmlformats.org/officeDocument/2006/relationships/image" Target="../media/image62.emf"/><Relationship Id="rId56" Type="http://schemas.openxmlformats.org/officeDocument/2006/relationships/image" Target="../media/image61.emf"/><Relationship Id="rId55" Type="http://schemas.openxmlformats.org/officeDocument/2006/relationships/image" Target="../media/image60.emf"/><Relationship Id="rId54" Type="http://schemas.openxmlformats.org/officeDocument/2006/relationships/image" Target="../media/image59.emf"/><Relationship Id="rId53" Type="http://schemas.openxmlformats.org/officeDocument/2006/relationships/image" Target="../media/image57.emf"/><Relationship Id="rId52" Type="http://schemas.openxmlformats.org/officeDocument/2006/relationships/image" Target="../media/image56.emf"/><Relationship Id="rId51" Type="http://schemas.openxmlformats.org/officeDocument/2006/relationships/image" Target="../media/image54.emf"/><Relationship Id="rId50" Type="http://schemas.openxmlformats.org/officeDocument/2006/relationships/image" Target="../media/image53.emf"/><Relationship Id="rId5" Type="http://schemas.openxmlformats.org/officeDocument/2006/relationships/image" Target="../media/image5.emf"/><Relationship Id="rId49" Type="http://schemas.openxmlformats.org/officeDocument/2006/relationships/image" Target="../media/image52.emf"/><Relationship Id="rId48" Type="http://schemas.openxmlformats.org/officeDocument/2006/relationships/image" Target="../media/image51.emf"/><Relationship Id="rId47" Type="http://schemas.openxmlformats.org/officeDocument/2006/relationships/image" Target="../media/image50.emf"/><Relationship Id="rId46" Type="http://schemas.openxmlformats.org/officeDocument/2006/relationships/image" Target="../media/image49.emf"/><Relationship Id="rId45" Type="http://schemas.openxmlformats.org/officeDocument/2006/relationships/image" Target="../media/image48.emf"/><Relationship Id="rId44" Type="http://schemas.openxmlformats.org/officeDocument/2006/relationships/image" Target="../media/image47.emf"/><Relationship Id="rId43" Type="http://schemas.openxmlformats.org/officeDocument/2006/relationships/image" Target="../media/image46.emf"/><Relationship Id="rId42" Type="http://schemas.openxmlformats.org/officeDocument/2006/relationships/image" Target="../media/image45.emf"/><Relationship Id="rId41" Type="http://schemas.openxmlformats.org/officeDocument/2006/relationships/image" Target="../media/image44.emf"/><Relationship Id="rId40" Type="http://schemas.openxmlformats.org/officeDocument/2006/relationships/image" Target="../media/image42.emf"/><Relationship Id="rId4" Type="http://schemas.openxmlformats.org/officeDocument/2006/relationships/image" Target="../media/image4.emf"/><Relationship Id="rId39" Type="http://schemas.openxmlformats.org/officeDocument/2006/relationships/image" Target="../media/image41.emf"/><Relationship Id="rId38" Type="http://schemas.openxmlformats.org/officeDocument/2006/relationships/image" Target="../media/image40.emf"/><Relationship Id="rId37" Type="http://schemas.openxmlformats.org/officeDocument/2006/relationships/image" Target="../media/image39.emf"/><Relationship Id="rId36" Type="http://schemas.openxmlformats.org/officeDocument/2006/relationships/image" Target="../media/image38.emf"/><Relationship Id="rId35" Type="http://schemas.openxmlformats.org/officeDocument/2006/relationships/image" Target="../media/image36.emf"/><Relationship Id="rId34" Type="http://schemas.openxmlformats.org/officeDocument/2006/relationships/image" Target="../media/image35.emf"/><Relationship Id="rId33" Type="http://schemas.openxmlformats.org/officeDocument/2006/relationships/image" Target="../media/image33.emf"/><Relationship Id="rId32" Type="http://schemas.openxmlformats.org/officeDocument/2006/relationships/image" Target="../media/image32.emf"/><Relationship Id="rId31" Type="http://schemas.openxmlformats.org/officeDocument/2006/relationships/image" Target="../media/image31.emf"/><Relationship Id="rId30" Type="http://schemas.openxmlformats.org/officeDocument/2006/relationships/image" Target="../media/image30.emf"/><Relationship Id="rId3" Type="http://schemas.openxmlformats.org/officeDocument/2006/relationships/image" Target="../media/image3.emf"/><Relationship Id="rId29" Type="http://schemas.openxmlformats.org/officeDocument/2006/relationships/image" Target="../media/image29.emf"/><Relationship Id="rId28" Type="http://schemas.openxmlformats.org/officeDocument/2006/relationships/image" Target="../media/image28.emf"/><Relationship Id="rId27" Type="http://schemas.openxmlformats.org/officeDocument/2006/relationships/image" Target="../media/image27.emf"/><Relationship Id="rId26" Type="http://schemas.openxmlformats.org/officeDocument/2006/relationships/image" Target="../media/image26.emf"/><Relationship Id="rId25" Type="http://schemas.openxmlformats.org/officeDocument/2006/relationships/image" Target="../media/image25.emf"/><Relationship Id="rId24" Type="http://schemas.openxmlformats.org/officeDocument/2006/relationships/image" Target="../media/image24.emf"/><Relationship Id="rId23" Type="http://schemas.openxmlformats.org/officeDocument/2006/relationships/image" Target="../media/image23.emf"/><Relationship Id="rId22" Type="http://schemas.openxmlformats.org/officeDocument/2006/relationships/image" Target="../media/image22.emf"/><Relationship Id="rId21" Type="http://schemas.openxmlformats.org/officeDocument/2006/relationships/image" Target="../media/image21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56444</xdr:colOff>
      <xdr:row>21</xdr:row>
      <xdr:rowOff>35278</xdr:rowOff>
    </xdr:from>
    <xdr:to>
      <xdr:col>19</xdr:col>
      <xdr:colOff>3523</xdr:colOff>
      <xdr:row>30</xdr:row>
      <xdr:rowOff>45156</xdr:rowOff>
    </xdr:to>
    <xdr:graphicFrame>
      <xdr:nvGraphicFramePr>
        <xdr:cNvPr id="6" name="图表 5"/>
        <xdr:cNvGraphicFramePr/>
      </xdr:nvGraphicFramePr>
      <xdr:xfrm>
        <a:off x="12247245" y="3892550"/>
        <a:ext cx="3637915" cy="1638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77611</xdr:colOff>
      <xdr:row>37</xdr:row>
      <xdr:rowOff>127000</xdr:rowOff>
    </xdr:from>
    <xdr:to>
      <xdr:col>19</xdr:col>
      <xdr:colOff>24690</xdr:colOff>
      <xdr:row>46</xdr:row>
      <xdr:rowOff>165100</xdr:rowOff>
    </xdr:to>
    <xdr:graphicFrame>
      <xdr:nvGraphicFramePr>
        <xdr:cNvPr id="4" name="图表 3"/>
        <xdr:cNvGraphicFramePr/>
      </xdr:nvGraphicFramePr>
      <xdr:xfrm>
        <a:off x="12268835" y="6813550"/>
        <a:ext cx="3637280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70555</xdr:colOff>
      <xdr:row>48</xdr:row>
      <xdr:rowOff>77611</xdr:rowOff>
    </xdr:from>
    <xdr:to>
      <xdr:col>17</xdr:col>
      <xdr:colOff>527756</xdr:colOff>
      <xdr:row>64</xdr:row>
      <xdr:rowOff>30338</xdr:rowOff>
    </xdr:to>
    <xdr:graphicFrame>
      <xdr:nvGraphicFramePr>
        <xdr:cNvPr id="5" name="图表 4"/>
        <xdr:cNvGraphicFramePr/>
      </xdr:nvGraphicFramePr>
      <xdr:xfrm>
        <a:off x="12261850" y="8649970"/>
        <a:ext cx="322516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0.45378</cdr:x>
      <cdr:y>0.46387</cdr:y>
    </cdr:from>
    <cdr:to>
      <cdr:x>0.55031</cdr:x>
      <cdr:y>0.52343</cdr:y>
    </cdr:to>
    <cdr:sp textlink="准备区!$L$52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56345" y="1287209"/>
          <a:ext cx="267239" cy="1652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 anchor="ctr"/>
        <a:lstStyle/>
        <a:p>
          <a:pPr algn="ctr"/>
          <a:fld id="{F5DEC7EC-3327-41EE-9A04-A6A9234CE6DD}" type="TxLink">
            <a:rPr lang="en-US" altLang="en-US" sz="1100" b="0" i="0" u="none" strike="noStrike">
              <a:solidFill>
                <a:schemeClr val="accent2">
                  <a:lumMod val="7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</a:rPr>
          </a:fld>
          <a:endParaRPr lang="en-US" altLang="en-US" sz="1100" b="0" i="0" u="none" strike="noStrike">
            <a:solidFill>
              <a:schemeClr val="accent2">
                <a:lumMod val="75000"/>
              </a:schemeClr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141112</xdr:colOff>
          <xdr:row>4</xdr:row>
          <xdr:rowOff>316</xdr:rowOff>
        </xdr:from>
        <xdr:to>
          <xdr:col>54</xdr:col>
          <xdr:colOff>70557</xdr:colOff>
          <xdr:row>10</xdr:row>
          <xdr:rowOff>5943</xdr:rowOff>
        </xdr:to>
        <xdr:pic>
          <xdr:nvPicPr>
            <xdr:cNvPr id="202" name="图片 201"/>
            <xdr:cNvPicPr>
              <a:picLocks noChangeAspect="1" noChangeArrowheads="1"/>
              <a:extLst>
                <a:ext uri="{84589F7E-364E-4C9E-8A38-B11213B215E9}">
                  <a14:cameraTool cellRange="准备区!$O$50:$R$57" spid="_x0000_s12288"/>
                </a:ext>
              </a:extLst>
            </xdr:cNvPicPr>
          </xdr:nvPicPr>
          <xdr:blipFill>
            <a:blip r:embed="rId1"/>
            <a:srcRect/>
            <a:stretch>
              <a:fillRect/>
            </a:stretch>
          </xdr:blipFill>
          <xdr:spPr>
            <a:xfrm>
              <a:off x="9368790" y="685800"/>
              <a:ext cx="2566035" cy="103441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12</xdr:col>
      <xdr:colOff>76200</xdr:colOff>
      <xdr:row>0</xdr:row>
      <xdr:rowOff>0</xdr:rowOff>
    </xdr:from>
    <xdr:to>
      <xdr:col>20</xdr:col>
      <xdr:colOff>31044</xdr:colOff>
      <xdr:row>0</xdr:row>
      <xdr:rowOff>19050</xdr:rowOff>
    </xdr:to>
    <xdr:grpSp>
      <xdr:nvGrpSpPr>
        <xdr:cNvPr id="150" name="组合 149"/>
        <xdr:cNvGrpSpPr/>
      </xdr:nvGrpSpPr>
      <xdr:grpSpPr>
        <a:xfrm>
          <a:off x="2712720" y="0"/>
          <a:ext cx="1711960" cy="19050"/>
          <a:chOff x="203200" y="2844800"/>
          <a:chExt cx="1580444" cy="368300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146" name="图片 145"/>
              <xdr:cNvPicPr>
                <a:picLocks noChangeAspect="1" noChangeArrowheads="1"/>
                <a:extLst>
                  <a:ext uri="{84589F7E-364E-4C9E-8A38-B11213B215E9}">
                    <a14:cameraTool cellRange="准备区!$J$14" spid="_x0000_s12289"/>
                  </a:ext>
                </a:extLst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203200" y="2844800"/>
                <a:ext cx="958850" cy="1905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147" name="图片 146"/>
              <xdr:cNvPicPr>
                <a:picLocks noChangeAspect="1" noChangeArrowheads="1"/>
                <a:extLst>
                  <a:ext uri="{84589F7E-364E-4C9E-8A38-B11213B215E9}">
                    <a14:cameraTool cellRange="准备区!$K$14" spid="_x0000_s12290"/>
                  </a:ext>
                </a:extLst>
              </xdr:cNvPicPr>
            </xdr:nvPicPr>
            <xdr:blipFill>
              <a:blip r:embed="rId3"/>
              <a:srcRect/>
              <a:stretch>
                <a:fillRect/>
              </a:stretch>
            </xdr:blipFill>
            <xdr:spPr>
              <a:xfrm>
                <a:off x="203200" y="3022600"/>
                <a:ext cx="958850" cy="1905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149" name="图片 148"/>
              <xdr:cNvPicPr>
                <a:picLocks noChangeAspect="1" noChangeArrowheads="1"/>
                <a:extLst>
                  <a:ext uri="{84589F7E-364E-4C9E-8A38-B11213B215E9}">
                    <a14:cameraTool cellRange="准备区!$M$14" spid="_x0000_s12291"/>
                  </a:ext>
                </a:extLst>
              </xdr:cNvPicPr>
            </xdr:nvPicPr>
            <xdr:blipFill>
              <a:blip r:embed="rId4"/>
              <a:srcRect/>
              <a:stretch>
                <a:fillRect/>
              </a:stretch>
            </xdr:blipFill>
            <xdr:spPr>
              <a:xfrm>
                <a:off x="1155700" y="3022600"/>
                <a:ext cx="627944" cy="18344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167640</xdr:colOff>
          <xdr:row>2</xdr:row>
          <xdr:rowOff>129540</xdr:rowOff>
        </xdr:from>
        <xdr:to>
          <xdr:col>39</xdr:col>
          <xdr:colOff>45720</xdr:colOff>
          <xdr:row>3</xdr:row>
          <xdr:rowOff>152400</xdr:rowOff>
        </xdr:to>
        <xdr:sp>
          <xdr:nvSpPr>
            <xdr:cNvPr id="4488" name="Drop Down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7857490" y="472440"/>
              <a:ext cx="756920" cy="19431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9877</xdr:colOff>
      <xdr:row>2</xdr:row>
      <xdr:rowOff>91723</xdr:rowOff>
    </xdr:from>
    <xdr:to>
      <xdr:col>41</xdr:col>
      <xdr:colOff>20284</xdr:colOff>
      <xdr:row>27</xdr:row>
      <xdr:rowOff>42334</xdr:rowOff>
    </xdr:to>
    <xdr:grpSp>
      <xdr:nvGrpSpPr>
        <xdr:cNvPr id="12" name="组合 11"/>
        <xdr:cNvGrpSpPr/>
      </xdr:nvGrpSpPr>
      <xdr:grpSpPr>
        <a:xfrm>
          <a:off x="229235" y="434340"/>
          <a:ext cx="8798560" cy="4236720"/>
          <a:chOff x="251530" y="174625"/>
          <a:chExt cx="11260617" cy="4564768"/>
        </a:xfrm>
      </xdr:grpSpPr>
      <xdr:grpSp>
        <xdr:nvGrpSpPr>
          <xdr:cNvPr id="10" name="组合 9"/>
          <xdr:cNvGrpSpPr/>
        </xdr:nvGrpSpPr>
        <xdr:grpSpPr>
          <a:xfrm>
            <a:off x="251530" y="174625"/>
            <a:ext cx="11260617" cy="4564768"/>
            <a:chOff x="401461" y="826206"/>
            <a:chExt cx="11163602" cy="4635499"/>
          </a:xfrm>
        </xdr:grpSpPr>
        <xdr:grpSp>
          <xdr:nvGrpSpPr>
            <xdr:cNvPr id="139" name="组合 138"/>
            <xdr:cNvGrpSpPr/>
          </xdr:nvGrpSpPr>
          <xdr:grpSpPr>
            <a:xfrm>
              <a:off x="4135602" y="4480480"/>
              <a:ext cx="1586694" cy="365478"/>
              <a:chOff x="203200" y="26670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35" name="图片 13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12" spid="_x0000_s12292"/>
                      </a:ext>
                    </a:extLst>
                  </xdr:cNvPicPr>
                </xdr:nvPicPr>
                <xdr:blipFill>
                  <a:blip r:embed="rId5"/>
                  <a:srcRect/>
                  <a:stretch>
                    <a:fillRect/>
                  </a:stretch>
                </xdr:blipFill>
                <xdr:spPr>
                  <a:xfrm>
                    <a:off x="203200" y="26670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37" name="图片 13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12" spid="_x0000_s12293"/>
                      </a:ext>
                    </a:extLst>
                  </xdr:cNvPicPr>
                </xdr:nvPicPr>
                <xdr:blipFill>
                  <a:blip r:embed="rId6"/>
                  <a:srcRect/>
                  <a:stretch>
                    <a:fillRect/>
                  </a:stretch>
                </xdr:blipFill>
                <xdr:spPr>
                  <a:xfrm>
                    <a:off x="203200" y="28448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38" name="图片 137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12" spid="_x0000_s12294"/>
                      </a:ext>
                    </a:extLst>
                  </xdr:cNvPicPr>
                </xdr:nvPicPr>
                <xdr:blipFill>
                  <a:blip r:embed="rId7"/>
                  <a:srcRect/>
                  <a:stretch>
                    <a:fillRect/>
                  </a:stretch>
                </xdr:blipFill>
                <xdr:spPr>
                  <a:xfrm>
                    <a:off x="1155700" y="2844800"/>
                    <a:ext cx="627944" cy="18344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grpSp>
          <xdr:nvGrpSpPr>
            <xdr:cNvPr id="145" name="组合 144"/>
            <xdr:cNvGrpSpPr/>
          </xdr:nvGrpSpPr>
          <xdr:grpSpPr>
            <a:xfrm>
              <a:off x="2249910" y="4480480"/>
              <a:ext cx="1553431" cy="365478"/>
              <a:chOff x="203200" y="26670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40" name="图片 139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13" spid="_x0000_s12295"/>
                      </a:ext>
                    </a:extLst>
                  </xdr:cNvPicPr>
                </xdr:nvPicPr>
                <xdr:blipFill>
                  <a:blip r:embed="rId8"/>
                  <a:srcRect/>
                  <a:stretch>
                    <a:fillRect/>
                  </a:stretch>
                </xdr:blipFill>
                <xdr:spPr>
                  <a:xfrm>
                    <a:off x="203200" y="26670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42" name="图片 141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13" spid="_x0000_s12296"/>
                      </a:ext>
                    </a:extLst>
                  </xdr:cNvPicPr>
                </xdr:nvPicPr>
                <xdr:blipFill>
                  <a:blip r:embed="rId9"/>
                  <a:srcRect/>
                  <a:stretch>
                    <a:fillRect/>
                  </a:stretch>
                </xdr:blipFill>
                <xdr:spPr>
                  <a:xfrm>
                    <a:off x="203200" y="28448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44" name="图片 143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13" spid="_x0000_s12297"/>
                      </a:ext>
                    </a:extLst>
                  </xdr:cNvPicPr>
                </xdr:nvPicPr>
                <xdr:blipFill>
                  <a:blip r:embed="rId10"/>
                  <a:srcRect/>
                  <a:stretch>
                    <a:fillRect/>
                  </a:stretch>
                </xdr:blipFill>
                <xdr:spPr>
                  <a:xfrm>
                    <a:off x="1155700" y="2844800"/>
                    <a:ext cx="627944" cy="18344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grpSp>
          <xdr:nvGrpSpPr>
            <xdr:cNvPr id="182" name="组合 181"/>
            <xdr:cNvGrpSpPr/>
          </xdr:nvGrpSpPr>
          <xdr:grpSpPr>
            <a:xfrm>
              <a:off x="401461" y="826206"/>
              <a:ext cx="1760427" cy="2167466"/>
              <a:chOff x="292100" y="1193800"/>
              <a:chExt cx="1778000" cy="2184400"/>
            </a:xfrm>
          </xdr:grpSpPr>
          <xdr:grpSp>
            <xdr:nvGrpSpPr>
              <xdr:cNvPr id="87" name="组合 86"/>
              <xdr:cNvGrpSpPr/>
            </xdr:nvGrpSpPr>
            <xdr:grpSpPr>
              <a:xfrm>
                <a:off x="292100" y="1193800"/>
                <a:ext cx="1560972" cy="361244"/>
                <a:chOff x="203200" y="2844800"/>
                <a:chExt cx="1593548" cy="361244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83" name="图片 82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2" spid="_x0000_s12298"/>
                        </a:ext>
                      </a:extLst>
                    </xdr:cNvPicPr>
                  </xdr:nvPicPr>
                  <xdr:blipFill>
                    <a:blip r:embed="rId11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85" name="图片 84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2" spid="_x0000_s12299"/>
                        </a:ext>
                      </a:extLst>
                    </xdr:cNvPicPr>
                  </xdr:nvPicPr>
                  <xdr:blipFill>
                    <a:blip r:embed="rId12"/>
                    <a:srcRect/>
                    <a:stretch>
                      <a:fillRect/>
                    </a:stretch>
                  </xdr:blipFill>
                  <xdr:spPr>
                    <a:xfrm>
                      <a:off x="203200" y="30226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86" name="图片 85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2" spid="_x0000_s12300"/>
                        </a:ext>
                      </a:extLst>
                    </xdr:cNvPicPr>
                  </xdr:nvPicPr>
                  <xdr:blipFill>
                    <a:blip r:embed="rId13"/>
                    <a:srcRect/>
                    <a:stretch>
                      <a:fillRect/>
                    </a:stretch>
                  </xdr:blipFill>
                  <xdr:spPr>
                    <a:xfrm>
                      <a:off x="1155700" y="3022600"/>
                      <a:ext cx="64104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92" name="组合 91"/>
              <xdr:cNvGrpSpPr/>
            </xdr:nvGrpSpPr>
            <xdr:grpSpPr>
              <a:xfrm>
                <a:off x="292100" y="1788583"/>
                <a:ext cx="1560972" cy="361244"/>
                <a:chOff x="203200" y="2667000"/>
                <a:chExt cx="1593548" cy="361244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88" name="图片 87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3" spid="_x0000_s12301"/>
                        </a:ext>
                      </a:extLst>
                    </xdr:cNvPicPr>
                  </xdr:nvPicPr>
                  <xdr:blipFill>
                    <a:blip r:embed="rId14"/>
                    <a:srcRect/>
                    <a:stretch>
                      <a:fillRect/>
                    </a:stretch>
                  </xdr:blipFill>
                  <xdr:spPr>
                    <a:xfrm>
                      <a:off x="203200" y="26670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0" name="图片 89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3" spid="_x0000_s12302"/>
                        </a:ext>
                      </a:extLst>
                    </xdr:cNvPicPr>
                  </xdr:nvPicPr>
                  <xdr:blipFill>
                    <a:blip r:embed="rId15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1" name="图片 90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3" spid="_x0000_s12303"/>
                        </a:ext>
                      </a:extLst>
                    </xdr:cNvPicPr>
                  </xdr:nvPicPr>
                  <xdr:blipFill>
                    <a:blip r:embed="rId16"/>
                    <a:srcRect/>
                    <a:stretch>
                      <a:fillRect/>
                    </a:stretch>
                  </xdr:blipFill>
                  <xdr:spPr>
                    <a:xfrm>
                      <a:off x="1155700" y="2844800"/>
                      <a:ext cx="64104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97" name="组合 96"/>
              <xdr:cNvGrpSpPr/>
            </xdr:nvGrpSpPr>
            <xdr:grpSpPr>
              <a:xfrm>
                <a:off x="292100" y="2383366"/>
                <a:ext cx="1560972" cy="361244"/>
                <a:chOff x="203200" y="2667000"/>
                <a:chExt cx="1593548" cy="361244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4" name="图片 93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4" spid="_x0000_s12304"/>
                        </a:ext>
                      </a:extLst>
                    </xdr:cNvPicPr>
                  </xdr:nvPicPr>
                  <xdr:blipFill>
                    <a:blip r:embed="rId17"/>
                    <a:srcRect/>
                    <a:stretch>
                      <a:fillRect/>
                    </a:stretch>
                  </xdr:blipFill>
                  <xdr:spPr>
                    <a:xfrm>
                      <a:off x="203200" y="26670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5" name="图片 94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4" spid="_x0000_s12305"/>
                        </a:ext>
                      </a:extLst>
                    </xdr:cNvPicPr>
                  </xdr:nvPicPr>
                  <xdr:blipFill>
                    <a:blip r:embed="rId18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6" name="图片 95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4" spid="_x0000_s12306"/>
                        </a:ext>
                      </a:extLst>
                    </xdr:cNvPicPr>
                  </xdr:nvPicPr>
                  <xdr:blipFill>
                    <a:blip r:embed="rId19"/>
                    <a:srcRect/>
                    <a:stretch>
                      <a:fillRect/>
                    </a:stretch>
                  </xdr:blipFill>
                  <xdr:spPr>
                    <a:xfrm>
                      <a:off x="1155700" y="2844800"/>
                      <a:ext cx="64104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104" name="组合 103"/>
              <xdr:cNvGrpSpPr/>
            </xdr:nvGrpSpPr>
            <xdr:grpSpPr>
              <a:xfrm>
                <a:off x="292100" y="2978150"/>
                <a:ext cx="1560972" cy="361244"/>
                <a:chOff x="203200" y="2844800"/>
                <a:chExt cx="1593548" cy="361244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9" name="图片 98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5" spid="_x0000_s12307"/>
                        </a:ext>
                      </a:extLst>
                    </xdr:cNvPicPr>
                  </xdr:nvPicPr>
                  <xdr:blipFill>
                    <a:blip r:embed="rId20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02" name="图片 101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5" spid="_x0000_s12308"/>
                        </a:ext>
                      </a:extLst>
                    </xdr:cNvPicPr>
                  </xdr:nvPicPr>
                  <xdr:blipFill>
                    <a:blip r:embed="rId21"/>
                    <a:srcRect/>
                    <a:stretch>
                      <a:fillRect/>
                    </a:stretch>
                  </xdr:blipFill>
                  <xdr:spPr>
                    <a:xfrm>
                      <a:off x="203200" y="3022600"/>
                      <a:ext cx="97237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03" name="图片 102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5" spid="_x0000_s12309"/>
                        </a:ext>
                      </a:extLst>
                    </xdr:cNvPicPr>
                  </xdr:nvPicPr>
                  <xdr:blipFill>
                    <a:blip r:embed="rId22"/>
                    <a:srcRect/>
                    <a:stretch>
                      <a:fillRect/>
                    </a:stretch>
                  </xdr:blipFill>
                  <xdr:spPr>
                    <a:xfrm>
                      <a:off x="1155700" y="3022600"/>
                      <a:ext cx="641048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sp>
            <xdr:nvSpPr>
              <xdr:cNvPr id="151" name="右大括号 150"/>
              <xdr:cNvSpPr/>
            </xdr:nvSpPr>
            <xdr:spPr>
              <a:xfrm>
                <a:off x="1701800" y="1219200"/>
                <a:ext cx="368300" cy="2159000"/>
              </a:xfrm>
              <a:prstGeom prst="rightBrace">
                <a:avLst>
                  <a:gd name="adj1" fmla="val 8333"/>
                  <a:gd name="adj2" fmla="val 35276"/>
                </a:avLst>
              </a:prstGeom>
              <a:ln w="127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>
            <xdr:nvSpPr>
              <xdr:cNvPr id="153" name="文本框 152"/>
              <xdr:cNvSpPr txBox="1"/>
            </xdr:nvSpPr>
            <xdr:spPr>
              <a:xfrm>
                <a:off x="596901" y="1504950"/>
                <a:ext cx="266700" cy="3427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  <xdr:sp>
            <xdr:nvSpPr>
              <xdr:cNvPr id="154" name="文本框 153"/>
              <xdr:cNvSpPr txBox="1"/>
            </xdr:nvSpPr>
            <xdr:spPr>
              <a:xfrm>
                <a:off x="596901" y="2089150"/>
                <a:ext cx="266700" cy="3427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  <xdr:sp>
            <xdr:nvSpPr>
              <xdr:cNvPr id="155" name="文本框 154"/>
              <xdr:cNvSpPr txBox="1"/>
            </xdr:nvSpPr>
            <xdr:spPr>
              <a:xfrm>
                <a:off x="596901" y="2698750"/>
                <a:ext cx="266700" cy="3427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</xdr:grpSp>
        <xdr:grpSp>
          <xdr:nvGrpSpPr>
            <xdr:cNvPr id="108" name="组合 107"/>
            <xdr:cNvGrpSpPr/>
          </xdr:nvGrpSpPr>
          <xdr:grpSpPr>
            <a:xfrm>
              <a:off x="2249910" y="839159"/>
              <a:ext cx="1566840" cy="365562"/>
              <a:chOff x="203200" y="28448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05" name="图片 10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6" spid="_x0000_s12310"/>
                      </a:ext>
                    </a:extLst>
                  </xdr:cNvPicPr>
                </xdr:nvPicPr>
                <xdr:blipFill>
                  <a:blip r:embed="rId23"/>
                  <a:srcRect/>
                  <a:stretch>
                    <a:fillRect/>
                  </a:stretch>
                </xdr:blipFill>
                <xdr:spPr>
                  <a:xfrm>
                    <a:off x="203200" y="28448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06" name="图片 105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6" spid="_x0000_s12311"/>
                      </a:ext>
                    </a:extLst>
                  </xdr:cNvPicPr>
                </xdr:nvPicPr>
                <xdr:blipFill>
                  <a:blip r:embed="rId24"/>
                  <a:srcRect/>
                  <a:stretch>
                    <a:fillRect/>
                  </a:stretch>
                </xdr:blipFill>
                <xdr:spPr>
                  <a:xfrm>
                    <a:off x="203200" y="30226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07" name="图片 10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6" spid="_x0000_s12312"/>
                      </a:ext>
                    </a:extLst>
                  </xdr:cNvPicPr>
                </xdr:nvPicPr>
                <xdr:blipFill>
                  <a:blip r:embed="rId25"/>
                  <a:srcRect/>
                  <a:stretch>
                    <a:fillRect/>
                  </a:stretch>
                </xdr:blipFill>
                <xdr:spPr>
                  <a:xfrm>
                    <a:off x="1155700" y="3022600"/>
                    <a:ext cx="627944" cy="18344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grpSp>
          <xdr:nvGrpSpPr>
            <xdr:cNvPr id="113" name="组合 112"/>
            <xdr:cNvGrpSpPr/>
          </xdr:nvGrpSpPr>
          <xdr:grpSpPr>
            <a:xfrm>
              <a:off x="2249910" y="2017159"/>
              <a:ext cx="1566840" cy="365563"/>
              <a:chOff x="203200" y="28448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09" name="图片 108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7" spid="_x0000_s12313"/>
                      </a:ext>
                    </a:extLst>
                  </xdr:cNvPicPr>
                </xdr:nvPicPr>
                <xdr:blipFill>
                  <a:blip r:embed="rId26"/>
                  <a:srcRect/>
                  <a:stretch>
                    <a:fillRect/>
                  </a:stretch>
                </xdr:blipFill>
                <xdr:spPr>
                  <a:xfrm>
                    <a:off x="203200" y="28448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11" name="图片 110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7" spid="_x0000_s12314"/>
                      </a:ext>
                    </a:extLst>
                  </xdr:cNvPicPr>
                </xdr:nvPicPr>
                <xdr:blipFill>
                  <a:blip r:embed="rId27"/>
                  <a:srcRect/>
                  <a:stretch>
                    <a:fillRect/>
                  </a:stretch>
                </xdr:blipFill>
                <xdr:spPr>
                  <a:xfrm>
                    <a:off x="203200" y="30226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12" name="图片 111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7" spid="_x0000_s12315"/>
                      </a:ext>
                    </a:extLst>
                  </xdr:cNvPicPr>
                </xdr:nvPicPr>
                <xdr:blipFill>
                  <a:blip r:embed="rId28"/>
                  <a:srcRect/>
                  <a:stretch>
                    <a:fillRect/>
                  </a:stretch>
                </xdr:blipFill>
                <xdr:spPr>
                  <a:xfrm>
                    <a:off x="1155700" y="3022600"/>
                    <a:ext cx="627944" cy="18344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grpSp>
          <xdr:nvGrpSpPr>
            <xdr:cNvPr id="118" name="组合 117"/>
            <xdr:cNvGrpSpPr/>
          </xdr:nvGrpSpPr>
          <xdr:grpSpPr>
            <a:xfrm>
              <a:off x="2249910" y="2608680"/>
              <a:ext cx="1566840" cy="359086"/>
              <a:chOff x="203200" y="2844800"/>
              <a:chExt cx="1580444" cy="36195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15" name="图片 11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8" spid="_x0000_s12316"/>
                      </a:ext>
                    </a:extLst>
                  </xdr:cNvPicPr>
                </xdr:nvPicPr>
                <xdr:blipFill>
                  <a:blip r:embed="rId29"/>
                  <a:srcRect/>
                  <a:stretch>
                    <a:fillRect/>
                  </a:stretch>
                </xdr:blipFill>
                <xdr:spPr>
                  <a:xfrm>
                    <a:off x="203200" y="2844800"/>
                    <a:ext cx="958850" cy="18415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16" name="图片 115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8" spid="_x0000_s12317"/>
                      </a:ext>
                    </a:extLst>
                  </xdr:cNvPicPr>
                </xdr:nvPicPr>
                <xdr:blipFill>
                  <a:blip r:embed="rId30"/>
                  <a:srcRect/>
                  <a:stretch>
                    <a:fillRect/>
                  </a:stretch>
                </xdr:blipFill>
                <xdr:spPr>
                  <a:xfrm>
                    <a:off x="203200" y="3022600"/>
                    <a:ext cx="958850" cy="18415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17" name="图片 11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8" spid="_x0000_s12318"/>
                      </a:ext>
                    </a:extLst>
                  </xdr:cNvPicPr>
                </xdr:nvPicPr>
                <xdr:blipFill>
                  <a:blip r:embed="rId31"/>
                  <a:srcRect/>
                  <a:stretch>
                    <a:fillRect/>
                  </a:stretch>
                </xdr:blipFill>
                <xdr:spPr>
                  <a:xfrm>
                    <a:off x="1155700" y="3022600"/>
                    <a:ext cx="627944" cy="17638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grpSp>
          <xdr:nvGrpSpPr>
            <xdr:cNvPr id="162" name="组合 161"/>
            <xdr:cNvGrpSpPr/>
          </xdr:nvGrpSpPr>
          <xdr:grpSpPr>
            <a:xfrm>
              <a:off x="2249910" y="1425638"/>
              <a:ext cx="1566840" cy="365563"/>
              <a:chOff x="203200" y="5334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57" name="图片 15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16" spid="_x0000_s12319"/>
                      </a:ext>
                    </a:extLst>
                  </xdr:cNvPicPr>
                </xdr:nvPicPr>
                <xdr:blipFill>
                  <a:blip r:embed="rId32"/>
                  <a:srcRect/>
                  <a:stretch>
                    <a:fillRect/>
                  </a:stretch>
                </xdr:blipFill>
                <xdr:spPr>
                  <a:xfrm>
                    <a:off x="203200" y="5334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60" name="图片 159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16" spid="_x0000_s12320"/>
                      </a:ext>
                    </a:extLst>
                  </xdr:cNvPicPr>
                </xdr:nvPicPr>
                <xdr:blipFill>
                  <a:blip r:embed="rId33"/>
                  <a:srcRect/>
                  <a:stretch>
                    <a:fillRect/>
                  </a:stretch>
                </xdr:blipFill>
                <xdr:spPr>
                  <a:xfrm>
                    <a:off x="203200" y="7112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61" name="图片 160"/>
              <xdr:cNvPicPr>
                <a:picLocks noChangeAspect="1" noChangeArrowheads="1"/>
              </xdr:cNvPicPr>
            </xdr:nvPicPr>
            <xdr:blipFill>
              <a:blip r:embed="rId34"/>
              <a:stretch>
                <a:fillRect/>
              </a:stretch>
            </xdr:blipFill>
            <xdr:spPr>
              <a:xfrm>
                <a:off x="1155700" y="711200"/>
                <a:ext cx="627944" cy="183444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sp>
          <xdr:nvSpPr>
            <xdr:cNvPr id="163" name="文本框 162"/>
            <xdr:cNvSpPr txBox="1"/>
          </xdr:nvSpPr>
          <xdr:spPr>
            <a:xfrm>
              <a:off x="2595709" y="1146431"/>
              <a:ext cx="264064" cy="3395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-</a:t>
              </a:r>
              <a:endParaRPr lang="zh-CN" altLang="en-US" sz="1600"/>
            </a:p>
          </xdr:txBody>
        </xdr:sp>
        <xdr:sp>
          <xdr:nvSpPr>
            <xdr:cNvPr id="164" name="文本框 163"/>
            <xdr:cNvSpPr txBox="1"/>
          </xdr:nvSpPr>
          <xdr:spPr>
            <a:xfrm>
              <a:off x="2595709" y="1727158"/>
              <a:ext cx="264064" cy="339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+</a:t>
              </a:r>
              <a:endParaRPr lang="zh-CN" altLang="en-US" sz="1600"/>
            </a:p>
          </xdr:txBody>
        </xdr:sp>
        <xdr:sp>
          <xdr:nvSpPr>
            <xdr:cNvPr id="165" name="文本框 164"/>
            <xdr:cNvSpPr txBox="1"/>
          </xdr:nvSpPr>
          <xdr:spPr>
            <a:xfrm>
              <a:off x="2595709" y="2328751"/>
              <a:ext cx="264064" cy="339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-</a:t>
              </a:r>
              <a:endParaRPr lang="zh-CN" altLang="en-US" sz="1600"/>
            </a:p>
          </xdr:txBody>
        </xdr:sp>
        <xdr:sp>
          <xdr:nvSpPr>
            <xdr:cNvPr id="166" name="右大括号 165"/>
            <xdr:cNvSpPr/>
          </xdr:nvSpPr>
          <xdr:spPr>
            <a:xfrm>
              <a:off x="3691704" y="839159"/>
              <a:ext cx="369700" cy="2154513"/>
            </a:xfrm>
            <a:prstGeom prst="rightBrace">
              <a:avLst>
                <a:gd name="adj1" fmla="val 8333"/>
                <a:gd name="adj2" fmla="val 21687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71" name="组合 170"/>
            <xdr:cNvGrpSpPr/>
          </xdr:nvGrpSpPr>
          <xdr:grpSpPr>
            <a:xfrm>
              <a:off x="4135602" y="1100980"/>
              <a:ext cx="1605142" cy="365561"/>
              <a:chOff x="203200" y="3556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67" name="图片 16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17" spid="_x0000_s12321"/>
                      </a:ext>
                    </a:extLst>
                  </xdr:cNvPicPr>
                </xdr:nvPicPr>
                <xdr:blipFill>
                  <a:blip r:embed="rId35"/>
                  <a:srcRect/>
                  <a:stretch>
                    <a:fillRect/>
                  </a:stretch>
                </xdr:blipFill>
                <xdr:spPr>
                  <a:xfrm>
                    <a:off x="203200" y="3556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69" name="图片 168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17" spid="_x0000_s12322"/>
                      </a:ext>
                    </a:extLst>
                  </xdr:cNvPicPr>
                </xdr:nvPicPr>
                <xdr:blipFill>
                  <a:blip r:embed="rId36"/>
                  <a:srcRect/>
                  <a:stretch>
                    <a:fillRect/>
                  </a:stretch>
                </xdr:blipFill>
                <xdr:spPr>
                  <a:xfrm>
                    <a:off x="203200" y="5334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70" name="图片 169"/>
              <xdr:cNvPicPr>
                <a:picLocks noChangeAspect="1" noChangeArrowheads="1"/>
              </xdr:cNvPicPr>
            </xdr:nvPicPr>
            <xdr:blipFill>
              <a:blip r:embed="rId37"/>
              <a:stretch>
                <a:fillRect/>
              </a:stretch>
            </xdr:blipFill>
            <xdr:spPr>
              <a:xfrm>
                <a:off x="1155700" y="533400"/>
                <a:ext cx="627944" cy="183444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grpSp>
          <xdr:nvGrpSpPr>
            <xdr:cNvPr id="176" name="组合 175"/>
            <xdr:cNvGrpSpPr/>
          </xdr:nvGrpSpPr>
          <xdr:grpSpPr>
            <a:xfrm>
              <a:off x="4135563" y="2288338"/>
              <a:ext cx="1605142" cy="360521"/>
              <a:chOff x="203200" y="3556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72" name="图片 171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6" spid="_x0000_s12323"/>
                      </a:ext>
                    </a:extLst>
                  </xdr:cNvPicPr>
                </xdr:nvPicPr>
                <xdr:blipFill>
                  <a:blip r:embed="rId38"/>
                  <a:srcRect/>
                  <a:stretch>
                    <a:fillRect/>
                  </a:stretch>
                </xdr:blipFill>
                <xdr:spPr>
                  <a:xfrm>
                    <a:off x="203200" y="3556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73" name="图片 172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6" spid="_x0000_s12324"/>
                      </a:ext>
                    </a:extLst>
                  </xdr:cNvPicPr>
                </xdr:nvPicPr>
                <xdr:blipFill>
                  <a:blip r:embed="rId39"/>
                  <a:srcRect/>
                  <a:stretch>
                    <a:fillRect/>
                  </a:stretch>
                </xdr:blipFill>
                <xdr:spPr>
                  <a:xfrm>
                    <a:off x="203200" y="5334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75" name="图片 17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6" spid="_x0000_s12325"/>
                      </a:ext>
                    </a:extLst>
                  </xdr:cNvPicPr>
                </xdr:nvPicPr>
                <xdr:blipFill>
                  <a:blip r:embed="rId40"/>
                  <a:srcRect/>
                  <a:stretch>
                    <a:fillRect/>
                  </a:stretch>
                </xdr:blipFill>
                <xdr:spPr>
                  <a:xfrm>
                    <a:off x="1155700" y="533400"/>
                    <a:ext cx="627944" cy="18344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sp>
          <xdr:nvSpPr>
            <xdr:cNvPr id="177" name="文本框 176"/>
            <xdr:cNvSpPr txBox="1"/>
          </xdr:nvSpPr>
          <xdr:spPr>
            <a:xfrm>
              <a:off x="4499016" y="1707728"/>
              <a:ext cx="274143" cy="339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/</a:t>
              </a:r>
              <a:endParaRPr lang="zh-CN" altLang="en-US" sz="1600"/>
            </a:p>
          </xdr:txBody>
        </xdr:sp>
        <xdr:sp>
          <xdr:nvSpPr>
            <xdr:cNvPr id="178" name="右大括号 177"/>
            <xdr:cNvSpPr/>
          </xdr:nvSpPr>
          <xdr:spPr>
            <a:xfrm>
              <a:off x="5623233" y="1068713"/>
              <a:ext cx="374739" cy="1625599"/>
            </a:xfrm>
            <a:prstGeom prst="rightBrace">
              <a:avLst>
                <a:gd name="adj1" fmla="val 8333"/>
                <a:gd name="adj2" fmla="val 55346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8" name="组合 187"/>
            <xdr:cNvGrpSpPr/>
          </xdr:nvGrpSpPr>
          <xdr:grpSpPr>
            <a:xfrm>
              <a:off x="6055277" y="1797517"/>
              <a:ext cx="1605142" cy="365563"/>
              <a:chOff x="203200" y="533400"/>
              <a:chExt cx="1580444" cy="368300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85" name="图片 18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18" spid="_x0000_s12326"/>
                      </a:ext>
                    </a:extLst>
                  </xdr:cNvPicPr>
                </xdr:nvPicPr>
                <xdr:blipFill>
                  <a:blip r:embed="rId41"/>
                  <a:srcRect/>
                  <a:stretch>
                    <a:fillRect/>
                  </a:stretch>
                </xdr:blipFill>
                <xdr:spPr>
                  <a:xfrm>
                    <a:off x="203200" y="5334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86" name="图片 185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18" spid="_x0000_s12327"/>
                      </a:ext>
                    </a:extLst>
                  </xdr:cNvPicPr>
                </xdr:nvPicPr>
                <xdr:blipFill>
                  <a:blip r:embed="rId42"/>
                  <a:srcRect/>
                  <a:stretch>
                    <a:fillRect/>
                  </a:stretch>
                </xdr:blipFill>
                <xdr:spPr>
                  <a:xfrm>
                    <a:off x="203200" y="711200"/>
                    <a:ext cx="958850" cy="190500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87" name="图片 186"/>
              <xdr:cNvPicPr>
                <a:picLocks noChangeAspect="1" noChangeArrowheads="1"/>
              </xdr:cNvPicPr>
            </xdr:nvPicPr>
            <xdr:blipFill>
              <a:blip r:embed="rId43"/>
              <a:stretch>
                <a:fillRect/>
              </a:stretch>
            </xdr:blipFill>
            <xdr:spPr>
              <a:xfrm>
                <a:off x="1155700" y="711200"/>
                <a:ext cx="627944" cy="183444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grpSp>
          <xdr:nvGrpSpPr>
            <xdr:cNvPr id="3" name="组合 2"/>
            <xdr:cNvGrpSpPr/>
          </xdr:nvGrpSpPr>
          <xdr:grpSpPr>
            <a:xfrm>
              <a:off x="401461" y="3289300"/>
              <a:ext cx="1790688" cy="2172405"/>
              <a:chOff x="370115" y="3380014"/>
              <a:chExt cx="1790688" cy="2232881"/>
            </a:xfrm>
          </xdr:grpSpPr>
          <xdr:grpSp>
            <xdr:nvGrpSpPr>
              <xdr:cNvPr id="124" name="组合 123"/>
              <xdr:cNvGrpSpPr/>
            </xdr:nvGrpSpPr>
            <xdr:grpSpPr>
              <a:xfrm>
                <a:off x="370115" y="3380014"/>
                <a:ext cx="1580444" cy="369207"/>
                <a:chOff x="203200" y="2667000"/>
                <a:chExt cx="1580444" cy="361950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0" name="图片 119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9" spid="_x0000_s12328"/>
                        </a:ext>
                      </a:extLst>
                    </xdr:cNvPicPr>
                  </xdr:nvPicPr>
                  <xdr:blipFill>
                    <a:blip r:embed="rId44"/>
                    <a:srcRect/>
                    <a:stretch>
                      <a:fillRect/>
                    </a:stretch>
                  </xdr:blipFill>
                  <xdr:spPr>
                    <a:xfrm>
                      <a:off x="203200" y="2667000"/>
                      <a:ext cx="958850" cy="18415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2" name="图片 121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9" spid="_x0000_s12329"/>
                        </a:ext>
                      </a:extLst>
                    </xdr:cNvPicPr>
                  </xdr:nvPicPr>
                  <xdr:blipFill>
                    <a:blip r:embed="rId45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58850" cy="18415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3" name="图片 122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9" spid="_x0000_s12330"/>
                        </a:ext>
                      </a:extLst>
                    </xdr:cNvPicPr>
                  </xdr:nvPicPr>
                  <xdr:blipFill>
                    <a:blip r:embed="rId46"/>
                    <a:srcRect/>
                    <a:stretch>
                      <a:fillRect/>
                    </a:stretch>
                  </xdr:blipFill>
                  <xdr:spPr>
                    <a:xfrm>
                      <a:off x="1155700" y="2844800"/>
                      <a:ext cx="627944" cy="176389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129" name="组合 128"/>
              <xdr:cNvGrpSpPr/>
            </xdr:nvGrpSpPr>
            <xdr:grpSpPr>
              <a:xfrm>
                <a:off x="370115" y="3990823"/>
                <a:ext cx="1551416" cy="375558"/>
                <a:chOff x="203200" y="2667000"/>
                <a:chExt cx="1580444" cy="368300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5" name="图片 124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10" spid="_x0000_s12331"/>
                        </a:ext>
                      </a:extLst>
                    </xdr:cNvPicPr>
                  </xdr:nvPicPr>
                  <xdr:blipFill>
                    <a:blip r:embed="rId47"/>
                    <a:srcRect/>
                    <a:stretch>
                      <a:fillRect/>
                    </a:stretch>
                  </xdr:blipFill>
                  <xdr:spPr>
                    <a:xfrm>
                      <a:off x="203200" y="2667000"/>
                      <a:ext cx="958850" cy="19050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6" name="图片 125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10" spid="_x0000_s12332"/>
                        </a:ext>
                      </a:extLst>
                    </xdr:cNvPicPr>
                  </xdr:nvPicPr>
                  <xdr:blipFill>
                    <a:blip r:embed="rId48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58850" cy="19050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28" name="图片 127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10" spid="_x0000_s12333"/>
                        </a:ext>
                      </a:extLst>
                    </xdr:cNvPicPr>
                  </xdr:nvPicPr>
                  <xdr:blipFill>
                    <a:blip r:embed="rId49"/>
                    <a:srcRect/>
                    <a:stretch>
                      <a:fillRect/>
                    </a:stretch>
                  </xdr:blipFill>
                  <xdr:spPr>
                    <a:xfrm>
                      <a:off x="1155700" y="2844800"/>
                      <a:ext cx="627944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134" name="组合 133"/>
              <xdr:cNvGrpSpPr/>
            </xdr:nvGrpSpPr>
            <xdr:grpSpPr>
              <a:xfrm>
                <a:off x="370115" y="4607983"/>
                <a:ext cx="1555044" cy="375557"/>
                <a:chOff x="203200" y="2844800"/>
                <a:chExt cx="1580444" cy="368300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31" name="图片 130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11" spid="_x0000_s12334"/>
                        </a:ext>
                      </a:extLst>
                    </xdr:cNvPicPr>
                  </xdr:nvPicPr>
                  <xdr:blipFill>
                    <a:blip r:embed="rId50"/>
                    <a:srcRect/>
                    <a:stretch>
                      <a:fillRect/>
                    </a:stretch>
                  </xdr:blipFill>
                  <xdr:spPr>
                    <a:xfrm>
                      <a:off x="203200" y="2844800"/>
                      <a:ext cx="958850" cy="19050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32" name="图片 131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11" spid="_x0000_s12335"/>
                        </a:ext>
                      </a:extLst>
                    </xdr:cNvPicPr>
                  </xdr:nvPicPr>
                  <xdr:blipFill>
                    <a:blip r:embed="rId51"/>
                    <a:srcRect/>
                    <a:stretch>
                      <a:fillRect/>
                    </a:stretch>
                  </xdr:blipFill>
                  <xdr:spPr>
                    <a:xfrm>
                      <a:off x="203200" y="3022600"/>
                      <a:ext cx="958850" cy="19050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33" name="图片 132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M$11" spid="_x0000_s12336"/>
                        </a:ext>
                      </a:extLst>
                    </xdr:cNvPicPr>
                  </xdr:nvPicPr>
                  <xdr:blipFill>
                    <a:blip r:embed="rId52"/>
                    <a:srcRect/>
                    <a:stretch>
                      <a:fillRect/>
                    </a:stretch>
                  </xdr:blipFill>
                  <xdr:spPr>
                    <a:xfrm>
                      <a:off x="1155700" y="3022600"/>
                      <a:ext cx="627944" cy="183444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</xdr:grpSp>
          <xdr:grpSp>
            <xdr:nvGrpSpPr>
              <xdr:cNvPr id="2" name="组合 1"/>
              <xdr:cNvGrpSpPr/>
            </xdr:nvGrpSpPr>
            <xdr:grpSpPr>
              <a:xfrm>
                <a:off x="370115" y="5225142"/>
                <a:ext cx="1587500" cy="369207"/>
                <a:chOff x="199571" y="362857"/>
                <a:chExt cx="1587500" cy="369207"/>
              </a:xfrm>
            </xdr:grpSpPr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93" name="图片 92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J$19" spid="_x0000_s12337"/>
                        </a:ext>
                      </a:extLst>
                    </xdr:cNvPicPr>
                  </xdr:nvPicPr>
                  <xdr:blipFill>
                    <a:blip r:embed="rId53"/>
                    <a:srcRect/>
                    <a:stretch>
                      <a:fillRect/>
                    </a:stretch>
                  </xdr:blipFill>
                  <xdr:spPr>
                    <a:xfrm>
                      <a:off x="199571" y="362857"/>
                      <a:ext cx="958850" cy="187779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mc:AlternateContent xmlns:mc="http://schemas.openxmlformats.org/markup-compatibility/2006">
              <mc:Choice xmlns:a14="http://schemas.microsoft.com/office/drawing/2010/main" Requires="a14">
                <xdr:pic>
                  <xdr:nvPicPr>
                    <xdr:cNvPr id="100" name="图片 99"/>
                    <xdr:cNvPicPr>
                      <a:picLocks noChangeAspect="1" noChangeArrowheads="1"/>
                      <a:extLst>
                        <a:ext uri="{84589F7E-364E-4C9E-8A38-B11213B215E9}">
                          <a14:cameraTool cellRange="准备区!$K$19" spid="_x0000_s12338"/>
                        </a:ext>
                      </a:extLst>
                    </xdr:cNvPicPr>
                  </xdr:nvPicPr>
                  <xdr:blipFill>
                    <a:blip r:embed="rId54"/>
                    <a:srcRect/>
                    <a:stretch>
                      <a:fillRect/>
                    </a:stretch>
                  </xdr:blipFill>
                  <xdr:spPr>
                    <a:xfrm>
                      <a:off x="199571" y="544286"/>
                      <a:ext cx="958850" cy="187778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mc:Choice>
              <mc:Fallback/>
            </mc:AlternateContent>
            <xdr:pic>
              <xdr:nvPicPr>
                <xdr:cNvPr id="101" name="图片 100"/>
                <xdr:cNvPicPr>
                  <a:picLocks noChangeAspect="1" noChangeArrowheads="1"/>
                </xdr:cNvPicPr>
              </xdr:nvPicPr>
              <xdr:blipFill>
                <a:blip r:embed="rId55"/>
                <a:stretch>
                  <a:fillRect/>
                </a:stretch>
              </xdr:blipFill>
              <xdr:spPr>
                <a:xfrm>
                  <a:off x="1152071" y="544286"/>
                  <a:ext cx="635000" cy="187778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</xdr:grpSp>
          <xdr:sp>
            <xdr:nvSpPr>
              <xdr:cNvPr id="110" name="右大括号 109"/>
              <xdr:cNvSpPr/>
            </xdr:nvSpPr>
            <xdr:spPr>
              <a:xfrm>
                <a:off x="1796143" y="3410858"/>
                <a:ext cx="364660" cy="2202037"/>
              </a:xfrm>
              <a:prstGeom prst="rightBrace">
                <a:avLst>
                  <a:gd name="adj1" fmla="val 8333"/>
                  <a:gd name="adj2" fmla="val 62465"/>
                </a:avLst>
              </a:prstGeom>
              <a:ln w="127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>
            <xdr:nvSpPr>
              <xdr:cNvPr id="114" name="文本框 113"/>
              <xdr:cNvSpPr txBox="1"/>
            </xdr:nvSpPr>
            <xdr:spPr>
              <a:xfrm>
                <a:off x="689429" y="3683000"/>
                <a:ext cx="264064" cy="3496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  <xdr:sp>
            <xdr:nvSpPr>
              <xdr:cNvPr id="119" name="文本框 118"/>
              <xdr:cNvSpPr txBox="1"/>
            </xdr:nvSpPr>
            <xdr:spPr>
              <a:xfrm>
                <a:off x="689429" y="4293508"/>
                <a:ext cx="264064" cy="3496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  <xdr:sp>
            <xdr:nvSpPr>
              <xdr:cNvPr id="121" name="文本框 120"/>
              <xdr:cNvSpPr txBox="1"/>
            </xdr:nvSpPr>
            <xdr:spPr>
              <a:xfrm>
                <a:off x="689429" y="4904015"/>
                <a:ext cx="264064" cy="3496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altLang="zh-CN" sz="1600"/>
                  <a:t>+</a:t>
                </a:r>
                <a:endParaRPr lang="zh-CN" altLang="en-US" sz="1600"/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2249910" y="3713239"/>
              <a:ext cx="1589516" cy="359127"/>
              <a:chOff x="199571" y="362857"/>
              <a:chExt cx="1587500" cy="36920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27" name="图片 12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20" spid="_x0000_s12339"/>
                      </a:ext>
                    </a:extLst>
                  </xdr:cNvPicPr>
                </xdr:nvPicPr>
                <xdr:blipFill>
                  <a:blip r:embed="rId56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8777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30" name="图片 129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20" spid="_x0000_s12340"/>
                      </a:ext>
                    </a:extLst>
                  </xdr:cNvPicPr>
                </xdr:nvPicPr>
                <xdr:blipFill>
                  <a:blip r:embed="rId57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8777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36" name="图片 135"/>
              <xdr:cNvPicPr>
                <a:picLocks noChangeAspect="1" noChangeArrowheads="1"/>
              </xdr:cNvPicPr>
            </xdr:nvPicPr>
            <xdr:blipFill>
              <a:blip r:embed="rId58"/>
              <a:stretch>
                <a:fillRect/>
              </a:stretch>
            </xdr:blipFill>
            <xdr:spPr>
              <a:xfrm>
                <a:off x="1152071" y="544286"/>
                <a:ext cx="635000" cy="187778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sp>
          <xdr:nvSpPr>
            <xdr:cNvPr id="141" name="文本框 140"/>
            <xdr:cNvSpPr txBox="1"/>
          </xdr:nvSpPr>
          <xdr:spPr>
            <a:xfrm>
              <a:off x="2595709" y="4080531"/>
              <a:ext cx="264064" cy="339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+</a:t>
              </a:r>
              <a:endParaRPr lang="zh-CN" altLang="en-US" sz="1600"/>
            </a:p>
          </xdr:txBody>
        </xdr:sp>
        <xdr:sp>
          <xdr:nvSpPr>
            <xdr:cNvPr id="143" name="右大括号 142"/>
            <xdr:cNvSpPr/>
          </xdr:nvSpPr>
          <xdr:spPr>
            <a:xfrm>
              <a:off x="3691704" y="3700136"/>
              <a:ext cx="369700" cy="1134936"/>
            </a:xfrm>
            <a:prstGeom prst="rightBrace">
              <a:avLst>
                <a:gd name="adj1" fmla="val 8333"/>
                <a:gd name="adj2" fmla="val 84945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5" name="组合 4"/>
            <xdr:cNvGrpSpPr/>
          </xdr:nvGrpSpPr>
          <xdr:grpSpPr>
            <a:xfrm>
              <a:off x="4135563" y="3704167"/>
              <a:ext cx="1627818" cy="365477"/>
              <a:chOff x="199571" y="362857"/>
              <a:chExt cx="1587500" cy="37555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48" name="图片 147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6" spid="_x0000_s12341"/>
                      </a:ext>
                    </a:extLst>
                  </xdr:cNvPicPr>
                </xdr:nvPicPr>
                <xdr:blipFill>
                  <a:blip r:embed="rId59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9412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52" name="图片 151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6" spid="_x0000_s12342"/>
                      </a:ext>
                    </a:extLst>
                  </xdr:cNvPicPr>
                </xdr:nvPicPr>
                <xdr:blipFill>
                  <a:blip r:embed="rId60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56" name="图片 155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6" spid="_x0000_s12343"/>
                      </a:ext>
                    </a:extLst>
                  </xdr:cNvPicPr>
                </xdr:nvPicPr>
                <xdr:blipFill>
                  <a:blip r:embed="rId61"/>
                  <a:srcRect/>
                  <a:stretch>
                    <a:fillRect/>
                  </a:stretch>
                </xdr:blipFill>
                <xdr:spPr>
                  <a:xfrm>
                    <a:off x="1152071" y="544286"/>
                    <a:ext cx="63500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  <xdr:sp>
          <xdr:nvSpPr>
            <xdr:cNvPr id="158" name="文本框 157"/>
            <xdr:cNvSpPr txBox="1"/>
          </xdr:nvSpPr>
          <xdr:spPr>
            <a:xfrm>
              <a:off x="4499016" y="4075572"/>
              <a:ext cx="274143" cy="339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/</a:t>
              </a:r>
              <a:endParaRPr lang="zh-CN" altLang="en-US" sz="1600"/>
            </a:p>
          </xdr:txBody>
        </xdr:sp>
        <xdr:sp>
          <xdr:nvSpPr>
            <xdr:cNvPr id="159" name="右大括号 158"/>
            <xdr:cNvSpPr/>
          </xdr:nvSpPr>
          <xdr:spPr>
            <a:xfrm>
              <a:off x="5623233" y="3711424"/>
              <a:ext cx="374739" cy="1139976"/>
            </a:xfrm>
            <a:prstGeom prst="rightBrace">
              <a:avLst>
                <a:gd name="adj1" fmla="val 8333"/>
                <a:gd name="adj2" fmla="val 55488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6" name="组合 5"/>
            <xdr:cNvGrpSpPr/>
          </xdr:nvGrpSpPr>
          <xdr:grpSpPr>
            <a:xfrm>
              <a:off x="6055277" y="4174872"/>
              <a:ext cx="1627818" cy="365478"/>
              <a:chOff x="199571" y="362857"/>
              <a:chExt cx="1587500" cy="37555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74" name="图片 173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21" spid="_x0000_s12344"/>
                      </a:ext>
                    </a:extLst>
                  </xdr:cNvPicPr>
                </xdr:nvPicPr>
                <xdr:blipFill>
                  <a:blip r:embed="rId62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9412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84" name="图片 183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21" spid="_x0000_s12345"/>
                      </a:ext>
                    </a:extLst>
                  </xdr:cNvPicPr>
                </xdr:nvPicPr>
                <xdr:blipFill>
                  <a:blip r:embed="rId63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90" name="图片 189"/>
              <xdr:cNvPicPr>
                <a:picLocks noChangeAspect="1" noChangeArrowheads="1"/>
              </xdr:cNvPicPr>
            </xdr:nvPicPr>
            <xdr:blipFill>
              <a:blip r:embed="rId64"/>
              <a:stretch>
                <a:fillRect/>
              </a:stretch>
            </xdr:blipFill>
            <xdr:spPr>
              <a:xfrm>
                <a:off x="1152071" y="544286"/>
                <a:ext cx="635000" cy="194128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sp>
          <xdr:nvSpPr>
            <xdr:cNvPr id="191" name="文本框 190"/>
            <xdr:cNvSpPr txBox="1"/>
          </xdr:nvSpPr>
          <xdr:spPr>
            <a:xfrm>
              <a:off x="6413500" y="2998610"/>
              <a:ext cx="269104" cy="344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*</a:t>
              </a:r>
              <a:endParaRPr lang="zh-CN" altLang="en-US" sz="1600"/>
            </a:p>
          </xdr:txBody>
        </xdr:sp>
        <xdr:grpSp>
          <xdr:nvGrpSpPr>
            <xdr:cNvPr id="7" name="组合 6"/>
            <xdr:cNvGrpSpPr/>
          </xdr:nvGrpSpPr>
          <xdr:grpSpPr>
            <a:xfrm>
              <a:off x="7995960" y="2289024"/>
              <a:ext cx="1627818" cy="360437"/>
              <a:chOff x="199571" y="362857"/>
              <a:chExt cx="1587500" cy="37555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92" name="图片 191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22" spid="_x0000_s12346"/>
                      </a:ext>
                    </a:extLst>
                  </xdr:cNvPicPr>
                </xdr:nvPicPr>
                <xdr:blipFill>
                  <a:blip r:embed="rId65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9412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93" name="图片 192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22" spid="_x0000_s12347"/>
                      </a:ext>
                    </a:extLst>
                  </xdr:cNvPicPr>
                </xdr:nvPicPr>
                <xdr:blipFill>
                  <a:blip r:embed="rId66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195" name="图片 194"/>
              <xdr:cNvPicPr>
                <a:picLocks noChangeAspect="1" noChangeArrowheads="1"/>
              </xdr:cNvPicPr>
            </xdr:nvPicPr>
            <xdr:blipFill>
              <a:blip r:embed="rId67"/>
              <a:stretch>
                <a:fillRect/>
              </a:stretch>
            </xdr:blipFill>
            <xdr:spPr>
              <a:xfrm>
                <a:off x="1152071" y="544286"/>
                <a:ext cx="635000" cy="194128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sp>
          <xdr:nvSpPr>
            <xdr:cNvPr id="196" name="右大括号 195"/>
            <xdr:cNvSpPr/>
          </xdr:nvSpPr>
          <xdr:spPr>
            <a:xfrm>
              <a:off x="7553633" y="1808740"/>
              <a:ext cx="374739" cy="2737054"/>
            </a:xfrm>
            <a:prstGeom prst="rightBrace">
              <a:avLst>
                <a:gd name="adj1" fmla="val 8333"/>
                <a:gd name="adj2" fmla="val 23739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8" name="组合 7"/>
            <xdr:cNvGrpSpPr/>
          </xdr:nvGrpSpPr>
          <xdr:grpSpPr>
            <a:xfrm>
              <a:off x="7995960" y="3657498"/>
              <a:ext cx="1627818" cy="365477"/>
              <a:chOff x="199571" y="362857"/>
              <a:chExt cx="1587500" cy="36920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97" name="图片 19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23" spid="_x0000_s12348"/>
                      </a:ext>
                    </a:extLst>
                  </xdr:cNvPicPr>
                </xdr:nvPicPr>
                <xdr:blipFill>
                  <a:blip r:embed="rId68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8777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199" name="图片 198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23" spid="_x0000_s12349"/>
                      </a:ext>
                    </a:extLst>
                  </xdr:cNvPicPr>
                </xdr:nvPicPr>
                <xdr:blipFill>
                  <a:blip r:embed="rId69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8777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xdr:pic>
            <xdr:nvPicPr>
              <xdr:cNvPr id="200" name="图片 199"/>
              <xdr:cNvPicPr>
                <a:picLocks noChangeAspect="1" noChangeArrowheads="1"/>
              </xdr:cNvPicPr>
            </xdr:nvPicPr>
            <xdr:blipFill>
              <a:blip r:embed="rId70"/>
              <a:stretch>
                <a:fillRect/>
              </a:stretch>
            </xdr:blipFill>
            <xdr:spPr>
              <a:xfrm>
                <a:off x="1152071" y="544286"/>
                <a:ext cx="635000" cy="187778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xdr:grpSp>
        <xdr:sp>
          <xdr:nvSpPr>
            <xdr:cNvPr id="203" name="文本框 202"/>
            <xdr:cNvSpPr txBox="1"/>
          </xdr:nvSpPr>
          <xdr:spPr>
            <a:xfrm>
              <a:off x="8354786" y="2998610"/>
              <a:ext cx="274143" cy="344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600"/>
                <a:t>*</a:t>
              </a:r>
              <a:endParaRPr lang="zh-CN" altLang="en-US" sz="1600"/>
            </a:p>
          </xdr:txBody>
        </xdr:sp>
        <xdr:sp>
          <xdr:nvSpPr>
            <xdr:cNvPr id="204" name="右大括号 203"/>
            <xdr:cNvSpPr/>
          </xdr:nvSpPr>
          <xdr:spPr>
            <a:xfrm>
              <a:off x="9489073" y="2295776"/>
              <a:ext cx="374739" cy="1748066"/>
            </a:xfrm>
            <a:prstGeom prst="rightBrace">
              <a:avLst>
                <a:gd name="adj1" fmla="val 8333"/>
                <a:gd name="adj2" fmla="val 46941"/>
              </a:avLst>
            </a:prstGeom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9" name="组合 8"/>
            <xdr:cNvGrpSpPr/>
          </xdr:nvGrpSpPr>
          <xdr:grpSpPr>
            <a:xfrm>
              <a:off x="9937245" y="2940151"/>
              <a:ext cx="1627818" cy="365478"/>
              <a:chOff x="199571" y="362857"/>
              <a:chExt cx="1587500" cy="375557"/>
            </a:xfrm>
          </xdr:grpSpPr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05" name="图片 204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J$24" spid="_x0000_s12350"/>
                      </a:ext>
                    </a:extLst>
                  </xdr:cNvPicPr>
                </xdr:nvPicPr>
                <xdr:blipFill>
                  <a:blip r:embed="rId71"/>
                  <a:srcRect/>
                  <a:stretch>
                    <a:fillRect/>
                  </a:stretch>
                </xdr:blipFill>
                <xdr:spPr>
                  <a:xfrm>
                    <a:off x="199571" y="362857"/>
                    <a:ext cx="958850" cy="19412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07" name="图片 206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K$24" spid="_x0000_s12351"/>
                      </a:ext>
                    </a:extLst>
                  </xdr:cNvPicPr>
                </xdr:nvPicPr>
                <xdr:blipFill>
                  <a:blip r:embed="rId72"/>
                  <a:srcRect/>
                  <a:stretch>
                    <a:fillRect/>
                  </a:stretch>
                </xdr:blipFill>
                <xdr:spPr>
                  <a:xfrm>
                    <a:off x="199571" y="544286"/>
                    <a:ext cx="95885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  <mc:AlternateContent xmlns:mc="http://schemas.openxmlformats.org/markup-compatibility/2006">
            <mc:Choice xmlns:a14="http://schemas.microsoft.com/office/drawing/2010/main" Requires="a14">
              <xdr:pic>
                <xdr:nvPicPr>
                  <xdr:cNvPr id="209" name="图片 208"/>
                  <xdr:cNvPicPr>
                    <a:picLocks noChangeAspect="1" noChangeArrowheads="1"/>
                    <a:extLst>
                      <a:ext uri="{84589F7E-364E-4C9E-8A38-B11213B215E9}">
                        <a14:cameraTool cellRange="准备区!$M$24" spid="_x0000_s12352"/>
                      </a:ext>
                    </a:extLst>
                  </xdr:cNvPicPr>
                </xdr:nvPicPr>
                <xdr:blipFill>
                  <a:blip r:embed="rId73"/>
                  <a:srcRect/>
                  <a:stretch>
                    <a:fillRect/>
                  </a:stretch>
                </xdr:blipFill>
                <xdr:spPr>
                  <a:xfrm>
                    <a:off x="1152071" y="544286"/>
                    <a:ext cx="635000" cy="19412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mc:Choice>
            <mc:Fallback/>
          </mc:AlternateContent>
        </xdr:grpSp>
      </xdr:grpSp>
      <xdr:sp>
        <xdr:nvSpPr>
          <xdr:cNvPr id="11" name="文本框 10"/>
          <xdr:cNvSpPr txBox="1"/>
        </xdr:nvSpPr>
        <xdr:spPr>
          <a:xfrm>
            <a:off x="5881686" y="809625"/>
            <a:ext cx="1336743" cy="341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400" b="1"/>
              <a:t>盈利能力</a:t>
            </a:r>
            <a:endParaRPr lang="zh-CN" altLang="en-US" sz="1400" b="1"/>
          </a:p>
        </xdr:txBody>
      </xdr:sp>
      <xdr:sp>
        <xdr:nvSpPr>
          <xdr:cNvPr id="210" name="文本框 209"/>
          <xdr:cNvSpPr txBox="1"/>
        </xdr:nvSpPr>
        <xdr:spPr>
          <a:xfrm>
            <a:off x="5878866" y="3176588"/>
            <a:ext cx="1378344" cy="341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400" b="1"/>
              <a:t>运营能力</a:t>
            </a:r>
            <a:endParaRPr lang="zh-CN" altLang="en-US" sz="1400" b="1"/>
          </a:p>
        </xdr:txBody>
      </xdr:sp>
      <xdr:sp>
        <xdr:nvSpPr>
          <xdr:cNvPr id="211" name="文本框 210"/>
          <xdr:cNvSpPr txBox="1"/>
        </xdr:nvSpPr>
        <xdr:spPr>
          <a:xfrm>
            <a:off x="7784931" y="2652712"/>
            <a:ext cx="1556726" cy="341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400" b="1"/>
              <a:t>偿债能力</a:t>
            </a:r>
            <a:endParaRPr lang="zh-CN" altLang="en-US" sz="14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78198</xdr:colOff>
          <xdr:row>10</xdr:row>
          <xdr:rowOff>70822</xdr:rowOff>
        </xdr:from>
        <xdr:to>
          <xdr:col>55</xdr:col>
          <xdr:colOff>62087</xdr:colOff>
          <xdr:row>18</xdr:row>
          <xdr:rowOff>110509</xdr:rowOff>
        </xdr:to>
        <xdr:pic>
          <xdr:nvPicPr>
            <xdr:cNvPr id="180" name="图片 179"/>
            <xdr:cNvPicPr>
              <a:picLocks noChangeAspect="1" noChangeArrowheads="1"/>
              <a:extLst>
                <a:ext uri="{84589F7E-364E-4C9E-8A38-B11213B215E9}">
                  <a14:cameraTool cellRange="准备区!$O$22:$R$30" spid="_x0000_s12353"/>
                </a:ext>
              </a:extLst>
            </xdr:cNvPicPr>
          </xdr:nvPicPr>
          <xdr:blipFill>
            <a:blip r:embed="rId74"/>
            <a:srcRect/>
            <a:stretch>
              <a:fillRect/>
            </a:stretch>
          </xdr:blipFill>
          <xdr:spPr>
            <a:xfrm>
              <a:off x="9086215" y="1784985"/>
              <a:ext cx="3059430" cy="141160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71143</xdr:colOff>
          <xdr:row>19</xdr:row>
          <xdr:rowOff>91726</xdr:rowOff>
        </xdr:from>
        <xdr:to>
          <xdr:col>55</xdr:col>
          <xdr:colOff>49976</xdr:colOff>
          <xdr:row>27</xdr:row>
          <xdr:rowOff>107045</xdr:rowOff>
        </xdr:to>
        <xdr:pic>
          <xdr:nvPicPr>
            <xdr:cNvPr id="189" name="图片 188"/>
            <xdr:cNvPicPr>
              <a:picLocks noChangeAspect="1" noChangeArrowheads="1"/>
              <a:extLst>
                <a:ext uri="{84589F7E-364E-4C9E-8A38-B11213B215E9}">
                  <a14:cameraTool cellRange="准备区!$O$39:$R$47" spid="_x0000_s12354"/>
                </a:ext>
              </a:extLst>
            </xdr:cNvPicPr>
          </xdr:nvPicPr>
          <xdr:blipFill>
            <a:blip r:embed="rId75"/>
            <a:srcRect/>
            <a:stretch>
              <a:fillRect/>
            </a:stretch>
          </xdr:blipFill>
          <xdr:spPr>
            <a:xfrm>
              <a:off x="9079230" y="3348990"/>
              <a:ext cx="3054350" cy="138684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127000</xdr:colOff>
      <xdr:row>2</xdr:row>
      <xdr:rowOff>49388</xdr:rowOff>
    </xdr:from>
    <xdr:to>
      <xdr:col>41</xdr:col>
      <xdr:colOff>28222</xdr:colOff>
      <xdr:row>27</xdr:row>
      <xdr:rowOff>119943</xdr:rowOff>
    </xdr:to>
    <xdr:sp>
      <xdr:nvSpPr>
        <xdr:cNvPr id="13" name="圆角矩形 12"/>
        <xdr:cNvSpPr/>
      </xdr:nvSpPr>
      <xdr:spPr>
        <a:xfrm>
          <a:off x="127000" y="391795"/>
          <a:ext cx="8909050" cy="4356735"/>
        </a:xfrm>
        <a:prstGeom prst="roundRect">
          <a:avLst>
            <a:gd name="adj" fmla="val 233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74789</xdr:colOff>
      <xdr:row>2</xdr:row>
      <xdr:rowOff>53621</xdr:rowOff>
    </xdr:from>
    <xdr:to>
      <xdr:col>54</xdr:col>
      <xdr:colOff>169333</xdr:colOff>
      <xdr:row>27</xdr:row>
      <xdr:rowOff>124176</xdr:rowOff>
    </xdr:to>
    <xdr:sp>
      <xdr:nvSpPr>
        <xdr:cNvPr id="198" name="圆角矩形 197"/>
        <xdr:cNvSpPr/>
      </xdr:nvSpPr>
      <xdr:spPr>
        <a:xfrm>
          <a:off x="9082405" y="396240"/>
          <a:ext cx="2950845" cy="4356735"/>
        </a:xfrm>
        <a:prstGeom prst="roundRect">
          <a:avLst>
            <a:gd name="adj" fmla="val 233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160020</xdr:colOff>
          <xdr:row>2</xdr:row>
          <xdr:rowOff>129540</xdr:rowOff>
        </xdr:from>
        <xdr:to>
          <xdr:col>46</xdr:col>
          <xdr:colOff>22860</xdr:colOff>
          <xdr:row>3</xdr:row>
          <xdr:rowOff>129540</xdr:rowOff>
        </xdr:to>
        <xdr:sp>
          <xdr:nvSpPr>
            <xdr:cNvPr id="10367" name="Drop Down 3199" hidden="1">
              <a:extLst>
                <a:ext uri="{63B3BB69-23CF-44E3-9099-C40C66FF867C}">
                  <a14:compatExt spid="_x0000_s10367"/>
                </a:ext>
              </a:extLst>
            </xdr:cNvPr>
            <xdr:cNvSpPr/>
          </xdr:nvSpPr>
          <xdr:spPr>
            <a:xfrm>
              <a:off x="9168130" y="472440"/>
              <a:ext cx="961390" cy="1714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41</xdr:col>
      <xdr:colOff>70555</xdr:colOff>
      <xdr:row>10</xdr:row>
      <xdr:rowOff>84666</xdr:rowOff>
    </xdr:from>
    <xdr:to>
      <xdr:col>54</xdr:col>
      <xdr:colOff>127000</xdr:colOff>
      <xdr:row>10</xdr:row>
      <xdr:rowOff>91722</xdr:rowOff>
    </xdr:to>
    <xdr:cxnSp>
      <xdr:nvCxnSpPr>
        <xdr:cNvPr id="15" name="直接连接符 14"/>
        <xdr:cNvCxnSpPr/>
      </xdr:nvCxnSpPr>
      <xdr:spPr>
        <a:xfrm flipV="1">
          <a:off x="9078595" y="1798955"/>
          <a:ext cx="2912745" cy="6985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67732</xdr:colOff>
      <xdr:row>18</xdr:row>
      <xdr:rowOff>171450</xdr:rowOff>
    </xdr:from>
    <xdr:to>
      <xdr:col>54</xdr:col>
      <xdr:colOff>124177</xdr:colOff>
      <xdr:row>19</xdr:row>
      <xdr:rowOff>4233</xdr:rowOff>
    </xdr:to>
    <xdr:cxnSp>
      <xdr:nvCxnSpPr>
        <xdr:cNvPr id="168" name="直接连接符 167"/>
        <xdr:cNvCxnSpPr/>
      </xdr:nvCxnSpPr>
      <xdr:spPr>
        <a:xfrm flipV="1">
          <a:off x="9075420" y="3257550"/>
          <a:ext cx="2912745" cy="381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86784</xdr:colOff>
      <xdr:row>0</xdr:row>
      <xdr:rowOff>31751</xdr:rowOff>
    </xdr:from>
    <xdr:to>
      <xdr:col>19</xdr:col>
      <xdr:colOff>171451</xdr:colOff>
      <xdr:row>1</xdr:row>
      <xdr:rowOff>120650</xdr:rowOff>
    </xdr:to>
    <xdr:grpSp>
      <xdr:nvGrpSpPr>
        <xdr:cNvPr id="14" name="组合 13"/>
        <xdr:cNvGrpSpPr/>
      </xdr:nvGrpSpPr>
      <xdr:grpSpPr>
        <a:xfrm>
          <a:off x="86360" y="31750"/>
          <a:ext cx="4259580" cy="260350"/>
          <a:chOff x="2956278" y="117123"/>
          <a:chExt cx="3972278" cy="366888"/>
        </a:xfrm>
      </xdr:grpSpPr>
      <xdr:sp>
        <xdr:nvSpPr>
          <xdr:cNvPr id="194" name="文本框 193"/>
          <xdr:cNvSpPr txBox="1"/>
        </xdr:nvSpPr>
        <xdr:spPr>
          <a:xfrm>
            <a:off x="4320822" y="117123"/>
            <a:ext cx="2607734" cy="366888"/>
          </a:xfrm>
          <a:prstGeom prst="rect">
            <a:avLst/>
          </a:prstGeom>
          <a:noFill/>
          <a:ln w="1905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1400" b="1">
                <a:solidFill>
                  <a:schemeClr val="tx2"/>
                </a:solidFill>
              </a:rPr>
              <a:t>XX</a:t>
            </a:r>
            <a:r>
              <a:rPr lang="zh-CN" altLang="en-US" sz="1400" b="1">
                <a:solidFill>
                  <a:schemeClr val="tx2"/>
                </a:solidFill>
              </a:rPr>
              <a:t>公司财务杜邦分析仪</a:t>
            </a:r>
            <a:endParaRPr lang="zh-CN" altLang="en-US" sz="1400" b="1">
              <a:solidFill>
                <a:schemeClr val="tx2"/>
              </a:solidFill>
            </a:endParaRPr>
          </a:p>
        </xdr:txBody>
      </xdr:sp>
      <xdr:sp textlink="准备区!J1">
        <xdr:nvSpPr>
          <xdr:cNvPr id="181" name="文本框 180"/>
          <xdr:cNvSpPr txBox="1"/>
        </xdr:nvSpPr>
        <xdr:spPr>
          <a:xfrm>
            <a:off x="2956278" y="117123"/>
            <a:ext cx="1404056" cy="366888"/>
          </a:xfrm>
          <a:prstGeom prst="rect">
            <a:avLst/>
          </a:prstGeom>
          <a:noFill/>
          <a:ln w="1905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2A3ED021-2173-4B98-BA05-916D9DDAF52F}" type="TxLink">
              <a:rPr lang="en-US" altLang="en-US" sz="1400" b="1" i="0" u="none" strike="noStrike">
                <a:solidFill>
                  <a:schemeClr val="tx2"/>
                </a:solidFill>
                <a:latin typeface="宋体" panose="02010600030101010101" pitchFamily="7" charset="-122"/>
                <a:ea typeface="宋体" panose="02010600030101010101" pitchFamily="7" charset="-122"/>
              </a:rPr>
            </a:fld>
            <a:endParaRPr lang="en-US" altLang="en-US" sz="1400" b="1" i="0" u="none" strike="noStrike">
              <a:solidFill>
                <a:schemeClr val="tx2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tabSelected="1" zoomScale="90" zoomScaleNormal="90" workbookViewId="0">
      <selection activeCell="G37" sqref="G37"/>
    </sheetView>
  </sheetViews>
  <sheetFormatPr defaultColWidth="8.775" defaultRowHeight="13.5"/>
  <cols>
    <col min="1" max="1" width="17.8833333333333" style="1" customWidth="1"/>
    <col min="2" max="7" width="10" style="1" customWidth="1"/>
    <col min="8" max="8" width="9.55833333333333" style="1" customWidth="1"/>
    <col min="9" max="9" width="8.775" style="1"/>
    <col min="10" max="12" width="13.6666666666667" style="1" customWidth="1"/>
    <col min="13" max="13" width="9" style="2" customWidth="1"/>
    <col min="14" max="16" width="13.775" style="1" customWidth="1"/>
    <col min="17" max="18" width="8.775" style="1"/>
    <col min="19" max="19" width="3.33333333333333" style="1" customWidth="1"/>
    <col min="20" max="20" width="20.3333333333333" style="1" customWidth="1"/>
    <col min="21" max="16384" width="8.775" style="1"/>
  </cols>
  <sheetData>
    <row r="1" ht="15" spans="1:13">
      <c r="A1" s="3" t="s">
        <v>0</v>
      </c>
      <c r="B1" s="38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J1" s="1" t="str">
        <f>"2016年"&amp;准备区!$K$1&amp;"月"</f>
        <v>2016年4月</v>
      </c>
      <c r="K1" s="1">
        <v>4</v>
      </c>
      <c r="L1" s="1">
        <f>$K$1-1</f>
        <v>3</v>
      </c>
      <c r="M1" s="2" t="s">
        <v>7</v>
      </c>
    </row>
    <row r="2" ht="15" spans="1:13">
      <c r="A2" s="6" t="s">
        <v>8</v>
      </c>
      <c r="B2" s="7">
        <v>5000</v>
      </c>
      <c r="C2" s="7">
        <v>5050</v>
      </c>
      <c r="D2" s="7">
        <v>5100</v>
      </c>
      <c r="E2" s="7">
        <v>5150</v>
      </c>
      <c r="F2" s="7">
        <v>5200</v>
      </c>
      <c r="G2" s="7">
        <v>5250</v>
      </c>
      <c r="H2" s="8"/>
      <c r="I2" s="1">
        <v>3</v>
      </c>
      <c r="J2" s="21" t="s">
        <v>9</v>
      </c>
      <c r="K2" s="22">
        <f ca="1">OFFSET($A$1,I2-1,$K$1,1,1)</f>
        <v>4789.5</v>
      </c>
      <c r="L2" s="22">
        <f ca="1" t="shared" ref="L2:L14" si="0">OFFSET($A$1,I2-1,$L$1,1,1)</f>
        <v>4641</v>
      </c>
      <c r="M2" s="23">
        <f ca="1">IF(ISERROR((K2-L2)/L2),0,(K2-L2)/L2)</f>
        <v>0.0319974143503555</v>
      </c>
    </row>
    <row r="3" ht="14.25" spans="1:13">
      <c r="A3" s="9" t="s">
        <v>10</v>
      </c>
      <c r="B3" s="10">
        <v>4400</v>
      </c>
      <c r="C3" s="10">
        <v>4393.5</v>
      </c>
      <c r="D3" s="10">
        <v>4641</v>
      </c>
      <c r="E3" s="10">
        <v>4789.5</v>
      </c>
      <c r="F3" s="10">
        <v>4758</v>
      </c>
      <c r="G3" s="10">
        <v>4830</v>
      </c>
      <c r="H3" s="11"/>
      <c r="I3" s="1">
        <v>8</v>
      </c>
      <c r="J3" s="21" t="s">
        <v>11</v>
      </c>
      <c r="K3" s="22">
        <f ca="1" t="shared" ref="K3:K14" si="1">OFFSET($A$1,I3-1,$K$1,1,1)</f>
        <v>0</v>
      </c>
      <c r="L3" s="22">
        <f ca="1" t="shared" si="0"/>
        <v>173.4</v>
      </c>
      <c r="M3" s="23">
        <f ca="1" t="shared" ref="M3:M24" si="2">IF(ISERROR((K3-L3)/L3),0,(K3-L3)/L3)</f>
        <v>-1</v>
      </c>
    </row>
    <row r="4" ht="14.25" spans="1:15">
      <c r="A4" s="9" t="s">
        <v>12</v>
      </c>
      <c r="B4" s="10">
        <v>600</v>
      </c>
      <c r="C4" s="10">
        <v>656.5</v>
      </c>
      <c r="D4" s="10">
        <v>459</v>
      </c>
      <c r="E4" s="10">
        <v>360.5</v>
      </c>
      <c r="F4" s="10">
        <v>442</v>
      </c>
      <c r="G4" s="10">
        <v>420</v>
      </c>
      <c r="H4" s="11"/>
      <c r="I4" s="1">
        <v>9</v>
      </c>
      <c r="J4" s="21" t="s">
        <v>13</v>
      </c>
      <c r="K4" s="22">
        <f ca="1" t="shared" si="1"/>
        <v>103</v>
      </c>
      <c r="L4" s="22">
        <f ca="1" t="shared" si="0"/>
        <v>102</v>
      </c>
      <c r="M4" s="23">
        <f ca="1" t="shared" si="2"/>
        <v>0.00980392156862745</v>
      </c>
      <c r="O4" s="1" t="s">
        <v>14</v>
      </c>
    </row>
    <row r="5" ht="15" spans="1:15">
      <c r="A5" s="12" t="s">
        <v>15</v>
      </c>
      <c r="B5" s="7">
        <v>250</v>
      </c>
      <c r="C5" s="7">
        <v>277.75</v>
      </c>
      <c r="D5" s="7">
        <v>183.6</v>
      </c>
      <c r="E5" s="7">
        <v>257.5</v>
      </c>
      <c r="F5" s="7">
        <v>286</v>
      </c>
      <c r="G5" s="7">
        <v>189</v>
      </c>
      <c r="H5" s="13"/>
      <c r="I5" s="1">
        <v>24</v>
      </c>
      <c r="J5" s="21" t="s">
        <v>16</v>
      </c>
      <c r="K5" s="22">
        <f ca="1" t="shared" si="1"/>
        <v>0</v>
      </c>
      <c r="L5" s="22">
        <f ca="1" t="shared" si="0"/>
        <v>0</v>
      </c>
      <c r="M5" s="23">
        <f ca="1" t="shared" si="2"/>
        <v>0</v>
      </c>
      <c r="O5" s="39" t="s">
        <v>1</v>
      </c>
    </row>
    <row r="6" ht="14.25" spans="1:15">
      <c r="A6" s="9" t="s">
        <v>17</v>
      </c>
      <c r="B6" s="10">
        <v>350</v>
      </c>
      <c r="C6" s="10">
        <v>378.75</v>
      </c>
      <c r="D6" s="10">
        <v>275.4</v>
      </c>
      <c r="E6" s="10">
        <v>103</v>
      </c>
      <c r="F6" s="10">
        <v>156</v>
      </c>
      <c r="G6" s="10">
        <v>231</v>
      </c>
      <c r="H6" s="13"/>
      <c r="I6" s="1">
        <v>2</v>
      </c>
      <c r="J6" s="21" t="s">
        <v>18</v>
      </c>
      <c r="K6" s="22">
        <f ca="1" t="shared" si="1"/>
        <v>5150</v>
      </c>
      <c r="L6" s="22">
        <f ca="1" t="shared" si="0"/>
        <v>5100</v>
      </c>
      <c r="M6" s="23">
        <f ca="1" t="shared" si="2"/>
        <v>0.00980392156862745</v>
      </c>
      <c r="O6" s="24" t="s">
        <v>2</v>
      </c>
    </row>
    <row r="7" ht="14.25" spans="1:15">
      <c r="A7" s="9" t="s">
        <v>19</v>
      </c>
      <c r="B7" s="10"/>
      <c r="C7" s="10"/>
      <c r="D7" s="10"/>
      <c r="E7" s="10"/>
      <c r="F7" s="10"/>
      <c r="G7" s="10"/>
      <c r="H7" s="13"/>
      <c r="I7" s="1">
        <v>25</v>
      </c>
      <c r="J7" s="21" t="s">
        <v>20</v>
      </c>
      <c r="K7" s="22">
        <f ca="1" t="shared" si="1"/>
        <v>0</v>
      </c>
      <c r="L7" s="22">
        <f ca="1" t="shared" si="0"/>
        <v>0</v>
      </c>
      <c r="M7" s="23">
        <f ca="1" t="shared" si="2"/>
        <v>0</v>
      </c>
      <c r="O7" s="24" t="s">
        <v>3</v>
      </c>
    </row>
    <row r="8" ht="14.25" spans="1:15">
      <c r="A8" s="14" t="s">
        <v>21</v>
      </c>
      <c r="B8" s="10">
        <v>250</v>
      </c>
      <c r="C8" s="10">
        <v>277.75</v>
      </c>
      <c r="D8" s="10">
        <v>173.4</v>
      </c>
      <c r="E8" s="10">
        <v>0</v>
      </c>
      <c r="F8" s="10">
        <v>52</v>
      </c>
      <c r="G8" s="10">
        <v>126</v>
      </c>
      <c r="H8" s="11"/>
      <c r="I8" s="1">
        <v>26</v>
      </c>
      <c r="J8" s="21" t="s">
        <v>22</v>
      </c>
      <c r="K8" s="22">
        <f ca="1" t="shared" si="1"/>
        <v>0</v>
      </c>
      <c r="L8" s="22">
        <f ca="1" t="shared" si="0"/>
        <v>0</v>
      </c>
      <c r="M8" s="23">
        <f ca="1" t="shared" si="2"/>
        <v>0</v>
      </c>
      <c r="O8" s="24" t="s">
        <v>4</v>
      </c>
    </row>
    <row r="9" ht="14.25" spans="1:15">
      <c r="A9" s="14" t="s">
        <v>23</v>
      </c>
      <c r="B9" s="10">
        <v>100</v>
      </c>
      <c r="C9" s="10">
        <v>101</v>
      </c>
      <c r="D9" s="10">
        <v>102</v>
      </c>
      <c r="E9" s="10">
        <v>103</v>
      </c>
      <c r="F9" s="10">
        <v>104</v>
      </c>
      <c r="G9" s="10">
        <v>105</v>
      </c>
      <c r="H9" s="8"/>
      <c r="I9" s="1">
        <v>28</v>
      </c>
      <c r="J9" s="21" t="s">
        <v>24</v>
      </c>
      <c r="K9" s="22">
        <f ca="1" t="shared" si="1"/>
        <v>9500</v>
      </c>
      <c r="L9" s="22">
        <f ca="1" t="shared" si="0"/>
        <v>9000</v>
      </c>
      <c r="M9" s="23">
        <f ca="1" t="shared" si="2"/>
        <v>0.0555555555555556</v>
      </c>
      <c r="O9" s="24" t="s">
        <v>5</v>
      </c>
    </row>
    <row r="10" ht="14.25" spans="1:15">
      <c r="A10" s="9" t="s">
        <v>25</v>
      </c>
      <c r="B10" s="10">
        <v>32000</v>
      </c>
      <c r="C10" s="10">
        <v>32500</v>
      </c>
      <c r="D10" s="10">
        <v>33000</v>
      </c>
      <c r="E10" s="10">
        <v>33500</v>
      </c>
      <c r="F10" s="10">
        <v>34000</v>
      </c>
      <c r="G10" s="10">
        <v>34500</v>
      </c>
      <c r="H10" s="8"/>
      <c r="I10" s="1">
        <v>29</v>
      </c>
      <c r="J10" s="21" t="s">
        <v>26</v>
      </c>
      <c r="K10" s="22">
        <f ca="1" t="shared" si="1"/>
        <v>4500</v>
      </c>
      <c r="L10" s="22">
        <f ca="1" t="shared" si="0"/>
        <v>4000</v>
      </c>
      <c r="M10" s="23">
        <f ca="1" t="shared" si="2"/>
        <v>0.125</v>
      </c>
      <c r="O10" s="24" t="s">
        <v>6</v>
      </c>
    </row>
    <row r="11" ht="14.25" spans="1:13">
      <c r="A11" s="9" t="s">
        <v>27</v>
      </c>
      <c r="B11" s="10">
        <v>20000</v>
      </c>
      <c r="C11" s="10">
        <v>20500</v>
      </c>
      <c r="D11" s="10">
        <v>21000</v>
      </c>
      <c r="E11" s="10">
        <v>21500</v>
      </c>
      <c r="F11" s="10">
        <v>22000</v>
      </c>
      <c r="G11" s="10">
        <v>22500</v>
      </c>
      <c r="H11" s="11"/>
      <c r="I11" s="1">
        <v>30</v>
      </c>
      <c r="J11" s="21" t="s">
        <v>28</v>
      </c>
      <c r="K11" s="22">
        <f ca="1" t="shared" si="1"/>
        <v>8500</v>
      </c>
      <c r="L11" s="22">
        <f ca="1" t="shared" si="0"/>
        <v>8000</v>
      </c>
      <c r="M11" s="23">
        <f ca="1" t="shared" si="2"/>
        <v>0.0625</v>
      </c>
    </row>
    <row r="12" ht="14.25" spans="1:13">
      <c r="A12" s="9"/>
      <c r="B12" s="10"/>
      <c r="C12" s="10"/>
      <c r="D12" s="10"/>
      <c r="E12" s="10"/>
      <c r="F12" s="10"/>
      <c r="G12" s="10"/>
      <c r="H12" s="11"/>
      <c r="I12" s="1">
        <v>10</v>
      </c>
      <c r="J12" s="21" t="s">
        <v>25</v>
      </c>
      <c r="K12" s="22">
        <f ca="1" t="shared" si="1"/>
        <v>33500</v>
      </c>
      <c r="L12" s="22">
        <f ca="1" t="shared" si="0"/>
        <v>33000</v>
      </c>
      <c r="M12" s="23">
        <f ca="1" t="shared" si="2"/>
        <v>0.0151515151515152</v>
      </c>
    </row>
    <row r="13" ht="15" spans="1:13">
      <c r="A13" s="6" t="s">
        <v>29</v>
      </c>
      <c r="B13" s="15">
        <v>0.05</v>
      </c>
      <c r="C13" s="15">
        <v>0.055</v>
      </c>
      <c r="D13" s="15">
        <v>0.036</v>
      </c>
      <c r="E13" s="15">
        <v>0.05</v>
      </c>
      <c r="F13" s="15">
        <v>0.055</v>
      </c>
      <c r="G13" s="15">
        <v>0.036</v>
      </c>
      <c r="H13" s="13"/>
      <c r="I13" s="1">
        <v>27</v>
      </c>
      <c r="J13" s="21" t="s">
        <v>30</v>
      </c>
      <c r="K13" s="22">
        <f ca="1" t="shared" si="1"/>
        <v>22500</v>
      </c>
      <c r="L13" s="22">
        <f ca="1" t="shared" si="0"/>
        <v>21000</v>
      </c>
      <c r="M13" s="23">
        <f ca="1" t="shared" si="2"/>
        <v>0.0714285714285714</v>
      </c>
    </row>
    <row r="14" ht="15" spans="1:13">
      <c r="A14" s="6"/>
      <c r="B14" s="7"/>
      <c r="C14" s="7"/>
      <c r="D14" s="7"/>
      <c r="E14" s="7"/>
      <c r="F14" s="7"/>
      <c r="G14" s="7"/>
      <c r="H14" s="13"/>
      <c r="I14" s="1">
        <v>22</v>
      </c>
      <c r="J14" s="21" t="s">
        <v>31</v>
      </c>
      <c r="K14" s="22">
        <f ca="1" t="shared" si="1"/>
        <v>0.83</v>
      </c>
      <c r="L14" s="22">
        <f ca="1" t="shared" si="0"/>
        <v>0.85</v>
      </c>
      <c r="M14" s="23">
        <f ca="1" t="shared" si="2"/>
        <v>-0.0235294117647059</v>
      </c>
    </row>
    <row r="15" ht="15" spans="1:20">
      <c r="A15" s="6" t="s">
        <v>32</v>
      </c>
      <c r="B15" s="15">
        <v>0.12</v>
      </c>
      <c r="C15" s="15">
        <v>0.13</v>
      </c>
      <c r="D15" s="15">
        <v>0.09</v>
      </c>
      <c r="E15" s="15">
        <v>0.07</v>
      </c>
      <c r="F15" s="15">
        <v>0.085</v>
      </c>
      <c r="G15" s="15">
        <v>0.08</v>
      </c>
      <c r="H15" s="13"/>
      <c r="M15" s="23"/>
      <c r="O15" s="25" t="s">
        <v>33</v>
      </c>
      <c r="P15" s="1" t="s">
        <v>34</v>
      </c>
      <c r="Q15" s="1" t="s">
        <v>35</v>
      </c>
      <c r="R15" s="1" t="s">
        <v>36</v>
      </c>
      <c r="T15" s="1" t="s">
        <v>37</v>
      </c>
    </row>
    <row r="16" ht="14.25" spans="1:20">
      <c r="A16" s="9"/>
      <c r="B16" s="16"/>
      <c r="C16" s="16"/>
      <c r="D16" s="16"/>
      <c r="E16" s="16"/>
      <c r="F16" s="16"/>
      <c r="G16" s="16"/>
      <c r="H16" s="11"/>
      <c r="J16" s="21" t="s">
        <v>37</v>
      </c>
      <c r="K16" s="22">
        <f ca="1">K2+K3+K4+K5</f>
        <v>4892.5</v>
      </c>
      <c r="L16" s="22">
        <f ca="1">L2+L3+L4+L5</f>
        <v>4916.4</v>
      </c>
      <c r="M16" s="23">
        <f ca="1" t="shared" si="2"/>
        <v>-0.00486128061182972</v>
      </c>
      <c r="O16" s="1" t="s">
        <v>9</v>
      </c>
      <c r="P16" s="26">
        <f ca="1">K2/$T$16</f>
        <v>0.978947368421053</v>
      </c>
      <c r="Q16" s="26">
        <v>1.03</v>
      </c>
      <c r="R16" s="1">
        <v>0.5</v>
      </c>
      <c r="T16" s="1">
        <f ca="1">K2+K3+K4+K5</f>
        <v>4892.5</v>
      </c>
    </row>
    <row r="17" ht="14.25" spans="1:18">
      <c r="A17" s="9" t="s">
        <v>38</v>
      </c>
      <c r="B17" s="16">
        <v>0.07</v>
      </c>
      <c r="C17" s="16">
        <v>0.075</v>
      </c>
      <c r="D17" s="16">
        <v>0.054</v>
      </c>
      <c r="E17" s="16">
        <v>0.02</v>
      </c>
      <c r="F17" s="16">
        <v>0.03</v>
      </c>
      <c r="G17" s="16">
        <v>0.044</v>
      </c>
      <c r="H17" s="11"/>
      <c r="J17" s="21" t="s">
        <v>15</v>
      </c>
      <c r="K17" s="22">
        <f ca="1">K6-K16+K7-K8</f>
        <v>257.5</v>
      </c>
      <c r="L17" s="22">
        <f ca="1">L6-L16+L7-L8</f>
        <v>183.6</v>
      </c>
      <c r="M17" s="23">
        <f ca="1" t="shared" si="2"/>
        <v>0.402505446623091</v>
      </c>
      <c r="O17" s="1" t="s">
        <v>11</v>
      </c>
      <c r="P17" s="26">
        <f ca="1" t="shared" ref="P17:P19" si="3">K3/$T$16</f>
        <v>0</v>
      </c>
      <c r="Q17" s="26">
        <v>1.03</v>
      </c>
      <c r="R17" s="1">
        <v>1.5</v>
      </c>
    </row>
    <row r="18" ht="14.25" spans="1:18">
      <c r="A18" s="9" t="s">
        <v>39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1"/>
      <c r="J18" s="21" t="s">
        <v>40</v>
      </c>
      <c r="K18" s="27">
        <f ca="1">K17/K6</f>
        <v>0.05</v>
      </c>
      <c r="L18" s="27">
        <f ca="1">L17/L6</f>
        <v>0.0360000000000001</v>
      </c>
      <c r="M18" s="23">
        <f ca="1" t="shared" si="2"/>
        <v>0.388888888888886</v>
      </c>
      <c r="O18" s="1" t="s">
        <v>13</v>
      </c>
      <c r="P18" s="26">
        <f ca="1" t="shared" si="3"/>
        <v>0.0210526315789474</v>
      </c>
      <c r="Q18" s="26">
        <v>1.03</v>
      </c>
      <c r="R18" s="1">
        <v>2.5</v>
      </c>
    </row>
    <row r="19" ht="14.25" spans="1:18">
      <c r="A19" s="14" t="s">
        <v>41</v>
      </c>
      <c r="B19" s="16">
        <v>0.05</v>
      </c>
      <c r="C19" s="16">
        <v>0.055</v>
      </c>
      <c r="D19" s="16">
        <v>0.034</v>
      </c>
      <c r="E19" s="16">
        <v>0</v>
      </c>
      <c r="F19" s="16">
        <v>0.01</v>
      </c>
      <c r="G19" s="16">
        <v>0.024</v>
      </c>
      <c r="H19" s="17"/>
      <c r="J19" s="21" t="s">
        <v>42</v>
      </c>
      <c r="K19" s="22">
        <f ca="1">K13-K9-K10-K11</f>
        <v>0</v>
      </c>
      <c r="L19" s="22">
        <f ca="1">L13-L9-L10-L11</f>
        <v>0</v>
      </c>
      <c r="M19" s="23">
        <f ca="1" t="shared" si="2"/>
        <v>0</v>
      </c>
      <c r="O19" s="1" t="s">
        <v>16</v>
      </c>
      <c r="P19" s="26">
        <f ca="1" t="shared" si="3"/>
        <v>0</v>
      </c>
      <c r="Q19" s="26">
        <v>1.03</v>
      </c>
      <c r="R19" s="1">
        <v>3.5</v>
      </c>
    </row>
    <row r="20" ht="14.25" spans="1:18">
      <c r="A20" s="14" t="s">
        <v>43</v>
      </c>
      <c r="B20" s="16">
        <v>0.02</v>
      </c>
      <c r="C20" s="16">
        <v>0.02</v>
      </c>
      <c r="D20" s="16">
        <v>0.02</v>
      </c>
      <c r="E20" s="16">
        <v>0.02</v>
      </c>
      <c r="F20" s="16">
        <v>0.02</v>
      </c>
      <c r="G20" s="16">
        <v>0.02</v>
      </c>
      <c r="H20" s="17"/>
      <c r="J20" s="21" t="s">
        <v>44</v>
      </c>
      <c r="K20" s="22">
        <f ca="1">K12-K13</f>
        <v>11000</v>
      </c>
      <c r="L20" s="22">
        <f ca="1">L12-L13</f>
        <v>12000</v>
      </c>
      <c r="M20" s="23">
        <f ca="1" t="shared" si="2"/>
        <v>-0.0833333333333333</v>
      </c>
      <c r="O20" s="1" t="s">
        <v>37</v>
      </c>
      <c r="P20" s="26">
        <f ca="1">T16/$T$16</f>
        <v>1</v>
      </c>
      <c r="Q20" s="26">
        <v>1.03</v>
      </c>
      <c r="R20" s="1">
        <v>4.5</v>
      </c>
    </row>
    <row r="21" ht="14.25" spans="1:13">
      <c r="A21" s="9"/>
      <c r="B21" s="18"/>
      <c r="C21" s="18"/>
      <c r="D21" s="18"/>
      <c r="E21" s="18"/>
      <c r="F21" s="18"/>
      <c r="G21" s="18"/>
      <c r="H21" s="11"/>
      <c r="J21" s="21" t="s">
        <v>45</v>
      </c>
      <c r="K21" s="27">
        <f ca="1">K6/K12</f>
        <v>0.153731343283582</v>
      </c>
      <c r="L21" s="27">
        <f ca="1">L6/L12</f>
        <v>0.154545454545455</v>
      </c>
      <c r="M21" s="23">
        <f ca="1" t="shared" si="2"/>
        <v>-0.0052677787532923</v>
      </c>
    </row>
    <row r="22" ht="14.25" spans="1:13">
      <c r="A22" s="9" t="s">
        <v>31</v>
      </c>
      <c r="B22" s="16">
        <v>0.7</v>
      </c>
      <c r="C22" s="16">
        <v>0.8</v>
      </c>
      <c r="D22" s="16">
        <v>0.85</v>
      </c>
      <c r="E22" s="16">
        <v>0.83</v>
      </c>
      <c r="F22" s="16">
        <v>0.81</v>
      </c>
      <c r="G22" s="16">
        <v>0.79</v>
      </c>
      <c r="H22" s="8"/>
      <c r="J22" s="21" t="s">
        <v>46</v>
      </c>
      <c r="K22" s="27">
        <f ca="1">K18*K21</f>
        <v>0.00768656716417911</v>
      </c>
      <c r="L22" s="27">
        <f ca="1">L18*L21</f>
        <v>0.00556363636363637</v>
      </c>
      <c r="M22" s="23">
        <f ca="1" t="shared" si="2"/>
        <v>0.381572529509314</v>
      </c>
    </row>
    <row r="23" ht="14.25" spans="1:13">
      <c r="A23" s="14"/>
      <c r="B23" s="14"/>
      <c r="C23" s="14"/>
      <c r="D23" s="14"/>
      <c r="E23" s="14"/>
      <c r="F23" s="14"/>
      <c r="G23" s="14"/>
      <c r="H23" s="17"/>
      <c r="J23" s="21" t="s">
        <v>47</v>
      </c>
      <c r="K23" s="28">
        <f ca="1">1/(1-K14)</f>
        <v>5.88235294117647</v>
      </c>
      <c r="L23" s="28">
        <f ca="1">1/(1-L14)</f>
        <v>6.66666666666667</v>
      </c>
      <c r="M23" s="23">
        <f ca="1" t="shared" si="2"/>
        <v>-0.11764705882353</v>
      </c>
    </row>
    <row r="24" ht="14.25" spans="1:13">
      <c r="A24" s="9" t="s">
        <v>16</v>
      </c>
      <c r="B24" s="10"/>
      <c r="C24" s="10"/>
      <c r="D24" s="10"/>
      <c r="E24" s="10"/>
      <c r="F24" s="10"/>
      <c r="G24" s="10"/>
      <c r="H24" s="8"/>
      <c r="J24" s="21" t="s">
        <v>48</v>
      </c>
      <c r="K24" s="27">
        <f ca="1">K22*K23</f>
        <v>0.0452151009657594</v>
      </c>
      <c r="L24" s="27">
        <f ca="1">L22*L23</f>
        <v>0.0370909090909092</v>
      </c>
      <c r="M24" s="23">
        <f ca="1" t="shared" si="2"/>
        <v>0.219034584861159</v>
      </c>
    </row>
    <row r="25" ht="14.25" spans="1:8">
      <c r="A25" s="9" t="s">
        <v>20</v>
      </c>
      <c r="B25" s="10"/>
      <c r="C25" s="10"/>
      <c r="D25" s="10"/>
      <c r="E25" s="10"/>
      <c r="F25" s="10"/>
      <c r="G25" s="10"/>
      <c r="H25" s="8"/>
    </row>
    <row r="26" ht="14.25" spans="1:11">
      <c r="A26" s="9" t="s">
        <v>22</v>
      </c>
      <c r="B26" s="10"/>
      <c r="C26" s="10"/>
      <c r="D26" s="10"/>
      <c r="E26" s="10"/>
      <c r="F26" s="10"/>
      <c r="G26" s="10"/>
      <c r="H26" s="8"/>
      <c r="K26" s="29"/>
    </row>
    <row r="27" ht="14.25" spans="1:8">
      <c r="A27" s="14" t="s">
        <v>30</v>
      </c>
      <c r="B27" s="10">
        <v>18000</v>
      </c>
      <c r="C27" s="10">
        <v>19500</v>
      </c>
      <c r="D27" s="10">
        <v>21000</v>
      </c>
      <c r="E27" s="10">
        <v>22500</v>
      </c>
      <c r="F27" s="10">
        <v>24000</v>
      </c>
      <c r="G27" s="10">
        <v>25500</v>
      </c>
      <c r="H27" s="8"/>
    </row>
    <row r="28" ht="14.25" spans="1:8">
      <c r="A28" s="19" t="s">
        <v>24</v>
      </c>
      <c r="B28" s="10">
        <v>8000</v>
      </c>
      <c r="C28" s="10">
        <v>8500</v>
      </c>
      <c r="D28" s="10">
        <v>9000</v>
      </c>
      <c r="E28" s="10">
        <v>9500</v>
      </c>
      <c r="F28" s="10">
        <v>10000</v>
      </c>
      <c r="G28" s="10">
        <v>10500</v>
      </c>
      <c r="H28" s="8"/>
    </row>
    <row r="29" ht="14.25" spans="1:8">
      <c r="A29" s="19" t="s">
        <v>26</v>
      </c>
      <c r="B29" s="10">
        <v>3000</v>
      </c>
      <c r="C29" s="10">
        <v>3500</v>
      </c>
      <c r="D29" s="10">
        <v>4000</v>
      </c>
      <c r="E29" s="10">
        <v>4500</v>
      </c>
      <c r="F29" s="10">
        <v>5000</v>
      </c>
      <c r="G29" s="10">
        <v>5500</v>
      </c>
      <c r="H29" s="8"/>
    </row>
    <row r="30" ht="14.25" spans="1:8">
      <c r="A30" s="19" t="s">
        <v>28</v>
      </c>
      <c r="B30" s="10">
        <v>7000</v>
      </c>
      <c r="C30" s="10">
        <v>7500</v>
      </c>
      <c r="D30" s="10">
        <v>8000</v>
      </c>
      <c r="E30" s="10">
        <v>8500</v>
      </c>
      <c r="F30" s="10">
        <v>9000</v>
      </c>
      <c r="G30" s="10">
        <v>9500</v>
      </c>
      <c r="H30" s="8"/>
    </row>
    <row r="31" spans="9:9">
      <c r="I31" s="25" t="s">
        <v>49</v>
      </c>
    </row>
    <row r="32" spans="9:20">
      <c r="I32" s="30" t="s">
        <v>50</v>
      </c>
      <c r="J32" s="30" t="s">
        <v>51</v>
      </c>
      <c r="K32" s="30" t="s">
        <v>52</v>
      </c>
      <c r="M32" s="31">
        <v>1</v>
      </c>
      <c r="O32" s="25" t="s">
        <v>53</v>
      </c>
      <c r="P32" s="1" t="s">
        <v>34</v>
      </c>
      <c r="Q32" s="1" t="s">
        <v>35</v>
      </c>
      <c r="R32" s="1" t="s">
        <v>36</v>
      </c>
      <c r="T32" s="1" t="s">
        <v>30</v>
      </c>
    </row>
    <row r="33" spans="9:20">
      <c r="I33" s="31">
        <v>18</v>
      </c>
      <c r="J33" s="31">
        <v>18</v>
      </c>
      <c r="K33" s="32">
        <v>0.5</v>
      </c>
      <c r="L33" s="21" t="s">
        <v>40</v>
      </c>
      <c r="M33" s="33">
        <f ca="1">K18</f>
        <v>0.05</v>
      </c>
      <c r="O33" s="1" t="s">
        <v>24</v>
      </c>
      <c r="P33" s="26">
        <f ca="1">K9/$T$33</f>
        <v>0.422222222222222</v>
      </c>
      <c r="Q33" s="26">
        <v>1.03</v>
      </c>
      <c r="R33" s="1">
        <v>0.5</v>
      </c>
      <c r="T33" s="1">
        <f ca="1">K13</f>
        <v>22500</v>
      </c>
    </row>
    <row r="34" spans="4:18">
      <c r="D34" s="20" t="s">
        <v>54</v>
      </c>
      <c r="I34" s="31">
        <v>18</v>
      </c>
      <c r="J34" s="31">
        <v>18</v>
      </c>
      <c r="K34" s="32">
        <v>0.6</v>
      </c>
      <c r="L34" s="21" t="s">
        <v>45</v>
      </c>
      <c r="M34" s="33">
        <f ca="1">K21</f>
        <v>0.153731343283582</v>
      </c>
      <c r="O34" s="1" t="s">
        <v>26</v>
      </c>
      <c r="P34" s="26">
        <f ca="1">K10/$T$33</f>
        <v>0.2</v>
      </c>
      <c r="Q34" s="26">
        <v>1.03</v>
      </c>
      <c r="R34" s="1">
        <v>1.5</v>
      </c>
    </row>
    <row r="35" spans="9:18">
      <c r="I35" s="31">
        <v>18</v>
      </c>
      <c r="J35" s="31">
        <v>18</v>
      </c>
      <c r="K35" s="32">
        <v>0.7</v>
      </c>
      <c r="L35" s="21" t="s">
        <v>48</v>
      </c>
      <c r="M35" s="33">
        <f ca="1">K24</f>
        <v>0.0452151009657594</v>
      </c>
      <c r="O35" s="1" t="s">
        <v>55</v>
      </c>
      <c r="P35" s="26">
        <f ca="1">K11/$T$33</f>
        <v>0.377777777777778</v>
      </c>
      <c r="Q35" s="26">
        <v>1.03</v>
      </c>
      <c r="R35" s="1">
        <v>2.5</v>
      </c>
    </row>
    <row r="36" spans="9:18">
      <c r="I36" s="31">
        <v>18</v>
      </c>
      <c r="J36" s="31">
        <v>18</v>
      </c>
      <c r="K36" s="32">
        <v>0.8</v>
      </c>
      <c r="O36" s="1" t="s">
        <v>42</v>
      </c>
      <c r="P36" s="26">
        <f ca="1">K19/$T$33</f>
        <v>0</v>
      </c>
      <c r="Q36" s="26">
        <v>1.03</v>
      </c>
      <c r="R36" s="1">
        <v>3.5</v>
      </c>
    </row>
    <row r="37" spans="9:18">
      <c r="I37" s="31">
        <v>18</v>
      </c>
      <c r="J37" s="31">
        <v>18</v>
      </c>
      <c r="K37" s="32">
        <v>0.9</v>
      </c>
      <c r="O37" s="1" t="s">
        <v>30</v>
      </c>
      <c r="P37" s="26">
        <f ca="1">T33/$T$33</f>
        <v>1</v>
      </c>
      <c r="Q37" s="26">
        <v>1.03</v>
      </c>
      <c r="R37" s="1">
        <v>4.5</v>
      </c>
    </row>
    <row r="38" spans="9:11">
      <c r="I38" s="31">
        <v>180</v>
      </c>
      <c r="J38" s="31">
        <v>180</v>
      </c>
      <c r="K38" s="32"/>
    </row>
    <row r="39" spans="9:11">
      <c r="I39" s="31">
        <v>18</v>
      </c>
      <c r="J39" s="31">
        <v>18</v>
      </c>
      <c r="K39" s="32">
        <v>0</v>
      </c>
    </row>
    <row r="40" spans="9:11">
      <c r="I40" s="31">
        <v>18</v>
      </c>
      <c r="J40" s="31">
        <v>18</v>
      </c>
      <c r="K40" s="32">
        <v>0.1</v>
      </c>
    </row>
    <row r="41" spans="9:11">
      <c r="I41" s="31">
        <v>18</v>
      </c>
      <c r="J41" s="31">
        <v>18</v>
      </c>
      <c r="K41" s="32">
        <v>0.2</v>
      </c>
    </row>
    <row r="42" spans="9:11">
      <c r="I42" s="31">
        <v>18</v>
      </c>
      <c r="J42" s="31">
        <v>18</v>
      </c>
      <c r="K42" s="32">
        <v>0.3</v>
      </c>
    </row>
    <row r="43" spans="9:11">
      <c r="I43" s="31">
        <v>18</v>
      </c>
      <c r="J43" s="31">
        <v>18</v>
      </c>
      <c r="K43" s="32">
        <v>0.4</v>
      </c>
    </row>
    <row r="45" spans="9:9">
      <c r="I45" s="25" t="s">
        <v>56</v>
      </c>
    </row>
    <row r="46" spans="9:10">
      <c r="I46" s="34" t="s">
        <v>57</v>
      </c>
      <c r="J46" s="35"/>
    </row>
    <row r="47" spans="9:10">
      <c r="I47" s="30" t="s">
        <v>58</v>
      </c>
      <c r="J47" s="33">
        <f ca="1">MOD(270+J51*18,360)</f>
        <v>279</v>
      </c>
    </row>
    <row r="48" spans="9:10">
      <c r="I48" s="30" t="s">
        <v>59</v>
      </c>
      <c r="J48" s="33">
        <v>2</v>
      </c>
    </row>
    <row r="49" spans="9:10">
      <c r="I49" s="30" t="s">
        <v>60</v>
      </c>
      <c r="J49" s="33">
        <f ca="1">360-J47</f>
        <v>81</v>
      </c>
    </row>
    <row r="51" spans="9:12">
      <c r="I51" s="30" t="s">
        <v>61</v>
      </c>
      <c r="J51" s="36">
        <f ca="1">IF(J52&gt;10,10.1,J52)</f>
        <v>0.5</v>
      </c>
      <c r="L51" s="30" t="s">
        <v>62</v>
      </c>
    </row>
    <row r="52" spans="9:12">
      <c r="I52" s="30" t="s">
        <v>63</v>
      </c>
      <c r="J52" s="36">
        <f ca="1">OFFSET($L$32,$M$32,1,1,1)*10</f>
        <v>0.5</v>
      </c>
      <c r="L52" s="37">
        <f ca="1">IF(J52&lt;=10,J52/10,ROUNDUP(J52*10,0)&amp;"% Over Budget!")</f>
        <v>0.05</v>
      </c>
    </row>
  </sheetData>
  <conditionalFormatting sqref="M2:M24">
    <cfRule type="iconSet" priority="77">
      <iconSet iconSet="3Arrows">
        <cfvo type="percent" val="0"/>
        <cfvo type="num" val="0"/>
        <cfvo type="num" val="0.0001"/>
      </iconSet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CD25" sqref="CD25"/>
    </sheetView>
  </sheetViews>
  <sheetFormatPr defaultColWidth="2.88333333333333" defaultRowHeight="13.5"/>
  <cols>
    <col min="1" max="16384" width="2.88333333333333" style="1"/>
  </cols>
  <sheetData/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88" name="Drop Down 392" r:id="rId3">
              <controlPr defaultSize="0">
                <anchor moveWithCells="1">
                  <from>
                    <xdr:col>35</xdr:col>
                    <xdr:colOff>167640</xdr:colOff>
                    <xdr:row>2</xdr:row>
                    <xdr:rowOff>129540</xdr:rowOff>
                  </from>
                  <to>
                    <xdr:col>39</xdr:col>
                    <xdr:colOff>45720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name="Drop Down 3199" r:id="rId4">
              <controlPr defaultSize="0">
                <anchor moveWithCells="1">
                  <from>
                    <xdr:col>41</xdr:col>
                    <xdr:colOff>160020</xdr:colOff>
                    <xdr:row>2</xdr:row>
                    <xdr:rowOff>129540</xdr:rowOff>
                  </from>
                  <to>
                    <xdr:col>46</xdr:col>
                    <xdr:colOff>22860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准备区</vt:lpstr>
      <vt:lpstr>分析仪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li</dc:creator>
  <cp:lastModifiedBy>会飞的鱼儿</cp:lastModifiedBy>
  <dcterms:created xsi:type="dcterms:W3CDTF">2016-04-27T07:10:00Z</dcterms:created>
  <dcterms:modified xsi:type="dcterms:W3CDTF">2019-01-01T09:26:48Z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2052-11.1.0.8201</vt:lpwstr>
  </property>
</Properties>
</file>