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meghalaya (15)\meghalaya (2)\meghalaya\docs\"/>
    </mc:Choice>
  </mc:AlternateContent>
  <xr:revisionPtr revIDLastSave="0" documentId="13_ncr:1_{884FDC10-F2D1-4E55-B1BE-FA52B92B6F85}" xr6:coauthVersionLast="47" xr6:coauthVersionMax="47" xr10:uidLastSave="{00000000-0000-0000-0000-000000000000}"/>
  <bookViews>
    <workbookView xWindow="-108" yWindow="-108" windowWidth="23256" windowHeight="12456" xr2:uid="{00000000-000D-0000-FFFF-FFFF00000000}"/>
  </bookViews>
  <sheets>
    <sheet name="Summary" sheetId="1" r:id="rId1"/>
    <sheet name="Test Results" sheetId="2" r:id="rId2"/>
    <sheet name="DB vs Raw Reconciliation" sheetId="3" r:id="rId3"/>
    <sheet name="Proof Screenshots" sheetId="4" r:id="rId4"/>
  </sheets>
  <definedNames>
    <definedName name="_xlnm._FilterDatabase" localSheetId="1" hidden="1">'Test Results'!$A$1:$R$31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8" i="3" l="1"/>
  <c r="D58" i="3"/>
  <c r="E57" i="3"/>
  <c r="D57" i="3"/>
  <c r="E56" i="3"/>
  <c r="D56" i="3"/>
  <c r="E55" i="3"/>
  <c r="D55" i="3"/>
  <c r="E54" i="3"/>
  <c r="D54" i="3"/>
  <c r="E53" i="3"/>
  <c r="D53" i="3"/>
  <c r="E52" i="3"/>
  <c r="D52" i="3"/>
  <c r="E51" i="3"/>
  <c r="D51" i="3"/>
  <c r="E50" i="3"/>
  <c r="D50" i="3"/>
  <c r="E49" i="3"/>
  <c r="D49" i="3"/>
  <c r="E48" i="3"/>
  <c r="D48" i="3"/>
  <c r="E47" i="3"/>
  <c r="D47" i="3"/>
  <c r="E46" i="3"/>
  <c r="D46" i="3"/>
  <c r="E45" i="3"/>
  <c r="D45" i="3"/>
  <c r="E44" i="3"/>
  <c r="D44" i="3"/>
  <c r="E43" i="3"/>
  <c r="D43" i="3"/>
  <c r="E42" i="3"/>
  <c r="D42" i="3"/>
  <c r="E41" i="3"/>
  <c r="D41" i="3"/>
  <c r="E40" i="3"/>
  <c r="D40" i="3"/>
  <c r="E39" i="3"/>
  <c r="D39" i="3"/>
  <c r="E38" i="3"/>
  <c r="D38" i="3"/>
  <c r="E37" i="3"/>
  <c r="D37" i="3"/>
  <c r="E36" i="3"/>
  <c r="D36" i="3"/>
  <c r="E35" i="3"/>
  <c r="D35" i="3"/>
  <c r="E34" i="3"/>
  <c r="D34" i="3"/>
  <c r="E33" i="3"/>
  <c r="D33" i="3"/>
  <c r="E32" i="3"/>
  <c r="D32" i="3"/>
  <c r="E31" i="3"/>
  <c r="D31" i="3"/>
  <c r="E30" i="3"/>
  <c r="D30" i="3"/>
  <c r="E29" i="3"/>
  <c r="D29" i="3"/>
  <c r="E28" i="3"/>
  <c r="D28" i="3"/>
  <c r="E27" i="3"/>
  <c r="D27" i="3"/>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D6" i="3"/>
  <c r="E5" i="3"/>
  <c r="D5" i="3"/>
  <c r="E4" i="3"/>
  <c r="D4" i="3"/>
  <c r="B16" i="1"/>
  <c r="B13" i="1"/>
  <c r="B12" i="1"/>
  <c r="B15" i="1" s="1"/>
  <c r="B11" i="1"/>
  <c r="B14" i="1" s="1"/>
</calcChain>
</file>

<file path=xl/sharedStrings.xml><?xml version="1.0" encoding="utf-8"?>
<sst xmlns="http://schemas.openxmlformats.org/spreadsheetml/2006/main" count="735" uniqueCount="398">
  <si>
    <t>Focus Legacy - Use Case Test Report</t>
  </si>
  <si>
    <t>Test date</t>
  </si>
  <si>
    <t>2026-09-29</t>
  </si>
  <si>
    <t>System under test</t>
  </si>
  <si>
    <t>Megh One AI - pipeline.answer_question (the function behind POST /api/query), run in-process against the live megh_db, the vLLM gateway and the Qdrant knowledge base</t>
  </si>
  <si>
    <t>Use cases</t>
  </si>
  <si>
    <t>Use_Cases_-_Focus.csv: 28 use cases (TC-01 to TC-28). Two supplementary probes (TC-14b, TC-28blk) are shown but not counted.</t>
  </si>
  <si>
    <t>Compared against</t>
  </si>
  <si>
    <t>(1) the live DB view curated.v_focus_legacy (+ curated.dim_geography for constituency); (2) the raw file 'Focus Legacy to share to BLH.csv' (14,569 rows); (3) the knowledge base (data/reference/FOCUS_LEGACY_FAQ.md, FOCUS_legacy_Complete_Reference.md) for the descriptive questions TC-01 to TC-09. Expected values were computed independently from the DB and from the raw file.</t>
  </si>
  <si>
    <t>Method</t>
  </si>
  <si>
    <t>Each question was asked as written in the use-case file. Where the bot asked a clarification, the chip an officer would pick was clicked ('Focus Legacy'; 'All of Meghalaya'; 'All financial years combined'; 'assembly constituency' for TC-28). Placeholders: [pg_name] = Bak 15 Banana Dijogre; top 5 / more than 15 members; [district] = West Garo Hills (TC-17), East Khasi Hills (TC-18), West Khasi Hills (TC-26); Rs 1,00,000; FY 2022-23; [village] = Abima; [constituency] = Songsak. The whole set was run 3 times; a case PASSES only if every run is correct and the tester's manual review agrees.</t>
  </si>
  <si>
    <t>Pass rule</t>
  </si>
  <si>
    <t>PASS = the bot's final answer agrees with the DB and the raw file (or the KB for descriptive questions) and does not mislead. FAIL = a wrong or missing figure, the wrong route, or a correct figure presented misleadingly.</t>
  </si>
  <si>
    <t>RESULTS (28 use cases)</t>
  </si>
  <si>
    <t>Total</t>
  </si>
  <si>
    <t>Passed</t>
  </si>
  <si>
    <t>Failed</t>
  </si>
  <si>
    <t>Pass rate</t>
  </si>
  <si>
    <t>Supplementary (not counted)</t>
  </si>
  <si>
    <t>DB vs Raw checks</t>
  </si>
  <si>
    <t>OBSERVATIONS (not failures)</t>
  </si>
  <si>
    <t>Obs 1</t>
  </si>
  <si>
    <t>DB and raw file agree row for row: 14,569 rows joined on id = source_row_id; pg_id, members, amount, date, financial year, district, block, village and constituency are identical on every row. The only difference is PG name spelling on 1,636 rows: the DB keeps one current name per pg_id (by design).</t>
  </si>
  <si>
    <t>Obs 2</t>
  </si>
  <si>
    <t>Money is printed as stored in some answers (e.g. '54205000.00', '114990000.00'), without Rs or Indian digit grouping (TC-18, TC-23).</t>
  </si>
  <si>
    <t>Obs 3</t>
  </si>
  <si>
    <t>TC-21 names months as 'month 4 / month 5' instead of April 2022 / May 2022.</t>
  </si>
  <si>
    <t>Obs 4</t>
  </si>
  <si>
    <t>TC-26: 5 West Khasi Hills PGs have no block in the source (raw and DB). The bot lists the 5 blocks correctly but does not mention these 5, and calls 921 the total 'across all blocks' (district total 926).</t>
  </si>
  <si>
    <t>Obs 5</t>
  </si>
  <si>
    <t>TC-10 / TC-16: 'beneficiaries' / 'PG members' = sum of members over all 14,569 payments (102,021). A PG paid twice counts twice; counting each PG once gives 91,446. The data has no member-level IDs; an SME should confirm which definition officers expect.</t>
  </si>
  <si>
    <t>Obs 6</t>
  </si>
  <si>
    <t>TC-15: one PG (Nongprat Lynti) records 190 members; every other PG has 20 or fewer. Same in the raw file - a possible source-data entry error for the data team to confirm.</t>
  </si>
  <si>
    <t>Obs 7</t>
  </si>
  <si>
    <t>TC-28: the whole-constituency chip says '190 villages in the employment data' (MGNREGA wording) in a Focus Legacy conversation. Cosmetic.</t>
  </si>
  <si>
    <t>Obs 8</t>
  </si>
  <si>
    <t>A bare 'FOCUS' asks 'Focus Legacy or Focus Plus?' first. This is intended (two schemes share the name), and adds one click to TC-01..10.</t>
  </si>
  <si>
    <t>Sheets</t>
  </si>
  <si>
    <t>Test Results - one row per case: question, clarifications clicked, bot answer, SQL, bot figure vs DB vs raw, result of each of the 3 runs, final result, reason, and a link to its proof.  DB vs Raw Reconciliation - aggregate and row-level comparison of the DB with the raw file.  Proof Screenshots - one capture per case of the full conversation, the SQL the bot ran, and the DB/raw verification. The same PNGs are in docs/Focus_Legacy_UseCase_Evidence_2026-09-29/.</t>
  </si>
  <si>
    <t>Privacy</t>
  </si>
  <si>
    <t>The raw file contains unmasked bank account numbers and holder names. Neither was read into or shown in this report: only aggregates, PG ids and PG names are used.</t>
  </si>
  <si>
    <t>Test Case</t>
  </si>
  <si>
    <t>Use Case</t>
  </si>
  <si>
    <t>Question asked (as in the use-case file, placeholders filled)</t>
  </si>
  <si>
    <t>Clarifications (chip clicked)</t>
  </si>
  <si>
    <t>Bot route</t>
  </si>
  <si>
    <t>Bot answer (final turn)</t>
  </si>
  <si>
    <t>SQL run by bot</t>
  </si>
  <si>
    <t>Bot figure</t>
  </si>
  <si>
    <t>Expected - DB (live)</t>
  </si>
  <si>
    <t>Expected - Raw CSV</t>
  </si>
  <si>
    <t>Bot vs DB</t>
  </si>
  <si>
    <t>Bot vs Raw</t>
  </si>
  <si>
    <t>Run 1</t>
  </si>
  <si>
    <t>Run 2</t>
  </si>
  <si>
    <t>Run 3</t>
  </si>
  <si>
    <t>RESULT</t>
  </si>
  <si>
    <t>Reason / remarks</t>
  </si>
  <si>
    <t>Proof</t>
  </si>
  <si>
    <t>TC-01</t>
  </si>
  <si>
    <t>Understand the FOCUS scheme</t>
  </si>
  <si>
    <t>What is the FOCUS scheme in Meghalaya?</t>
  </si>
  <si>
    <t>1: Focus Legacy (producer group payments)</t>
  </si>
  <si>
    <t>knowledge</t>
  </si>
  <si>
    <t>The Focus Legacy scheme (FOCUS) is a flagship farmer-welfare and agri-economic programme of the Government of Meghalaya designed to upscale farming activity and raise farmer incomes.
- FOCUS (Farmers' Collectivization for Upscaling Production and Marketing Systems) - A flagship scheme that organizes farmers into Producer Groups to receive direct financial assistance and value-chain support.
- Producer Groups (PGs) - Grassroots collectives (rural and urban) through which members access and pool scheme funds.
- Government of Meghalaya, Office of the Chief Minister - Drives flagship launches and major cheque-distribution events, led by Chief Minister Conrad K. Sangma.
- Department of Agriculture and Farmers' Empowerment - The nodal department for agricultural components and Mission Mode projects.
- Community &amp; Rural Development (C&amp;RD) Blocks - Block-level administrative units coordinating registration, verification, and local rollout.
- MeghalayaOne portal - The state's digital citizen-services portal used for registration and status tracking.
- MyMeg portal - A portal listing FOCUS scheme details by sector, district, and block.
The scheme was conceived partly in response to economic hardship during the COVID-19 pandemic and is implemented through Direct Benefit Transfer (DBT) or cheque disbursement to registered Producer Groups.</t>
  </si>
  <si>
    <t>Descriptive (knowledge base)</t>
  </si>
  <si>
    <t>n/a - descriptive question</t>
  </si>
  <si>
    <t>n/a</t>
  </si>
  <si>
    <t>PASS</t>
  </si>
  <si>
    <t>All statements match the KB (full form, PG model, C&amp;RD blocks, MeghalayaOne/MyMeg portals, COVID-19 origin, cheque/DBT). Bot first asks 'Focus Legacy or Focus Plus?' (intended - two schemes are named Focus).</t>
  </si>
  <si>
    <t>View proof</t>
  </si>
  <si>
    <t>TC-02</t>
  </si>
  <si>
    <t>Understand the scheme objective</t>
  </si>
  <si>
    <t>What is the main objective of FOCUS?</t>
  </si>
  <si>
    <t>The main objective of Focus Legacy (FOCUS) is to upscale farming and income-generating activities by organizing farmers into collectives and providing direct financial and value-chain support.
- Upscaling production and marketing - Organizing farmers into Producer Groups to increase farming activity and market linkages.
- Raising farmer incomes - Providing direct financial assistance and value-chain support to improve economic outcomes for members.
- Strengthening market linkages - Facilitating efficient movement of produce from farm to market through aggregation and transportation support.
- Supporting high-value sectors - Focusing on specific Mission Mode sub-sectors like Lakadong turmeric, piggery, dairy, spices, ginger, aroma crops, poultry, and horticulture.
- Promoting financial inclusion - Delivering grants rather than loans to help members use funds as seed or working capital.</t>
  </si>
  <si>
    <t>Objective matches the KB (upscaling production &amp; marketing, incomes, market linkages, Mission Mode sectors, grant not loan).</t>
  </si>
  <si>
    <t>TC-03</t>
  </si>
  <si>
    <t>Understand beneficiary eligibility</t>
  </si>
  <si>
    <t>Who can benefit under the FOCUS scheme?</t>
  </si>
  <si>
    <t>The primary eligible units under the Focus Legacy scheme are farmers organized into Producer Groups, with specific eligibility expanding to include the following categories:
- Rural farming households - the original target group across Meghalaya organized into Producer Groups.
- Urban Producer Groups - groups of 10 or more members engaged in a shared income-generating activity (e.g., weaving, pickle-making, or youth enterprise) available from October 2022.
Each eligible Producer Group member receives an initial mobilisation fund of Rs 5,000 to upscale their existing farming or income-generating activity.</t>
  </si>
  <si>
    <t>Eligibility matches the KB exactly (rural households, urban PGs of 10 or more members from October 2022, Rs 5,000 per member).</t>
  </si>
  <si>
    <t>TC-04</t>
  </si>
  <si>
    <t>Understand Producer Groups</t>
  </si>
  <si>
    <t>What is the role of Producer Groups under FOCUS?</t>
  </si>
  <si>
    <t>0</t>
  </si>
  <si>
    <t>Under the FOCUS scheme, Producer Groups (PGs) serve as the primary eligible unit and the core organizing mechanism for delivering financial and value-chain support to farmers and income-generating individuals.
- Primary eligible unit - Farmers organized into groups (or willing to form them) are the main target for receiving scheme benefits.
- Collectivisation model - PGs allow individuals to access benefits collectively, even though cash assistance is credited directly to each member.
- Urban eligibility extension - Since October 2022, urban groups of 10+ members engaged in shared income activities (e.g., weaving, pickle-making) are eligible alongside rural farming households.
- Channel for assistance - PGs are the vehicle through which the government provides initial mobilisation funds, value-chain support, and market linkages to upscaling activities.
- Implementation structure - PG formation and benefit distribution are managed through Community &amp; Rural Development (C&amp;RD) Blocks across the state.</t>
  </si>
  <si>
    <t>Role of PGs matches the KB (primary eligible unit, benefit credited to members, urban extension, C&amp;RD blocks). Answered directly - no clarification needed.</t>
  </si>
  <si>
    <t>TC-05</t>
  </si>
  <si>
    <t>Understand financial assistance</t>
  </si>
  <si>
    <t>What type of financial assistance is provided under FOCUS?</t>
  </si>
  <si>
    <t>The financial assistance under Focus Legacy is provided as a non-repayable grant rather than a loan, with specific support types including:
- Initial mobilisation fund - A one-time cash grant of Rs 5,000 per Producer Group member intended as seed or working capital.
- Revolving fund mechanism - An optional arrangement where groups circulate part of the funds among members to ensure benefits recirculate within the group.
- Value-chain development support - Assistance for funding, machinery, market linkages, transportation, and aggregation of produce to move output efficiently from farm to market.</t>
  </si>
  <si>
    <t>Matches the KB: non-repayable grant, Rs 5,000 per member, revolving fund, value-chain support.</t>
  </si>
  <si>
    <t>TC-06</t>
  </si>
  <si>
    <t>Understand scheme support provided to Producer Groups</t>
  </si>
  <si>
    <t>What kind of support does FOCUS provide to Producer Groups?</t>
  </si>
  <si>
    <t>FOCUS provides comprehensive support to Producer Groups to enhance their farming and income-generating activities through the following mechanisms:
- Value-chain development - assistance to improve the entire process from production to market.
- Machinery support - provision of equipment to aid agricultural or income-generating operations.
- Market linkages - facilitation of connections between producers and buyers.
- Transportation - support for moving produce efficiently from farm to market.
- Aggregation of produce - consolidation of output to streamline marketing and sales.
- Initial mobilisation fund - a one-time seed/working capital grant of Rs 5,000 per member.
- Financial assistance - direct funding to upscale farming and income-generating activities.</t>
  </si>
  <si>
    <t>All support types listed are in the KB.</t>
  </si>
  <si>
    <t>TC-07</t>
  </si>
  <si>
    <t>Understand fund distribution</t>
  </si>
  <si>
    <t>How is financial assistance distributed under FOCUS?</t>
  </si>
  <si>
    <t>Financial assistance under Focus Legacy is distributed as a non-repayable grant rather than a loan, with the primary cash component being an initial mobilisation fund of Rs 5,000 credited to each Producer Group member.
- Nature of assistance - An outright grant that does not require repayment.
- Initial cash mobilisation - Rs 5,000 per Producer Group member intended as seed/working capital.
- Revolving fund mechanism - Groups may circulate part of the funds among members to ensure benefits recirculate within the group.
- Disbursal methods - Delivered via cheques at public distribution events or through direct bank transfers (DBT).
- Administrative oversight - Managed and distributed through Community &amp; Rural Development (C&amp;RD) Blocks.
- Additional support - Includes value-chain development, machinery support, market linkages, transportation, and aggregation of produce.</t>
  </si>
  <si>
    <t>Distribution mechanism matches the KB (cheques at public events + DBT, via C&amp;RD blocks, Rs 5,000 per member).</t>
  </si>
  <si>
    <t>TC-08</t>
  </si>
  <si>
    <t>Understand scheme coverage</t>
  </si>
  <si>
    <t>How many Producer Groups have been covered under FOCUS?</t>
  </si>
  <si>
    <t>2: All of Meghalaya &gt; All financial years combined</t>
  </si>
  <si>
    <t>data</t>
  </si>
  <si>
    <t>11,906 Producer Groups have been covered under FOCUS for all of Meghalaya across all financial years.</t>
  </si>
  <si>
    <t>SELECT COUNT(DISTINCT pg_id) AS producer_groups
FROM curated.v_focus_legacy
LIMIT 1000000</t>
  </si>
  <si>
    <t>11,906 PGs</t>
  </si>
  <si>
    <t>11,906 distinct pg_id</t>
  </si>
  <si>
    <t>MATCH</t>
  </si>
  <si>
    <t>Correct. Bot asked scope (All of Meghalaya) and year (all years) before answering.</t>
  </si>
  <si>
    <t>TC-09</t>
  </si>
  <si>
    <t>Get a scheme overview for official briefing</t>
  </si>
  <si>
    <t>Give me a short overview of FOCUS that I can use for an official briefing.</t>
  </si>
  <si>
    <t>Focus Legacy, officially known as the FOCUS scheme (Farmers' Collectivization for Upscaling Production and Marketing Systems), is a flagship farmer-welfare initiative of the Government of Meghalaya designed to organize farmers into Producer Groups for financial and value-chain support.
- Producer Groups (PGs) - Farmer collectives eligible for direct financial assistance and value-chain support to upscale farming and income-generating activities.
- Initial Mobilisation Fund - A seed/working capital of Rs 5,000 provided to each member to upscale existing activities.
- Revolving Fund - A mechanism encouraged by the Chief Minister to circulate funds among members rather than as a one-time payout.
- Mission Mode Sectors - High-value agricultural sub-sectors including Lakadong turmeric, piggery, milk/dairy, spices, ginger, aroma crops, and poultry/horticulture.
- Eligible Units - Rural farming households and urban Producer Groups of 10+ members engaged in shared income-generating activities.
- Government Association - Closely linked to Chief Minister Conrad K. Sangma, who leads major cheque-distribution events across the state.
This scheme serves as the foundational program for related state initiatives and aims to strengthen market linkages and raise farmer incomes.</t>
  </si>
  <si>
    <t>A concise, briefing-ready overview; every point is in the KB (earlier rounds wrongly returned a list of institutions - fixed).</t>
  </si>
  <si>
    <t>TC-10</t>
  </si>
  <si>
    <t>Identify total beneficiaries in the FOCUS scheme</t>
  </si>
  <si>
    <t>How many total beneficiaries are available under the FOCUS scheme?</t>
  </si>
  <si>
    <t>3: Focus Legacy (producer group payments) &gt; All of Meghalaya &gt; All financial years combined</t>
  </si>
  <si>
    <t>The total number of beneficiaries under the Focus Legacy scheme for all of Meghalaya across all financial years is 102,021.</t>
  </si>
  <si>
    <t>SELECT SUM(no_of_pg_members) AS beneficiaries
FROM curated.v_focus_legacy
LIMIT 1</t>
  </si>
  <si>
    <t>102,021 beneficiaries</t>
  </si>
  <si>
    <t>102,021 = SUM(no_of_pg_members) over 14,569 payments</t>
  </si>
  <si>
    <t>102,021 = SUM(no_of_pg_members)</t>
  </si>
  <si>
    <t>Correct against DB and raw. Remark: 'beneficiaries' is the sum of members over all payments; a PG paid twice counts its members twice. Counting each PG once at its largest size gives 91,446 (DB = raw). The file has no member-level IDs, so unique persons cannot be counted.</t>
  </si>
  <si>
    <t>TC-11</t>
  </si>
  <si>
    <t>Identify unique Producer Groups</t>
  </si>
  <si>
    <t>How many unique Producer Groups are present under FOCUS scheme?</t>
  </si>
  <si>
    <t>There are 11,906 unique Producer Groups under the FOCUS scheme for all of Meghalaya across all financial years.</t>
  </si>
  <si>
    <t>SELECT COUNT(DISTINCT pg_id) AS producer_groups
FROM curated.v_focus_legacy</t>
  </si>
  <si>
    <t>11,906 unique PGs</t>
  </si>
  <si>
    <t>11,906</t>
  </si>
  <si>
    <t>Correct.</t>
  </si>
  <si>
    <t>TC-12</t>
  </si>
  <si>
    <t>Identify duplicate Producer Groups</t>
  </si>
  <si>
    <t>Are there any duplicate Producer Groups there?</t>
  </si>
  <si>
    <t>The dataset includes 11,906 producer groups with 14,569 total payments, where 2,655 groups were paid more than once and 0 duplicate payment records exist.</t>
  </si>
  <si>
    <t>SELECT COUNT(DISTINCT pg_id) AS producer_groups,
       COUNT(*)              AS payments,
       (SELECT COUNT(*) FROM (SELECT pg_id FROM curated.v_focus_legacy
                              GROUP BY pg_id HAVING COUNT(*) &gt; 1) r) AS groups_paid_more_than_once,
       (SELECT COUNT(*) FROM (SELECT pg_id, date_of_remittance FROM curated.v_focus_legacy
                              GROUP BY pg_id, date_of_remittance HAVING COUNT(*) &gt; 1) d) AS duplicate_payment_records
FROM curated.v_focus_legacy
LIMIT 1000</t>
  </si>
  <si>
    <t>0 duplicate payment records; 2,655 PGs paid more than once; 11,906 PGs / 14,569 payments</t>
  </si>
  <si>
    <t>0 exact duplicate rows; 2,655 pg_id with &gt;1 payment; 11,906 / 14,569</t>
  </si>
  <si>
    <t>Correct and not misleading: repeat-paid groups are distinguished from true duplicate records (0).</t>
  </si>
  <si>
    <t>TC-13</t>
  </si>
  <si>
    <t>Search for a Producer Group by name</t>
  </si>
  <si>
    <t>Is there any Producer Group named Nongstoin PG?</t>
  </si>
  <si>
    <t>No producer group named "Nongstoin PG" was found in the Focus Legacy data (names are matched on their words, ignoring "PG" / "Producer Group").</t>
  </si>
  <si>
    <t>SELECT pg_id, MAX(pg_name) AS pg_name, MAX(lgd_district) AS district, MAX(lgd_block) AS block, MAX(no_of_pg_members) AS group_size, MIN(no_of_pg_members) AS smallest_recorded_size, COUNT(*) AS payments, SUM(amount_disbursed) AS amount_disbursed
FROM curated.v_focus_legacy
WHERE pg_name ~* '\mnongstoin'
GROUP BY pg_id
ORDER BY pg_id
LIMIT 1000</t>
  </si>
  <si>
    <t>No PG named 'Nongstoin PG'</t>
  </si>
  <si>
    <t>0 PG names contain 'Nongstoin'</t>
  </si>
  <si>
    <t>Correct - no such group exists in either source ('Nongstoin' is a block name, 460 PGs are in that block).</t>
  </si>
  <si>
    <t>TC-14</t>
  </si>
  <si>
    <t>Check the number of members in a Producer Group</t>
  </si>
  <si>
    <t>How many members are there in Bak 15 Banana Dijogre?</t>
  </si>
  <si>
    <t>Bak 15 Banana Dijogre (PG-FOCUS-EGH-2115, Songsak block, East Garo Hills) has 12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</si>
  <si>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'\m15\M' AND pg_name ~* '\mbanana\M' AND pg_name ~* '\mdijogre\M'
GROUP BY pg_id
ORDER BY pg_id
LIMIT 1000</t>
  </si>
  <si>
    <t>Bak 15 Banana Dijogre: 12 members (PG-FOCUS-EGH-2115, Songsak block, East Garo Hills)</t>
  </si>
  <si>
    <t>12</t>
  </si>
  <si>
    <t>Correct. [pg_name] filled with a real PG. Bot asked which scheme (PG name alone does not name the scheme).</t>
  </si>
  <si>
    <t>TC-14b</t>
  </si>
  <si>
    <t>Supplementary: members of a PG that was paid twice</t>
  </si>
  <si>
    <t>How many members are there in Umtyrkhow Pg?</t>
  </si>
  <si>
    <t>Umtyrkhow Pg (PG-FOCUS-EKH-2613, Mawryngkneng block, East Khasi Hills) has 20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</si>
  <si>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'\mumtyrkhow\M'
GROUP BY pg_id
ORDER BY pg_id
LIMIT 1000</t>
  </si>
  <si>
    <t>Umtyrkhow Pg: 20 members</t>
  </si>
  <si>
    <t>20 (paid twice, 20 members each time)</t>
  </si>
  <si>
    <t>20 (2 rows x 20)</t>
  </si>
  <si>
    <t>Supplementary (not counted): a PG paid twice is reported at its group size (20), not summed (40).</t>
  </si>
  <si>
    <t>TC-15</t>
  </si>
  <si>
    <t>Identify Producer Groups based on member count</t>
  </si>
  <si>
    <t>List top 5 PGs which has more than 15 members.</t>
  </si>
  <si>
    <t>1: All financial years combined</t>
  </si>
  <si>
    <t>1,047 producer groups match the criteria, with the top five being Nongprat Lynti, Shinning Producer Group, Chedilgen Pg, Bak 13 Bansam Ading Producer Group, and Bak 13 Orange Producer Group. These groups have sizes of 190, 20, 20, 20, and 20 respectively.</t>
  </si>
  <si>
    <t>SELECT pg_id,
       MAX(pg_name)          AS pg_name,
       lgd_district,
       MAX(no_of_pg_members) AS group_size
FROM curated.v_focus_legacy
GROUP BY pg_id, lgd_district
HAVING MAX(no_of_pg_members) &gt; 15
ORDER BY group_size DESC, pg_id
LIMIT 5</t>
  </si>
  <si>
    <t>1,047 PGs have &gt;15 members; top 5: Nongprat Lynti 190, Shinning Producer Group 20, Chedilgen Pg 20, Bak 13 Bansam Ading Producer Group 20, Bak 13 Orange Producer Group 20</t>
  </si>
  <si>
    <t>1,047 PGs with MAX(members)&gt;15; max 190 (Nongprat Lynti), then many ties at 20</t>
  </si>
  <si>
    <t>1,047; 190 (Nongprat Lynti), then ties at 20</t>
  </si>
  <si>
    <t>Correct: each of the 5 named PGs was checked in DB and raw (190, 20, 20, 20, 20). Positions 2-5 are ties at 20 members, so any 4 of the 20-member PGs are valid. Remark: the 190-member PG is an outlier in the source data (all others are &lt;= 20).</t>
  </si>
  <si>
    <t>TC-16</t>
  </si>
  <si>
    <t>Calculate the total number of Producer Group members</t>
  </si>
  <si>
    <t>What is the total number of PG members recorded till now?</t>
  </si>
  <si>
    <t>The total number of PG members recorded is 102,021.</t>
  </si>
  <si>
    <t>SELECT SUM(no_of_pg_members) AS memberships
FROM curated.v_focus_legacy</t>
  </si>
  <si>
    <t>102,021</t>
  </si>
  <si>
    <t>Correct (same definition remark as TC-10).</t>
  </si>
  <si>
    <t>TC-17</t>
  </si>
  <si>
    <t>Calculate total Producer Group members by district</t>
  </si>
  <si>
    <t>What is the total number of PG members in West Garo Hills?</t>
  </si>
  <si>
    <t>West Garo Hills has 21,867 PG members across all financial years.</t>
  </si>
  <si>
    <t>SELECT SUM(no_of_pg_members) AS memberships
FROM curated.v_focus_legacy
WHERE lgd_district = 'WEST GARO HILLS'
LIMIT 1</t>
  </si>
  <si>
    <t>21,867 PG members in West Garo Hills</t>
  </si>
  <si>
    <t>21,867</t>
  </si>
  <si>
    <t>TC-18</t>
  </si>
  <si>
    <t>Calculate the total amount disbursed by district</t>
  </si>
  <si>
    <t>What is the total amount disbursed for East Khasi Hills?</t>
  </si>
  <si>
    <t>2: Focus Legacy (producer group payments) &gt; All financial years combined</t>
  </si>
  <si>
    <t>The total amount disbursed for East Khasi Hills for Focus Legacy across all financial years is 54205000.00.</t>
  </si>
  <si>
    <t>SELECT SUM(amount_disbursed) AS amount_disbursed
FROM curated.v_focus_legacy
WHERE lgd_district = 'EAST KHASI HILLS'
LIMIT 1</t>
  </si>
  <si>
    <t>54205000.00 (East Khasi Hills, all years)</t>
  </si>
  <si>
    <t>Rs 5,42,05,000</t>
  </si>
  <si>
    <t>Correct value. Presentation remark: printed as '54205000.00' with no Rs symbol or Indian digit grouping.</t>
  </si>
  <si>
    <t>TC-19</t>
  </si>
  <si>
    <t>Identify Producer Groups based on disbursed amount</t>
  </si>
  <si>
    <t>Which Producer Groups received more than ₹1,00,000?</t>
  </si>
  <si>
    <t>541 producer groups match in total; the top 25 are shown below.
Here are the 25 results:
- PG-FOCUS-WKH-3565 / Nongprat Lynti / EASTERN WEST KHASI HILLS - payments: 2, memberships: 201, amount disbursed: 1,005,000, groups qualifying: 541
- PG-FOCUS-SWGH-780 / Doram Pg / SOUTH WEST GARO HILLS - payments: 2, memberships: 40, amount disbursed: 200,000, groups qualifying: 541
- PG-FOCUS-NGH-3003 / Rangsang / NORTH GARO HILLS - payments: 2, memberships: 40, amount disbursed: 200,000, groups qualifying: 541
- PG-FOCUS-EKH-2613 / Umtyrkhow Pg / EAST KHASI HILLS - payments: 2, memberships: 40, amount disbursed: 200,000, groups qualifying: 541
- PG-FOCUS-NGH-2508 / Evergreen Producer Group / NORTH GARO HILLS - payments: 2, memberships: 40, amount disbursed: 200,000, groups qualifying: 541
- PG-FOCUS-WKH-5956 / Iainehlang Pg / WEST KHASI HILLS - payments: 2, memberships: 38, amount disbursed: 190,000, groups qualifying: 541
- PG-FOCUS-WGH-20068 / Rangsang Producer Group / WEST GARO HILLS - payments: 2, memberships: 36, amount disbursed: 180,000, groups qualifying: 541
- PG-FOCUS-RB-3709 / Nongmahir Pg-1 / RI BHOI - payments: 2, memberships: 36, amount disbursed: 180,000, groups qualifying: 541
- PG-FOCUS-WKH-7584 / Treilang / WEST KHASI HILLS - payments: 2, memberships: 36, amount disbursed: 180,000, groups qualifying: 541
- PG-FOCUS-RB-18747 / Erifa-14 Producer Group Pynthor / RI BHOI - payments: 2, memberships: 35, amount disbursed: 175,000, groups qualifying: 541
- PG-FOCUS-WKH-661</t>
  </si>
  <si>
    <t>SELECT pg_id,
       MAX(pg_name)          AS pg_name,
       lgd_district,
       COUNT(*)              AS payments,
       SUM(no_of_pg_members) AS memberships,
       SUM(amount_disbursed) AS amount_disbursed,
       COUNT(*) OVER ()      AS groups_qualifying
FROM curated.v_focus_legacy
GROUP BY pg_id, lgd_district
HAVING SUM(amount_disbursed) &gt; 100000
ORDER BY amount_disbursed DESC
LIMIT 25</t>
  </si>
  <si>
    <t>541 PGs received &gt; Rs 1,00,000; top 25 listed, highest Nongprat Lynti Rs 10,05,000</t>
  </si>
  <si>
    <t>541 PGs; max Rs 10,05,000</t>
  </si>
  <si>
    <t>Correct total (541) and every listed PG's amount checked in DB and raw. Remarks: only the top 25 are listed in the text (all 541 qualify); 'groups qualifying: 541' is repeated on each line (cosmetic).</t>
  </si>
  <si>
    <t>TC-20</t>
  </si>
  <si>
    <t>Retrieve remittances within a specific date range</t>
  </si>
  <si>
    <t>Show me all remittances made between April and June 2025.</t>
  </si>
  <si>
    <t>Focus Legacy shows 5,106 remittances made between April and June 2025. The total amount disbursed for this period was 95,440,000.00.</t>
  </si>
  <si>
    <t>SELECT COUNT(*) AS payments,
       SUM(amount_disbursed) AS amount_disbursed,
       MIN(date_of_remittance) AS first_payment,
       MAX(date_of_remittance) AS last_payment
FROM curated.v_focus_legacy
WHERE date_of_remittance &gt;= DATE '2025-04-01'
  AND date_of_remittance &lt; DATE '2025-07-01'
LIMIT 1000</t>
  </si>
  <si>
    <t>5,106 remittances, Rs 95,440,000.00 (Apr-Jun 2025)</t>
  </si>
  <si>
    <t>5,106 rows; Rs 9,54,40,000</t>
  </si>
  <si>
    <t>Correct count and amount. Remark: 'show me all remittances' is answered as a summary (count + total) rather than a 5,106-line listing - appropriate for a chat answer.</t>
  </si>
  <si>
    <t>TC-21</t>
  </si>
  <si>
    <t>Calculate monthly remittance amounts by financial year</t>
  </si>
  <si>
    <t>How much was remitted during each month for financial year 2022-23?</t>
  </si>
  <si>
    <t>The remitted amounts for Focus Legacy in FY 2022-23 were 52,035,000.00 in month 4 and 89,755,000.00 in month 5. The total disbursed across these months sums to 141,790,000.</t>
  </si>
  <si>
    <t>SELECT 
    EXTRACT(MONTH FROM date_of_remittance) AS month,
    SUM(amount_disbursed) AS amount_disbursed
FROM curated.v_focus_legacy
WHERE financial_year_short = '2022-23'
GROUP BY EXTRACT(MONTH FROM date_of_remittance)
ORDER BY month</t>
  </si>
  <si>
    <t>FY 2022-23: month 4 = 52,035,000.00; month 5 = 89,755,000.00; total 141,790,000</t>
  </si>
  <si>
    <t>Apr-2022 Rs 5,20,35,000; May-2022 Rs 8,97,55,000 (only 2 months have data)</t>
  </si>
  <si>
    <t>Apr-2022 Rs 5,20,35,000; May-2022 Rs 8,97,55,000</t>
  </si>
  <si>
    <t>Correct. Presentation remark: months shown as 'month 4 / month 5' instead of 'April 2022 / May 2022'.</t>
  </si>
  <si>
    <t>TC-22</t>
  </si>
  <si>
    <t>Identify beneficiary records by financial year</t>
  </si>
  <si>
    <t>How many records of beneficiaries are available for each financial year?</t>
  </si>
  <si>
    <t>The available records for Focus Legacy are 965 in 2021-22, 2,139 in 2022-23, 2,653 in 2024-25, and 8,812 in 2025-26. These four years account for a total of 14,569 records across the dataset.</t>
  </si>
  <si>
    <t>SELECT financial_year_short,
       COUNT(*) AS records
FROM curated.v_focus_legacy
GROUP BY financial_year_short
ORDER BY financial_year_short
LIMIT 100</t>
  </si>
  <si>
    <t>2021-22: 965; 2022-23: 2,139; 2024-25: 2,653; 2025-26: 8,812; total 14,569</t>
  </si>
  <si>
    <t>965 / 2,139 / 2,653 / 8,812 = 14,569</t>
  </si>
  <si>
    <t>Correct for all four years.</t>
  </si>
  <si>
    <t>TC-23</t>
  </si>
  <si>
    <t>Calculate total remittance for a financial year</t>
  </si>
  <si>
    <t>What was the total amount remitted in FY 2024-25?</t>
  </si>
  <si>
    <t>The total amount remitted in FY 2024-25 for Focus Legacy was 114990000.00.</t>
  </si>
  <si>
    <t>SELECT SUM(amount_disbursed) AS amount_disbursed
FROM curated.v_focus_legacy
WHERE financial_year_short = '2024-25'
LIMIT 1</t>
  </si>
  <si>
    <t>114990000.00 in FY 2024-25</t>
  </si>
  <si>
    <t>Rs 11,49,90,000</t>
  </si>
  <si>
    <t>Correct value. Presentation remark: unformatted number (no Rs / digit grouping).</t>
  </si>
  <si>
    <t>TC-24</t>
  </si>
  <si>
    <t>Compare total remittances between financial years</t>
  </si>
  <si>
    <t>Compare the total remittance between FY 2023-24 and FY 2024-25.</t>
  </si>
  <si>
    <t>FY 2023-24 holds no data for this scheme, so FY 2022-23 - the nearest financial year that does - is compared instead. That is a gap in the records, not a zero.
Focus Legacy disbursed 141,790,000 in FY 2022-23 and 114,990,000 in FY 2024-25. The total remittance across these two years sums to 256,780,000.</t>
  </si>
  <si>
    <t>SELECT financial_year_short,
       SUM(amount_disbursed) AS amount_disbursed,
       SUM(no_of_pg_members) AS memberships
FROM curated.v_focus_legacy
WHERE financial_year_short IN ('2022-23', '2024-25')
GROUP BY financial_year_short
ORDER BY financial_year_short
LIMIT 100</t>
  </si>
  <si>
    <t>States FY 2023-24 has no data (a gap, not a zero); compares nearest FY 2022-23 Rs 141,790,000 with FY 2024-25 Rs 114,990,000</t>
  </si>
  <si>
    <t>FY 2023-24: 0 rows; FY 2022-23 Rs 14,17,90,000; FY 2024-25 Rs 11,49,90,000</t>
  </si>
  <si>
    <t>FY 2023-24: 0 rows; 2022-23 Rs 14,17,90,000; 2024-25 Rs 11,49,90,000</t>
  </si>
  <si>
    <t>Correct and honest: FY 2023-24 is absent in both DB and raw; the bot says so up front and gives the correct 2024-25 figure.</t>
  </si>
  <si>
    <t>TC-25</t>
  </si>
  <si>
    <t>Count Producer Groups by district</t>
  </si>
  <si>
    <t>How many Producer Groups are mapped to each district?</t>
  </si>
  <si>
    <t>WEST GARO HILLS has 2,701 producer groups, followed by NORTH GARO HILLS with 1,173 and WEST JAINTIA HILLS with 1,130. The remaining districts show 955 for RI BHOI, 928 for EAST GARO HILLS, 926 for WEST KHASI HILLS, 909 for EAST KHASI HILLS, 794 for SOUTH WEST GARO HILLS, 792 for EASTERN WEST KHASI HILLS, 626 for EAST JAINTIA HILLS, 532 for SOUTH GARO HILLS, and 440 for SOUTH WEST KHASI HILLS.</t>
  </si>
  <si>
    <t>SELECT lgd_district,
       COUNT(DISTINCT pg_id) AS producer_groups
FROM curated.v_focus_legacy
GROUP BY lgd_district
ORDER BY producer_groups DESC
LIMIT 1000</t>
  </si>
  <si>
    <t>12 districts: WGH 2,701; NGH 1,173; WJH 1,130; RB 955; EGH 928; WKH 926; EKH 909; SWGH 794; EWKH 792; EJH 626; SGH 532; SWKH 440</t>
  </si>
  <si>
    <t>identical 12 values</t>
  </si>
  <si>
    <t>All 12 district counts correct.</t>
  </si>
  <si>
    <t>TC-26</t>
  </si>
  <si>
    <t>Count Producer Groups by block within a district</t>
  </si>
  <si>
    <t>How many Producer Groups are mapped to each block for West Khasi Hills?</t>
  </si>
  <si>
    <t>West Khasi Hills has 921 total producer groups mapped across all blocks. Nongstoin has 460, Mawshynrut has 286, Shallang has 78, Rambrai has 56, and Ri Muliang has 41.</t>
  </si>
  <si>
    <t>SELECT lgd_block,
       COUNT(DISTINCT pg_id) AS producer_groups
FROM curated.v_focus_legacy
WHERE lgd_district = 'WEST KHASI HILLS'
  AND lgd_block IS NOT NULL
GROUP BY lgd_block
ORDER BY producer_groups DESC</t>
  </si>
  <si>
    <t>Nongstoin 460, Mawshynrut 286, Shallang 78, Rambrai 56, Ri Muliang 41 (921 across the blocks)</t>
  </si>
  <si>
    <t>460 / 286 / 78 / 56 / 41; + 5 PGs with no block (district total 926)</t>
  </si>
  <si>
    <t>460 / 286 / 78 / 56 / 41; + 5 PGs with blank block</t>
  </si>
  <si>
    <t>All 5 block counts correct. Remark: 5 PGs in West Khasi Hills have no block in the source (raw and DB); the bot does not mention them, and its '921 total ... across all blocks' could be read as the district total (926, see TC-25).</t>
  </si>
  <si>
    <t>TC-27</t>
  </si>
  <si>
    <t>Identify Producer Groups mapped to a village</t>
  </si>
  <si>
    <t>Which Producer Groups are mapped to Abima village?</t>
  </si>
  <si>
    <t>Six Producer Groups are mapped to Abima village: Rikgitchak Producers Group, Sundare Pg, Dorimit Pg, Nabal Pg, Green Leave Pg, and Chimandal Pg.</t>
  </si>
  <si>
    <t>SELECT DISTINCT pg_id, MAX(pg_name) AS pg_name
FROM curated.v_focus_legacy
WHERE village_code = 272907
GROUP BY pg_id
ORDER BY pg_id
LIMIT 25</t>
  </si>
  <si>
    <t>6 PGs: Rikgitchak Producers Group, Sundare Pg, Dorimit Pg, Nabal Pg, Green Leave Pg, Chimandal Pg</t>
  </si>
  <si>
    <t>same 6 PGs</t>
  </si>
  <si>
    <t>same 6 PGs (raw also carries the older spellings 'Sundare' and 'Dorimit' for 2 of them)</t>
  </si>
  <si>
    <t>Correct - all 6 groups named.</t>
  </si>
  <si>
    <t>TC-28</t>
  </si>
  <si>
    <t>Count Producer Groups by constituency</t>
  </si>
  <si>
    <t>How many Producer Groups are mapped to Songsak?</t>
  </si>
  <si>
    <t>4: The SONGSAK assembly constituency &gt; Focus Legacy (producer group payments) &gt; The whole SONGSAK constituency &gt; All financial years combined</t>
  </si>
  <si>
    <t>There are 387 Producer Groups mapped to SONGSAK. This count covers the whole constituency across all financial years.</t>
  </si>
  <si>
    <t>SELECT COUNT(DISTINCT pg_id) AS producer_groups
FROM curated.v_focus_legacy f
JOIN curated.dim_geography g ON g.geography_key = f.geography_key
WHERE UPPER(g.ac_name) = UPPER('SONGSAK')
LIMIT 10000</t>
  </si>
  <si>
    <t>387 PGs in Songsak assembly constituency</t>
  </si>
  <si>
    <t>387 (via dim_geography.ac_name)</t>
  </si>
  <si>
    <t>387 (mapped_constituency_name)</t>
  </si>
  <si>
    <t>Correct. 'Songsak' is a block, a constituency and a village, so the bot asks which one (constituency chosen, as in the use case). Cosmetic remark: the whole-constituency chip text mentions '190 villages in the employment data' (MGNREGA wording) inside a Focus Legacy conversation.</t>
  </si>
  <si>
    <t>TC-28blk</t>
  </si>
  <si>
    <t>Supplementary: same question, C&amp;RD block chip</t>
  </si>
  <si>
    <t>2: The Songsak C&amp;RD block &gt; All financial years combined</t>
  </si>
  <si>
    <t>Songsak block has 344 Producer Groups mapped across all financial years.</t>
  </si>
  <si>
    <t>SELECT COUNT(DISTINCT pg_id) AS producer_groups
FROM curated.v_focus_legacy
WHERE lgd_block = 'SONGSAK'
LIMIT 100</t>
  </si>
  <si>
    <t>344 PGs in Songsak block</t>
  </si>
  <si>
    <t>344</t>
  </si>
  <si>
    <t>Supplementary (not counted): the block chip of the same question also answers correctly.</t>
  </si>
  <si>
    <t>Focus Legacy - DB (curated.v_focus_legacy) vs raw file (Focus Legacy to share to BLH.csv), 2026-09-29</t>
  </si>
  <si>
    <t>Check</t>
  </si>
  <si>
    <t>Raw CSV</t>
  </si>
  <si>
    <t>DB</t>
  </si>
  <si>
    <t>Difference (DB - Raw)</t>
  </si>
  <si>
    <t>Status</t>
  </si>
  <si>
    <t>Note</t>
  </si>
  <si>
    <t>Row count</t>
  </si>
  <si>
    <t>joined 1:1 on raw id = DB source_row_id; 0 rows only in one source</t>
  </si>
  <si>
    <t>Total amount disbursed (Rs)</t>
  </si>
  <si>
    <t>Total PG members (sum over payments)</t>
  </si>
  <si>
    <t>TC-10 / TC-16</t>
  </si>
  <si>
    <t>PG members, each PG counted once at its largest size</t>
  </si>
  <si>
    <t>alternative definition, see TC-10 remark</t>
  </si>
  <si>
    <t>Distinct pg_id</t>
  </si>
  <si>
    <t>TC-08 / TC-11</t>
  </si>
  <si>
    <t>PGs paid more than once</t>
  </si>
  <si>
    <t>Exact duplicate payment rows</t>
  </si>
  <si>
    <t>PGs with &gt; 15 members</t>
  </si>
  <si>
    <t>PG members, West Garo Hills</t>
  </si>
  <si>
    <t>Amount, East Khasi Hills (Rs)</t>
  </si>
  <si>
    <t>PGs with total amount &gt; Rs 1,00,000</t>
  </si>
  <si>
    <t>Largest amount to one PG (Rs)</t>
  </si>
  <si>
    <t>Remittances Apr-Jun 2025 (rows)</t>
  </si>
  <si>
    <t>Remittances Apr-Jun 2025 (Rs)</t>
  </si>
  <si>
    <t>Rows in FY 2023-24</t>
  </si>
  <si>
    <t>TC-24: the year is absent from the data</t>
  </si>
  <si>
    <t>PGs in Songsak assembly constituency</t>
  </si>
  <si>
    <t>TC-28 (DB via dim_geography.ac_name)</t>
  </si>
  <si>
    <t>PGs in Songsak block</t>
  </si>
  <si>
    <t>PGs in Abima village</t>
  </si>
  <si>
    <t>TC-27: 6 groups; raw also holds 2 older name spellings for the same pg_ids</t>
  </si>
  <si>
    <t>Amount remitted 2022-04 (Rs)</t>
  </si>
  <si>
    <t>TC-21 (FY 2022-23)</t>
  </si>
  <si>
    <t>Amount remitted 2022-05 (Rs)</t>
  </si>
  <si>
    <t>Records FY 2021-22</t>
  </si>
  <si>
    <t>Records FY 2022-23</t>
  </si>
  <si>
    <t>Records FY 2024-25</t>
  </si>
  <si>
    <t>Records FY 2025-26</t>
  </si>
  <si>
    <t>Amount FY 2024-25 (Rs)</t>
  </si>
  <si>
    <t>PGs in East Garo Hills</t>
  </si>
  <si>
    <t>PGs in East Jaintia Hills</t>
  </si>
  <si>
    <t>PGs in East Khasi Hills</t>
  </si>
  <si>
    <t>PGs in Eastern West Khasi Hills</t>
  </si>
  <si>
    <t>PGs in North Garo Hills</t>
  </si>
  <si>
    <t>PGs in Ri Bhoi</t>
  </si>
  <si>
    <t>PGs in South Garo Hills</t>
  </si>
  <si>
    <t>PGs in South West Garo Hills</t>
  </si>
  <si>
    <t>PGs in South West Khasi Hills</t>
  </si>
  <si>
    <t>PGs in West Garo Hills</t>
  </si>
  <si>
    <t>PGs in West Jaintia Hills</t>
  </si>
  <si>
    <t>PGs in West Khasi Hills</t>
  </si>
  <si>
    <t>PGs in West Khasi Hills / Nongstoin</t>
  </si>
  <si>
    <t>PGs in West Khasi Hills / Mawshynrut</t>
  </si>
  <si>
    <t>PGs in West Khasi Hills / Shallang</t>
  </si>
  <si>
    <t>PGs in West Khasi Hills / Rambrai</t>
  </si>
  <si>
    <t>PGs in West Khasi Hills / Ri Muliang</t>
  </si>
  <si>
    <t>PGs in West Khasi Hills / (Blank)</t>
  </si>
  <si>
    <t>Row-level: rows where pg_id differs</t>
  </si>
  <si>
    <t>row-by-row compare</t>
  </si>
  <si>
    <t>Row-level: rows where no_of_pg_members differs</t>
  </si>
  <si>
    <t>Row-level: rows where amount differs</t>
  </si>
  <si>
    <t>Row-level: rows where date_of_remittance differs</t>
  </si>
  <si>
    <t>Row-level: rows where financial_year differs</t>
  </si>
  <si>
    <t>Row-level: rows where district differs</t>
  </si>
  <si>
    <t>Row-level: rows where block (raw has a block) differs</t>
  </si>
  <si>
    <t>Row-level: rows where village (raw has a village) differs</t>
  </si>
  <si>
    <t>Row-level: rows where constituency (raw has one) differs</t>
  </si>
  <si>
    <t>Row-level: rows where pg name (exact text) differs</t>
  </si>
  <si>
    <t>DB keeps one current name per pg_id (by design); raw has older spellings</t>
  </si>
  <si>
    <t>Rows with no block</t>
  </si>
  <si>
    <t>Rows with no constituency</t>
  </si>
  <si>
    <t>TC-01 - Understand the FOCUS scheme - PASS</t>
  </si>
  <si>
    <t>TC-02 - Understand the scheme objective - PASS</t>
  </si>
  <si>
    <t>TC-03 - Understand beneficiary eligibility - PASS</t>
  </si>
  <si>
    <t>TC-04 - Understand Producer Groups - PASS</t>
  </si>
  <si>
    <t>TC-05 - Understand financial assistance - PASS</t>
  </si>
  <si>
    <t>TC-06 - Understand scheme support provided to Producer Groups - PASS</t>
  </si>
  <si>
    <t>TC-07 - Understand fund distribution - PASS</t>
  </si>
  <si>
    <t>TC-08 - Understand scheme coverage - PASS</t>
  </si>
  <si>
    <t>TC-09 - Get a scheme overview for official briefing - PASS</t>
  </si>
  <si>
    <t>TC-10 - Identify total beneficiaries in the FOCUS scheme - PASS</t>
  </si>
  <si>
    <t>TC-11 - Identify unique Producer Groups - PASS</t>
  </si>
  <si>
    <t>TC-12 - Identify duplicate Producer Groups - PASS</t>
  </si>
  <si>
    <t>TC-13 - Search for a Producer Group by name - PASS</t>
  </si>
  <si>
    <t>TC-14 - Check the number of members in a Producer Group - PASS</t>
  </si>
  <si>
    <t>TC-14b - Supplementary: members of a PG that was paid twice - PASS</t>
  </si>
  <si>
    <t>TC-15 - Identify Producer Groups based on member count - PASS</t>
  </si>
  <si>
    <t>TC-16 - Calculate the total number of Producer Group members - PASS</t>
  </si>
  <si>
    <t>TC-17 - Calculate total Producer Group members by district - PASS</t>
  </si>
  <si>
    <t>TC-18 - Calculate the total amount disbursed by district - PASS</t>
  </si>
  <si>
    <t>TC-19 - Identify Producer Groups based on disbursed amount - PASS</t>
  </si>
  <si>
    <t>TC-20 - Retrieve remittances within a specific date range - PASS</t>
  </si>
  <si>
    <t>TC-21 - Calculate monthly remittance amounts by financial year - PASS</t>
  </si>
  <si>
    <t>TC-22 - Identify beneficiary records by financial year - PASS</t>
  </si>
  <si>
    <t>TC-23 - Calculate total remittance for a financial year - PASS</t>
  </si>
  <si>
    <t>TC-24 - Compare total remittances between financial years - PASS</t>
  </si>
  <si>
    <t>TC-25 - Count Producer Groups by district - PASS</t>
  </si>
  <si>
    <t>TC-26 - Count Producer Groups by block within a district - PASS</t>
  </si>
  <si>
    <t>TC-27 - Identify Producer Groups mapped to a village - PASS</t>
  </si>
  <si>
    <t>TC-28 - Count Producer Groups by constituency - PASS</t>
  </si>
  <si>
    <t>TC-28blk - Supplementary: same question, C&amp;RD block chip -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</si>
</sst>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1" x14ac:knownFonts="1">
    <font>
      <sz val="11"/>
      <color theme="1"/>
      <name val="Calibri"/>
      <family val="2"/>
      <scheme val="minor"/>
    </font>
    <font>
      <b/>
      <sz val="13"/>
      <color rgb="FF007A33"/>
      <name val="Arial"/>
    </font>
    <font>
      <b/>
      <sz val="11"/>
      <color rgb="FFFFFFFF"/>
      <name val="Arial"/>
    </font>
    <font>
      <sz val="9"/>
      <name val="Arial"/>
    </font>
    <font>
      <b/>
      <sz val="9"/>
      <name val="Arial"/>
    </font>
    <font>
      <u/>
      <sz val="9"/>
      <color rgb="FF0563C1"/>
      <name val="Arial"/>
    </font>
    <font>
      <b/>
      <sz val="13"/>
      <name val="Arial"/>
    </font>
    <font>
      <sz val="10"/>
      <name val="Arial"/>
    </font>
    <font>
      <b/>
      <sz val="15"/>
      <name val="Arial"/>
    </font>
    <font>
      <b/>
      <sz val="10"/>
      <name val="Arial"/>
    </font>
    <font>
      <b/>
      <sz val="12"/>
      <name val="Arial"/>
    </font>
  </fonts>
  <fills count="5">
    <fill>
      <patternFill patternType="none"/>
    </fill>
    <fill>
      <patternFill patternType="gray125"/>
    </fill>
    <fill>
      <patternFill patternType="solid">
        <fgColor rgb="FF1F3864"/>
      </patternFill>
    </fill>
    <fill>
      <patternFill patternType="solid">
        <fgColor rgb="FFC6EFCE"/>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8" fillId="0" borderId="0" xfId="0" applyFont="1"/>
    <xf numFmtId="0" fontId="9" fillId="0" borderId="0" xfId="0" applyFont="1"/>
    <xf numFmtId="0" fontId="7" fillId="0" borderId="0" xfId="0" applyFont="1" applyAlignment="1">
      <alignment horizontal="left" vertical="top" wrapText="1"/>
    </xf>
    <xf numFmtId="0" fontId="10" fillId="0" borderId="0" xfId="0" applyFont="1"/>
    <xf numFmtId="0" fontId="7" fillId="0" borderId="0" xfId="0" applyFont="1" applyAlignment="1">
      <alignment horizontal="left"/>
    </xf>
    <xf numFmtId="0" fontId="7" fillId="3" borderId="0" xfId="0" applyFont="1" applyFill="1" applyAlignment="1">
      <alignment horizontal="left"/>
    </xf>
    <xf numFmtId="0" fontId="7" fillId="4" borderId="0" xfId="0" applyFont="1" applyFill="1" applyAlignment="1">
      <alignment horizontal="left"/>
    </xf>
    <xf numFmtId="165" fontId="7" fillId="0" borderId="0" xfId="0" applyNumberFormat="1" applyFont="1" applyAlignment="1">
      <alignment horizontal="left"/>
    </xf>
    <xf numFmtId="0" fontId="2" fillId="2" borderId="1" xfId="0" applyFont="1" applyFill="1" applyBorder="1" applyAlignment="1">
      <alignment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6" fillId="0" borderId="0" xfId="0" applyFont="1"/>
    <xf numFmtId="0" fontId="7" fillId="0" borderId="1" xfId="0" applyFont="1" applyBorder="1" applyAlignment="1">
      <alignment vertical="top" wrapText="1"/>
    </xf>
    <xf numFmtId="164" fontId="7" fillId="0" borderId="1" xfId="0" applyNumberFormat="1" applyFont="1" applyBorder="1"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8572500" cy="825817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48</xdr:row>
      <xdr:rowOff>0</xdr:rowOff>
    </xdr:from>
    <xdr:ext cx="8572500" cy="7229475"/>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89</xdr:row>
      <xdr:rowOff>0</xdr:rowOff>
    </xdr:from>
    <xdr:ext cx="8572500" cy="6543675"/>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127</xdr:row>
      <xdr:rowOff>0</xdr:rowOff>
    </xdr:from>
    <xdr:ext cx="8572500" cy="5572125"/>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160</xdr:row>
      <xdr:rowOff>0</xdr:rowOff>
    </xdr:from>
    <xdr:ext cx="8572500" cy="6372225"/>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197</xdr:row>
      <xdr:rowOff>0</xdr:rowOff>
    </xdr:from>
    <xdr:ext cx="8572500" cy="4886325"/>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226</xdr:row>
      <xdr:rowOff>0</xdr:rowOff>
    </xdr:from>
    <xdr:ext cx="8572500" cy="70580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267</xdr:row>
      <xdr:rowOff>0</xdr:rowOff>
    </xdr:from>
    <xdr:ext cx="8572500" cy="7239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309</xdr:row>
      <xdr:rowOff>0</xdr:rowOff>
    </xdr:from>
    <xdr:ext cx="8572500" cy="8258175"/>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356</xdr:row>
      <xdr:rowOff>0</xdr:rowOff>
    </xdr:from>
    <xdr:ext cx="8572500" cy="9582150"/>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410</xdr:row>
      <xdr:rowOff>0</xdr:rowOff>
    </xdr:from>
    <xdr:ext cx="8572500" cy="7096125"/>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451</xdr:row>
      <xdr:rowOff>0</xdr:rowOff>
    </xdr:from>
    <xdr:ext cx="8572500" cy="5153025"/>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482</xdr:row>
      <xdr:rowOff>0</xdr:rowOff>
    </xdr:from>
    <xdr:ext cx="8572500" cy="4867275"/>
    <xdr:pic>
      <xdr:nvPicPr>
        <xdr:cNvPr id="14" name="Image 13" descr="Picture">
          <a:extLst>
            <a:ext uri="{FF2B5EF4-FFF2-40B4-BE49-F238E27FC236}">
              <a16:creationId xmlns:a16="http://schemas.microsoft.com/office/drawing/2014/main" id="{00000000-0008-0000-03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0</xdr:colOff>
      <xdr:row>511</xdr:row>
      <xdr:rowOff>0</xdr:rowOff>
    </xdr:from>
    <xdr:ext cx="8572500" cy="6324600"/>
    <xdr:pic>
      <xdr:nvPicPr>
        <xdr:cNvPr id="15" name="Image 14" descr="Picture">
          <a:extLst>
            <a:ext uri="{FF2B5EF4-FFF2-40B4-BE49-F238E27FC236}">
              <a16:creationId xmlns:a16="http://schemas.microsoft.com/office/drawing/2014/main" id="{00000000-0008-0000-03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0</xdr:colOff>
      <xdr:row>548</xdr:row>
      <xdr:rowOff>0</xdr:rowOff>
    </xdr:from>
    <xdr:ext cx="8572500" cy="4695825"/>
    <xdr:pic>
      <xdr:nvPicPr>
        <xdr:cNvPr id="16" name="Image 15" descr="Picture">
          <a:extLst>
            <a:ext uri="{FF2B5EF4-FFF2-40B4-BE49-F238E27FC236}">
              <a16:creationId xmlns:a16="http://schemas.microsoft.com/office/drawing/2014/main" id="{00000000-0008-0000-03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0</xdr:colOff>
      <xdr:row>576</xdr:row>
      <xdr:rowOff>0</xdr:rowOff>
    </xdr:from>
    <xdr:ext cx="8572500" cy="7296150"/>
    <xdr:pic>
      <xdr:nvPicPr>
        <xdr:cNvPr id="17" name="Image 16" descr="Picture">
          <a:extLst>
            <a:ext uri="{FF2B5EF4-FFF2-40B4-BE49-F238E27FC236}">
              <a16:creationId xmlns:a16="http://schemas.microsoft.com/office/drawing/2014/main" id="{00000000-0008-0000-03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0</xdr:col>
      <xdr:colOff>0</xdr:colOff>
      <xdr:row>618</xdr:row>
      <xdr:rowOff>0</xdr:rowOff>
    </xdr:from>
    <xdr:ext cx="8572500" cy="3810000"/>
    <xdr:pic>
      <xdr:nvPicPr>
        <xdr:cNvPr id="18" name="Image 17" descr="Picture">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0</xdr:col>
      <xdr:colOff>0</xdr:colOff>
      <xdr:row>642</xdr:row>
      <xdr:rowOff>0</xdr:rowOff>
    </xdr:from>
    <xdr:ext cx="8572500" cy="5581650"/>
    <xdr:pic>
      <xdr:nvPicPr>
        <xdr:cNvPr id="19" name="Image 18" descr="Picture">
          <a:extLst>
            <a:ext uri="{FF2B5EF4-FFF2-40B4-BE49-F238E27FC236}">
              <a16:creationId xmlns:a16="http://schemas.microsoft.com/office/drawing/2014/main" id="{00000000-0008-0000-03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0</xdr:col>
      <xdr:colOff>0</xdr:colOff>
      <xdr:row>675</xdr:row>
      <xdr:rowOff>0</xdr:rowOff>
    </xdr:from>
    <xdr:ext cx="8572500" cy="7381875"/>
    <xdr:pic>
      <xdr:nvPicPr>
        <xdr:cNvPr id="20" name="Image 19" descr="Picture">
          <a:extLst>
            <a:ext uri="{FF2B5EF4-FFF2-40B4-BE49-F238E27FC236}">
              <a16:creationId xmlns:a16="http://schemas.microsoft.com/office/drawing/2014/main" id="{00000000-0008-0000-03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0</xdr:col>
      <xdr:colOff>0</xdr:colOff>
      <xdr:row>717</xdr:row>
      <xdr:rowOff>0</xdr:rowOff>
    </xdr:from>
    <xdr:ext cx="8572500" cy="11068050"/>
    <xdr:pic>
      <xdr:nvPicPr>
        <xdr:cNvPr id="21" name="Image 20" descr="Picture">
          <a:extLst>
            <a:ext uri="{FF2B5EF4-FFF2-40B4-BE49-F238E27FC236}">
              <a16:creationId xmlns:a16="http://schemas.microsoft.com/office/drawing/2014/main" id="{00000000-0008-0000-03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0</xdr:col>
      <xdr:colOff>0</xdr:colOff>
      <xdr:row>779</xdr:row>
      <xdr:rowOff>0</xdr:rowOff>
    </xdr:from>
    <xdr:ext cx="8572500" cy="6781800"/>
    <xdr:pic>
      <xdr:nvPicPr>
        <xdr:cNvPr id="22" name="Image 21" descr="Picture">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0</xdr:col>
      <xdr:colOff>0</xdr:colOff>
      <xdr:row>818</xdr:row>
      <xdr:rowOff>0</xdr:rowOff>
    </xdr:from>
    <xdr:ext cx="8572500" cy="6638925"/>
    <xdr:pic>
      <xdr:nvPicPr>
        <xdr:cNvPr id="23" name="Image 22" descr="Picture">
          <a:extLst>
            <a:ext uri="{FF2B5EF4-FFF2-40B4-BE49-F238E27FC236}">
              <a16:creationId xmlns:a16="http://schemas.microsoft.com/office/drawing/2014/main" id="{00000000-0008-0000-03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0</xdr:col>
      <xdr:colOff>0</xdr:colOff>
      <xdr:row>856</xdr:row>
      <xdr:rowOff>0</xdr:rowOff>
    </xdr:from>
    <xdr:ext cx="8572500" cy="6181725"/>
    <xdr:pic>
      <xdr:nvPicPr>
        <xdr:cNvPr id="24" name="Image 23" descr="Picture">
          <a:extLst>
            <a:ext uri="{FF2B5EF4-FFF2-40B4-BE49-F238E27FC236}">
              <a16:creationId xmlns:a16="http://schemas.microsoft.com/office/drawing/2014/main" id="{00000000-0008-0000-03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0</xdr:col>
      <xdr:colOff>0</xdr:colOff>
      <xdr:row>892</xdr:row>
      <xdr:rowOff>0</xdr:rowOff>
    </xdr:from>
    <xdr:ext cx="8572500" cy="5724525"/>
    <xdr:pic>
      <xdr:nvPicPr>
        <xdr:cNvPr id="25" name="Image 24" descr="Picture">
          <a:extLst>
            <a:ext uri="{FF2B5EF4-FFF2-40B4-BE49-F238E27FC236}">
              <a16:creationId xmlns:a16="http://schemas.microsoft.com/office/drawing/2014/main" id="{00000000-0008-0000-03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0</xdr:col>
      <xdr:colOff>0</xdr:colOff>
      <xdr:row>926</xdr:row>
      <xdr:rowOff>0</xdr:rowOff>
    </xdr:from>
    <xdr:ext cx="8572500" cy="7467600"/>
    <xdr:pic>
      <xdr:nvPicPr>
        <xdr:cNvPr id="26" name="Image 25" descr="Picture">
          <a:extLst>
            <a:ext uri="{FF2B5EF4-FFF2-40B4-BE49-F238E27FC236}">
              <a16:creationId xmlns:a16="http://schemas.microsoft.com/office/drawing/2014/main" id="{00000000-0008-0000-03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0</xdr:col>
      <xdr:colOff>0</xdr:colOff>
      <xdr:row>969</xdr:row>
      <xdr:rowOff>0</xdr:rowOff>
    </xdr:from>
    <xdr:ext cx="8572500" cy="6553200"/>
    <xdr:pic>
      <xdr:nvPicPr>
        <xdr:cNvPr id="27" name="Image 26" descr="Picture">
          <a:extLst>
            <a:ext uri="{FF2B5EF4-FFF2-40B4-BE49-F238E27FC236}">
              <a16:creationId xmlns:a16="http://schemas.microsoft.com/office/drawing/2014/main" id="{00000000-0008-0000-03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0</xdr:col>
      <xdr:colOff>0</xdr:colOff>
      <xdr:row>1007</xdr:row>
      <xdr:rowOff>0</xdr:rowOff>
    </xdr:from>
    <xdr:ext cx="8572500" cy="6524625"/>
    <xdr:pic>
      <xdr:nvPicPr>
        <xdr:cNvPr id="28" name="Image 27" descr="Picture">
          <a:extLst>
            <a:ext uri="{FF2B5EF4-FFF2-40B4-BE49-F238E27FC236}">
              <a16:creationId xmlns:a16="http://schemas.microsoft.com/office/drawing/2014/main" id="{00000000-0008-0000-03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0</xdr:col>
      <xdr:colOff>0</xdr:colOff>
      <xdr:row>1045</xdr:row>
      <xdr:rowOff>0</xdr:rowOff>
    </xdr:from>
    <xdr:ext cx="8572500" cy="4552950"/>
    <xdr:pic>
      <xdr:nvPicPr>
        <xdr:cNvPr id="29" name="Image 28" descr="Picture">
          <a:extLst>
            <a:ext uri="{FF2B5EF4-FFF2-40B4-BE49-F238E27FC236}">
              <a16:creationId xmlns:a16="http://schemas.microsoft.com/office/drawing/2014/main" id="{00000000-0008-0000-03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0</xdr:col>
      <xdr:colOff>0</xdr:colOff>
      <xdr:row>1072</xdr:row>
      <xdr:rowOff>0</xdr:rowOff>
    </xdr:from>
    <xdr:ext cx="8572500" cy="11496675"/>
    <xdr:pic>
      <xdr:nvPicPr>
        <xdr:cNvPr id="30" name="Image 29" descr="Picture">
          <a:extLst>
            <a:ext uri="{FF2B5EF4-FFF2-40B4-BE49-F238E27FC236}">
              <a16:creationId xmlns:a16="http://schemas.microsoft.com/office/drawing/2014/main" id="{00000000-0008-0000-03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0</xdr:col>
      <xdr:colOff>0</xdr:colOff>
      <xdr:row>1136</xdr:row>
      <xdr:rowOff>0</xdr:rowOff>
    </xdr:from>
    <xdr:ext cx="8572500" cy="7067550"/>
    <xdr:pic>
      <xdr:nvPicPr>
        <xdr:cNvPr id="31" name="Image 30" descr="Picture">
          <a:extLst>
            <a:ext uri="{FF2B5EF4-FFF2-40B4-BE49-F238E27FC236}">
              <a16:creationId xmlns:a16="http://schemas.microsoft.com/office/drawing/2014/main" id="{00000000-0008-0000-03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sheetViews>
  <sheetFormatPr defaultRowHeight="14.4" x14ac:dyDescent="0.3"/>
  <cols>
    <col min="1" max="1" width="36" customWidth="1"/>
    <col min="2" max="2" width="120" customWidth="1"/>
  </cols>
  <sheetData>
    <row r="1" spans="1:2" ht="19.2" x14ac:dyDescent="0.35">
      <c r="A1" s="1" t="s">
        <v>0</v>
      </c>
    </row>
    <row r="3" spans="1:2" x14ac:dyDescent="0.3">
      <c r="A3" s="2" t="s">
        <v>1</v>
      </c>
      <c r="B3" s="3" t="s">
        <v>2</v>
      </c>
    </row>
    <row r="4" spans="1:2" ht="26.4" x14ac:dyDescent="0.3">
      <c r="A4" s="2" t="s">
        <v>3</v>
      </c>
      <c r="B4" s="3" t="s">
        <v>4</v>
      </c>
    </row>
    <row r="5" spans="1:2" x14ac:dyDescent="0.3">
      <c r="A5" s="2" t="s">
        <v>5</v>
      </c>
      <c r="B5" s="3" t="s">
        <v>6</v>
      </c>
    </row>
    <row r="6" spans="1:2" ht="39.6" x14ac:dyDescent="0.3">
      <c r="A6" s="2" t="s">
        <v>7</v>
      </c>
      <c r="B6" s="3" t="s">
        <v>8</v>
      </c>
    </row>
    <row r="7" spans="1:2" ht="66" x14ac:dyDescent="0.3">
      <c r="A7" s="2" t="s">
        <v>9</v>
      </c>
      <c r="B7" s="3" t="s">
        <v>10</v>
      </c>
    </row>
    <row r="8" spans="1:2" ht="26.4" x14ac:dyDescent="0.3">
      <c r="A8" s="2" t="s">
        <v>11</v>
      </c>
      <c r="B8" s="3" t="s">
        <v>12</v>
      </c>
    </row>
    <row r="10" spans="1:2" ht="15.6" x14ac:dyDescent="0.3">
      <c r="A10" s="4" t="s">
        <v>13</v>
      </c>
    </row>
    <row r="11" spans="1:2" x14ac:dyDescent="0.3">
      <c r="A11" s="2" t="s">
        <v>14</v>
      </c>
      <c r="B11" s="5">
        <f>COUNTIFS('Test Results'!A2:A31,"TC-??")</f>
        <v>28</v>
      </c>
    </row>
    <row r="12" spans="1:2" x14ac:dyDescent="0.3">
      <c r="A12" s="2" t="s">
        <v>15</v>
      </c>
      <c r="B12" s="6">
        <f>COUNTIFS('Test Results'!A2:A31,"TC-??",'Test Results'!P2:P31,"PASS")</f>
        <v>28</v>
      </c>
    </row>
    <row r="13" spans="1:2" x14ac:dyDescent="0.3">
      <c r="A13" s="2" t="s">
        <v>16</v>
      </c>
      <c r="B13" s="7">
        <f>COUNTIFS('Test Results'!A2:A31,"TC-??",'Test Results'!P2:P31,"FAIL")</f>
        <v>0</v>
      </c>
    </row>
    <row r="14" spans="1:2" x14ac:dyDescent="0.3">
      <c r="A14" s="2" t="s">
        <v>17</v>
      </c>
      <c r="B14" s="8">
        <f>IF(B11=0,0,B12/B11)</f>
        <v>1</v>
      </c>
    </row>
    <row r="15" spans="1:2" x14ac:dyDescent="0.3">
      <c r="A15" s="2" t="s">
        <v>18</v>
      </c>
      <c r="B15" s="5" t="str">
        <f>COUNTIFS('Test Results'!A2:A31,"TC-*?*",'Test Results'!P2:P31,"PASS")-B12&amp;" of 2 passed (TC-14b, TC-28blk)"</f>
        <v>2 of 2 passed (TC-14b, TC-28blk)</v>
      </c>
    </row>
    <row r="16" spans="1:2" x14ac:dyDescent="0.3">
      <c r="A16" s="2" t="s">
        <v>19</v>
      </c>
      <c r="B16" s="5" t="str">
        <f>COUNTIF('DB vs Raw Reconciliation'!E4:E58,"MATCH")&amp;" MATCH, "&amp;COUNTIF('DB vs Raw Reconciliation'!E4:E58,"BY DESIGN")&amp;" by design, "&amp;COUNTIF('DB vs Raw Reconciliation'!E4:E58,"MISMATCH")&amp;" MISMATCH, of "&amp;COUNTA('DB vs Raw Reconciliation'!A4:A58)</f>
        <v>54 MATCH, 1 by design, 0 MISMATCH, of 55</v>
      </c>
    </row>
    <row r="18" spans="1:2" ht="15.6" x14ac:dyDescent="0.3">
      <c r="A18" s="4" t="s">
        <v>20</v>
      </c>
    </row>
    <row r="19" spans="1:2" ht="39.6" x14ac:dyDescent="0.3">
      <c r="A19" s="2" t="s">
        <v>21</v>
      </c>
      <c r="B19" s="3" t="s">
        <v>22</v>
      </c>
    </row>
    <row r="20" spans="1:2" x14ac:dyDescent="0.3">
      <c r="A20" s="2" t="s">
        <v>23</v>
      </c>
      <c r="B20" s="3" t="s">
        <v>24</v>
      </c>
    </row>
    <row r="21" spans="1:2" x14ac:dyDescent="0.3">
      <c r="A21" s="2" t="s">
        <v>25</v>
      </c>
      <c r="B21" s="3" t="s">
        <v>26</v>
      </c>
    </row>
    <row r="22" spans="1:2" ht="26.4" x14ac:dyDescent="0.3">
      <c r="A22" s="2" t="s">
        <v>27</v>
      </c>
      <c r="B22" s="3" t="s">
        <v>28</v>
      </c>
    </row>
    <row r="23" spans="1:2" ht="26.4" x14ac:dyDescent="0.3">
      <c r="A23" s="2" t="s">
        <v>29</v>
      </c>
      <c r="B23" s="3" t="s">
        <v>30</v>
      </c>
    </row>
    <row r="24" spans="1:2" ht="26.4" x14ac:dyDescent="0.3">
      <c r="A24" s="2" t="s">
        <v>31</v>
      </c>
      <c r="B24" s="3" t="s">
        <v>32</v>
      </c>
    </row>
    <row r="25" spans="1:2" ht="26.4" x14ac:dyDescent="0.3">
      <c r="A25" s="2" t="s">
        <v>33</v>
      </c>
      <c r="B25" s="3" t="s">
        <v>34</v>
      </c>
    </row>
    <row r="26" spans="1:2" x14ac:dyDescent="0.3">
      <c r="A26" s="2" t="s">
        <v>35</v>
      </c>
      <c r="B26" s="3" t="s">
        <v>36</v>
      </c>
    </row>
    <row r="28" spans="1:2" ht="52.8" x14ac:dyDescent="0.3">
      <c r="A28" s="2" t="s">
        <v>37</v>
      </c>
      <c r="B28" s="3" t="s">
        <v>38</v>
      </c>
    </row>
    <row r="29" spans="1:2" ht="26.4" x14ac:dyDescent="0.3">
      <c r="A29" s="2" t="s">
        <v>39</v>
      </c>
      <c r="B29" s="3"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1"/>
  <sheetViews>
    <sheetView workbookViewId="0">
      <pane xSplit="2" ySplit="1" topLeftCell="C2" activePane="bottomRight" state="frozen"/>
      <selection pane="topRight"/>
      <selection pane="bottomLeft"/>
      <selection pane="bottomRight"/>
    </sheetView>
  </sheetViews>
  <sheetFormatPr defaultRowHeight="14.4" x14ac:dyDescent="0.3"/>
  <cols>
    <col min="1" max="1" width="10" customWidth="1"/>
    <col min="2" max="2" width="28" customWidth="1"/>
    <col min="3" max="3" width="38" customWidth="1"/>
    <col min="4" max="4" width="32" customWidth="1"/>
    <col min="5" max="5" width="10" customWidth="1"/>
    <col min="6" max="6" width="60" customWidth="1"/>
    <col min="7" max="7" width="50" customWidth="1"/>
    <col min="8" max="8" width="38" customWidth="1"/>
    <col min="9" max="10" width="34" customWidth="1"/>
    <col min="11" max="12" width="10" customWidth="1"/>
    <col min="13" max="15" width="8" customWidth="1"/>
    <col min="16" max="16" width="10" customWidth="1"/>
    <col min="17" max="17" width="70" customWidth="1"/>
    <col min="18" max="18" width="11" customWidth="1"/>
  </cols>
  <sheetData>
    <row r="1" spans="1:18" ht="27.6" x14ac:dyDescent="0.3">
      <c r="A1" s="9" t="s">
        <v>41</v>
      </c>
      <c r="B1" s="9" t="s">
        <v>42</v>
      </c>
      <c r="C1" s="9" t="s">
        <v>43</v>
      </c>
      <c r="D1" s="9" t="s">
        <v>44</v>
      </c>
      <c r="E1" s="9" t="s">
        <v>45</v>
      </c>
      <c r="F1" s="9" t="s">
        <v>46</v>
      </c>
      <c r="G1" s="9" t="s">
        <v>47</v>
      </c>
      <c r="H1" s="9" t="s">
        <v>48</v>
      </c>
      <c r="I1" s="9" t="s">
        <v>49</v>
      </c>
      <c r="J1" s="9" t="s">
        <v>50</v>
      </c>
      <c r="K1" s="9" t="s">
        <v>51</v>
      </c>
      <c r="L1" s="9" t="s">
        <v>52</v>
      </c>
      <c r="M1" s="9" t="s">
        <v>53</v>
      </c>
      <c r="N1" s="9" t="s">
        <v>54</v>
      </c>
      <c r="O1" s="9" t="s">
        <v>55</v>
      </c>
      <c r="P1" s="9" t="s">
        <v>56</v>
      </c>
      <c r="Q1" s="9" t="s">
        <v>57</v>
      </c>
      <c r="R1" s="9" t="s">
        <v>58</v>
      </c>
    </row>
    <row r="2" spans="1:18" ht="165" customHeight="1" x14ac:dyDescent="0.3">
      <c r="A2" s="10" t="s">
        <v>59</v>
      </c>
      <c r="B2" s="10" t="s">
        <v>60</v>
      </c>
      <c r="C2" s="10" t="s">
        <v>61</v>
      </c>
      <c r="D2" s="10" t="s">
        <v>62</v>
      </c>
      <c r="E2" s="10" t="s">
        <v>63</v>
      </c>
      <c r="F2" s="10" t="s">
        <v>64</v>
      </c>
      <c r="G2" s="10"/>
      <c r="H2" s="10" t="s">
        <v>65</v>
      </c>
      <c r="I2" s="10" t="s">
        <v>66</v>
      </c>
      <c r="J2" s="10" t="s">
        <v>66</v>
      </c>
      <c r="K2" s="10" t="s">
        <v>67</v>
      </c>
      <c r="L2" s="10" t="s">
        <v>67</v>
      </c>
      <c r="M2" s="11" t="s">
        <v>68</v>
      </c>
      <c r="N2" s="11" t="s">
        <v>68</v>
      </c>
      <c r="O2" s="11" t="s">
        <v>68</v>
      </c>
      <c r="P2" s="12" t="s">
        <v>68</v>
      </c>
      <c r="Q2" s="10" t="s">
        <v>69</v>
      </c>
      <c r="R2" s="13" t="s">
        <v>70</v>
      </c>
    </row>
    <row r="3" spans="1:18" ht="165" customHeight="1" x14ac:dyDescent="0.3">
      <c r="A3" s="10" t="s">
        <v>71</v>
      </c>
      <c r="B3" s="10" t="s">
        <v>72</v>
      </c>
      <c r="C3" s="10" t="s">
        <v>73</v>
      </c>
      <c r="D3" s="10" t="s">
        <v>62</v>
      </c>
      <c r="E3" s="10" t="s">
        <v>63</v>
      </c>
      <c r="F3" s="10" t="s">
        <v>74</v>
      </c>
      <c r="G3" s="10"/>
      <c r="H3" s="10" t="s">
        <v>65</v>
      </c>
      <c r="I3" s="10" t="s">
        <v>66</v>
      </c>
      <c r="J3" s="10" t="s">
        <v>66</v>
      </c>
      <c r="K3" s="10" t="s">
        <v>67</v>
      </c>
      <c r="L3" s="10" t="s">
        <v>67</v>
      </c>
      <c r="M3" s="11" t="s">
        <v>68</v>
      </c>
      <c r="N3" s="11" t="s">
        <v>68</v>
      </c>
      <c r="O3" s="11" t="s">
        <v>68</v>
      </c>
      <c r="P3" s="12" t="s">
        <v>68</v>
      </c>
      <c r="Q3" s="10" t="s">
        <v>75</v>
      </c>
      <c r="R3" s="13" t="s">
        <v>70</v>
      </c>
    </row>
    <row r="4" spans="1:18" ht="165" customHeight="1" x14ac:dyDescent="0.3">
      <c r="A4" s="10" t="s">
        <v>76</v>
      </c>
      <c r="B4" s="10" t="s">
        <v>77</v>
      </c>
      <c r="C4" s="10" t="s">
        <v>78</v>
      </c>
      <c r="D4" s="10" t="s">
        <v>62</v>
      </c>
      <c r="E4" s="10" t="s">
        <v>63</v>
      </c>
      <c r="F4" s="10" t="s">
        <v>79</v>
      </c>
      <c r="G4" s="10"/>
      <c r="H4" s="10" t="s">
        <v>65</v>
      </c>
      <c r="I4" s="10" t="s">
        <v>66</v>
      </c>
      <c r="J4" s="10" t="s">
        <v>66</v>
      </c>
      <c r="K4" s="10" t="s">
        <v>67</v>
      </c>
      <c r="L4" s="10" t="s">
        <v>67</v>
      </c>
      <c r="M4" s="11" t="s">
        <v>68</v>
      </c>
      <c r="N4" s="11" t="s">
        <v>68</v>
      </c>
      <c r="O4" s="11" t="s">
        <v>68</v>
      </c>
      <c r="P4" s="12" t="s">
        <v>68</v>
      </c>
      <c r="Q4" s="10" t="s">
        <v>80</v>
      </c>
      <c r="R4" s="13" t="s">
        <v>70</v>
      </c>
    </row>
    <row r="5" spans="1:18" ht="165" customHeight="1" x14ac:dyDescent="0.3">
      <c r="A5" s="10" t="s">
        <v>81</v>
      </c>
      <c r="B5" s="10" t="s">
        <v>82</v>
      </c>
      <c r="C5" s="10" t="s">
        <v>83</v>
      </c>
      <c r="D5" s="10" t="s">
        <v>84</v>
      </c>
      <c r="E5" s="10" t="s">
        <v>63</v>
      </c>
      <c r="F5" s="10" t="s">
        <v>85</v>
      </c>
      <c r="G5" s="10"/>
      <c r="H5" s="10" t="s">
        <v>65</v>
      </c>
      <c r="I5" s="10" t="s">
        <v>66</v>
      </c>
      <c r="J5" s="10" t="s">
        <v>66</v>
      </c>
      <c r="K5" s="10" t="s">
        <v>67</v>
      </c>
      <c r="L5" s="10" t="s">
        <v>67</v>
      </c>
      <c r="M5" s="11" t="s">
        <v>68</v>
      </c>
      <c r="N5" s="11" t="s">
        <v>68</v>
      </c>
      <c r="O5" s="11" t="s">
        <v>68</v>
      </c>
      <c r="P5" s="12" t="s">
        <v>68</v>
      </c>
      <c r="Q5" s="10" t="s">
        <v>86</v>
      </c>
      <c r="R5" s="13" t="s">
        <v>70</v>
      </c>
    </row>
    <row r="6" spans="1:18" ht="165" customHeight="1" x14ac:dyDescent="0.3">
      <c r="A6" s="10" t="s">
        <v>87</v>
      </c>
      <c r="B6" s="10" t="s">
        <v>88</v>
      </c>
      <c r="C6" s="10" t="s">
        <v>89</v>
      </c>
      <c r="D6" s="10" t="s">
        <v>62</v>
      </c>
      <c r="E6" s="10" t="s">
        <v>63</v>
      </c>
      <c r="F6" s="10" t="s">
        <v>90</v>
      </c>
      <c r="G6" s="10"/>
      <c r="H6" s="10" t="s">
        <v>65</v>
      </c>
      <c r="I6" s="10" t="s">
        <v>66</v>
      </c>
      <c r="J6" s="10" t="s">
        <v>66</v>
      </c>
      <c r="K6" s="10" t="s">
        <v>67</v>
      </c>
      <c r="L6" s="10" t="s">
        <v>67</v>
      </c>
      <c r="M6" s="11" t="s">
        <v>68</v>
      </c>
      <c r="N6" s="11" t="s">
        <v>68</v>
      </c>
      <c r="O6" s="11" t="s">
        <v>68</v>
      </c>
      <c r="P6" s="12" t="s">
        <v>68</v>
      </c>
      <c r="Q6" s="10" t="s">
        <v>91</v>
      </c>
      <c r="R6" s="13" t="s">
        <v>70</v>
      </c>
    </row>
    <row r="7" spans="1:18" ht="165" customHeight="1" x14ac:dyDescent="0.3">
      <c r="A7" s="10" t="s">
        <v>92</v>
      </c>
      <c r="B7" s="10" t="s">
        <v>93</v>
      </c>
      <c r="C7" s="10" t="s">
        <v>94</v>
      </c>
      <c r="D7" s="10" t="s">
        <v>84</v>
      </c>
      <c r="E7" s="10" t="s">
        <v>63</v>
      </c>
      <c r="F7" s="10" t="s">
        <v>95</v>
      </c>
      <c r="G7" s="10"/>
      <c r="H7" s="10" t="s">
        <v>65</v>
      </c>
      <c r="I7" s="10" t="s">
        <v>66</v>
      </c>
      <c r="J7" s="10" t="s">
        <v>66</v>
      </c>
      <c r="K7" s="10" t="s">
        <v>67</v>
      </c>
      <c r="L7" s="10" t="s">
        <v>67</v>
      </c>
      <c r="M7" s="11" t="s">
        <v>68</v>
      </c>
      <c r="N7" s="11" t="s">
        <v>68</v>
      </c>
      <c r="O7" s="11" t="s">
        <v>68</v>
      </c>
      <c r="P7" s="12" t="s">
        <v>68</v>
      </c>
      <c r="Q7" s="10" t="s">
        <v>96</v>
      </c>
      <c r="R7" s="13" t="s">
        <v>70</v>
      </c>
    </row>
    <row r="8" spans="1:18" ht="165" customHeight="1" x14ac:dyDescent="0.3">
      <c r="A8" s="10" t="s">
        <v>97</v>
      </c>
      <c r="B8" s="10" t="s">
        <v>98</v>
      </c>
      <c r="C8" s="10" t="s">
        <v>99</v>
      </c>
      <c r="D8" s="10" t="s">
        <v>62</v>
      </c>
      <c r="E8" s="10" t="s">
        <v>63</v>
      </c>
      <c r="F8" s="10" t="s">
        <v>100</v>
      </c>
      <c r="G8" s="10"/>
      <c r="H8" s="10" t="s">
        <v>65</v>
      </c>
      <c r="I8" s="10" t="s">
        <v>66</v>
      </c>
      <c r="J8" s="10" t="s">
        <v>66</v>
      </c>
      <c r="K8" s="10" t="s">
        <v>67</v>
      </c>
      <c r="L8" s="10" t="s">
        <v>67</v>
      </c>
      <c r="M8" s="11" t="s">
        <v>68</v>
      </c>
      <c r="N8" s="11" t="s">
        <v>68</v>
      </c>
      <c r="O8" s="11" t="s">
        <v>68</v>
      </c>
      <c r="P8" s="12" t="s">
        <v>68</v>
      </c>
      <c r="Q8" s="10" t="s">
        <v>101</v>
      </c>
      <c r="R8" s="13" t="s">
        <v>70</v>
      </c>
    </row>
    <row r="9" spans="1:18" ht="165" customHeight="1" x14ac:dyDescent="0.3">
      <c r="A9" s="10" t="s">
        <v>102</v>
      </c>
      <c r="B9" s="10" t="s">
        <v>103</v>
      </c>
      <c r="C9" s="10" t="s">
        <v>104</v>
      </c>
      <c r="D9" s="10" t="s">
        <v>105</v>
      </c>
      <c r="E9" s="10" t="s">
        <v>106</v>
      </c>
      <c r="F9" s="10" t="s">
        <v>107</v>
      </c>
      <c r="G9" s="10" t="s">
        <v>108</v>
      </c>
      <c r="H9" s="10" t="s">
        <v>109</v>
      </c>
      <c r="I9" s="10" t="s">
        <v>110</v>
      </c>
      <c r="J9" s="10" t="s">
        <v>110</v>
      </c>
      <c r="K9" s="10" t="s">
        <v>111</v>
      </c>
      <c r="L9" s="10" t="s">
        <v>111</v>
      </c>
      <c r="M9" s="11" t="s">
        <v>68</v>
      </c>
      <c r="N9" s="11" t="s">
        <v>68</v>
      </c>
      <c r="O9" s="11" t="s">
        <v>68</v>
      </c>
      <c r="P9" s="12" t="s">
        <v>68</v>
      </c>
      <c r="Q9" s="10" t="s">
        <v>112</v>
      </c>
      <c r="R9" s="13" t="s">
        <v>70</v>
      </c>
    </row>
    <row r="10" spans="1:18" ht="165" customHeight="1" x14ac:dyDescent="0.3">
      <c r="A10" s="10" t="s">
        <v>113</v>
      </c>
      <c r="B10" s="10" t="s">
        <v>114</v>
      </c>
      <c r="C10" s="10" t="s">
        <v>115</v>
      </c>
      <c r="D10" s="10" t="s">
        <v>62</v>
      </c>
      <c r="E10" s="10" t="s">
        <v>63</v>
      </c>
      <c r="F10" s="10" t="s">
        <v>116</v>
      </c>
      <c r="G10" s="10"/>
      <c r="H10" s="10" t="s">
        <v>65</v>
      </c>
      <c r="I10" s="10" t="s">
        <v>66</v>
      </c>
      <c r="J10" s="10" t="s">
        <v>66</v>
      </c>
      <c r="K10" s="10" t="s">
        <v>67</v>
      </c>
      <c r="L10" s="10" t="s">
        <v>67</v>
      </c>
      <c r="M10" s="11" t="s">
        <v>68</v>
      </c>
      <c r="N10" s="11" t="s">
        <v>68</v>
      </c>
      <c r="O10" s="11" t="s">
        <v>68</v>
      </c>
      <c r="P10" s="12" t="s">
        <v>68</v>
      </c>
      <c r="Q10" s="10" t="s">
        <v>117</v>
      </c>
      <c r="R10" s="13" t="s">
        <v>70</v>
      </c>
    </row>
    <row r="11" spans="1:18" ht="165" customHeight="1" x14ac:dyDescent="0.3">
      <c r="A11" s="10" t="s">
        <v>118</v>
      </c>
      <c r="B11" s="10" t="s">
        <v>119</v>
      </c>
      <c r="C11" s="10" t="s">
        <v>120</v>
      </c>
      <c r="D11" s="10" t="s">
        <v>121</v>
      </c>
      <c r="E11" s="10" t="s">
        <v>106</v>
      </c>
      <c r="F11" s="10" t="s">
        <v>122</v>
      </c>
      <c r="G11" s="10" t="s">
        <v>123</v>
      </c>
      <c r="H11" s="10" t="s">
        <v>124</v>
      </c>
      <c r="I11" s="10" t="s">
        <v>125</v>
      </c>
      <c r="J11" s="10" t="s">
        <v>126</v>
      </c>
      <c r="K11" s="10" t="s">
        <v>111</v>
      </c>
      <c r="L11" s="10" t="s">
        <v>111</v>
      </c>
      <c r="M11" s="11" t="s">
        <v>68</v>
      </c>
      <c r="N11" s="11" t="s">
        <v>68</v>
      </c>
      <c r="O11" s="11" t="s">
        <v>68</v>
      </c>
      <c r="P11" s="12" t="s">
        <v>68</v>
      </c>
      <c r="Q11" s="10" t="s">
        <v>127</v>
      </c>
      <c r="R11" s="13" t="s">
        <v>70</v>
      </c>
    </row>
    <row r="12" spans="1:18" ht="165" customHeight="1" x14ac:dyDescent="0.3">
      <c r="A12" s="10" t="s">
        <v>128</v>
      </c>
      <c r="B12" s="10" t="s">
        <v>129</v>
      </c>
      <c r="C12" s="10" t="s">
        <v>130</v>
      </c>
      <c r="D12" s="10" t="s">
        <v>105</v>
      </c>
      <c r="E12" s="10" t="s">
        <v>106</v>
      </c>
      <c r="F12" s="10" t="s">
        <v>131</v>
      </c>
      <c r="G12" s="10" t="s">
        <v>132</v>
      </c>
      <c r="H12" s="10" t="s">
        <v>133</v>
      </c>
      <c r="I12" s="10" t="s">
        <v>134</v>
      </c>
      <c r="J12" s="10" t="s">
        <v>134</v>
      </c>
      <c r="K12" s="10" t="s">
        <v>111</v>
      </c>
      <c r="L12" s="10" t="s">
        <v>111</v>
      </c>
      <c r="M12" s="11" t="s">
        <v>68</v>
      </c>
      <c r="N12" s="11" t="s">
        <v>68</v>
      </c>
      <c r="O12" s="11" t="s">
        <v>68</v>
      </c>
      <c r="P12" s="12" t="s">
        <v>68</v>
      </c>
      <c r="Q12" s="10" t="s">
        <v>135</v>
      </c>
      <c r="R12" s="13" t="s">
        <v>70</v>
      </c>
    </row>
    <row r="13" spans="1:18" ht="165" customHeight="1" x14ac:dyDescent="0.3">
      <c r="A13" s="10" t="s">
        <v>136</v>
      </c>
      <c r="B13" s="10" t="s">
        <v>137</v>
      </c>
      <c r="C13" s="10" t="s">
        <v>138</v>
      </c>
      <c r="D13" s="10" t="s">
        <v>84</v>
      </c>
      <c r="E13" s="10" t="s">
        <v>106</v>
      </c>
      <c r="F13" s="10" t="s">
        <v>139</v>
      </c>
      <c r="G13" s="10" t="s">
        <v>140</v>
      </c>
      <c r="H13" s="10" t="s">
        <v>141</v>
      </c>
      <c r="I13" s="10" t="s">
        <v>142</v>
      </c>
      <c r="J13" s="10" t="s">
        <v>142</v>
      </c>
      <c r="K13" s="10" t="s">
        <v>111</v>
      </c>
      <c r="L13" s="10" t="s">
        <v>111</v>
      </c>
      <c r="M13" s="11" t="s">
        <v>68</v>
      </c>
      <c r="N13" s="11" t="s">
        <v>68</v>
      </c>
      <c r="O13" s="11" t="s">
        <v>68</v>
      </c>
      <c r="P13" s="12" t="s">
        <v>68</v>
      </c>
      <c r="Q13" s="10" t="s">
        <v>143</v>
      </c>
      <c r="R13" s="13" t="s">
        <v>70</v>
      </c>
    </row>
    <row r="14" spans="1:18" ht="165" customHeight="1" x14ac:dyDescent="0.3">
      <c r="A14" s="10" t="s">
        <v>144</v>
      </c>
      <c r="B14" s="10" t="s">
        <v>145</v>
      </c>
      <c r="C14" s="10" t="s">
        <v>146</v>
      </c>
      <c r="D14" s="10" t="s">
        <v>84</v>
      </c>
      <c r="E14" s="10" t="s">
        <v>106</v>
      </c>
      <c r="F14" s="10" t="s">
        <v>147</v>
      </c>
      <c r="G14" s="10" t="s">
        <v>148</v>
      </c>
      <c r="H14" s="10" t="s">
        <v>149</v>
      </c>
      <c r="I14" s="10" t="s">
        <v>150</v>
      </c>
      <c r="J14" s="10" t="s">
        <v>150</v>
      </c>
      <c r="K14" s="10" t="s">
        <v>111</v>
      </c>
      <c r="L14" s="10" t="s">
        <v>111</v>
      </c>
      <c r="M14" s="11" t="s">
        <v>68</v>
      </c>
      <c r="N14" s="11" t="s">
        <v>68</v>
      </c>
      <c r="O14" s="11" t="s">
        <v>68</v>
      </c>
      <c r="P14" s="12" t="s">
        <v>68</v>
      </c>
      <c r="Q14" s="10" t="s">
        <v>151</v>
      </c>
      <c r="R14" s="13" t="s">
        <v>70</v>
      </c>
    </row>
    <row r="15" spans="1:18" ht="165" customHeight="1" x14ac:dyDescent="0.3">
      <c r="A15" s="10" t="s">
        <v>152</v>
      </c>
      <c r="B15" s="10" t="s">
        <v>153</v>
      </c>
      <c r="C15" s="10" t="s">
        <v>154</v>
      </c>
      <c r="D15" s="10" t="s">
        <v>62</v>
      </c>
      <c r="E15" s="10" t="s">
        <v>106</v>
      </c>
      <c r="F15" s="10" t="s">
        <v>155</v>
      </c>
      <c r="G15" s="10" t="s">
        <v>156</v>
      </c>
      <c r="H15" s="10" t="s">
        <v>157</v>
      </c>
      <c r="I15" s="10" t="s">
        <v>158</v>
      </c>
      <c r="J15" s="10" t="s">
        <v>158</v>
      </c>
      <c r="K15" s="10" t="s">
        <v>111</v>
      </c>
      <c r="L15" s="10" t="s">
        <v>111</v>
      </c>
      <c r="M15" s="11" t="s">
        <v>68</v>
      </c>
      <c r="N15" s="11" t="s">
        <v>68</v>
      </c>
      <c r="O15" s="11" t="s">
        <v>68</v>
      </c>
      <c r="P15" s="12" t="s">
        <v>68</v>
      </c>
      <c r="Q15" s="10" t="s">
        <v>159</v>
      </c>
      <c r="R15" s="13" t="s">
        <v>70</v>
      </c>
    </row>
    <row r="16" spans="1:18" ht="165" customHeight="1" x14ac:dyDescent="0.3">
      <c r="A16" s="10" t="s">
        <v>160</v>
      </c>
      <c r="B16" s="10" t="s">
        <v>161</v>
      </c>
      <c r="C16" s="10" t="s">
        <v>162</v>
      </c>
      <c r="D16" s="10" t="s">
        <v>84</v>
      </c>
      <c r="E16" s="10" t="s">
        <v>106</v>
      </c>
      <c r="F16" s="10" t="s">
        <v>163</v>
      </c>
      <c r="G16" s="10" t="s">
        <v>164</v>
      </c>
      <c r="H16" s="10" t="s">
        <v>165</v>
      </c>
      <c r="I16" s="10" t="s">
        <v>166</v>
      </c>
      <c r="J16" s="10" t="s">
        <v>167</v>
      </c>
      <c r="K16" s="10" t="s">
        <v>111</v>
      </c>
      <c r="L16" s="10" t="s">
        <v>111</v>
      </c>
      <c r="M16" s="11" t="s">
        <v>68</v>
      </c>
      <c r="N16" s="11" t="s">
        <v>68</v>
      </c>
      <c r="O16" s="11" t="s">
        <v>68</v>
      </c>
      <c r="P16" s="12" t="s">
        <v>68</v>
      </c>
      <c r="Q16" s="10" t="s">
        <v>168</v>
      </c>
      <c r="R16" s="13" t="s">
        <v>70</v>
      </c>
    </row>
    <row r="17" spans="1:18" ht="165" customHeight="1" x14ac:dyDescent="0.3">
      <c r="A17" s="10" t="s">
        <v>169</v>
      </c>
      <c r="B17" s="10" t="s">
        <v>170</v>
      </c>
      <c r="C17" s="10" t="s">
        <v>171</v>
      </c>
      <c r="D17" s="10" t="s">
        <v>172</v>
      </c>
      <c r="E17" s="10" t="s">
        <v>106</v>
      </c>
      <c r="F17" s="10" t="s">
        <v>173</v>
      </c>
      <c r="G17" s="10" t="s">
        <v>174</v>
      </c>
      <c r="H17" s="10" t="s">
        <v>175</v>
      </c>
      <c r="I17" s="10" t="s">
        <v>176</v>
      </c>
      <c r="J17" s="10" t="s">
        <v>177</v>
      </c>
      <c r="K17" s="10" t="s">
        <v>111</v>
      </c>
      <c r="L17" s="10" t="s">
        <v>111</v>
      </c>
      <c r="M17" s="11" t="s">
        <v>68</v>
      </c>
      <c r="N17" s="11" t="s">
        <v>68</v>
      </c>
      <c r="O17" s="11" t="s">
        <v>68</v>
      </c>
      <c r="P17" s="12" t="s">
        <v>68</v>
      </c>
      <c r="Q17" s="10" t="s">
        <v>178</v>
      </c>
      <c r="R17" s="13" t="s">
        <v>70</v>
      </c>
    </row>
    <row r="18" spans="1:18" ht="165" customHeight="1" x14ac:dyDescent="0.3">
      <c r="A18" s="10" t="s">
        <v>179</v>
      </c>
      <c r="B18" s="10" t="s">
        <v>180</v>
      </c>
      <c r="C18" s="10" t="s">
        <v>181</v>
      </c>
      <c r="D18" s="10" t="s">
        <v>84</v>
      </c>
      <c r="E18" s="10" t="s">
        <v>106</v>
      </c>
      <c r="F18" s="10" t="s">
        <v>182</v>
      </c>
      <c r="G18" s="10" t="s">
        <v>183</v>
      </c>
      <c r="H18" s="10" t="s">
        <v>184</v>
      </c>
      <c r="I18" s="10" t="s">
        <v>184</v>
      </c>
      <c r="J18" s="10" t="s">
        <v>184</v>
      </c>
      <c r="K18" s="10" t="s">
        <v>111</v>
      </c>
      <c r="L18" s="10" t="s">
        <v>111</v>
      </c>
      <c r="M18" s="11" t="s">
        <v>68</v>
      </c>
      <c r="N18" s="11" t="s">
        <v>68</v>
      </c>
      <c r="O18" s="11" t="s">
        <v>68</v>
      </c>
      <c r="P18" s="12" t="s">
        <v>68</v>
      </c>
      <c r="Q18" s="10" t="s">
        <v>185</v>
      </c>
      <c r="R18" s="13" t="s">
        <v>70</v>
      </c>
    </row>
    <row r="19" spans="1:18" ht="165" customHeight="1" x14ac:dyDescent="0.3">
      <c r="A19" s="10" t="s">
        <v>186</v>
      </c>
      <c r="B19" s="10" t="s">
        <v>187</v>
      </c>
      <c r="C19" s="10" t="s">
        <v>188</v>
      </c>
      <c r="D19" s="10" t="s">
        <v>172</v>
      </c>
      <c r="E19" s="10" t="s">
        <v>106</v>
      </c>
      <c r="F19" s="10" t="s">
        <v>189</v>
      </c>
      <c r="G19" s="10" t="s">
        <v>190</v>
      </c>
      <c r="H19" s="10" t="s">
        <v>191</v>
      </c>
      <c r="I19" s="10" t="s">
        <v>192</v>
      </c>
      <c r="J19" s="10" t="s">
        <v>192</v>
      </c>
      <c r="K19" s="10" t="s">
        <v>111</v>
      </c>
      <c r="L19" s="10" t="s">
        <v>111</v>
      </c>
      <c r="M19" s="11" t="s">
        <v>68</v>
      </c>
      <c r="N19" s="11" t="s">
        <v>68</v>
      </c>
      <c r="O19" s="11" t="s">
        <v>68</v>
      </c>
      <c r="P19" s="12" t="s">
        <v>68</v>
      </c>
      <c r="Q19" s="10" t="s">
        <v>135</v>
      </c>
      <c r="R19" s="13" t="s">
        <v>70</v>
      </c>
    </row>
    <row r="20" spans="1:18" ht="165" customHeight="1" x14ac:dyDescent="0.3">
      <c r="A20" s="10" t="s">
        <v>193</v>
      </c>
      <c r="B20" s="10" t="s">
        <v>194</v>
      </c>
      <c r="C20" s="10" t="s">
        <v>195</v>
      </c>
      <c r="D20" s="10" t="s">
        <v>196</v>
      </c>
      <c r="E20" s="10" t="s">
        <v>106</v>
      </c>
      <c r="F20" s="10" t="s">
        <v>197</v>
      </c>
      <c r="G20" s="10" t="s">
        <v>198</v>
      </c>
      <c r="H20" s="10" t="s">
        <v>199</v>
      </c>
      <c r="I20" s="10" t="s">
        <v>200</v>
      </c>
      <c r="J20" s="10" t="s">
        <v>200</v>
      </c>
      <c r="K20" s="10" t="s">
        <v>111</v>
      </c>
      <c r="L20" s="10" t="s">
        <v>111</v>
      </c>
      <c r="M20" s="11" t="s">
        <v>68</v>
      </c>
      <c r="N20" s="11" t="s">
        <v>68</v>
      </c>
      <c r="O20" s="11" t="s">
        <v>68</v>
      </c>
      <c r="P20" s="12" t="s">
        <v>68</v>
      </c>
      <c r="Q20" s="10" t="s">
        <v>201</v>
      </c>
      <c r="R20" s="13" t="s">
        <v>70</v>
      </c>
    </row>
    <row r="21" spans="1:18" ht="165" customHeight="1" x14ac:dyDescent="0.3">
      <c r="A21" s="10" t="s">
        <v>202</v>
      </c>
      <c r="B21" s="10" t="s">
        <v>203</v>
      </c>
      <c r="C21" s="10" t="s">
        <v>204</v>
      </c>
      <c r="D21" s="10" t="s">
        <v>84</v>
      </c>
      <c r="E21" s="10" t="s">
        <v>106</v>
      </c>
      <c r="F21" s="10" t="s">
        <v>205</v>
      </c>
      <c r="G21" s="10" t="s">
        <v>206</v>
      </c>
      <c r="H21" s="10" t="s">
        <v>207</v>
      </c>
      <c r="I21" s="10" t="s">
        <v>208</v>
      </c>
      <c r="J21" s="10" t="s">
        <v>208</v>
      </c>
      <c r="K21" s="10" t="s">
        <v>111</v>
      </c>
      <c r="L21" s="10" t="s">
        <v>111</v>
      </c>
      <c r="M21" s="11" t="s">
        <v>68</v>
      </c>
      <c r="N21" s="11" t="s">
        <v>68</v>
      </c>
      <c r="O21" s="11" t="s">
        <v>68</v>
      </c>
      <c r="P21" s="12" t="s">
        <v>68</v>
      </c>
      <c r="Q21" s="10" t="s">
        <v>209</v>
      </c>
      <c r="R21" s="13" t="s">
        <v>70</v>
      </c>
    </row>
    <row r="22" spans="1:18" ht="165" customHeight="1" x14ac:dyDescent="0.3">
      <c r="A22" s="10" t="s">
        <v>210</v>
      </c>
      <c r="B22" s="10" t="s">
        <v>211</v>
      </c>
      <c r="C22" s="10" t="s">
        <v>212</v>
      </c>
      <c r="D22" s="10" t="s">
        <v>62</v>
      </c>
      <c r="E22" s="10" t="s">
        <v>106</v>
      </c>
      <c r="F22" s="10" t="s">
        <v>213</v>
      </c>
      <c r="G22" s="10" t="s">
        <v>214</v>
      </c>
      <c r="H22" s="10" t="s">
        <v>215</v>
      </c>
      <c r="I22" s="10" t="s">
        <v>216</v>
      </c>
      <c r="J22" s="10" t="s">
        <v>216</v>
      </c>
      <c r="K22" s="10" t="s">
        <v>111</v>
      </c>
      <c r="L22" s="10" t="s">
        <v>111</v>
      </c>
      <c r="M22" s="11" t="s">
        <v>68</v>
      </c>
      <c r="N22" s="11" t="s">
        <v>68</v>
      </c>
      <c r="O22" s="11" t="s">
        <v>68</v>
      </c>
      <c r="P22" s="12" t="s">
        <v>68</v>
      </c>
      <c r="Q22" s="10" t="s">
        <v>217</v>
      </c>
      <c r="R22" s="13" t="s">
        <v>70</v>
      </c>
    </row>
    <row r="23" spans="1:18" ht="165" customHeight="1" x14ac:dyDescent="0.3">
      <c r="A23" s="10" t="s">
        <v>218</v>
      </c>
      <c r="B23" s="10" t="s">
        <v>219</v>
      </c>
      <c r="C23" s="10" t="s">
        <v>220</v>
      </c>
      <c r="D23" s="10" t="s">
        <v>62</v>
      </c>
      <c r="E23" s="10" t="s">
        <v>106</v>
      </c>
      <c r="F23" s="10" t="s">
        <v>221</v>
      </c>
      <c r="G23" s="10" t="s">
        <v>222</v>
      </c>
      <c r="H23" s="10" t="s">
        <v>223</v>
      </c>
      <c r="I23" s="10" t="s">
        <v>224</v>
      </c>
      <c r="J23" s="10" t="s">
        <v>225</v>
      </c>
      <c r="K23" s="10" t="s">
        <v>111</v>
      </c>
      <c r="L23" s="10" t="s">
        <v>111</v>
      </c>
      <c r="M23" s="11" t="s">
        <v>68</v>
      </c>
      <c r="N23" s="11" t="s">
        <v>68</v>
      </c>
      <c r="O23" s="11" t="s">
        <v>68</v>
      </c>
      <c r="P23" s="12" t="s">
        <v>68</v>
      </c>
      <c r="Q23" s="10" t="s">
        <v>226</v>
      </c>
      <c r="R23" s="13" t="s">
        <v>70</v>
      </c>
    </row>
    <row r="24" spans="1:18" ht="165" customHeight="1" x14ac:dyDescent="0.3">
      <c r="A24" s="10" t="s">
        <v>227</v>
      </c>
      <c r="B24" s="10" t="s">
        <v>228</v>
      </c>
      <c r="C24" s="10" t="s">
        <v>229</v>
      </c>
      <c r="D24" s="10" t="s">
        <v>62</v>
      </c>
      <c r="E24" s="10" t="s">
        <v>106</v>
      </c>
      <c r="F24" s="10" t="s">
        <v>230</v>
      </c>
      <c r="G24" s="10" t="s">
        <v>231</v>
      </c>
      <c r="H24" s="10" t="s">
        <v>232</v>
      </c>
      <c r="I24" s="10" t="s">
        <v>233</v>
      </c>
      <c r="J24" s="10" t="s">
        <v>233</v>
      </c>
      <c r="K24" s="10" t="s">
        <v>111</v>
      </c>
      <c r="L24" s="10" t="s">
        <v>111</v>
      </c>
      <c r="M24" s="11" t="s">
        <v>68</v>
      </c>
      <c r="N24" s="11" t="s">
        <v>68</v>
      </c>
      <c r="O24" s="11" t="s">
        <v>68</v>
      </c>
      <c r="P24" s="12" t="s">
        <v>68</v>
      </c>
      <c r="Q24" s="10" t="s">
        <v>234</v>
      </c>
      <c r="R24" s="13" t="s">
        <v>70</v>
      </c>
    </row>
    <row r="25" spans="1:18" ht="165" customHeight="1" x14ac:dyDescent="0.3">
      <c r="A25" s="10" t="s">
        <v>235</v>
      </c>
      <c r="B25" s="10" t="s">
        <v>236</v>
      </c>
      <c r="C25" s="10" t="s">
        <v>237</v>
      </c>
      <c r="D25" s="10" t="s">
        <v>62</v>
      </c>
      <c r="E25" s="10" t="s">
        <v>106</v>
      </c>
      <c r="F25" s="10" t="s">
        <v>238</v>
      </c>
      <c r="G25" s="10" t="s">
        <v>239</v>
      </c>
      <c r="H25" s="10" t="s">
        <v>240</v>
      </c>
      <c r="I25" s="10" t="s">
        <v>241</v>
      </c>
      <c r="J25" s="10" t="s">
        <v>241</v>
      </c>
      <c r="K25" s="10" t="s">
        <v>111</v>
      </c>
      <c r="L25" s="10" t="s">
        <v>111</v>
      </c>
      <c r="M25" s="11" t="s">
        <v>68</v>
      </c>
      <c r="N25" s="11" t="s">
        <v>68</v>
      </c>
      <c r="O25" s="11" t="s">
        <v>68</v>
      </c>
      <c r="P25" s="12" t="s">
        <v>68</v>
      </c>
      <c r="Q25" s="10" t="s">
        <v>242</v>
      </c>
      <c r="R25" s="13" t="s">
        <v>70</v>
      </c>
    </row>
    <row r="26" spans="1:18" ht="165" customHeight="1" x14ac:dyDescent="0.3">
      <c r="A26" s="10" t="s">
        <v>243</v>
      </c>
      <c r="B26" s="10" t="s">
        <v>244</v>
      </c>
      <c r="C26" s="10" t="s">
        <v>245</v>
      </c>
      <c r="D26" s="10" t="s">
        <v>62</v>
      </c>
      <c r="E26" s="10" t="s">
        <v>106</v>
      </c>
      <c r="F26" s="10" t="s">
        <v>246</v>
      </c>
      <c r="G26" s="10" t="s">
        <v>247</v>
      </c>
      <c r="H26" s="10" t="s">
        <v>248</v>
      </c>
      <c r="I26" s="10" t="s">
        <v>249</v>
      </c>
      <c r="J26" s="10" t="s">
        <v>250</v>
      </c>
      <c r="K26" s="10" t="s">
        <v>111</v>
      </c>
      <c r="L26" s="10" t="s">
        <v>111</v>
      </c>
      <c r="M26" s="11" t="s">
        <v>68</v>
      </c>
      <c r="N26" s="11" t="s">
        <v>68</v>
      </c>
      <c r="O26" s="11" t="s">
        <v>68</v>
      </c>
      <c r="P26" s="12" t="s">
        <v>68</v>
      </c>
      <c r="Q26" s="10" t="s">
        <v>251</v>
      </c>
      <c r="R26" s="13" t="s">
        <v>70</v>
      </c>
    </row>
    <row r="27" spans="1:18" ht="165" customHeight="1" x14ac:dyDescent="0.3">
      <c r="A27" s="10" t="s">
        <v>252</v>
      </c>
      <c r="B27" s="10" t="s">
        <v>253</v>
      </c>
      <c r="C27" s="10" t="s">
        <v>254</v>
      </c>
      <c r="D27" s="10" t="s">
        <v>172</v>
      </c>
      <c r="E27" s="10" t="s">
        <v>106</v>
      </c>
      <c r="F27" s="10" t="s">
        <v>255</v>
      </c>
      <c r="G27" s="10" t="s">
        <v>256</v>
      </c>
      <c r="H27" s="10" t="s">
        <v>257</v>
      </c>
      <c r="I27" s="10" t="s">
        <v>258</v>
      </c>
      <c r="J27" s="10" t="s">
        <v>258</v>
      </c>
      <c r="K27" s="10" t="s">
        <v>111</v>
      </c>
      <c r="L27" s="10" t="s">
        <v>111</v>
      </c>
      <c r="M27" s="11" t="s">
        <v>68</v>
      </c>
      <c r="N27" s="11" t="s">
        <v>68</v>
      </c>
      <c r="O27" s="11" t="s">
        <v>68</v>
      </c>
      <c r="P27" s="12" t="s">
        <v>68</v>
      </c>
      <c r="Q27" s="10" t="s">
        <v>259</v>
      </c>
      <c r="R27" s="13" t="s">
        <v>70</v>
      </c>
    </row>
    <row r="28" spans="1:18" ht="165" customHeight="1" x14ac:dyDescent="0.3">
      <c r="A28" s="10" t="s">
        <v>260</v>
      </c>
      <c r="B28" s="10" t="s">
        <v>261</v>
      </c>
      <c r="C28" s="10" t="s">
        <v>262</v>
      </c>
      <c r="D28" s="10" t="s">
        <v>172</v>
      </c>
      <c r="E28" s="10" t="s">
        <v>106</v>
      </c>
      <c r="F28" s="10" t="s">
        <v>263</v>
      </c>
      <c r="G28" s="10" t="s">
        <v>264</v>
      </c>
      <c r="H28" s="10" t="s">
        <v>265</v>
      </c>
      <c r="I28" s="10" t="s">
        <v>266</v>
      </c>
      <c r="J28" s="10" t="s">
        <v>267</v>
      </c>
      <c r="K28" s="10" t="s">
        <v>111</v>
      </c>
      <c r="L28" s="10" t="s">
        <v>111</v>
      </c>
      <c r="M28" s="11" t="s">
        <v>68</v>
      </c>
      <c r="N28" s="11" t="s">
        <v>68</v>
      </c>
      <c r="O28" s="11" t="s">
        <v>68</v>
      </c>
      <c r="P28" s="12" t="s">
        <v>68</v>
      </c>
      <c r="Q28" s="10" t="s">
        <v>268</v>
      </c>
      <c r="R28" s="13" t="s">
        <v>70</v>
      </c>
    </row>
    <row r="29" spans="1:18" ht="165" customHeight="1" x14ac:dyDescent="0.3">
      <c r="A29" s="10" t="s">
        <v>269</v>
      </c>
      <c r="B29" s="10" t="s">
        <v>270</v>
      </c>
      <c r="C29" s="10" t="s">
        <v>271</v>
      </c>
      <c r="D29" s="10" t="s">
        <v>84</v>
      </c>
      <c r="E29" s="10" t="s">
        <v>106</v>
      </c>
      <c r="F29" s="10" t="s">
        <v>272</v>
      </c>
      <c r="G29" s="10" t="s">
        <v>273</v>
      </c>
      <c r="H29" s="10" t="s">
        <v>274</v>
      </c>
      <c r="I29" s="10" t="s">
        <v>275</v>
      </c>
      <c r="J29" s="10" t="s">
        <v>276</v>
      </c>
      <c r="K29" s="10" t="s">
        <v>111</v>
      </c>
      <c r="L29" s="10" t="s">
        <v>111</v>
      </c>
      <c r="M29" s="11" t="s">
        <v>68</v>
      </c>
      <c r="N29" s="11" t="s">
        <v>68</v>
      </c>
      <c r="O29" s="11" t="s">
        <v>68</v>
      </c>
      <c r="P29" s="12" t="s">
        <v>68</v>
      </c>
      <c r="Q29" s="10" t="s">
        <v>277</v>
      </c>
      <c r="R29" s="13" t="s">
        <v>70</v>
      </c>
    </row>
    <row r="30" spans="1:18" ht="165" customHeight="1" x14ac:dyDescent="0.3">
      <c r="A30" s="10" t="s">
        <v>278</v>
      </c>
      <c r="B30" s="10" t="s">
        <v>279</v>
      </c>
      <c r="C30" s="10" t="s">
        <v>280</v>
      </c>
      <c r="D30" s="10" t="s">
        <v>281</v>
      </c>
      <c r="E30" s="10" t="s">
        <v>106</v>
      </c>
      <c r="F30" s="10" t="s">
        <v>282</v>
      </c>
      <c r="G30" s="10" t="s">
        <v>283</v>
      </c>
      <c r="H30" s="10" t="s">
        <v>284</v>
      </c>
      <c r="I30" s="10" t="s">
        <v>285</v>
      </c>
      <c r="J30" s="10" t="s">
        <v>286</v>
      </c>
      <c r="K30" s="10" t="s">
        <v>111</v>
      </c>
      <c r="L30" s="10" t="s">
        <v>111</v>
      </c>
      <c r="M30" s="11" t="s">
        <v>68</v>
      </c>
      <c r="N30" s="11" t="s">
        <v>68</v>
      </c>
      <c r="O30" s="11" t="s">
        <v>68</v>
      </c>
      <c r="P30" s="12" t="s">
        <v>68</v>
      </c>
      <c r="Q30" s="10" t="s">
        <v>287</v>
      </c>
      <c r="R30" s="13" t="s">
        <v>70</v>
      </c>
    </row>
    <row r="31" spans="1:18" ht="165" customHeight="1" x14ac:dyDescent="0.3">
      <c r="A31" s="10" t="s">
        <v>288</v>
      </c>
      <c r="B31" s="10" t="s">
        <v>289</v>
      </c>
      <c r="C31" s="10" t="s">
        <v>280</v>
      </c>
      <c r="D31" s="10" t="s">
        <v>290</v>
      </c>
      <c r="E31" s="10" t="s">
        <v>106</v>
      </c>
      <c r="F31" s="10" t="s">
        <v>291</v>
      </c>
      <c r="G31" s="10" t="s">
        <v>292</v>
      </c>
      <c r="H31" s="10" t="s">
        <v>293</v>
      </c>
      <c r="I31" s="10" t="s">
        <v>294</v>
      </c>
      <c r="J31" s="10" t="s">
        <v>294</v>
      </c>
      <c r="K31" s="10" t="s">
        <v>111</v>
      </c>
      <c r="L31" s="10" t="s">
        <v>111</v>
      </c>
      <c r="M31" s="11" t="s">
        <v>68</v>
      </c>
      <c r="N31" s="11" t="s">
        <v>68</v>
      </c>
      <c r="O31" s="11" t="s">
        <v>68</v>
      </c>
      <c r="P31" s="12" t="s">
        <v>68</v>
      </c>
      <c r="Q31" s="10" t="s">
        <v>295</v>
      </c>
      <c r="R31" s="13" t="s">
        <v>70</v>
      </c>
    </row>
  </sheetData>
  <autoFilter ref="A1:R31" xr:uid="{00000000-0009-0000-0000-000001000000}"/>
  <hyperlinks>
    <hyperlink ref="R2" location="'Proof Screenshots'!A1" display="View proof" xr:uid="{00000000-0004-0000-0100-000000000000}"/>
    <hyperlink ref="R3" location="'Proof Screenshots'!A48" display="View proof" xr:uid="{00000000-0004-0000-0100-000001000000}"/>
    <hyperlink ref="R4" location="'Proof Screenshots'!A89" display="View proof" xr:uid="{00000000-0004-0000-0100-000002000000}"/>
    <hyperlink ref="R5" location="'Proof Screenshots'!A127" display="View proof" xr:uid="{00000000-0004-0000-0100-000003000000}"/>
    <hyperlink ref="R6" location="'Proof Screenshots'!A160" display="View proof" xr:uid="{00000000-0004-0000-0100-000004000000}"/>
    <hyperlink ref="R7" location="'Proof Screenshots'!A197" display="View proof" xr:uid="{00000000-0004-0000-0100-000005000000}"/>
    <hyperlink ref="R8" location="'Proof Screenshots'!A226" display="View proof" xr:uid="{00000000-0004-0000-0100-000006000000}"/>
    <hyperlink ref="R9" location="'Proof Screenshots'!A267" display="View proof" xr:uid="{00000000-0004-0000-0100-000007000000}"/>
    <hyperlink ref="R10" location="'Proof Screenshots'!A309" display="View proof" xr:uid="{00000000-0004-0000-0100-000008000000}"/>
    <hyperlink ref="R11" location="'Proof Screenshots'!A356" display="View proof" xr:uid="{00000000-0004-0000-0100-000009000000}"/>
    <hyperlink ref="R12" location="'Proof Screenshots'!A410" display="View proof" xr:uid="{00000000-0004-0000-0100-00000A000000}"/>
    <hyperlink ref="R13" location="'Proof Screenshots'!A451" display="View proof" xr:uid="{00000000-0004-0000-0100-00000B000000}"/>
    <hyperlink ref="R14" location="'Proof Screenshots'!A482" display="View proof" xr:uid="{00000000-0004-0000-0100-00000C000000}"/>
    <hyperlink ref="R15" location="'Proof Screenshots'!A511" display="View proof" xr:uid="{00000000-0004-0000-0100-00000D000000}"/>
    <hyperlink ref="R16" location="'Proof Screenshots'!A548" display="View proof" xr:uid="{00000000-0004-0000-0100-00000E000000}"/>
    <hyperlink ref="R17" location="'Proof Screenshots'!A576" display="View proof" xr:uid="{00000000-0004-0000-0100-00000F000000}"/>
    <hyperlink ref="R18" location="'Proof Screenshots'!A618" display="View proof" xr:uid="{00000000-0004-0000-0100-000010000000}"/>
    <hyperlink ref="R19" location="'Proof Screenshots'!A642" display="View proof" xr:uid="{00000000-0004-0000-0100-000011000000}"/>
    <hyperlink ref="R20" location="'Proof Screenshots'!A675" display="View proof" xr:uid="{00000000-0004-0000-0100-000012000000}"/>
    <hyperlink ref="R21" location="'Proof Screenshots'!A717" display="View proof" xr:uid="{00000000-0004-0000-0100-000013000000}"/>
    <hyperlink ref="R22" location="'Proof Screenshots'!A779" display="View proof" xr:uid="{00000000-0004-0000-0100-000014000000}"/>
    <hyperlink ref="R23" location="'Proof Screenshots'!A818" display="View proof" xr:uid="{00000000-0004-0000-0100-000015000000}"/>
    <hyperlink ref="R24" location="'Proof Screenshots'!A856" display="View proof" xr:uid="{00000000-0004-0000-0100-000016000000}"/>
    <hyperlink ref="R25" location="'Proof Screenshots'!A892" display="View proof" xr:uid="{00000000-0004-0000-0100-000017000000}"/>
    <hyperlink ref="R26" location="'Proof Screenshots'!A926" display="View proof" xr:uid="{00000000-0004-0000-0100-000018000000}"/>
    <hyperlink ref="R27" location="'Proof Screenshots'!A969" display="View proof" xr:uid="{00000000-0004-0000-0100-000019000000}"/>
    <hyperlink ref="R28" location="'Proof Screenshots'!A1007" display="View proof" xr:uid="{00000000-0004-0000-0100-00001A000000}"/>
    <hyperlink ref="R29" location="'Proof Screenshots'!A1045" display="View proof" xr:uid="{00000000-0004-0000-0100-00001B000000}"/>
    <hyperlink ref="R30" location="'Proof Screenshots'!A1072" display="View proof" xr:uid="{00000000-0004-0000-0100-00001C000000}"/>
    <hyperlink ref="R31" location="'Proof Screenshots'!A1136" display="View proof" xr:uid="{00000000-0004-0000-0100-00001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8"/>
  <sheetViews>
    <sheetView workbookViewId="0">
      <pane xSplit="1" ySplit="3" topLeftCell="B4" activePane="bottomRight" state="frozen"/>
      <selection pane="topRight"/>
      <selection pane="bottomLeft"/>
      <selection pane="bottomRight"/>
    </sheetView>
  </sheetViews>
  <sheetFormatPr defaultRowHeight="14.4" x14ac:dyDescent="0.3"/>
  <cols>
    <col min="1" max="1" width="52" customWidth="1"/>
    <col min="2" max="3" width="16" customWidth="1"/>
    <col min="4" max="4" width="18" customWidth="1"/>
    <col min="5" max="5" width="12" customWidth="1"/>
    <col min="6" max="6" width="90" customWidth="1"/>
  </cols>
  <sheetData>
    <row r="1" spans="1:6" ht="16.8" x14ac:dyDescent="0.3">
      <c r="A1" s="14" t="s">
        <v>296</v>
      </c>
    </row>
    <row r="3" spans="1:6" ht="27.6" x14ac:dyDescent="0.3">
      <c r="A3" s="9" t="s">
        <v>297</v>
      </c>
      <c r="B3" s="9" t="s">
        <v>298</v>
      </c>
      <c r="C3" s="9" t="s">
        <v>299</v>
      </c>
      <c r="D3" s="9" t="s">
        <v>300</v>
      </c>
      <c r="E3" s="9" t="s">
        <v>301</v>
      </c>
      <c r="F3" s="9" t="s">
        <v>302</v>
      </c>
    </row>
    <row r="4" spans="1:6" x14ac:dyDescent="0.3">
      <c r="A4" s="15" t="s">
        <v>303</v>
      </c>
      <c r="B4" s="16">
        <v>14569</v>
      </c>
      <c r="C4" s="16">
        <v>14569</v>
      </c>
      <c r="D4" s="16">
        <f t="shared" ref="D4:D35" si="0">C4-B4</f>
        <v>0</v>
      </c>
      <c r="E4" s="15" t="str">
        <f t="shared" ref="E4:E35" si="1">IF(C4=B4,"MATCH",IF(ISNUMBER(SEARCH("name",A4)),"BY DESIGN","MISMATCH"))</f>
        <v>MATCH</v>
      </c>
      <c r="F4" s="15" t="s">
        <v>304</v>
      </c>
    </row>
    <row r="5" spans="1:6" x14ac:dyDescent="0.3">
      <c r="A5" s="15" t="s">
        <v>305</v>
      </c>
      <c r="B5" s="16">
        <v>510105000</v>
      </c>
      <c r="C5" s="16">
        <v>510105000</v>
      </c>
      <c r="D5" s="16">
        <f t="shared" si="0"/>
        <v>0</v>
      </c>
      <c r="E5" s="15" t="str">
        <f t="shared" si="1"/>
        <v>MATCH</v>
      </c>
      <c r="F5" s="15"/>
    </row>
    <row r="6" spans="1:6" x14ac:dyDescent="0.3">
      <c r="A6" s="15" t="s">
        <v>306</v>
      </c>
      <c r="B6" s="16">
        <v>102021</v>
      </c>
      <c r="C6" s="16">
        <v>102021</v>
      </c>
      <c r="D6" s="16">
        <f t="shared" si="0"/>
        <v>0</v>
      </c>
      <c r="E6" s="15" t="str">
        <f t="shared" si="1"/>
        <v>MATCH</v>
      </c>
      <c r="F6" s="15" t="s">
        <v>307</v>
      </c>
    </row>
    <row r="7" spans="1:6" x14ac:dyDescent="0.3">
      <c r="A7" s="15" t="s">
        <v>308</v>
      </c>
      <c r="B7" s="16">
        <v>91446</v>
      </c>
      <c r="C7" s="16">
        <v>91446</v>
      </c>
      <c r="D7" s="16">
        <f t="shared" si="0"/>
        <v>0</v>
      </c>
      <c r="E7" s="15" t="str">
        <f t="shared" si="1"/>
        <v>MATCH</v>
      </c>
      <c r="F7" s="15" t="s">
        <v>309</v>
      </c>
    </row>
    <row r="8" spans="1:6" x14ac:dyDescent="0.3">
      <c r="A8" s="15" t="s">
        <v>310</v>
      </c>
      <c r="B8" s="16">
        <v>11906</v>
      </c>
      <c r="C8" s="16">
        <v>11906</v>
      </c>
      <c r="D8" s="16">
        <f t="shared" si="0"/>
        <v>0</v>
      </c>
      <c r="E8" s="15" t="str">
        <f t="shared" si="1"/>
        <v>MATCH</v>
      </c>
      <c r="F8" s="15" t="s">
        <v>311</v>
      </c>
    </row>
    <row r="9" spans="1:6" x14ac:dyDescent="0.3">
      <c r="A9" s="15" t="s">
        <v>312</v>
      </c>
      <c r="B9" s="16">
        <v>2655</v>
      </c>
      <c r="C9" s="16">
        <v>2655</v>
      </c>
      <c r="D9" s="16">
        <f t="shared" si="0"/>
        <v>0</v>
      </c>
      <c r="E9" s="15" t="str">
        <f t="shared" si="1"/>
        <v>MATCH</v>
      </c>
      <c r="F9" s="15" t="s">
        <v>136</v>
      </c>
    </row>
    <row r="10" spans="1:6" x14ac:dyDescent="0.3">
      <c r="A10" s="15" t="s">
        <v>313</v>
      </c>
      <c r="B10" s="16">
        <v>0</v>
      </c>
      <c r="C10" s="16">
        <v>0</v>
      </c>
      <c r="D10" s="16">
        <f t="shared" si="0"/>
        <v>0</v>
      </c>
      <c r="E10" s="15" t="str">
        <f t="shared" si="1"/>
        <v>MATCH</v>
      </c>
      <c r="F10" s="15" t="s">
        <v>136</v>
      </c>
    </row>
    <row r="11" spans="1:6" x14ac:dyDescent="0.3">
      <c r="A11" s="15" t="s">
        <v>314</v>
      </c>
      <c r="B11" s="16">
        <v>1047</v>
      </c>
      <c r="C11" s="16">
        <v>1047</v>
      </c>
      <c r="D11" s="16">
        <f t="shared" si="0"/>
        <v>0</v>
      </c>
      <c r="E11" s="15" t="str">
        <f t="shared" si="1"/>
        <v>MATCH</v>
      </c>
      <c r="F11" s="15" t="s">
        <v>169</v>
      </c>
    </row>
    <row r="12" spans="1:6" x14ac:dyDescent="0.3">
      <c r="A12" s="15" t="s">
        <v>315</v>
      </c>
      <c r="B12" s="16">
        <v>21867</v>
      </c>
      <c r="C12" s="16">
        <v>21867</v>
      </c>
      <c r="D12" s="16">
        <f t="shared" si="0"/>
        <v>0</v>
      </c>
      <c r="E12" s="15" t="str">
        <f t="shared" si="1"/>
        <v>MATCH</v>
      </c>
      <c r="F12" s="15" t="s">
        <v>186</v>
      </c>
    </row>
    <row r="13" spans="1:6" x14ac:dyDescent="0.3">
      <c r="A13" s="15" t="s">
        <v>316</v>
      </c>
      <c r="B13" s="16">
        <v>54205000</v>
      </c>
      <c r="C13" s="16">
        <v>54205000</v>
      </c>
      <c r="D13" s="16">
        <f t="shared" si="0"/>
        <v>0</v>
      </c>
      <c r="E13" s="15" t="str">
        <f t="shared" si="1"/>
        <v>MATCH</v>
      </c>
      <c r="F13" s="15" t="s">
        <v>193</v>
      </c>
    </row>
    <row r="14" spans="1:6" x14ac:dyDescent="0.3">
      <c r="A14" s="15" t="s">
        <v>317</v>
      </c>
      <c r="B14" s="16">
        <v>541</v>
      </c>
      <c r="C14" s="16">
        <v>541</v>
      </c>
      <c r="D14" s="16">
        <f t="shared" si="0"/>
        <v>0</v>
      </c>
      <c r="E14" s="15" t="str">
        <f t="shared" si="1"/>
        <v>MATCH</v>
      </c>
      <c r="F14" s="15" t="s">
        <v>202</v>
      </c>
    </row>
    <row r="15" spans="1:6" x14ac:dyDescent="0.3">
      <c r="A15" s="15" t="s">
        <v>318</v>
      </c>
      <c r="B15" s="16">
        <v>1005000</v>
      </c>
      <c r="C15" s="16">
        <v>1005000</v>
      </c>
      <c r="D15" s="16">
        <f t="shared" si="0"/>
        <v>0</v>
      </c>
      <c r="E15" s="15" t="str">
        <f t="shared" si="1"/>
        <v>MATCH</v>
      </c>
      <c r="F15" s="15" t="s">
        <v>202</v>
      </c>
    </row>
    <row r="16" spans="1:6" x14ac:dyDescent="0.3">
      <c r="A16" s="15" t="s">
        <v>319</v>
      </c>
      <c r="B16" s="16">
        <v>5106</v>
      </c>
      <c r="C16" s="16">
        <v>5106</v>
      </c>
      <c r="D16" s="16">
        <f t="shared" si="0"/>
        <v>0</v>
      </c>
      <c r="E16" s="15" t="str">
        <f t="shared" si="1"/>
        <v>MATCH</v>
      </c>
      <c r="F16" s="15" t="s">
        <v>210</v>
      </c>
    </row>
    <row r="17" spans="1:6" x14ac:dyDescent="0.3">
      <c r="A17" s="15" t="s">
        <v>320</v>
      </c>
      <c r="B17" s="16">
        <v>95440000</v>
      </c>
      <c r="C17" s="16">
        <v>95440000</v>
      </c>
      <c r="D17" s="16">
        <f t="shared" si="0"/>
        <v>0</v>
      </c>
      <c r="E17" s="15" t="str">
        <f t="shared" si="1"/>
        <v>MATCH</v>
      </c>
      <c r="F17" s="15" t="s">
        <v>210</v>
      </c>
    </row>
    <row r="18" spans="1:6" x14ac:dyDescent="0.3">
      <c r="A18" s="15" t="s">
        <v>321</v>
      </c>
      <c r="B18" s="16">
        <v>0</v>
      </c>
      <c r="C18" s="16">
        <v>0</v>
      </c>
      <c r="D18" s="16">
        <f t="shared" si="0"/>
        <v>0</v>
      </c>
      <c r="E18" s="15" t="str">
        <f t="shared" si="1"/>
        <v>MATCH</v>
      </c>
      <c r="F18" s="15" t="s">
        <v>322</v>
      </c>
    </row>
    <row r="19" spans="1:6" x14ac:dyDescent="0.3">
      <c r="A19" s="15" t="s">
        <v>323</v>
      </c>
      <c r="B19" s="16">
        <v>387</v>
      </c>
      <c r="C19" s="16">
        <v>387</v>
      </c>
      <c r="D19" s="16">
        <f t="shared" si="0"/>
        <v>0</v>
      </c>
      <c r="E19" s="15" t="str">
        <f t="shared" si="1"/>
        <v>MATCH</v>
      </c>
      <c r="F19" s="15" t="s">
        <v>324</v>
      </c>
    </row>
    <row r="20" spans="1:6" x14ac:dyDescent="0.3">
      <c r="A20" s="15" t="s">
        <v>325</v>
      </c>
      <c r="B20" s="16">
        <v>344</v>
      </c>
      <c r="C20" s="16">
        <v>344</v>
      </c>
      <c r="D20" s="16">
        <f t="shared" si="0"/>
        <v>0</v>
      </c>
      <c r="E20" s="15" t="str">
        <f t="shared" si="1"/>
        <v>MATCH</v>
      </c>
      <c r="F20" s="15" t="s">
        <v>288</v>
      </c>
    </row>
    <row r="21" spans="1:6" x14ac:dyDescent="0.3">
      <c r="A21" s="15" t="s">
        <v>326</v>
      </c>
      <c r="B21" s="16">
        <v>6</v>
      </c>
      <c r="C21" s="16">
        <v>6</v>
      </c>
      <c r="D21" s="16">
        <f t="shared" si="0"/>
        <v>0</v>
      </c>
      <c r="E21" s="15" t="str">
        <f t="shared" si="1"/>
        <v>MATCH</v>
      </c>
      <c r="F21" s="15" t="s">
        <v>327</v>
      </c>
    </row>
    <row r="22" spans="1:6" x14ac:dyDescent="0.3">
      <c r="A22" s="15" t="s">
        <v>328</v>
      </c>
      <c r="B22" s="16">
        <v>52035000</v>
      </c>
      <c r="C22" s="16">
        <v>52035000</v>
      </c>
      <c r="D22" s="16">
        <f t="shared" si="0"/>
        <v>0</v>
      </c>
      <c r="E22" s="15" t="str">
        <f t="shared" si="1"/>
        <v>MATCH</v>
      </c>
      <c r="F22" s="15" t="s">
        <v>329</v>
      </c>
    </row>
    <row r="23" spans="1:6" x14ac:dyDescent="0.3">
      <c r="A23" s="15" t="s">
        <v>330</v>
      </c>
      <c r="B23" s="16">
        <v>89755000</v>
      </c>
      <c r="C23" s="16">
        <v>89755000</v>
      </c>
      <c r="D23" s="16">
        <f t="shared" si="0"/>
        <v>0</v>
      </c>
      <c r="E23" s="15" t="str">
        <f t="shared" si="1"/>
        <v>MATCH</v>
      </c>
      <c r="F23" s="15" t="s">
        <v>329</v>
      </c>
    </row>
    <row r="24" spans="1:6" x14ac:dyDescent="0.3">
      <c r="A24" s="15" t="s">
        <v>331</v>
      </c>
      <c r="B24" s="16">
        <v>965</v>
      </c>
      <c r="C24" s="16">
        <v>965</v>
      </c>
      <c r="D24" s="16">
        <f t="shared" si="0"/>
        <v>0</v>
      </c>
      <c r="E24" s="15" t="str">
        <f t="shared" si="1"/>
        <v>MATCH</v>
      </c>
      <c r="F24" s="15" t="s">
        <v>227</v>
      </c>
    </row>
    <row r="25" spans="1:6" x14ac:dyDescent="0.3">
      <c r="A25" s="15" t="s">
        <v>332</v>
      </c>
      <c r="B25" s="16">
        <v>2139</v>
      </c>
      <c r="C25" s="16">
        <v>2139</v>
      </c>
      <c r="D25" s="16">
        <f t="shared" si="0"/>
        <v>0</v>
      </c>
      <c r="E25" s="15" t="str">
        <f t="shared" si="1"/>
        <v>MATCH</v>
      </c>
      <c r="F25" s="15" t="s">
        <v>227</v>
      </c>
    </row>
    <row r="26" spans="1:6" x14ac:dyDescent="0.3">
      <c r="A26" s="15" t="s">
        <v>333</v>
      </c>
      <c r="B26" s="16">
        <v>2653</v>
      </c>
      <c r="C26" s="16">
        <v>2653</v>
      </c>
      <c r="D26" s="16">
        <f t="shared" si="0"/>
        <v>0</v>
      </c>
      <c r="E26" s="15" t="str">
        <f t="shared" si="1"/>
        <v>MATCH</v>
      </c>
      <c r="F26" s="15" t="s">
        <v>227</v>
      </c>
    </row>
    <row r="27" spans="1:6" x14ac:dyDescent="0.3">
      <c r="A27" s="15" t="s">
        <v>334</v>
      </c>
      <c r="B27" s="16">
        <v>8812</v>
      </c>
      <c r="C27" s="16">
        <v>8812</v>
      </c>
      <c r="D27" s="16">
        <f t="shared" si="0"/>
        <v>0</v>
      </c>
      <c r="E27" s="15" t="str">
        <f t="shared" si="1"/>
        <v>MATCH</v>
      </c>
      <c r="F27" s="15" t="s">
        <v>227</v>
      </c>
    </row>
    <row r="28" spans="1:6" x14ac:dyDescent="0.3">
      <c r="A28" s="15" t="s">
        <v>335</v>
      </c>
      <c r="B28" s="16">
        <v>114990000</v>
      </c>
      <c r="C28" s="16">
        <v>114990000</v>
      </c>
      <c r="D28" s="16">
        <f t="shared" si="0"/>
        <v>0</v>
      </c>
      <c r="E28" s="15" t="str">
        <f t="shared" si="1"/>
        <v>MATCH</v>
      </c>
      <c r="F28" s="15" t="s">
        <v>235</v>
      </c>
    </row>
    <row r="29" spans="1:6" x14ac:dyDescent="0.3">
      <c r="A29" s="15" t="s">
        <v>336</v>
      </c>
      <c r="B29" s="16">
        <v>928</v>
      </c>
      <c r="C29" s="16">
        <v>928</v>
      </c>
      <c r="D29" s="16">
        <f t="shared" si="0"/>
        <v>0</v>
      </c>
      <c r="E29" s="15" t="str">
        <f t="shared" si="1"/>
        <v>MATCH</v>
      </c>
      <c r="F29" s="15" t="s">
        <v>252</v>
      </c>
    </row>
    <row r="30" spans="1:6" x14ac:dyDescent="0.3">
      <c r="A30" s="15" t="s">
        <v>337</v>
      </c>
      <c r="B30" s="16">
        <v>626</v>
      </c>
      <c r="C30" s="16">
        <v>626</v>
      </c>
      <c r="D30" s="16">
        <f t="shared" si="0"/>
        <v>0</v>
      </c>
      <c r="E30" s="15" t="str">
        <f t="shared" si="1"/>
        <v>MATCH</v>
      </c>
      <c r="F30" s="15" t="s">
        <v>252</v>
      </c>
    </row>
    <row r="31" spans="1:6" x14ac:dyDescent="0.3">
      <c r="A31" s="15" t="s">
        <v>338</v>
      </c>
      <c r="B31" s="16">
        <v>909</v>
      </c>
      <c r="C31" s="16">
        <v>909</v>
      </c>
      <c r="D31" s="16">
        <f t="shared" si="0"/>
        <v>0</v>
      </c>
      <c r="E31" s="15" t="str">
        <f t="shared" si="1"/>
        <v>MATCH</v>
      </c>
      <c r="F31" s="15" t="s">
        <v>252</v>
      </c>
    </row>
    <row r="32" spans="1:6" x14ac:dyDescent="0.3">
      <c r="A32" s="15" t="s">
        <v>339</v>
      </c>
      <c r="B32" s="16">
        <v>792</v>
      </c>
      <c r="C32" s="16">
        <v>792</v>
      </c>
      <c r="D32" s="16">
        <f t="shared" si="0"/>
        <v>0</v>
      </c>
      <c r="E32" s="15" t="str">
        <f t="shared" si="1"/>
        <v>MATCH</v>
      </c>
      <c r="F32" s="15" t="s">
        <v>252</v>
      </c>
    </row>
    <row r="33" spans="1:6" x14ac:dyDescent="0.3">
      <c r="A33" s="15" t="s">
        <v>340</v>
      </c>
      <c r="B33" s="16">
        <v>1173</v>
      </c>
      <c r="C33" s="16">
        <v>1173</v>
      </c>
      <c r="D33" s="16">
        <f t="shared" si="0"/>
        <v>0</v>
      </c>
      <c r="E33" s="15" t="str">
        <f t="shared" si="1"/>
        <v>MATCH</v>
      </c>
      <c r="F33" s="15" t="s">
        <v>252</v>
      </c>
    </row>
    <row r="34" spans="1:6" x14ac:dyDescent="0.3">
      <c r="A34" s="15" t="s">
        <v>341</v>
      </c>
      <c r="B34" s="16">
        <v>955</v>
      </c>
      <c r="C34" s="16">
        <v>955</v>
      </c>
      <c r="D34" s="16">
        <f t="shared" si="0"/>
        <v>0</v>
      </c>
      <c r="E34" s="15" t="str">
        <f t="shared" si="1"/>
        <v>MATCH</v>
      </c>
      <c r="F34" s="15" t="s">
        <v>252</v>
      </c>
    </row>
    <row r="35" spans="1:6" x14ac:dyDescent="0.3">
      <c r="A35" s="15" t="s">
        <v>342</v>
      </c>
      <c r="B35" s="16">
        <v>532</v>
      </c>
      <c r="C35" s="16">
        <v>532</v>
      </c>
      <c r="D35" s="16">
        <f t="shared" si="0"/>
        <v>0</v>
      </c>
      <c r="E35" s="15" t="str">
        <f t="shared" si="1"/>
        <v>MATCH</v>
      </c>
      <c r="F35" s="15" t="s">
        <v>252</v>
      </c>
    </row>
    <row r="36" spans="1:6" x14ac:dyDescent="0.3">
      <c r="A36" s="15" t="s">
        <v>343</v>
      </c>
      <c r="B36" s="16">
        <v>794</v>
      </c>
      <c r="C36" s="16">
        <v>794</v>
      </c>
      <c r="D36" s="16">
        <f t="shared" ref="D36:D67" si="2">C36-B36</f>
        <v>0</v>
      </c>
      <c r="E36" s="15" t="str">
        <f t="shared" ref="E36:E58" si="3">IF(C36=B36,"MATCH",IF(ISNUMBER(SEARCH("name",A36)),"BY DESIGN","MISMATCH"))</f>
        <v>MATCH</v>
      </c>
      <c r="F36" s="15" t="s">
        <v>252</v>
      </c>
    </row>
    <row r="37" spans="1:6" x14ac:dyDescent="0.3">
      <c r="A37" s="15" t="s">
        <v>344</v>
      </c>
      <c r="B37" s="16">
        <v>440</v>
      </c>
      <c r="C37" s="16">
        <v>440</v>
      </c>
      <c r="D37" s="16">
        <f t="shared" si="2"/>
        <v>0</v>
      </c>
      <c r="E37" s="15" t="str">
        <f t="shared" si="3"/>
        <v>MATCH</v>
      </c>
      <c r="F37" s="15" t="s">
        <v>252</v>
      </c>
    </row>
    <row r="38" spans="1:6" x14ac:dyDescent="0.3">
      <c r="A38" s="15" t="s">
        <v>345</v>
      </c>
      <c r="B38" s="16">
        <v>2701</v>
      </c>
      <c r="C38" s="16">
        <v>2701</v>
      </c>
      <c r="D38" s="16">
        <f t="shared" si="2"/>
        <v>0</v>
      </c>
      <c r="E38" s="15" t="str">
        <f t="shared" si="3"/>
        <v>MATCH</v>
      </c>
      <c r="F38" s="15" t="s">
        <v>252</v>
      </c>
    </row>
    <row r="39" spans="1:6" x14ac:dyDescent="0.3">
      <c r="A39" s="15" t="s">
        <v>346</v>
      </c>
      <c r="B39" s="16">
        <v>1130</v>
      </c>
      <c r="C39" s="16">
        <v>1130</v>
      </c>
      <c r="D39" s="16">
        <f t="shared" si="2"/>
        <v>0</v>
      </c>
      <c r="E39" s="15" t="str">
        <f t="shared" si="3"/>
        <v>MATCH</v>
      </c>
      <c r="F39" s="15" t="s">
        <v>252</v>
      </c>
    </row>
    <row r="40" spans="1:6" x14ac:dyDescent="0.3">
      <c r="A40" s="15" t="s">
        <v>347</v>
      </c>
      <c r="B40" s="16">
        <v>926</v>
      </c>
      <c r="C40" s="16">
        <v>926</v>
      </c>
      <c r="D40" s="16">
        <f t="shared" si="2"/>
        <v>0</v>
      </c>
      <c r="E40" s="15" t="str">
        <f t="shared" si="3"/>
        <v>MATCH</v>
      </c>
      <c r="F40" s="15" t="s">
        <v>252</v>
      </c>
    </row>
    <row r="41" spans="1:6" x14ac:dyDescent="0.3">
      <c r="A41" s="15" t="s">
        <v>348</v>
      </c>
      <c r="B41" s="16">
        <v>460</v>
      </c>
      <c r="C41" s="16">
        <v>460</v>
      </c>
      <c r="D41" s="16">
        <f t="shared" si="2"/>
        <v>0</v>
      </c>
      <c r="E41" s="15" t="str">
        <f t="shared" si="3"/>
        <v>MATCH</v>
      </c>
      <c r="F41" s="15" t="s">
        <v>260</v>
      </c>
    </row>
    <row r="42" spans="1:6" x14ac:dyDescent="0.3">
      <c r="A42" s="15" t="s">
        <v>349</v>
      </c>
      <c r="B42" s="16">
        <v>286</v>
      </c>
      <c r="C42" s="16">
        <v>286</v>
      </c>
      <c r="D42" s="16">
        <f t="shared" si="2"/>
        <v>0</v>
      </c>
      <c r="E42" s="15" t="str">
        <f t="shared" si="3"/>
        <v>MATCH</v>
      </c>
      <c r="F42" s="15" t="s">
        <v>260</v>
      </c>
    </row>
    <row r="43" spans="1:6" x14ac:dyDescent="0.3">
      <c r="A43" s="15" t="s">
        <v>350</v>
      </c>
      <c r="B43" s="16">
        <v>78</v>
      </c>
      <c r="C43" s="16">
        <v>78</v>
      </c>
      <c r="D43" s="16">
        <f t="shared" si="2"/>
        <v>0</v>
      </c>
      <c r="E43" s="15" t="str">
        <f t="shared" si="3"/>
        <v>MATCH</v>
      </c>
      <c r="F43" s="15" t="s">
        <v>260</v>
      </c>
    </row>
    <row r="44" spans="1:6" x14ac:dyDescent="0.3">
      <c r="A44" s="15" t="s">
        <v>351</v>
      </c>
      <c r="B44" s="16">
        <v>56</v>
      </c>
      <c r="C44" s="16">
        <v>56</v>
      </c>
      <c r="D44" s="16">
        <f t="shared" si="2"/>
        <v>0</v>
      </c>
      <c r="E44" s="15" t="str">
        <f t="shared" si="3"/>
        <v>MATCH</v>
      </c>
      <c r="F44" s="15" t="s">
        <v>260</v>
      </c>
    </row>
    <row r="45" spans="1:6" x14ac:dyDescent="0.3">
      <c r="A45" s="15" t="s">
        <v>352</v>
      </c>
      <c r="B45" s="16">
        <v>41</v>
      </c>
      <c r="C45" s="16">
        <v>41</v>
      </c>
      <c r="D45" s="16">
        <f t="shared" si="2"/>
        <v>0</v>
      </c>
      <c r="E45" s="15" t="str">
        <f t="shared" si="3"/>
        <v>MATCH</v>
      </c>
      <c r="F45" s="15" t="s">
        <v>260</v>
      </c>
    </row>
    <row r="46" spans="1:6" x14ac:dyDescent="0.3">
      <c r="A46" s="15" t="s">
        <v>353</v>
      </c>
      <c r="B46" s="16">
        <v>5</v>
      </c>
      <c r="C46" s="16">
        <v>5</v>
      </c>
      <c r="D46" s="16">
        <f t="shared" si="2"/>
        <v>0</v>
      </c>
      <c r="E46" s="15" t="str">
        <f t="shared" si="3"/>
        <v>MATCH</v>
      </c>
      <c r="F46" s="15" t="s">
        <v>260</v>
      </c>
    </row>
    <row r="47" spans="1:6" x14ac:dyDescent="0.3">
      <c r="A47" s="15" t="s">
        <v>354</v>
      </c>
      <c r="B47" s="16">
        <v>0</v>
      </c>
      <c r="C47" s="16">
        <v>0</v>
      </c>
      <c r="D47" s="16">
        <f t="shared" si="2"/>
        <v>0</v>
      </c>
      <c r="E47" s="15" t="str">
        <f t="shared" si="3"/>
        <v>MATCH</v>
      </c>
      <c r="F47" s="15" t="s">
        <v>355</v>
      </c>
    </row>
    <row r="48" spans="1:6" x14ac:dyDescent="0.3">
      <c r="A48" s="15" t="s">
        <v>356</v>
      </c>
      <c r="B48" s="16">
        <v>0</v>
      </c>
      <c r="C48" s="16">
        <v>0</v>
      </c>
      <c r="D48" s="16">
        <f t="shared" si="2"/>
        <v>0</v>
      </c>
      <c r="E48" s="15" t="str">
        <f t="shared" si="3"/>
        <v>MATCH</v>
      </c>
      <c r="F48" s="15" t="s">
        <v>355</v>
      </c>
    </row>
    <row r="49" spans="1:6" x14ac:dyDescent="0.3">
      <c r="A49" s="15" t="s">
        <v>357</v>
      </c>
      <c r="B49" s="16">
        <v>0</v>
      </c>
      <c r="C49" s="16">
        <v>0</v>
      </c>
      <c r="D49" s="16">
        <f t="shared" si="2"/>
        <v>0</v>
      </c>
      <c r="E49" s="15" t="str">
        <f t="shared" si="3"/>
        <v>MATCH</v>
      </c>
      <c r="F49" s="15" t="s">
        <v>355</v>
      </c>
    </row>
    <row r="50" spans="1:6" x14ac:dyDescent="0.3">
      <c r="A50" s="15" t="s">
        <v>358</v>
      </c>
      <c r="B50" s="16">
        <v>0</v>
      </c>
      <c r="C50" s="16">
        <v>0</v>
      </c>
      <c r="D50" s="16">
        <f t="shared" si="2"/>
        <v>0</v>
      </c>
      <c r="E50" s="15" t="str">
        <f t="shared" si="3"/>
        <v>MATCH</v>
      </c>
      <c r="F50" s="15" t="s">
        <v>355</v>
      </c>
    </row>
    <row r="51" spans="1:6" x14ac:dyDescent="0.3">
      <c r="A51" s="15" t="s">
        <v>359</v>
      </c>
      <c r="B51" s="16">
        <v>0</v>
      </c>
      <c r="C51" s="16">
        <v>0</v>
      </c>
      <c r="D51" s="16">
        <f t="shared" si="2"/>
        <v>0</v>
      </c>
      <c r="E51" s="15" t="str">
        <f t="shared" si="3"/>
        <v>MATCH</v>
      </c>
      <c r="F51" s="15" t="s">
        <v>355</v>
      </c>
    </row>
    <row r="52" spans="1:6" x14ac:dyDescent="0.3">
      <c r="A52" s="15" t="s">
        <v>360</v>
      </c>
      <c r="B52" s="16">
        <v>0</v>
      </c>
      <c r="C52" s="16">
        <v>0</v>
      </c>
      <c r="D52" s="16">
        <f t="shared" si="2"/>
        <v>0</v>
      </c>
      <c r="E52" s="15" t="str">
        <f t="shared" si="3"/>
        <v>MATCH</v>
      </c>
      <c r="F52" s="15" t="s">
        <v>355</v>
      </c>
    </row>
    <row r="53" spans="1:6" x14ac:dyDescent="0.3">
      <c r="A53" s="15" t="s">
        <v>361</v>
      </c>
      <c r="B53" s="16">
        <v>0</v>
      </c>
      <c r="C53" s="16">
        <v>0</v>
      </c>
      <c r="D53" s="16">
        <f t="shared" si="2"/>
        <v>0</v>
      </c>
      <c r="E53" s="15" t="str">
        <f t="shared" si="3"/>
        <v>MATCH</v>
      </c>
      <c r="F53" s="15" t="s">
        <v>355</v>
      </c>
    </row>
    <row r="54" spans="1:6" x14ac:dyDescent="0.3">
      <c r="A54" s="15" t="s">
        <v>362</v>
      </c>
      <c r="B54" s="16">
        <v>0</v>
      </c>
      <c r="C54" s="16">
        <v>0</v>
      </c>
      <c r="D54" s="16">
        <f t="shared" si="2"/>
        <v>0</v>
      </c>
      <c r="E54" s="15" t="str">
        <f t="shared" si="3"/>
        <v>MATCH</v>
      </c>
      <c r="F54" s="15" t="s">
        <v>355</v>
      </c>
    </row>
    <row r="55" spans="1:6" x14ac:dyDescent="0.3">
      <c r="A55" s="15" t="s">
        <v>363</v>
      </c>
      <c r="B55" s="16">
        <v>0</v>
      </c>
      <c r="C55" s="16">
        <v>0</v>
      </c>
      <c r="D55" s="16">
        <f t="shared" si="2"/>
        <v>0</v>
      </c>
      <c r="E55" s="15" t="str">
        <f t="shared" si="3"/>
        <v>MATCH</v>
      </c>
      <c r="F55" s="15" t="s">
        <v>355</v>
      </c>
    </row>
    <row r="56" spans="1:6" x14ac:dyDescent="0.3">
      <c r="A56" s="15" t="s">
        <v>364</v>
      </c>
      <c r="B56" s="16">
        <v>0</v>
      </c>
      <c r="C56" s="16">
        <v>1636</v>
      </c>
      <c r="D56" s="16">
        <f t="shared" si="2"/>
        <v>1636</v>
      </c>
      <c r="E56" s="15" t="str">
        <f t="shared" si="3"/>
        <v>BY DESIGN</v>
      </c>
      <c r="F56" s="15" t="s">
        <v>365</v>
      </c>
    </row>
    <row r="57" spans="1:6" x14ac:dyDescent="0.3">
      <c r="A57" s="15" t="s">
        <v>366</v>
      </c>
      <c r="B57" s="16">
        <v>88</v>
      </c>
      <c r="C57" s="16">
        <v>88</v>
      </c>
      <c r="D57" s="16">
        <f t="shared" si="2"/>
        <v>0</v>
      </c>
      <c r="E57" s="15" t="str">
        <f t="shared" si="3"/>
        <v>MATCH</v>
      </c>
      <c r="F57" s="15"/>
    </row>
    <row r="58" spans="1:6" x14ac:dyDescent="0.3">
      <c r="A58" s="15" t="s">
        <v>367</v>
      </c>
      <c r="B58" s="16">
        <v>1101</v>
      </c>
      <c r="C58" s="16">
        <v>1101</v>
      </c>
      <c r="D58" s="16">
        <f t="shared" si="2"/>
        <v>0</v>
      </c>
      <c r="E58" s="15" t="str">
        <f t="shared" si="3"/>
        <v>MATCH</v>
      </c>
      <c r="F58" s="1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36"/>
  <sheetViews>
    <sheetView workbookViewId="0"/>
  </sheetViews>
  <sheetFormatPr defaultRowHeight="14.4" x14ac:dyDescent="0.3"/>
  <cols>
    <col min="1" max="1" width="160" customWidth="1"/>
  </cols>
  <sheetData>
    <row r="1" spans="1:1" ht="16.8" x14ac:dyDescent="0.3">
      <c r="A1" s="17" t="s">
        <v>368</v>
      </c>
    </row>
    <row r="48" spans="1:1" ht="16.8" x14ac:dyDescent="0.3">
      <c r="A48" s="17" t="s">
        <v>369</v>
      </c>
    </row>
    <row r="89" spans="1:1" ht="16.8" x14ac:dyDescent="0.3">
      <c r="A89" s="17" t="s">
        <v>370</v>
      </c>
    </row>
    <row r="127" spans="1:1" ht="16.8" x14ac:dyDescent="0.3">
      <c r="A127" s="17" t="s">
        <v>371</v>
      </c>
    </row>
    <row r="160" spans="1:1" ht="16.8" x14ac:dyDescent="0.3">
      <c r="A160" s="17" t="s">
        <v>372</v>
      </c>
    </row>
    <row r="197" spans="1:1" ht="16.8" x14ac:dyDescent="0.3">
      <c r="A197" s="17" t="s">
        <v>373</v>
      </c>
    </row>
    <row r="226" spans="1:1" ht="16.8" x14ac:dyDescent="0.3">
      <c r="A226" s="17" t="s">
        <v>374</v>
      </c>
    </row>
    <row r="267" spans="1:1" ht="16.8" x14ac:dyDescent="0.3">
      <c r="A267" s="17" t="s">
        <v>375</v>
      </c>
    </row>
    <row r="309" spans="1:1" ht="16.8" x14ac:dyDescent="0.3">
      <c r="A309" s="17" t="s">
        <v>376</v>
      </c>
    </row>
    <row r="356" spans="1:1" ht="16.8" x14ac:dyDescent="0.3">
      <c r="A356" s="17" t="s">
        <v>377</v>
      </c>
    </row>
    <row r="410" spans="1:1" ht="16.8" x14ac:dyDescent="0.3">
      <c r="A410" s="17" t="s">
        <v>378</v>
      </c>
    </row>
    <row r="451" spans="1:1" ht="16.8" x14ac:dyDescent="0.3">
      <c r="A451" s="17" t="s">
        <v>379</v>
      </c>
    </row>
    <row r="482" spans="1:1" ht="16.8" x14ac:dyDescent="0.3">
      <c r="A482" s="17" t="s">
        <v>380</v>
      </c>
    </row>
    <row r="511" spans="1:1" ht="16.8" x14ac:dyDescent="0.3">
      <c r="A511" s="17" t="s">
        <v>381</v>
      </c>
    </row>
    <row r="548" spans="1:1" ht="16.8" x14ac:dyDescent="0.3">
      <c r="A548" s="17" t="s">
        <v>382</v>
      </c>
    </row>
    <row r="576" spans="1:1" ht="16.8" x14ac:dyDescent="0.3">
      <c r="A576" s="17" t="s">
        <v>383</v>
      </c>
    </row>
    <row r="618" spans="1:1" ht="16.8" x14ac:dyDescent="0.3">
      <c r="A618" s="17" t="s">
        <v>384</v>
      </c>
    </row>
    <row r="642" spans="1:1" ht="16.8" x14ac:dyDescent="0.3">
      <c r="A642" s="17" t="s">
        <v>385</v>
      </c>
    </row>
    <row r="675" spans="1:1" ht="16.8" x14ac:dyDescent="0.3">
      <c r="A675" s="17" t="s">
        <v>386</v>
      </c>
    </row>
    <row r="717" spans="1:1" ht="16.8" x14ac:dyDescent="0.3">
      <c r="A717" s="17" t="s">
        <v>387</v>
      </c>
    </row>
    <row r="779" spans="1:1" ht="16.8" x14ac:dyDescent="0.3">
      <c r="A779" s="17" t="s">
        <v>388</v>
      </c>
    </row>
    <row r="818" spans="1:1" ht="16.8" x14ac:dyDescent="0.3">
      <c r="A818" s="17" t="s">
        <v>389</v>
      </c>
    </row>
    <row r="856" spans="1:1" ht="16.8" x14ac:dyDescent="0.3">
      <c r="A856" s="17" t="s">
        <v>390</v>
      </c>
    </row>
    <row r="892" spans="1:1" ht="16.8" x14ac:dyDescent="0.3">
      <c r="A892" s="17" t="s">
        <v>391</v>
      </c>
    </row>
    <row r="926" spans="1:1" ht="16.8" x14ac:dyDescent="0.3">
      <c r="A926" s="17" t="s">
        <v>392</v>
      </c>
    </row>
    <row r="969" spans="1:1" ht="16.8" x14ac:dyDescent="0.3">
      <c r="A969" s="17" t="s">
        <v>393</v>
      </c>
    </row>
    <row r="1007" spans="1:1" ht="16.8" x14ac:dyDescent="0.3">
      <c r="A1007" s="17" t="s">
        <v>394</v>
      </c>
    </row>
    <row r="1045" spans="1:1" ht="16.8" x14ac:dyDescent="0.3">
      <c r="A1045" s="17" t="s">
        <v>395</v>
      </c>
    </row>
    <row r="1072" spans="1:1" ht="16.8" x14ac:dyDescent="0.3">
      <c r="A1072" s="17" t="s">
        <v>396</v>
      </c>
    </row>
    <row r="1136" spans="1:1" ht="16.8" x14ac:dyDescent="0.3">
      <c r="A1136" s="17" t="s">
        <v>397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Results</vt:lpstr>
      <vt:lpstr>DB vs Raw Reconciliation</vt:lpstr>
      <vt:lpstr>Proof Screenshots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Lakshmi Narasimha Manti</cp:lastModifiedBy>
  <dcterms:created xsi:type="dcterms:W3CDTF">2026-09-28T20:36:46Z</dcterms:created>
  <dcterms:modified xsi:type="dcterms:W3CDTF">2026-09-28T20:37:09Z</dcterms:modified>
</cp:coreProperties>
</file>