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esktop\meghalaya (15)\meghalaya (2)\meghalaya\docs\"/>
    </mc:Choice>
  </mc:AlternateContent>
  <xr:revisionPtr revIDLastSave="0" documentId="13_ncr:1_{74F295F9-E459-42DA-83A7-0658C1ED6BD5}" xr6:coauthVersionLast="47" xr6:coauthVersionMax="47" xr10:uidLastSave="{00000000-0000-0000-0000-000000000000}"/>
  <bookViews>
    <workbookView xWindow="-108" yWindow="-108" windowWidth="23256" windowHeight="12456" xr2:uid="{00000000-000D-0000-FFFF-FFFF00000000}"/>
  </bookViews>
  <sheets>
    <sheet name="Summary" sheetId="1" r:id="rId1"/>
    <sheet name="Test Results" sheetId="2" r:id="rId2"/>
    <sheet name="Variant Detail" sheetId="3" r:id="rId3"/>
    <sheet name="Defects" sheetId="4" r:id="rId4"/>
    <sheet name="DB vs Raw" sheetId="5" r:id="rId5"/>
    <sheet name="Evidence" sheetId="6" r:id="rId6"/>
  </sheets>
  <definedNames>
    <definedName name="_xlnm._FilterDatabase" localSheetId="1" hidden="1">'Test Results'!$A$1:$O$31</definedName>
    <definedName name="_xlnm._FilterDatabase" localSheetId="2" hidden="1">'Variant Detail'!$A$1:$P$44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2" i="5" l="1"/>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E18" i="5"/>
  <c r="F18" i="5" s="1"/>
  <c r="E17" i="5"/>
  <c r="F17" i="5" s="1"/>
  <c r="E16" i="5"/>
  <c r="F16" i="5" s="1"/>
  <c r="F15" i="5"/>
  <c r="E15" i="5"/>
  <c r="E14" i="5"/>
  <c r="F14" i="5" s="1"/>
  <c r="F13" i="5"/>
  <c r="E13" i="5"/>
  <c r="E12" i="5"/>
  <c r="F12" i="5" s="1"/>
  <c r="E11" i="5"/>
  <c r="F11" i="5" s="1"/>
  <c r="E10" i="5"/>
  <c r="F10" i="5" s="1"/>
  <c r="E9" i="5"/>
  <c r="F9" i="5" s="1"/>
  <c r="E8" i="5"/>
  <c r="F8" i="5" s="1"/>
  <c r="E7" i="5"/>
  <c r="F7" i="5" s="1"/>
  <c r="F6" i="5"/>
  <c r="E6" i="5"/>
  <c r="E5" i="5"/>
  <c r="F5" i="5" s="1"/>
  <c r="B17" i="1"/>
  <c r="B16" i="1"/>
  <c r="B15" i="1"/>
  <c r="B14" i="1"/>
  <c r="C13" i="1"/>
  <c r="B13" i="1"/>
  <c r="C12" i="1"/>
  <c r="B12" i="1"/>
  <c r="B7" i="1"/>
  <c r="B6" i="1"/>
  <c r="B5" i="1"/>
  <c r="B8" i="1" s="1"/>
  <c r="B20" i="1" l="1"/>
</calcChain>
</file>

<file path=xl/sharedStrings.xml><?xml version="1.0" encoding="utf-8"?>
<sst xmlns="http://schemas.openxmlformats.org/spreadsheetml/2006/main" count="1546" uniqueCount="801">
  <si>
    <t>MGNREGA Use-Case Test Report — Megh One AI</t>
  </si>
  <si>
    <t>Test date 2026-09-26 · 30 use cases from 'Test_Case_Results_21st_Sep_26_MGNREGA (1).csv' (DATA-001 … DATA-030)</t>
  </si>
  <si>
    <t>Result (per use case)</t>
  </si>
  <si>
    <t>Use cases tested</t>
  </si>
  <si>
    <t>PASSED</t>
  </si>
  <si>
    <t>FAILED</t>
  </si>
  <si>
    <t>Pass rate</t>
  </si>
  <si>
    <t>Comparison with the testers' 21 Sep status</t>
  </si>
  <si>
    <t>21 Sep (testers)</t>
  </si>
  <si>
    <t>26 Sep (this test)</t>
  </si>
  <si>
    <t>Passed</t>
  </si>
  <si>
    <t>Failed</t>
  </si>
  <si>
    <t>On-Hold</t>
  </si>
  <si>
    <t>Fixed since 21 Sep (Failed/On-Hold → PASS)</t>
  </si>
  <si>
    <t>Passed 21 Sep but FAIL now (newly found: DATA-017 scheme prompt, DATA-021 wrong number)</t>
  </si>
  <si>
    <t>Still failing (Failed or On-Hold on 21 Sep)</t>
  </si>
  <si>
    <t>DB vs raw data</t>
  </si>
  <si>
    <t>Reconciliation measures that match (statewide totals)</t>
  </si>
  <si>
    <t>Row counts and every statewide total are identical. One village (GENAPARA, code 274268) is mapped to a different district/block in the DB than in the raw file — see 'DB vs Raw' and Defect 10. For every test figure, the megh_db and raw values are shown side by side on 'Test Results'.</t>
  </si>
  <si>
    <t>How the test was run</t>
  </si>
  <si>
    <t>1. Each use-case template was filled with concrete values — the testers' own 21 Sep example where the sheet gives one (MAWKYRWAT block, SOUTH TURA, DAMASH, JAKREM, MAWRYNGKNENG), plus extra variants where a different case matters (duplicate village names, short FY '25-26', constituency). 43 queries in total (41 for the 30 use cases + 2 diagnostics).</t>
  </si>
  <si>
    <t>2. Every query was put to the real bot pipeline (app.pipeline.answer_question — the function behind POST /api/query) with the live model gateway and megh_db. When the bot paused with one-tap options, the option an officer would pick was clicked (MGNREGA; block; the named district; whole constituency).</t>
  </si>
  <si>
    <t>3. The full set was run twice (run 1, run 2); DATA-029 was run 5 times because it was intermittent. A use case PASSES only if every one of its queries gives the correct figure in both runs, without an unnecessary 'which scheme?' prompt for an MGNREGA-only measure (the criterion the testers used on 21 Sep).</t>
  </si>
  <si>
    <t>4. The expected figure for every query was computed independently twice: (a) read-only SQL on megh_db.curated.v_employment / v_expenditure, and (b) pandas on the raw CSVs. Bot figures were matched against both, allowing only display rounding (lakh ↔ crore).</t>
  </si>
  <si>
    <t>5. Every answer was also read by hand; the 'Failure reason / remarks' column gives the exact bot text, the correct value and, where found, the code-level root cause.</t>
  </si>
  <si>
    <t>6. Photo proofs: one PNG per query in the 'Evidence' sheet (and docs/MGNREGA_UseCase_Evidence_2026-09-26). Each is a capture of that run — officer turns, chips clicked, the bot's reply verbatim, the SQL it executed, and the Bot vs megh_db vs raw table. They are rendered from the graded run rather than taken as browser screenshots, so the photo always shows the exact answer that was graded.</t>
  </si>
  <si>
    <t>Units: MGNREGA expenditure is stored in LAKH ₹ (1 crore = 100 lakh). Years are financial years (2024-25 = Apr 2024 – Mar 2025).</t>
  </si>
  <si>
    <t>Failed use cases at a glance</t>
  </si>
  <si>
    <t>DATA-003</t>
  </si>
  <si>
    <t>Block sharing a village's name: 'couldn't build a working query' (Defect 1)</t>
  </si>
  <si>
    <t>DATA-004</t>
  </si>
  <si>
    <t>SOUTH TURA constituency rejected as out-of-scope (Defect 2)</t>
  </si>
  <si>
    <t>DATA-011</t>
  </si>
  <si>
    <t>Asks which scheme for material expenditure (Defect 3); figure correct after choosing</t>
  </si>
  <si>
    <t>DATA-013</t>
  </si>
  <si>
    <t>Refuses admin expenditure; data is 0 at source (Defect 9, product decision)</t>
  </si>
  <si>
    <t>DATA-014</t>
  </si>
  <si>
    <t>SOUTH TURA out-of-scope; NONGKREM returns codes and counts zero-employment villages (Defects 2, 5)</t>
  </si>
  <si>
    <t>DATA-016</t>
  </si>
  <si>
    <t>WRONG NUMBER: MAWKYRWAT block answered with the village figure, 273 vs 11,590 (Defect 1)</t>
  </si>
  <si>
    <t>DATA-017</t>
  </si>
  <si>
    <t>Asks which scheme for women employment (Defect 3); figure correct after choosing</t>
  </si>
  <si>
    <t>DATA-019</t>
  </si>
  <si>
    <t>Asks which scheme for women % (Defect 3); figure correct after choosing</t>
  </si>
  <si>
    <t>DATA-020</t>
  </si>
  <si>
    <t>DATA-021</t>
  </si>
  <si>
    <t>WRONG NUMBER: 38.00 instead of 38.16 (integer division, Defect 4)</t>
  </si>
  <si>
    <t>DATA-023</t>
  </si>
  <si>
    <t>No figures given for wages vs materials (Defect 6)</t>
  </si>
  <si>
    <t>DATA-028</t>
  </si>
  <si>
    <t>Routed to reference documents; JAKREM treated as a scheme (Defect 7)</t>
  </si>
  <si>
    <t>DATA-029</t>
  </si>
  <si>
    <t>Intermittent: 1 of 5 runs answered (Defect 8)</t>
  </si>
  <si>
    <t>DATA-030</t>
  </si>
  <si>
    <t>Asks which scheme for 'employment generated' (Defect 3); figures correct after choosing</t>
  </si>
  <si>
    <t>TC ID</t>
  </si>
  <si>
    <t>Test Scenario</t>
  </si>
  <si>
    <t>Test Input / Action (sheet)</t>
  </si>
  <si>
    <t>Expected Result (sheet)</t>
  </si>
  <si>
    <t>Concrete query tested (2026-09-26)</t>
  </si>
  <si>
    <t>Bot answer (final turn)</t>
  </si>
  <si>
    <t>megh_db value</t>
  </si>
  <si>
    <t>Raw CSV value</t>
  </si>
  <si>
    <t>DB = Raw?</t>
  </si>
  <si>
    <t>Numbers correct?</t>
  </si>
  <si>
    <t>Status 26 Sep (this test)</t>
  </si>
  <si>
    <t>Failure reason / remarks</t>
  </si>
  <si>
    <t>Tester status 21 Sep</t>
  </si>
  <si>
    <t>Change vs 21 Sep</t>
  </si>
  <si>
    <t>Evidence (photo)</t>
  </si>
  <si>
    <t>DATA-001</t>
  </si>
  <si>
    <t>Village + Year expenditure</t>
  </si>
  <si>
    <t>What was the total expenditure in [village] during [year]?</t>
  </si>
  <si>
    <t>Return Total_Exp for that village/year.</t>
  </si>
  <si>
    <t>(a) What was the total expenditure in DAMASH during 2024-25?  → chips clicked: MGNREGA (rural employment)
(b) What was the total expenditure in JAKREM during 25-26?  → chips clicked: MGNREGA (rural employment)
(c) What was the total expenditure in ASIMGRE village of East Garo Hills during 2024-25?  → chips clicked: MGNREGA (rural employment)</t>
  </si>
  <si>
    <t>(a) The total expenditure in Damash during FY 2024-25 for MGNREGA was 216.48 lakh.
(b) The total expenditure in Jakrem for FY 2025-26 under MGNREGA was 337.93 lakh.
(c) The total expenditure in Asimgre village of East Garo Hills during FY 2024-25 for MGNREGA was 9.38 lakh.</t>
  </si>
  <si>
    <t>(a) Total expenditure (lakh): 216.48 lakh
(b) Total expenditure (lakh): 337.93 lakh
(c) Total expenditure (lakh): 9.38 lakh</t>
  </si>
  <si>
    <t>Yes</t>
  </si>
  <si>
    <t>(a) Yes
(b) Yes
(c) Yes</t>
  </si>
  <si>
    <t>PASS</t>
  </si>
  <si>
    <t>(a) PASS — 216.48 lakh = DB 216.48 = raw 216.48. (Bot asks which scheme first: acceptable for the generic word 'expenditure'.)
(b) PASS — Short FY '25-26' understood as FY 2025-26; 337.93 lakh = DB = raw.
(c) PASS — Duplicate village name (ASIMGRE is 6 villages) + district given: returns the village figure 9.38 lakh, not the district total.</t>
  </si>
  <si>
    <t>still passing</t>
  </si>
  <si>
    <t>See Evidence: DATA-001a, DATA-001b, DATA-001c</t>
  </si>
  <si>
    <t>DATA-002</t>
  </si>
  <si>
    <t>District + Year expenditure</t>
  </si>
  <si>
    <t>What was the total expenditure in [district] during [year]?</t>
  </si>
  <si>
    <t>Aggregate Total_Exp for district/year.</t>
  </si>
  <si>
    <t>(a) What was the total expenditure in West Garo Hills during 2024-25?  → chips clicked: MGNREGA (rural employment)
(b) What was the total expenditure in East Khasi Hills during 2023-24?  → chips clicked: MGNREGA (rural employment)</t>
  </si>
  <si>
    <t>(a) The total expenditure in West Garo Hills during FY 2024-25 for MGNREGA was 257.01 crore.
(b) The total expenditure in East Khasi Hills during FY 2023-24 for MGNREGA was 89.96 crore.</t>
  </si>
  <si>
    <t>(a) Total expenditure (lakh): 25,701.49 lakh
(b) Total expenditure (lakh): 8,996.36 lakh</t>
  </si>
  <si>
    <t>(a) Yes
(b) Yes</t>
  </si>
  <si>
    <t>(a) PASS — 257.01 crore = 25,701.49 lakh = DB = raw.
(b) PASS — 89.96 crore (run 1) / 8,996.36 lakh (run 2) = DB = raw. Unit choice varies between runs.</t>
  </si>
  <si>
    <t>See Evidence: DATA-002a, DATA-002b</t>
  </si>
  <si>
    <t>Block + Year expenditure</t>
  </si>
  <si>
    <t>What was the total expenditure in [block] during [year]?</t>
  </si>
  <si>
    <t>Aggregate Total_Exp for block/year.</t>
  </si>
  <si>
    <t>(a) What was the total expenditure in MAWKYRWAT during 2024-25 for MGNREGA, the block, not the village
(b) What was the total expenditure in MAWKYRWAT during 2024-25?  → chips clicked: MGNREGA (rural employment); The MAWKYRWAT block
(c, diagnostic) What was the total expenditure in Mawkyrwat block during 2024-25?  → chips clicked: MGNREGA (rural employment)</t>
  </si>
  <si>
    <t>(a) I understood the question but couldn't build a working query for it against the current MGNREGA data. Try rephrasing it, or ask for a simpler breakdown first (e.g. "PMAY-G sanctions by district for 2023").
(b) I understood the question but couldn't build a working query for it against the current MGNREGA data. Try rephrasing it, or ask for a simpler breakdown first (e.g. "PMAY-G sanctions by district for 2023").
(c, diagnostic) The total expenditure in Mawkyrwat block during FY 2024-25 for MGNREGA was 40.79 crore.</t>
  </si>
  <si>
    <t>(a) Total expenditure (lakh): 4,079 lakh
(b) Total expenditure (lakh): 4,079 lakh
(c, diagnostic) Total expenditure (lakh): 4,079 lakh</t>
  </si>
  <si>
    <t>(a) No answer
(b) No answer
(c, diagnostic) Yes</t>
  </si>
  <si>
    <t>FAIL</t>
  </si>
  <si>
    <t>(a) FAIL — Tester's exact query. Both runs: "I understood the question but couldn't build a working query". Expected 4,079.00 lakh (DB = raw). root cause: _explicit_level_in (app/pipeline.py) detects the stated admin level finest-first, so the bot's own chip text '…, the block, not the village' was read as level = VILLAGE (the negated word won); resolve_entities then pinned MAWKYRWAT to village_code 277399 and the block SQL was rejected by the village guard or answered for the village
(b) FAIL — Bot correctly asks block vs village, but after clicking its own 'The MAWKYRWAT block' chip it says "couldn't build a working query". Expected 4,079.00 lakh. root cause: _explicit_level_in (app/pipeline.py) detects the stated admin level finest-first, so the bot's own chip text '…, the block, not the village' was read as level = VILLAGE (the negated word won); resolve_entities then pinned MAWKYRWAT to village_code 277399 and the block SQL was rejected by the village guard or answered for the village
(c, diagnostic) PASS — Diagnostic: natural wording 'Mawkyrwat block' works: 40.79 crore = 4,079.00 lakh (DB = raw).</t>
  </si>
  <si>
    <t>still failing</t>
  </si>
  <si>
    <t>See Evidence: DATA-003a, DATA-003b, DATA-003c</t>
  </si>
  <si>
    <t>Constituency + Year employment</t>
  </si>
  <si>
    <t>How many persons received employment in [assembly_constituency] during [year]?</t>
  </si>
  <si>
    <t>Aggregate Employment Provided Persons.</t>
  </si>
  <si>
    <t>(a) How many persons received employment in SOUTH TURA during 2024-25?
(b) How many persons received employment in GAMBEGRE constituency during 2024-25?  → chips clicked: The whole GAMBEGRE constituency</t>
  </si>
  <si>
    <t>(a) 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
(b) 8,623 persons received employment in GAMBEGRE constituency during FY 2024-25.</t>
  </si>
  <si>
    <t>(a) Persons employed: 152
(b) Persons employed: 8,623</t>
  </si>
  <si>
    <t>(a) No answer
(b) Yes</t>
  </si>
  <si>
    <t>(a) FAIL — Tester's exact query. SOUTH TURA is rejected as out of scope (edge reply) in both runs. Expected 152 persons (DB = raw; SOUTH TURA has a single village in the data, SANGSANGGRE).
(b) PASS — Bot asks whole constituency vs part (reasonable, AC spans 2 districts); whole-AC answer 8,623 = DB = raw.</t>
  </si>
  <si>
    <t>See Evidence: DATA-004a, DATA-004b</t>
  </si>
  <si>
    <t>DATA-005</t>
  </si>
  <si>
    <t>Village employment</t>
  </si>
  <si>
    <t>How many households received employment in [village]?</t>
  </si>
  <si>
    <t>Return Employment Provided Households.</t>
  </si>
  <si>
    <t>(a) How many households received employment in DAMASH during 24-25?
(b) How many households received employment in UMDOH 18TH MILE during 2024-25?</t>
  </si>
  <si>
    <t>(a) 433 households received employment in Damash during FY 2024-25.
(b) 38 households received employment in Umdoh 18Th Mile during FY 2024-25.</t>
  </si>
  <si>
    <t>(a) Households employed: 433
(b) Households employed: 38</t>
  </si>
  <si>
    <t>(a) PASS — Tester's 14 Sep query ('24-25'): 433 households = DB = raw.
(b) PASS — UMDOH 18TH MILE (the '18TH MILE UMDOH' village): 38 = DB = raw (2 source rows, 38 + 0, summed correctly).</t>
  </si>
  <si>
    <t>See Evidence: DATA-005a, DATA-005b</t>
  </si>
  <si>
    <t>DATA-006</t>
  </si>
  <si>
    <t>Village person-days</t>
  </si>
  <si>
    <t>How many person-days were generated in [village]?</t>
  </si>
  <si>
    <t>Return Employment Provided Total Person Days.</t>
  </si>
  <si>
    <t>How many person-days were generated in JAKREM during 2024-25?</t>
  </si>
  <si>
    <t>Jakrem generated 57,391 person-days in FY 2024-25.</t>
  </si>
  <si>
    <t>Person-days: 57,391</t>
  </si>
  <si>
    <t>PASS — 57,391 person-days = DB = raw.</t>
  </si>
  <si>
    <t>See Evidence: DATA-006a</t>
  </si>
  <si>
    <t>DATA-007</t>
  </si>
  <si>
    <t>Village job cards</t>
  </si>
  <si>
    <t>How many job cards were issued in [village]?</t>
  </si>
  <si>
    <t>Return Job Cards Issued Total.</t>
  </si>
  <si>
    <t>How many job cards were issued in DAMASH during 2024-25?</t>
  </si>
  <si>
    <t>436 job cards were issued in Damash during FY 2024-25.</t>
  </si>
  <si>
    <t>Job cards: 436</t>
  </si>
  <si>
    <t>PASS — 436 job cards = DB = raw.</t>
  </si>
  <si>
    <t>See Evidence: DATA-007a</t>
  </si>
  <si>
    <t>DATA-008</t>
  </si>
  <si>
    <t>Village women employment</t>
  </si>
  <si>
    <t>How many women were provided employment in [village]?</t>
  </si>
  <si>
    <t>Return Women Employment Provided.</t>
  </si>
  <si>
    <t>How many women were provided employment in DAMASH during 2024-25?</t>
  </si>
  <si>
    <t>308 women were provided employment in Damash during FY 2024-25.</t>
  </si>
  <si>
    <t>Women employed: 308</t>
  </si>
  <si>
    <t>PASS — 308 women = DB = raw.</t>
  </si>
  <si>
    <t>See Evidence: DATA-008a</t>
  </si>
  <si>
    <t>DATA-009</t>
  </si>
  <si>
    <t>100-day completion</t>
  </si>
  <si>
    <t>How many households completed 100 days in [village]?</t>
  </si>
  <si>
    <t>Return Households Completed 100 Days Work.</t>
  </si>
  <si>
    <t>How many households completed 100 days in JAKREM during 2025-26?</t>
  </si>
  <si>
    <t>585 households completed 100 days.</t>
  </si>
  <si>
    <t>HH completed 100 days: 585</t>
  </si>
  <si>
    <t>PASS — 585 households = DB = raw. Minor: answer text omits the village and year.</t>
  </si>
  <si>
    <t>See Evidence: DATA-009a</t>
  </si>
  <si>
    <t>DATA-010</t>
  </si>
  <si>
    <t>Unskilled wages</t>
  </si>
  <si>
    <t>How much was spent on unskilled wages in [village] during [year]?</t>
  </si>
  <si>
    <t>Return Exp_Unskilled_Wage.</t>
  </si>
  <si>
    <t>How much was spent on unskilled wages in DAMASH during 2024-25?</t>
  </si>
  <si>
    <t>Damash spent 145.35 lakh on unskilled wages during FY 2024-25.</t>
  </si>
  <si>
    <t>Unskilled wage exp (lakh): 145.35 lakh</t>
  </si>
  <si>
    <t>PASS — 145.35 lakh = DB = raw.</t>
  </si>
  <si>
    <t>See Evidence: DATA-010a</t>
  </si>
  <si>
    <t>Materials</t>
  </si>
  <si>
    <t>How much was spent on materials in [village] during [year]?</t>
  </si>
  <si>
    <t>Return Exp_Material.</t>
  </si>
  <si>
    <t>How much was spent on materials in JAKREM during 2024-25?  → chips clicked: MGNREGA (rural employment)</t>
  </si>
  <si>
    <t>Material expenditure in Jakrem for FY 2024-25 was 113.89 lakh.</t>
  </si>
  <si>
    <t>Material exp (lakh): 113.89 lakh</t>
  </si>
  <si>
    <t>Yes (after chip)</t>
  </si>
  <si>
    <t>FAIL — Figure is right after choosing MGNREGA (113.89 lakh = DB = raw), but the bot first asks 'Which scheme does your question concern?' although this measure exists only in MGNREGA (same defect the testers logged on 21 Sep).</t>
  </si>
  <si>
    <t>See Evidence: DATA-011a</t>
  </si>
  <si>
    <t>DATA-012</t>
  </si>
  <si>
    <t>Semi-skilled wages</t>
  </si>
  <si>
    <t>How much was spent on semi-skilled wages in [village]?</t>
  </si>
  <si>
    <t>Return Exp_Semi_Skilled_Wage.</t>
  </si>
  <si>
    <t>How much was spent on semi-skilled wages in DAMASH during 2024-25?</t>
  </si>
  <si>
    <t>Semi-skilled wages in Damash for FY 2024-25 were 12.67 lakh.</t>
  </si>
  <si>
    <t>Semi-skilled wage exp (lakh): 12.67 lakh</t>
  </si>
  <si>
    <t>PASS — 12.67 lakh = DB = raw.</t>
  </si>
  <si>
    <t>See Evidence: DATA-012a</t>
  </si>
  <si>
    <t>Administration</t>
  </si>
  <si>
    <t>What was the administrative expenditure in [block] during [year]?</t>
  </si>
  <si>
    <t>Aggregate Adm_Exp_Total.</t>
  </si>
  <si>
    <t>What was the administrative expenditure in MAWRYNGKNENG during 2024-25?</t>
  </si>
  <si>
    <t>There is no usable administrative-expenditure figure in any scheme I cover. MGNREGA has the column but it was never populated (zero on every row but one statewide), and PMAY-G records only sanctioned and released amounts. Shall I answer using wage, material or total expenditure instead?</t>
  </si>
  <si>
    <t>Admin exp total (lakh): 0 lakh</t>
  </si>
  <si>
    <t>No answer</t>
  </si>
  <si>
    <t>FAIL — Bot refuses: 'no usable administrative-expenditure figure … zero on every row but one statewide'. That statement is TRUE (DB = raw: Adm_Exp_Total is 0.00 for all 38 MAWRYNGKNENG rows in 2024-25; only 1 row statewide is non-zero, 0.90 lakh), but the test expects the aggregate (0.00 lakh). Refusal is by design (schema rule 10), so this needs a product decision.</t>
  </si>
  <si>
    <t>See Evidence: DATA-013a</t>
  </si>
  <si>
    <t>Assembly constituency</t>
  </si>
  <si>
    <t>Which villages in [assembly_constituency] received employment?</t>
  </si>
  <si>
    <t>Return relevant villages supported by the employment dataset.</t>
  </si>
  <si>
    <t>(a) Which villages in SOUTH TURA received employment during 2024-25?  → chips clicked: MGNREGA (rural employment)
(b) Which villages in NONGKREM constituency received employment during 2024-25?  → chips clicked: MGNREGA (rural employment); The whole NONGKREM constituency</t>
  </si>
  <si>
    <t>(a) 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
(b) Four villages in NONGKREM constituency received employment during FY 2024-25 for MGNREGA. The village codes are 278375, 278386, 278399, and 278424.</t>
  </si>
  <si>
    <t>(a) Villages with employment: SANGSANGGRE
(b) Villages with employment: URMASI-U-JOH</t>
  </si>
  <si>
    <t>(a) No answer
(b) No</t>
  </si>
  <si>
    <t>(a) FAIL — Tester's exact query. Bot asks which scheme, then after MGNREGA replies out-of-scope. Expected: SANGSANGGRE (152 persons), DB = raw.
(b) FAIL — Says 'Four villages … received employment' and lists 4 village CODES, no names. DB = raw: only URMASI-U-JOH had employment (66 persons); the other 3 have zero. SQL is SELECT DISTINCT village_code with no &gt;0 filter. Also the bot first asks 'Which scheme does your question concern?' although this measure exists only in MGNREGA (same defect the testers logged on 21 Sep).</t>
  </si>
  <si>
    <t>See Evidence: DATA-014a, DATA-014b</t>
  </si>
  <si>
    <t>DATA-015</t>
  </si>
  <si>
    <t>District employment</t>
  </si>
  <si>
    <t>How many total person-days were generated in [district] during [year]?</t>
  </si>
  <si>
    <t>Aggregate person-days by district/year.</t>
  </si>
  <si>
    <t>How many total person-days were generated in Ri Bhoi during 2024-25?</t>
  </si>
  <si>
    <t>Ri Bhoi generated 928,817 person-days during FY 2024-25.</t>
  </si>
  <si>
    <t>Person-days: 928,817</t>
  </si>
  <si>
    <t>PASS — 928,817 person-days = DB = raw.</t>
  </si>
  <si>
    <t>See Evidence: DATA-015a</t>
  </si>
  <si>
    <t>Block employment</t>
  </si>
  <si>
    <t>How many households received employment in [block] during [year]?</t>
  </si>
  <si>
    <t>Aggregate employment households.</t>
  </si>
  <si>
    <t>(a) How many households received employment in MAWKYRWAT during 2024-25, the block, not the village
(b) How many households received employment in Dadenggiri block during 2024-25?
(c, diagnostic) How many households received employment in Mawkyrwat block during 2024-25?</t>
  </si>
  <si>
    <t>(a) 273 households received employment in Mawkyrwat during FY 2024-25.
(b) 6,404 households received employment in Dadenggiri block during FY 2024-25.
(c, diagnostic) 11,590 households received employment in Mawkyrwat block during FY 2024-25.</t>
  </si>
  <si>
    <t>(a) Households employed: 11,590
(b) Households employed: 6,404
(c, diagnostic) Households employed: 11,590</t>
  </si>
  <si>
    <t>(a) No (wrong number)
(b) Yes
(c, diagnostic) Yes</t>
  </si>
  <si>
    <t>(a) FAIL — Tester's exact query. Bot answers 273 households: that is MAWKYRWAT VILLAGE (SQL: village_code = 277399), although the user said 'the block, not the village'. Correct block figure is 11,590 (DB = raw). Confident wrong number. root cause: _explicit_level_in (app/pipeline.py) detects the stated admin level finest-first, so the bot's own chip text '…, the block, not the village' was read as level = VILLAGE (the negated word won); resolve_entities then pinned MAWKYRWAT to village_code 277399 and the block SQL was rejected by the village guard or answered for the village
(b) PASS — 6,404 households = DB = raw.
(c, diagnostic) PASS — Diagnostic: 'Mawkyrwat block' wording gives 11,590 = DB = raw.</t>
  </si>
  <si>
    <t>See Evidence: DATA-016a, DATA-016b, DATA-016c</t>
  </si>
  <si>
    <t>District women employment</t>
  </si>
  <si>
    <t>How many women received employment in [district] during [year]?</t>
  </si>
  <si>
    <t>Aggregate women employment.</t>
  </si>
  <si>
    <t>How many women received employment in West Khasi Hills during 2023-24?  → chips clicked: MGNREGA (rural employment)</t>
  </si>
  <si>
    <t>16,096 women received employment in West Khasi Hills during FY 2023-24 for MGNREGA.</t>
  </si>
  <si>
    <t>Women employed: 16,096</t>
  </si>
  <si>
    <t>FAIL — Figure is right after choosing MGNREGA (16,096 = DB = raw), but the bot first asks 'Which scheme does your question concern?' although this measure exists only in MGNREGA (same defect the testers logged on 21 Sep).</t>
  </si>
  <si>
    <t>newly found (passed 21 Sep)</t>
  </si>
  <si>
    <t>See Evidence: DATA-017a</t>
  </si>
  <si>
    <t>DATA-018</t>
  </si>
  <si>
    <t>District job cards</t>
  </si>
  <si>
    <t>How many job cards were issued in [district] during [year]?</t>
  </si>
  <si>
    <t>Aggregate job cards.</t>
  </si>
  <si>
    <t>How many job cards were issued in East Garo Hills during 2024-25?</t>
  </si>
  <si>
    <t>East Garo Hills issued 24,601 job cards in FY 2024-25.</t>
  </si>
  <si>
    <t>Job cards: 24,601</t>
  </si>
  <si>
    <t>PASS — 24,601 job cards = DB = raw.</t>
  </si>
  <si>
    <t>See Evidence: DATA-018a</t>
  </si>
  <si>
    <t>Employment percentage</t>
  </si>
  <si>
    <t>What percentage of employment persons were women in [district]?</t>
  </si>
  <si>
    <t>Calculate women / persons × 100.</t>
  </si>
  <si>
    <t>What percentage of employment persons were women in West Garo Hills during 2024-25?  → chips clicked: MGNREGA (rural employment)</t>
  </si>
  <si>
    <t>West Garo Hills had 52.65% women among employment persons in FY 2024-25 for MGNREGA.</t>
  </si>
  <si>
    <t>Women % of persons: 52.65% [29,890 / 56,774]</t>
  </si>
  <si>
    <t>Women % of persons: 52.64% [29,865 / 56,733]</t>
  </si>
  <si>
    <t>FAIL — Figure is right after choosing MGNREGA: 52.65% = DB 52.65% (raw 52.64%, see GENAPARA mapping note), but the bot first asks 'Which scheme does your question concern?' although this measure exists only in MGNREGA (same defect the testers logged on 21 Sep).</t>
  </si>
  <si>
    <t>See Evidence: DATA-019a</t>
  </si>
  <si>
    <t>100-day percentage</t>
  </si>
  <si>
    <t>What percentage of employment households completed 100 days in [block]?</t>
  </si>
  <si>
    <t>Calculate 100-day households / employment households × 100.</t>
  </si>
  <si>
    <t>(a) What percentage of employment households completed 100 days in MAWKYRWAT during 2024-25, the block, not the village
(b) What percentage of employment households completed 100 days in Dadenggiri block during 2023-24?</t>
  </si>
  <si>
    <t>(a) I understood the question but couldn't build a working query for it against the current MGNREGA data. Try rephrasing it, or ask for a simpler breakdown first (e.g. "PMAY-G sanctions by district for 2023").
(b) 6.67 completion 100 day pct.</t>
  </si>
  <si>
    <t>(a) 100-day HH %: 3.39% [393 / 11,590]
(b) 100-day HH %: 6.67% [634 / 9,507]</t>
  </si>
  <si>
    <t>(a) FAIL — Tester's exact query. "couldn't build a working query" in both runs. Expected 3.39% (393 / 11,590, DB = raw). root cause: _explicit_level_in (app/pipeline.py) detects the stated admin level finest-first, so the bot's own chip text '…, the block, not the village' was read as level = VILLAGE (the negated word won); resolve_entities then pinned MAWKYRWAT to village_code 277399 and the block SQL was rejected by the village guard or answered for the village
(b) PASS — 6.67% = DB = raw (634 / 9,507). Minor: answer text is garbled ('6.67 completion 100 day pct.').</t>
  </si>
  <si>
    <t>See Evidence: DATA-020a, DATA-020b</t>
  </si>
  <si>
    <t>Person-days per household</t>
  </si>
  <si>
    <t>What was the average number of person-days per employment household in [district]?</t>
  </si>
  <si>
    <t>Calculate person-days / employment households.</t>
  </si>
  <si>
    <t>What was the average number of person-days per employment household in East Khasi Hills during 2024-25?</t>
  </si>
  <si>
    <t>East Khasi Hills recorded an average of 38.00 person-days per employment household during FY 2024-25.</t>
  </si>
  <si>
    <t>Person-days per HH: 38.16 [1,632,188 / 42,770]</t>
  </si>
  <si>
    <t>No (wrong number)</t>
  </si>
  <si>
    <t>FAIL — Bot says 38.00; correct is 38.16 (1,632,188 person-days / 42,770 households, DB = raw). SQL divides SUM(bigint)/SUM(bigint), so Postgres does integer division and truncates to 38.</t>
  </si>
  <si>
    <t>See Evidence: DATA-021a</t>
  </si>
  <si>
    <t>DATA-022</t>
  </si>
  <si>
    <t>Expenditure breakdown</t>
  </si>
  <si>
    <t>Give me the expenditure breakdown for [village] during [year].</t>
  </si>
  <si>
    <t>Return all available expenditure components + total.</t>
  </si>
  <si>
    <t>Give me the expenditure breakdown for DAMASH during 2024-25.  → chips clicked: MGNREGA (rural employment)</t>
  </si>
  <si>
    <t>Total expenditure for Damash in FY 2024-25 was 216.48 lakh, comprising 145.35 lakh in unskilled wages, 12.67 lakh in semi-skilled wages, and 58.46 lakh in materials.</t>
  </si>
  <si>
    <t>Unskilled (lakh): 145.35 lakh
Semi-skilled (lakh): 12.67 lakh
Material (lakh): 58.46 lakh
Total (lakh): 216.48 lakh</t>
  </si>
  <si>
    <t>PASS — Unskilled 145.35 + semi-skilled 12.67 + material 58.46 = total 216.48 lakh, all = DB = raw.</t>
  </si>
  <si>
    <t>fixed</t>
  </si>
  <si>
    <t>See Evidence: DATA-022a</t>
  </si>
  <si>
    <t>Wage vs material</t>
  </si>
  <si>
    <t>Was more spent on wages or materials in [village]?</t>
  </si>
  <si>
    <t>Correctly compare wage and material expenditure.</t>
  </si>
  <si>
    <t>Was more spent on wages or materials in JAKREM during 2024-25?  → chips clicked: MGNREGA (rural employment)</t>
  </si>
  <si>
    <t>Wages were the higher spending category in Jakrem for FY 2024-25. The result indicates wages exceeded materials, with no specific monetary figures provided in the available data.</t>
  </si>
  <si>
    <t>Wages = unskilled+semi (lakh): 219.48 lakh
Material (lakh): 113.89 lakh</t>
  </si>
  <si>
    <t>No figures</t>
  </si>
  <si>
    <t>FAIL — Says wages were higher (correct direction) but gives NO amounts (wages 219.48 vs materials 113.89 lakh, DB = raw); run 1 even claims 'no specific monetary figures provided in the available data', which is false. Also the bot first asks 'Which scheme does your question concern?' although this measure exists only in MGNREGA (same defect the testers logged on 21 Sep).</t>
  </si>
  <si>
    <t>See Evidence: DATA-023a</t>
  </si>
  <si>
    <t>DATA-024</t>
  </si>
  <si>
    <t>Highest district expenditure</t>
  </si>
  <si>
    <t>Which district had the highest expenditure during [year]?</t>
  </si>
  <si>
    <t>Identify district with highest aggregate Total_Exp.</t>
  </si>
  <si>
    <t>(a) Which district had the highest expenditure during 2024-25?  → chips clicked: MGNREGA (rural employment)
(b) Which district had the highest expenditure for MGNREGA during 2023-24?</t>
  </si>
  <si>
    <t>(a) WEST GARO HILLS had the highest expenditure of 257.01 crore during FY 2024-25.
(b) WEST GARO HILLS had the highest expenditure of 148.81 crore for MGNREGA during FY 2023-24.</t>
  </si>
  <si>
    <t>(a) Top district by expenditure: WEST GARO HILLS (25,701.49)
(b) Top district by expenditure: WEST GARO HILLS (14,880.51)</t>
  </si>
  <si>
    <t>(a) PASS — WEST GARO HILLS, 257.01 crore = DB = raw (runner-up SWGH 138.23 crore).
(b) PASS — WEST GARO HILLS, 148.81 crore = DB = raw.</t>
  </si>
  <si>
    <t>See Evidence: DATA-024a, DATA-024b</t>
  </si>
  <si>
    <t>DATA-025</t>
  </si>
  <si>
    <t>Highest block employment</t>
  </si>
  <si>
    <t>Which block generated the highest person-days during [year]?</t>
  </si>
  <si>
    <t>Identify block with highest person-days.</t>
  </si>
  <si>
    <t>Which block generated the highest person-days during 2024-25?</t>
  </si>
  <si>
    <t>TIKRIKILLA block generated 773,491 person-days during FY 2024-25. This is the highest value recorded for that financial year in the WEST GARO HILLS district.</t>
  </si>
  <si>
    <t>Top block by person-days: TIKRIKILLA (773,491)</t>
  </si>
  <si>
    <t>PASS — TIKRIKILLA, 773,491 = DB = raw. Minor wording: calls it the highest 'in the WEST GARO HILLS district' although it is the statewide top.</t>
  </si>
  <si>
    <t>See Evidence: DATA-025a</t>
  </si>
  <si>
    <t>DATA-026</t>
  </si>
  <si>
    <t>Highest village employment</t>
  </si>
  <si>
    <t>Which village generated the highest person-days during [year]?</t>
  </si>
  <si>
    <t>Identify village with highest person-days.</t>
  </si>
  <si>
    <t>(a) Which village generated the highest person-days during 2023-24?
(b) Which village generated the highest person-days during 2022-23?</t>
  </si>
  <si>
    <t>(a) The village MAWRYNGKNENG generated 91,425 person-days during FY 2023-24. The record also lists village_code 278380, lgd_district EAST KHASI HILLS, and lgd_block MAWRYNGKNENG.
(b) MAWRYNGKNENG generated 90,017 person-days during FY 2022-23. The record also shows village_code 278380, lgd_district EAST KHASI HILLS, and lgd_block MAWRYNGKNENG.</t>
  </si>
  <si>
    <t>(a) Top village by person-days: MAWRYNGKNENG (91,425)
(b) Top village by person-days: MAWRYNGKNENG (90,017)</t>
  </si>
  <si>
    <t>(a) PASS — MAWRYNGKNENG village, 91,425 = DB = raw (checked by village code too).
(b) PASS — MAWRYNGKNENG village, 90,017 = DB = raw.</t>
  </si>
  <si>
    <t>See Evidence: DATA-026a, DATA-026b</t>
  </si>
  <si>
    <t>DATA-027</t>
  </si>
  <si>
    <t>Highest women employment</t>
  </si>
  <si>
    <t>Which district had the highest women employment during [year]?</t>
  </si>
  <si>
    <t>Identify highest district.</t>
  </si>
  <si>
    <t>Which district had the highest women employment during 2024-25?</t>
  </si>
  <si>
    <t>EAST KHASI HILLS had 34,537 women employed during FY 2024-25. This is the only district recorded for that financial year in the result.</t>
  </si>
  <si>
    <t>Top district by women employment: EAST KHASI HILLS (34,537)</t>
  </si>
  <si>
    <t>PASS — EAST KHASI HILLS, 34,537 = DB = raw. Minor wording: 'the only district recorded … in the result' (it is LIMIT 1).</t>
  </si>
  <si>
    <t>See Evidence: DATA-027a</t>
  </si>
  <si>
    <t>Expenditure + employment</t>
  </si>
  <si>
    <t>How much was spent and how many person-days were generated in [village] during [year]?</t>
  </si>
  <si>
    <t>Correctly combine both datasets.</t>
  </si>
  <si>
    <t>How much was spent and how many person-days were generated in JAKREM during 2024-25?</t>
  </si>
  <si>
    <t>The provided reference material does not contain information regarding spending or person-days generated specifically for the JAKREM scheme during 2024-25. The documents detail figures for FOCUS+ and PRIME Meghalaya but do not include data for JAKREM.</t>
  </si>
  <si>
    <t>Total expenditure (lakh): 333.37 lakh
Person-days: 57,391</t>
  </si>
  <si>
    <t>FAIL — Tester's exact query. Routed to the reference-document (RAG) path in both runs and treats JAKREM as a scheme name. Expected 333.37 lakh and 57,391 person-days (DB = raw).</t>
  </si>
  <si>
    <t>See Evidence: DATA-028a</t>
  </si>
  <si>
    <t>Block expenditure + employment</t>
  </si>
  <si>
    <t>Compare expenditure and person-days in [block] during [year].</t>
  </si>
  <si>
    <t>Return both metrics and comparison.</t>
  </si>
  <si>
    <t>Compare expenditure and person-days in MAWRYNGKNENG during 2024-25, the block, not another area type</t>
  </si>
  <si>
    <t>I understood the question but couldn't build a working query for it against the current MGNREGA data. Try rephrasing it, or ask for a simpler breakdown first (e.g. "PMAY-G sanctions by district for 2023").</t>
  </si>
  <si>
    <t>Total expenditure (lakh): 942.59 lakh
Person-days: 164,650</t>
  </si>
  <si>
    <t>Intermittent</t>
  </si>
  <si>
    <t>FAIL — Tester's exact query. Only 1 of 5 runs answered (942.59 lakh, 164,650 person-days = DB = raw); 4 of 5 said "couldn't build a working query".</t>
  </si>
  <si>
    <t>On-Hold → FAIL (intermittent)</t>
  </si>
  <si>
    <t>See Evidence: DATA-029a</t>
  </si>
  <si>
    <t>District expenditure + employment</t>
  </si>
  <si>
    <t>Compare total expenditure and employment generated in [district] during [year].</t>
  </si>
  <si>
    <t>Return expenditure and employment metrics from both datasets.</t>
  </si>
  <si>
    <t>Compare total expenditure and employment generated in West Garo Hills during 2024-25.  → chips clicked: MGNREGA (rural employment)</t>
  </si>
  <si>
    <t>West Garo Hills recorded a total expenditure of 257.01 crore and generated 2,808,417 person days during FY 2024-25.</t>
  </si>
  <si>
    <t>Total expenditure (lakh): 25,701.49 lakh
Person-days: 2,808,417</t>
  </si>
  <si>
    <t>Total expenditure (lakh): 25,701.49 lakh
Person-days: 2,806,403</t>
  </si>
  <si>
    <t>No (GENAPARA)</t>
  </si>
  <si>
    <t>FAIL — Figures right after choosing MGNREGA (257.01 crore = DB = raw; 2,808,417 person-days = DB, raw 2,806,403 because of the GENAPARA mapping), but the bot first asks 'Which scheme does your question concern?' although this measure exists only in MGNREGA (same defect the testers logged on 21 Sep).</t>
  </si>
  <si>
    <t>See Evidence: DATA-030a</t>
  </si>
  <si>
    <t>Variant</t>
  </si>
  <si>
    <t>Diagnostic?</t>
  </si>
  <si>
    <t>Question asked</t>
  </si>
  <si>
    <t>Chips clicked (bot pauses)</t>
  </si>
  <si>
    <t>Final route</t>
  </si>
  <si>
    <t>Bot answer — run 1</t>
  </si>
  <si>
    <t>Bot answer — run 2</t>
  </si>
  <si>
    <t>SQL executed (run 1)</t>
  </si>
  <si>
    <t>Metric</t>
  </si>
  <si>
    <t>Bot matched DB/raw?</t>
  </si>
  <si>
    <t>megh_db</t>
  </si>
  <si>
    <t>Raw CSV</t>
  </si>
  <si>
    <t>Verdict</t>
  </si>
  <si>
    <t>Reason</t>
  </si>
  <si>
    <t>Evidence</t>
  </si>
  <si>
    <t>DATA-001a</t>
  </si>
  <si>
    <t>What was the total expenditure in DAMASH during 2024-25?</t>
  </si>
  <si>
    <t>MGNREGA (rural employment)</t>
  </si>
  <si>
    <t>data</t>
  </si>
  <si>
    <t>The total expenditure in Damash during FY 2024-25 for MGNREGA was 216.48 lakh.</t>
  </si>
  <si>
    <t>SELECT SUM(total_exp) AS total_expenditure_lakh
FROM curated.v_expenditure
WHERE village_code = 274695 AND year_key = 2024
LIMIT 1</t>
  </si>
  <si>
    <t>Total expenditure (lakh)</t>
  </si>
  <si>
    <t>216.48 lakh</t>
  </si>
  <si>
    <t>216.48 lakh = DB 216.48 = raw 216.48. (Bot asks which scheme first: acceptable for the generic word 'expenditure'.)</t>
  </si>
  <si>
    <t>DATA-001a.png</t>
  </si>
  <si>
    <t>DATA-001b</t>
  </si>
  <si>
    <t>What was the total expenditure in JAKREM during 25-26?</t>
  </si>
  <si>
    <t>The total expenditure in Jakrem for FY 2025-26 under MGNREGA was 337.93 lakh.</t>
  </si>
  <si>
    <t>SELECT SUM(total_exp) AS total_expenditure_lakh
FROM curated.v_expenditure
WHERE village_code = 277391 AND year_key = 2025
LIMIT 1</t>
  </si>
  <si>
    <t>337.93 lakh</t>
  </si>
  <si>
    <t>Short FY '25-26' understood as FY 2025-26; 337.93 lakh = DB = raw.</t>
  </si>
  <si>
    <t>DATA-001b.png</t>
  </si>
  <si>
    <t>DATA-001c</t>
  </si>
  <si>
    <t>What was the total expenditure in ASIMGRE village of East Garo Hills during 2024-25?</t>
  </si>
  <si>
    <t>The total expenditure in Asimgre village of East Garo Hills during FY 2024-25 for MGNREGA was 9.38 lakh.</t>
  </si>
  <si>
    <t>SELECT SUM(total_exp) AS total_expenditure_lakh
FROM curated.v_expenditure
WHERE year_key = 2024
  AND village_code = 275373
LIMIT 1</t>
  </si>
  <si>
    <t>9.38 lakh</t>
  </si>
  <si>
    <t>Duplicate village name (ASIMGRE is 6 villages) + district given: returns the village figure 9.38 lakh, not the district total.</t>
  </si>
  <si>
    <t>DATA-001c.png</t>
  </si>
  <si>
    <t>DATA-002a</t>
  </si>
  <si>
    <t>What was the total expenditure in West Garo Hills during 2024-25?</t>
  </si>
  <si>
    <t>The total expenditure in West Garo Hills during FY 2024-25 for MGNREGA was 257.01 crore.</t>
  </si>
  <si>
    <t>SELECT ROUND(SUM(total_exp) / 100, 2) AS total_expenditure_crore
FROM curated.v_expenditure
WHERE year_key = 2024
  AND lgd_district = 'WEST GARO HILLS'
LIMIT 1</t>
  </si>
  <si>
    <t>25,701.49 lakh</t>
  </si>
  <si>
    <t>257.01 crore = 25,701.49 lakh = DB = raw.</t>
  </si>
  <si>
    <t>DATA-002a.png</t>
  </si>
  <si>
    <t>DATA-002b</t>
  </si>
  <si>
    <t>What was the total expenditure in East Khasi Hills during 2023-24?</t>
  </si>
  <si>
    <t>The total expenditure in East Khasi Hills during FY 2023-24 for MGNREGA was 89.96 crore.</t>
  </si>
  <si>
    <t>The total expenditure in East Khasi Hills during FY 2023-24 for MGNREGA was 8996.36 lakh.</t>
  </si>
  <si>
    <t>SELECT ROUND(SUM(total_exp) / 100, 2) AS total_expenditure_crore
FROM curated.v_expenditure
WHERE year_key = 2023
  AND lgd_district = 'EAST KHASI HILLS'
LIMIT 1</t>
  </si>
  <si>
    <t>8,996.36 lakh</t>
  </si>
  <si>
    <t>89.96 crore (run 1) / 8,996.36 lakh (run 2) = DB = raw. Unit choice varies between runs.</t>
  </si>
  <si>
    <t>DATA-002b.png</t>
  </si>
  <si>
    <t>DATA-003a</t>
  </si>
  <si>
    <t>What was the total expenditure in MAWKYRWAT during 2024-25 for MGNREGA, the block, not the village</t>
  </si>
  <si>
    <t>(none)</t>
  </si>
  <si>
    <t>No</t>
  </si>
  <si>
    <t>4,079 lakh</t>
  </si>
  <si>
    <t>Tester's exact query. Both runs: "I understood the question but couldn't build a working query". Expected 4,079.00 lakh (DB = raw). root cause: _explicit_level_in (app/pipeline.py) detects the stated admin level finest-first, so the bot's own chip text '…, the block, not the village' was read as level = VILLAGE (the negated word won); resolve_entities then pinned MAWKYRWAT to village_code 277399 and the block SQL was rejected by the village guard or answered for the village</t>
  </si>
  <si>
    <t>DATA-003a.png</t>
  </si>
  <si>
    <t>DATA-003b</t>
  </si>
  <si>
    <t>What was the total expenditure in MAWKYRWAT during 2024-25?</t>
  </si>
  <si>
    <t>MGNREGA (rural employment); The MAWKYRWAT block</t>
  </si>
  <si>
    <t>Bot correctly asks block vs village, but after clicking its own 'The MAWKYRWAT block' chip it says "couldn't build a working query". Expected 4,079.00 lakh. root cause: _explicit_level_in (app/pipeline.py) detects the stated admin level finest-first, so the bot's own chip text '…, the block, not the village' was read as level = VILLAGE (the negated word won); resolve_entities then pinned MAWKYRWAT to village_code 277399 and the block SQL was rejected by the village guard or answered for the village</t>
  </si>
  <si>
    <t>DATA-003b.png</t>
  </si>
  <si>
    <t>DATA-003c</t>
  </si>
  <si>
    <t>What was the total expenditure in Mawkyrwat block during 2024-25?</t>
  </si>
  <si>
    <t>The total expenditure in Mawkyrwat block during FY 2024-25 for MGNREGA was 40.79 crore.</t>
  </si>
  <si>
    <t>SELECT ROUND(SUM(total_exp) / 100, 2) AS total_expenditure_crore
FROM curated.v_expenditure
WHERE lgd_block = 'MAWKYRWAT' AND year_key = 2024
LIMIT 1</t>
  </si>
  <si>
    <t>Diagnostic: natural wording 'Mawkyrwat block' works: 40.79 crore = 4,079.00 lakh (DB = raw).</t>
  </si>
  <si>
    <t>DATA-003c.png</t>
  </si>
  <si>
    <t>DATA-004a</t>
  </si>
  <si>
    <t>How many persons received employment in SOUTH TURA during 2024-25?</t>
  </si>
  <si>
    <t>edge</t>
  </si>
  <si>
    <t>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t>
  </si>
  <si>
    <t>Persons employed</t>
  </si>
  <si>
    <t>152</t>
  </si>
  <si>
    <t>Tester's exact query. SOUTH TURA is rejected as out of scope (edge reply) in both runs. Expected 152 persons (DB = raw; SOUTH TURA has a single village in the data, SANGSANGGRE).</t>
  </si>
  <si>
    <t>DATA-004a.png</t>
  </si>
  <si>
    <t>DATA-004b</t>
  </si>
  <si>
    <t>How many persons received employment in GAMBEGRE constituency during 2024-25?</t>
  </si>
  <si>
    <t>The whole GAMBEGRE constituency</t>
  </si>
  <si>
    <t>8,623 persons received employment in GAMBEGRE constituency during FY 2024-25.</t>
  </si>
  <si>
    <t>8623 persons received employment in GAMBEGRE constituency during FY 2024-25.</t>
  </si>
  <si>
    <t>SELECT SUM(persons_employed) AS persons_employed
FROM curated.v_employment
WHERE year_key = 2024
  AND UPPER(assembly_constituency_name) = UPPER('GAMBEGRE')
LIMIT 1</t>
  </si>
  <si>
    <t>8,623</t>
  </si>
  <si>
    <t>Bot asks whole constituency vs part (reasonable, AC spans 2 districts); whole-AC answer 8,623 = DB = raw.</t>
  </si>
  <si>
    <t>DATA-004b.png</t>
  </si>
  <si>
    <t>DATA-005a</t>
  </si>
  <si>
    <t>How many households received employment in DAMASH during 24-25?</t>
  </si>
  <si>
    <t>433 households received employment in Damash during FY 2024-25.</t>
  </si>
  <si>
    <t>SELECT SUM(households_employed) AS households_employed
FROM curated.v_employment
WHERE village_code = 274695
  AND year_key = 2024
LIMIT 1</t>
  </si>
  <si>
    <t>Households employed</t>
  </si>
  <si>
    <t>433</t>
  </si>
  <si>
    <t>Tester's 14 Sep query ('24-25'): 433 households = DB = raw.</t>
  </si>
  <si>
    <t>DATA-005a.png</t>
  </si>
  <si>
    <t>DATA-005b</t>
  </si>
  <si>
    <t>How many households received employment in UMDOH 18TH MILE during 2024-25?</t>
  </si>
  <si>
    <t>38 households received employment in Umdoh 18Th Mile during FY 2024-25.</t>
  </si>
  <si>
    <t>SELECT SUM(households_employed) AS households_employed
FROM curated.v_employment
WHERE village_code = 277515
  AND year_key = 2024
LIMIT 1</t>
  </si>
  <si>
    <t>38</t>
  </si>
  <si>
    <t>UMDOH 18TH MILE (the '18TH MILE UMDOH' village): 38 = DB = raw (2 source rows, 38 + 0, summed correctly).</t>
  </si>
  <si>
    <t>DATA-005b.png</t>
  </si>
  <si>
    <t>DATA-006a</t>
  </si>
  <si>
    <t>SELECT SUM(person_days) AS person_days
FROM curated.v_employment
WHERE village_code = 277391 AND year_key = 2024
LIMIT 1</t>
  </si>
  <si>
    <t>Person-days</t>
  </si>
  <si>
    <t>57,391</t>
  </si>
  <si>
    <t>57,391 person-days = DB = raw.</t>
  </si>
  <si>
    <t>DATA-006a.png</t>
  </si>
  <si>
    <t>DATA-007a</t>
  </si>
  <si>
    <t>SELECT SUM(job_cards_issued_total) AS job_card_stock
FROM curated.v_employment
WHERE year_key = 2024 AND village_code = 274695
LIMIT 1</t>
  </si>
  <si>
    <t>Job cards</t>
  </si>
  <si>
    <t>436</t>
  </si>
  <si>
    <t>436 job cards = DB = raw.</t>
  </si>
  <si>
    <t>DATA-007a.png</t>
  </si>
  <si>
    <t>DATA-008a</t>
  </si>
  <si>
    <t>SELECT SUM(women_employment_provided) AS women_employment_provided
FROM curated.v_employment
WHERE village_code = 274695 AND year_key = 2024
LIMIT 1</t>
  </si>
  <si>
    <t>Women employed</t>
  </si>
  <si>
    <t>308</t>
  </si>
  <si>
    <t>308 women = DB = raw.</t>
  </si>
  <si>
    <t>DATA-008a.png</t>
  </si>
  <si>
    <t>DATA-009a</t>
  </si>
  <si>
    <t>SELECT SUM(households_completed_100_days) AS households_completed_100_days
FROM curated.v_employment
WHERE village_code = 277391
  AND year_key = 2025
LIMIT 1</t>
  </si>
  <si>
    <t>HH completed 100 days</t>
  </si>
  <si>
    <t>585</t>
  </si>
  <si>
    <t>585 households = DB = raw. Minor: answer text omits the village and year.</t>
  </si>
  <si>
    <t>DATA-009a.png</t>
  </si>
  <si>
    <t>DATA-010a</t>
  </si>
  <si>
    <t>SELECT ROUND(SUM(unskilled_wage_exp), 2) AS unskilled_wage_expenditure_lakh
FROM curated.v_expenditure
WHERE village_code = 274695 AND year_key = 2024
LIMIT 1</t>
  </si>
  <si>
    <t>Unskilled wage exp (lakh)</t>
  </si>
  <si>
    <t>145.35 lakh</t>
  </si>
  <si>
    <t>145.35 lakh = DB = raw.</t>
  </si>
  <si>
    <t>DATA-010a.png</t>
  </si>
  <si>
    <t>DATA-011a</t>
  </si>
  <si>
    <t>How much was spent on materials in JAKREM during 2024-25?</t>
  </si>
  <si>
    <t>SELECT ROUND(SUM(material_exp), 2) AS material_expenditure_lakh
FROM curated.v_expenditure
WHERE village_code = 277391 AND year_key = 2024
LIMIT 1</t>
  </si>
  <si>
    <t>Material exp (lakh)</t>
  </si>
  <si>
    <t>113.89 lakh</t>
  </si>
  <si>
    <t>Figure is right after choosing MGNREGA (113.89 lakh = DB = raw), but the bot first asks 'Which scheme does your question concern?' although this measure exists only in MGNREGA (same defect the testers logged on 21 Sep).</t>
  </si>
  <si>
    <t>DATA-011a.png</t>
  </si>
  <si>
    <t>DATA-012a</t>
  </si>
  <si>
    <t>SELECT ROUND(SUM(semi_skilled_wage_exp), 2) AS semi_skilled_wage_exp_lakh
FROM curated.v_expenditure
WHERE village_code = 274695 AND year_key = 2024
LIMIT 1</t>
  </si>
  <si>
    <t>Semi-skilled wage exp (lakh)</t>
  </si>
  <si>
    <t>12.67 lakh</t>
  </si>
  <si>
    <t>12.67 lakh = DB = raw.</t>
  </si>
  <si>
    <t>DATA-012a.png</t>
  </si>
  <si>
    <t>DATA-013a</t>
  </si>
  <si>
    <t>clarification</t>
  </si>
  <si>
    <t>Admin exp total (lakh)</t>
  </si>
  <si>
    <t>0 lakh</t>
  </si>
  <si>
    <t>Bot refuses: 'no usable administrative-expenditure figure … zero on every row but one statewide'. That statement is TRUE (DB = raw: Adm_Exp_Total is 0.00 for all 38 MAWRYNGKNENG rows in 2024-25; only 1 row statewide is non-zero, 0.90 lakh), but the test expects the aggregate (0.00 lakh). Refusal is by design (schema rule 10), so this needs a product decision.</t>
  </si>
  <si>
    <t>DATA-013a.png</t>
  </si>
  <si>
    <t>DATA-014a</t>
  </si>
  <si>
    <t>Which villages in SOUTH TURA received employment during 2024-25?</t>
  </si>
  <si>
    <t>Villages with employment</t>
  </si>
  <si>
    <t>SANGSANGGRE</t>
  </si>
  <si>
    <t>Tester's exact query. Bot asks which scheme, then after MGNREGA replies out-of-scope. Expected: SANGSANGGRE (152 persons), DB = raw.</t>
  </si>
  <si>
    <t>DATA-014a.png</t>
  </si>
  <si>
    <t>DATA-014b</t>
  </si>
  <si>
    <t>Which villages in NONGKREM constituency received employment during 2024-25?</t>
  </si>
  <si>
    <t>MGNREGA (rural employment); The whole NONGKREM constituency</t>
  </si>
  <si>
    <t>Four villages in NONGKREM constituency received employment during FY 2024-25 for MGNREGA. The village codes are 278375, 278386, 278399, and 278424.</t>
  </si>
  <si>
    <t>SELECT DISTINCT village_code
FROM curated.v_employment
WHERE year_key = 2024
  AND UPPER(assembly_constituency_name) = UPPER('NONGKREM')
ORDER BY village_code
LIMIT 1000</t>
  </si>
  <si>
    <t>URMASI-U-JOH</t>
  </si>
  <si>
    <t>Says 'Four villages … received employment' and lists 4 village CODES, no names. DB = raw: only URMASI-U-JOH had employment (66 persons); the other 3 have zero. SQL is SELECT DISTINCT village_code with no &gt;0 filter. Also the bot first asks 'Which scheme does your question concern?' although this measure exists only in MGNREGA (same defect the testers logged on 21 Sep).</t>
  </si>
  <si>
    <t>DATA-014b.png</t>
  </si>
  <si>
    <t>DATA-015a</t>
  </si>
  <si>
    <t>SELECT SUM(person_days) AS person_days
FROM curated.v_employment
WHERE year_key = 2024
  AND lgd_district = 'RI BHOI'
LIMIT 1</t>
  </si>
  <si>
    <t>928,817</t>
  </si>
  <si>
    <t>928,817 person-days = DB = raw.</t>
  </si>
  <si>
    <t>DATA-015a.png</t>
  </si>
  <si>
    <t>DATA-016a</t>
  </si>
  <si>
    <t>How many households received employment in MAWKYRWAT during 2024-25, the block, not the village</t>
  </si>
  <si>
    <t>273 households received employment in Mawkyrwat during FY 2024-25.</t>
  </si>
  <si>
    <t>SELECT SUM(households_employed) AS households_employed
FROM curated.v_employment
WHERE village_code = 277399 AND year_key = 2024
LIMIT 1</t>
  </si>
  <si>
    <t>11,590</t>
  </si>
  <si>
    <t>Tester's exact query. Bot answers 273 households: that is MAWKYRWAT VILLAGE (SQL: village_code = 277399), although the user said 'the block, not the village'. Correct block figure is 11,590 (DB = raw). Confident wrong number. root cause: _explicit_level_in (app/pipeline.py) detects the stated admin level finest-first, so the bot's own chip text '…, the block, not the village' was read as level = VILLAGE (the negated word won); resolve_entities then pinned MAWKYRWAT to village_code 277399 and the block SQL was rejected by the village guard or answered for the village</t>
  </si>
  <si>
    <t>DATA-016a.png</t>
  </si>
  <si>
    <t>DATA-016b</t>
  </si>
  <si>
    <t>How many households received employment in Dadenggiri block during 2024-25?</t>
  </si>
  <si>
    <t>6,404 households received employment in Dadenggiri block during FY 2024-25.</t>
  </si>
  <si>
    <t>SELECT SUM(households_employed) AS households_employed
FROM curated.v_employment
WHERE lgd_block = 'DADENGGIRI' AND year_key = 2024
LIMIT 1</t>
  </si>
  <si>
    <t>6,404</t>
  </si>
  <si>
    <t>6,404 households = DB = raw.</t>
  </si>
  <si>
    <t>DATA-016b.png</t>
  </si>
  <si>
    <t>DATA-016c</t>
  </si>
  <si>
    <t>How many households received employment in Mawkyrwat block during 2024-25?</t>
  </si>
  <si>
    <t>11,590 households received employment in Mawkyrwat block during FY 2024-25.</t>
  </si>
  <si>
    <t>SELECT SUM(households_employed) AS households_employed
FROM curated.v_employment
WHERE lgd_block = 'MAWKYRWAT' AND year_key = 2024
LIMIT 1</t>
  </si>
  <si>
    <t>Diagnostic: 'Mawkyrwat block' wording gives 11,590 = DB = raw.</t>
  </si>
  <si>
    <t>DATA-016c.png</t>
  </si>
  <si>
    <t>DATA-017a</t>
  </si>
  <si>
    <t>How many women received employment in West Khasi Hills during 2023-24?</t>
  </si>
  <si>
    <t>SELECT SUM(women_employment_provided) AS women_employed
FROM curated.v_employment
WHERE year_key = 2023
  AND lgd_district = 'WEST KHASI HILLS'
LIMIT 1</t>
  </si>
  <si>
    <t>16,096</t>
  </si>
  <si>
    <t>Figure is right after choosing MGNREGA (16,096 = DB = raw), but the bot first asks 'Which scheme does your question concern?' although this measure exists only in MGNREGA (same defect the testers logged on 21 Sep).</t>
  </si>
  <si>
    <t>DATA-017a.png</t>
  </si>
  <si>
    <t>DATA-018a</t>
  </si>
  <si>
    <t>SELECT SUM(job_cards_issued_total) AS job_card_stock
FROM curated.v_employment
WHERE year_key = 2024
  AND lgd_district = 'EAST GARO HILLS'
LIMIT 1</t>
  </si>
  <si>
    <t>24,601</t>
  </si>
  <si>
    <t>24,601 job cards = DB = raw.</t>
  </si>
  <si>
    <t>DATA-018a.png</t>
  </si>
  <si>
    <t>DATA-019a</t>
  </si>
  <si>
    <t>What percentage of employment persons were women in West Garo Hills during 2024-25?</t>
  </si>
  <si>
    <t>SELECT ROUND(100.0 * SUM(women_employment_provided) / NULLIF(SUM(persons_employed), 0), 2) AS women_share_pct
FROM curated.v_employment
WHERE year_key = 2024
  AND lgd_district = 'WEST GARO HILLS'
LIMIT 1</t>
  </si>
  <si>
    <t>Women % of persons</t>
  </si>
  <si>
    <t>52.65% [29,890 / 56,774]</t>
  </si>
  <si>
    <t>52.64% [29,865 / 56,733]</t>
  </si>
  <si>
    <t>Figure is right after choosing MGNREGA: 52.65% = DB 52.65% (raw 52.64%, see GENAPARA mapping note), but the bot first asks 'Which scheme does your question concern?' although this measure exists only in MGNREGA (same defect the testers logged on 21 Sep).</t>
  </si>
  <si>
    <t>DATA-019a.png</t>
  </si>
  <si>
    <t>DATA-020a</t>
  </si>
  <si>
    <t>What percentage of employment households completed 100 days in MAWKYRWAT during 2024-25, the block, not the village</t>
  </si>
  <si>
    <t>100-day HH %</t>
  </si>
  <si>
    <t>3.39% [393 / 11,590]</t>
  </si>
  <si>
    <t>Tester's exact query. "couldn't build a working query" in both runs. Expected 3.39% (393 / 11,590, DB = raw). root cause: _explicit_level_in (app/pipeline.py) detects the stated admin level finest-first, so the bot's own chip text '…, the block, not the village' was read as level = VILLAGE (the negated word won); resolve_entities then pinned MAWKYRWAT to village_code 277399 and the block SQL was rejected by the village guard or answered for the village</t>
  </si>
  <si>
    <t>DATA-020a.png</t>
  </si>
  <si>
    <t>DATA-020b</t>
  </si>
  <si>
    <t>What percentage of employment households completed 100 days in Dadenggiri block during 2023-24?</t>
  </si>
  <si>
    <t>6.67 completion 100 day pct.</t>
  </si>
  <si>
    <t>SELECT 
    ROUND(100.0 * SUM(households_completed_100_days) / NULLIF(SUM(households_employed), 0), 2) AS completion_100_day_pct
FROM curated.v_employment
WHERE lgd_block = 'DADENGGIRI'
  AND year_key = 2023
LIMIT 1</t>
  </si>
  <si>
    <t>6.67% [634 / 9,507]</t>
  </si>
  <si>
    <t>6.67% = DB = raw (634 / 9,507). Minor: answer text is garbled ('6.67 completion 100 day pct.').</t>
  </si>
  <si>
    <t>DATA-020b.png</t>
  </si>
  <si>
    <t>DATA-021a</t>
  </si>
  <si>
    <t>SELECT ROUND(SUM(person_days) / NULLIF(SUM(households_employed), 0), 2) AS avg_person_days_per_household
FROM curated.v_employment
WHERE year_key = 2024
  AND lgd_district = 'EAST KHASI HILLS'
LIMIT 1</t>
  </si>
  <si>
    <t>Person-days per HH</t>
  </si>
  <si>
    <t>38.16 [1,632,188 / 42,770]</t>
  </si>
  <si>
    <t>Bot says 38.00; correct is 38.16 (1,632,188 person-days / 42,770 households, DB = raw). SQL divides SUM(bigint)/SUM(bigint), so Postgres does integer division and truncates to 38.</t>
  </si>
  <si>
    <t>DATA-021a.png</t>
  </si>
  <si>
    <t>DATA-022a</t>
  </si>
  <si>
    <t>Give me the expenditure breakdown for DAMASH during 2024-25.</t>
  </si>
  <si>
    <t>SELECT 
    SUM(total_exp) AS total_expenditure_lakh,
    SUM(unskilled_wage_exp) AS unskilled_wage_exp_lakh,
    SUM(semi_skilled_wage_exp) AS semi_skilled_wage_exp_lakh,
    SUM(material_exp) AS material_exp_lakh
FROM curated.v_expenditure
WHERE village_code = 274695 AND year_key = 2024
LIMIT 1</t>
  </si>
  <si>
    <t>Unskilled (lakh)
Semi-skilled (lakh)
Material (lakh)
Total (lakh)</t>
  </si>
  <si>
    <t>Yes
Yes
Yes
Yes</t>
  </si>
  <si>
    <t>145.35 lakh
12.67 lakh
58.46 lakh
216.48 lakh</t>
  </si>
  <si>
    <t>Unskilled 145.35 + semi-skilled 12.67 + material 58.46 = total 216.48 lakh, all = DB = raw.</t>
  </si>
  <si>
    <t>DATA-022a.png</t>
  </si>
  <si>
    <t>DATA-023a</t>
  </si>
  <si>
    <t>Was more spent on wages or materials in JAKREM during 2024-25?</t>
  </si>
  <si>
    <t>More was spent on wages than on materials in Jakrem during FY 2024-25. The data indicates wages as the higher spending category.</t>
  </si>
  <si>
    <t>SELECT 
    CASE 
        WHEN SUM(unskilled_wage_exp + semi_skilled_wage_exp) &gt; SUM(material_exp) 
        THEN 'wages' 
        ELSE 'materials' 
    END AS higher_spending_category
FROM curated.v_expenditure
WHERE village_code = 277391 AND year_key = 2024
LIMIT 1</t>
  </si>
  <si>
    <t>Wages = unskilled+semi (lakh)
Material (lakh)</t>
  </si>
  <si>
    <t>No
No</t>
  </si>
  <si>
    <t>219.48 lakh
113.89 lakh</t>
  </si>
  <si>
    <t>Says wages were higher (correct direction) but gives NO amounts (wages 219.48 vs materials 113.89 lakh, DB = raw); run 1 even claims 'no specific monetary figures provided in the available data', which is false. Also the bot first asks 'Which scheme does your question concern?' although this measure exists only in MGNREGA (same defect the testers logged on 21 Sep).</t>
  </si>
  <si>
    <t>DATA-023a.png</t>
  </si>
  <si>
    <t>DATA-024a</t>
  </si>
  <si>
    <t>Which district had the highest expenditure during 2024-25?</t>
  </si>
  <si>
    <t>WEST GARO HILLS had the highest expenditure of 257.01 crore during FY 2024-25.</t>
  </si>
  <si>
    <t>SELECT lgd_district,
       ROUND(SUM(total_exp) / 100, 2) AS total_expenditure_crore
FROM curated.v_expenditure
WHERE year_key = 2024
GROUP BY lgd_district
ORDER BY total_expenditure_crore DESC
LIMIT 1</t>
  </si>
  <si>
    <t>Top district by expenditure</t>
  </si>
  <si>
    <t>WEST GARO HILLS (25,701.49)</t>
  </si>
  <si>
    <t>WEST GARO HILLS, 257.01 crore = DB = raw (runner-up SWGH 138.23 crore).</t>
  </si>
  <si>
    <t>DATA-024a.png</t>
  </si>
  <si>
    <t>DATA-024b</t>
  </si>
  <si>
    <t>Which district had the highest expenditure for MGNREGA during 2023-24?</t>
  </si>
  <si>
    <t>WEST GARO HILLS had the highest expenditure of 148.81 crore for MGNREGA during FY 2023-24.</t>
  </si>
  <si>
    <t>SELECT lgd_district,
       ROUND(SUM(total_exp) / 100, 2) AS total_expenditure_crore
FROM curated.v_expenditure
WHERE year_key = 2023
GROUP BY lgd_district
ORDER BY total_expenditure_crore DESC
LIMIT 1</t>
  </si>
  <si>
    <t>WEST GARO HILLS (14,880.51)</t>
  </si>
  <si>
    <t>WEST GARO HILLS, 148.81 crore = DB = raw.</t>
  </si>
  <si>
    <t>DATA-024b.png</t>
  </si>
  <si>
    <t>DATA-025a</t>
  </si>
  <si>
    <t>SELECT lgd_district, lgd_block, SUM(person_days) AS person_days
FROM curated.v_employment
WHERE year_key = 2024
GROUP BY lgd_district, lgd_block
ORDER BY person_days DESC
LIMIT 1</t>
  </si>
  <si>
    <t>Top block by person-days</t>
  </si>
  <si>
    <t>TIKRIKILLA (773,491)</t>
  </si>
  <si>
    <t>TIKRIKILLA, 773,491 = DB = raw. Minor wording: calls it the highest 'in the WEST GARO HILLS district' although it is the statewide top.</t>
  </si>
  <si>
    <t>DATA-025a.png</t>
  </si>
  <si>
    <t>DATA-026a</t>
  </si>
  <si>
    <t>Which village generated the highest person-days during 2023-24?</t>
  </si>
  <si>
    <t>The village MAWRYNGKNENG generated 91,425 person-days during FY 2023-24. The record also lists village_code 278380, lgd_district EAST KHASI HILLS, and lgd_block MAWRYNGKNENG.</t>
  </si>
  <si>
    <t>SELECT village_code, lgd_village_name, lgd_district, lgd_block,
       SUM(person_days) AS person_days
FROM curated.v_employment
WHERE year_key = 2023
GROUP BY village_code, lgd_village_name, lgd_district, lgd_block
ORDER BY person_days DESC
LIMIT 1</t>
  </si>
  <si>
    <t>Top village by person-days</t>
  </si>
  <si>
    <t>MAWRYNGKNENG (91,425)</t>
  </si>
  <si>
    <t>MAWRYNGKNENG village, 91,425 = DB = raw (checked by village code too).</t>
  </si>
  <si>
    <t>DATA-026a.png</t>
  </si>
  <si>
    <t>DATA-026b</t>
  </si>
  <si>
    <t>Which village generated the highest person-days during 2022-23?</t>
  </si>
  <si>
    <t>MAWRYNGKNENG generated 90,017 person-days during FY 2022-23. The record also shows village_code 278380, lgd_district EAST KHASI HILLS, and lgd_block MAWRYNGKNENG.</t>
  </si>
  <si>
    <t>SELECT village_code, lgd_village_name, lgd_district, lgd_block,
       SUM(person_days) AS person_days
FROM curated.v_employment
WHERE year_key = 2022
GROUP BY village_code, lgd_village_name, lgd_district, lgd_block
ORDER BY person_days DESC
LIMIT 1</t>
  </si>
  <si>
    <t>MAWRYNGKNENG (90,017)</t>
  </si>
  <si>
    <t>MAWRYNGKNENG village, 90,017 = DB = raw.</t>
  </si>
  <si>
    <t>DATA-026b.png</t>
  </si>
  <si>
    <t>DATA-027a</t>
  </si>
  <si>
    <t>SELECT lgd_district, SUM(women_employment_provided) AS women_employment_provided
FROM curated.v_employment
WHERE year_key = 2024
GROUP BY lgd_district
ORDER BY women_employment_provided DESC
LIMIT 1</t>
  </si>
  <si>
    <t>Top district by women employment</t>
  </si>
  <si>
    <t>EAST KHASI HILLS (34,537)</t>
  </si>
  <si>
    <t>EAST KHASI HILLS, 34,537 = DB = raw. Minor wording: 'the only district recorded … in the result' (it is LIMIT 1).</t>
  </si>
  <si>
    <t>DATA-027a.png</t>
  </si>
  <si>
    <t>DATA-028a</t>
  </si>
  <si>
    <t>knowledge</t>
  </si>
  <si>
    <t>The provided reference material does not contain information regarding spending or person-days generated for a scheme named JAKREM during 2024-25. The documents detail figures for schemes such as FOCUS+, PRIME Meghalaya, and CM-ELEVATE, but do not include data for JAKREM.</t>
  </si>
  <si>
    <t>Total expenditure (lakh)
Person-days</t>
  </si>
  <si>
    <t>333.37 lakh
57,391</t>
  </si>
  <si>
    <t>Tester's exact query. Routed to the reference-document (RAG) path in both runs and treats JAKREM as a scheme name. Expected 333.37 lakh and 57,391 person-days (DB = raw).</t>
  </si>
  <si>
    <t>DATA-028a.png</t>
  </si>
  <si>
    <t>DATA-029a</t>
  </si>
  <si>
    <t>Expenditure in MAWRYNGKNENG for FY 2024-25 was 942.59 lakh, with 164,650 person-days.</t>
  </si>
  <si>
    <t>942.59 lakh
164,650</t>
  </si>
  <si>
    <t>Tester's exact query. Only 1 of 5 runs answered (942.59 lakh, 164,650 person-days = DB = raw); 4 of 5 said "couldn't build a working query".</t>
  </si>
  <si>
    <t>DATA-029a.png</t>
  </si>
  <si>
    <t>DATA-030a</t>
  </si>
  <si>
    <t>Compare total expenditure and employment generated in West Garo Hills during 2024-25.</t>
  </si>
  <si>
    <t>West Garo Hills recorded a total expenditure of 257.01 crore and generated 2,808,417 person days in FY 2024-25.</t>
  </si>
  <si>
    <t>SELECT 
    ROUND(SUM(total_exp) / 100, 2) AS total_expenditure_crore,
    SUM(person_days) AS person_days
FROM curated.v_district_year_summary
WHERE year_key = 2024
  AND lgd_district = 'WEST GARO HILLS'
LIMIT 1</t>
  </si>
  <si>
    <t>Yes
Yes</t>
  </si>
  <si>
    <t>25,701.49 lakh
2,808,417</t>
  </si>
  <si>
    <t>25,701.49 lakh
2,806,403</t>
  </si>
  <si>
    <t>Figures right after choosing MGNREGA (257.01 crore = DB = raw; 2,808,417 person-days = DB, raw 2,806,403 because of the GENAPARA mapping), but the bot first asks 'Which scheme does your question concern?' although this measure exists only in MGNREGA (same defect the testers logged on 21 Sep).</t>
  </si>
  <si>
    <t>DATA-030a.png</t>
  </si>
  <si>
    <t>DATA-029a repeat runs (flake rate): run1 FAIL, run2 PASS, run3 FAIL, run4 FAIL, run5 FAIL → 1 of 5 answered. Evidence of the successful run: DATA-029a_run2_success.png</t>
  </si>
  <si>
    <t>#</t>
  </si>
  <si>
    <t>Defect</t>
  </si>
  <si>
    <t>Severity</t>
  </si>
  <si>
    <t>Test cases</t>
  </si>
  <si>
    <t>Evidence / reproduction</t>
  </si>
  <si>
    <t>Root cause (where)</t>
  </si>
  <si>
    <t>Owner</t>
  </si>
  <si>
    <t>Block that shares its name with a village (MAWKYRWAT, MAWRYNGKNENG, GAMBEGRE … 26 such names) cannot be queried via the bot's own 'The X block' chip or the phrase '…, the block, not the village': the bot either gives up ('couldn't build a working query') or silently answers with the VILLAGE figure.</t>
  </si>
  <si>
    <t>Critical</t>
  </si>
  <si>
    <t>DATA-003, DATA-016, DATA-020, DATA-029</t>
  </si>
  <si>
    <t>DATA-016a: 'How many households received employment in MAWKYRWAT during 2024-25, the block, not the village' → 273 (village 277399) instead of 11,590. Same question with 'Mawkyrwat block' → 11,590 (correct).</t>
  </si>
  <si>
    <t>app/pipeline.py _explicit_level_in: the stated admin level is detected finest-first, so the chip text '…, the block, not the village' was read as level = VILLAGE (the negated word). resolve_entities then pinned village_code 277399; execute_with_repair rejected the block SQL (village-in-block-column guard) or the SQL used the village code.</t>
  </si>
  <si>
    <t>Bot (AI team)</t>
  </si>
  <si>
    <t>Assembly constituency SOUTH TURA rejected as out-of-scope (edge 'I can only answer questions about those schemes…').</t>
  </si>
  <si>
    <t>High</t>
  </si>
  <si>
    <t>DATA-004, DATA-014</t>
  </si>
  <si>
    <t>'How many persons received employment in SOUTH TURA during 2024-25?' → edge reply. Expected 152 persons (village SANGSANGGRE). Note: raw + DB have only 2 SOUTH TURA rows statewide; most Tura urban villages are not in the employment data.</t>
  </si>
  <si>
    <t>Edge / scope layer does not recognise SOUTH TURA as a Meghalaya place (probably the 'South …' / 'Tura' handling); GAMBEGRE and NONGKREM constituencies work.</t>
  </si>
  <si>
    <t>Bot asks 'Which scheme does your question concern?' for measures that exist only in MGNREGA (materials, wages, women employment, employment %, village lists, 'employment generated').</t>
  </si>
  <si>
    <t>Medium</t>
  </si>
  <si>
    <t>DATA-011, DATA-014, DATA-017, DATA-019, DATA-023, DATA-030</t>
  </si>
  <si>
    <t>Numbers are correct after the officer picks MGNREGA, but the extra step is the exact complaint in the 21 Sep sheet. Inconsistent: village-level 'women were provided employment' does NOT ask, district-level 'women received employment' DOES.</t>
  </si>
  <si>
    <t>Scheme gate (scheme-not-specified) — MGNREGA-only vocabulary is not treated as a scheme signal at district level.</t>
  </si>
  <si>
    <t>Average person-days per household truncated to an integer (38.00 instead of 38.16).</t>
  </si>
  <si>
    <t>SQL: ROUND(SUM(person_days) / NULLIF(SUM(households_employed),0), 2) — both BIGINT, so Postgres integer-divides. DB = raw: 1,632,188 / 42,770 = 38.16.</t>
  </si>
  <si>
    <t>SQL generation: needs 1.0 * / ::numeric (rule + few-shot + deterministic guard per CLAUDE.md §5).</t>
  </si>
  <si>
    <t>'Which villages in &lt;constituency&gt; received employment' returns village CODES, not names, and counts villages with zero employment.</t>
  </si>
  <si>
    <t>NONGKREM 2024-25: bot says 'Four villages … received employment' (codes 278375, 278386, 278399, 278424). DB = raw: only URMASI-U-JOH had employment (66 persons); 3 villages have 0.</t>
  </si>
  <si>
    <t>SQL: SELECT DISTINCT village_code … with no persons_employed &gt; 0 filter and no lgd_village_name.</t>
  </si>
  <si>
    <t>Wage vs material comparison answered without any figures (and once claims figures are not available).</t>
  </si>
  <si>
    <t>JAKREM 2024-25: 'Wages were the higher spending category … with no specific monetary figures provided in the available data.' Actual: wages 219.48 lakh vs material 113.89 lakh.</t>
  </si>
  <si>
    <t>SQL returns only a CASE label ('wages'), so the composer has no numbers.</t>
  </si>
  <si>
    <t>'How much was spent and how many person-days … in &lt;village&gt;' routed to the reference-document (RAG) path; village treated as a scheme name.</t>
  </si>
  <si>
    <t>JAKREM 2024-25 → 'reference material does not contain … the JAKREM scheme'. Expected 333.37 lakh + 57,391 person-days.</t>
  </si>
  <si>
    <t>Intent classifier (DATA vs KNOWLEDGE) for combined money + person-days questions.</t>
  </si>
  <si>
    <t>Block expenditure + person-days comparison is intermittent: 1 of 5 runs answer.</t>
  </si>
  <si>
    <t>Correct when it answers (942.59 lakh, 164,650 person-days = DB = raw). Otherwise 'couldn't build a working query'. Same 'the block, not …' phrasing as defect 1.</t>
  </si>
  <si>
    <t>Defect 1 plus SQL generation variability on the two-CTE pattern.</t>
  </si>
  <si>
    <t>Administrative expenditure: bot refuses instead of reporting 0.00 lakh.</t>
  </si>
  <si>
    <t>Low (product decision)</t>
  </si>
  <si>
    <t>Bot's statement is accurate: Adm_Exp_Total is 0 on every row except one statewide (0.90 lakh) in both DB and raw. The test sheet expects the aggregate figure.</t>
  </si>
  <si>
    <t>By design: schema_context MGNREGA rule 10 / column-not-held gate. Decide: answer '0.00 lakh (column not populated at source)' or keep refusing.</t>
  </si>
  <si>
    <t>Product / SME</t>
  </si>
  <si>
    <t>DB geography mapping differs from the raw file for village GENAPARA (code 274268): raw = PURAKHASIA block, South West Garo Hills; DB = DALU block, West Garo Hills.</t>
  </si>
  <si>
    <t>Medium (data)</t>
  </si>
  <si>
    <t>Affects DATA-019, DATA-027, DATA-030 (West Garo Hills figures) — all district/block employment totals for WGH, SWGH, DALU, PURAKHASIA</t>
  </si>
  <si>
    <t>Employment only; all 4 years. WGH 2024-25 persons 56,774 (DB) vs 56,733 (raw); person-days 2,808,417 vs 2,806,403. Statewide totals identical. Expenditure: no difference.</t>
  </si>
  <si>
    <t>curated.v_employment geography_key for village_code 274268 (ingestion). Raw Match_Method = 'Via shifted-village list' for 3 of 4 years.</t>
  </si>
  <si>
    <t>Data team (megh-ingestion)</t>
  </si>
  <si>
    <t>Composer wording issues (numbers correct): '6.67 completion 100 day pct.'; '585 households completed 100 days.' (no place/year); 'highest … in the WEST GARO HILLS district' for a statewide top; 'the only district recorded' for a LIMIT 1 result; expenditure unit switches between lakh and crore across runs.</t>
  </si>
  <si>
    <t>Low</t>
  </si>
  <si>
    <t>DATA-020b, DATA-009, DATA-025, DATA-027, DATA-002b</t>
  </si>
  <si>
    <t>See Variant Detail sheet.</t>
  </si>
  <si>
    <t>compose_response prompt / templates.</t>
  </si>
  <si>
    <t>Raw data observation: 'Women Employment Provided' is 0 on every row for FY 2025-26 (statewide 0) — any FY 2025-26 women figure will be 0.</t>
  </si>
  <si>
    <t>Info (data)</t>
  </si>
  <si>
    <t>DATA-008/017/019/027 if asked for 2025-26</t>
  </si>
  <si>
    <t>Raw and DB both 0 for 2025-26; 2022-23…2024-25 populated.</t>
  </si>
  <si>
    <t>Source data.</t>
  </si>
  <si>
    <t>Data team / SME</t>
  </si>
  <si>
    <t>DB (megh_db.curated.v_employment / v_expenditure) vs raw CSV reconciliation</t>
  </si>
  <si>
    <t>Raw: 'MGNREGA_Combined - MGNREGA Employment.csv' (26,375 rows) and 'MGNREGA_Combined - MGNREGA Expenditure.csv' (18,818 rows). DB queried read-only on 2026-09-26. Compared at district × FY × measure grain (336 cells per source) plus statewide totals.</t>
  </si>
  <si>
    <t>Source</t>
  </si>
  <si>
    <t>Measure</t>
  </si>
  <si>
    <t>Raw CSV total</t>
  </si>
  <si>
    <t>megh_db total</t>
  </si>
  <si>
    <t>Difference (formula)</t>
  </si>
  <si>
    <t>Match?</t>
  </si>
  <si>
    <t>Employment</t>
  </si>
  <si>
    <t>Row count</t>
  </si>
  <si>
    <t>Employment Provided Households</t>
  </si>
  <si>
    <t>Employment Provided Persons</t>
  </si>
  <si>
    <t>Employment Provided Total Person Days</t>
  </si>
  <si>
    <t>Households Completed 100 Days Work</t>
  </si>
  <si>
    <t>Job Cards Issued Total</t>
  </si>
  <si>
    <t>Women Employment Provided</t>
  </si>
  <si>
    <t>Expenditure (lakh ₹)</t>
  </si>
  <si>
    <t>Total_Exp</t>
  </si>
  <si>
    <t>Exp_Unskilled_Wage</t>
  </si>
  <si>
    <t>Exp_Semi_Skilled_Wage</t>
  </si>
  <si>
    <t>Exp_Material</t>
  </si>
  <si>
    <t>Exp_Tax</t>
  </si>
  <si>
    <t>Adm_Exp_Total</t>
  </si>
  <si>
    <t>Cell-level differences (district × FY × measure) — all caused by ONE village, GENAPARA (village_code 274268)</t>
  </si>
  <si>
    <t>Raw: GENAPARA, PURAKHASIA block, SOUTH WEST GARO HILLS (Match_Method 'Via shifted-village list' for 2022-23…2024-25). DB: GENAPARA, DALU block, WEST GARO HILLS. Expenditure: 336/336 cells match. Employment: 286/336 match; the 50 below differ.</t>
  </si>
  <si>
    <t>District</t>
  </si>
  <si>
    <t>FY</t>
  </si>
  <si>
    <t>Raw</t>
  </si>
  <si>
    <t>DB</t>
  </si>
  <si>
    <t>DB − Raw</t>
  </si>
  <si>
    <t>SOUTH WEST GARO HILLS</t>
  </si>
  <si>
    <t>2022-23</t>
  </si>
  <si>
    <t>n</t>
  </si>
  <si>
    <t>2023-24</t>
  </si>
  <si>
    <t>2024-25</t>
  </si>
  <si>
    <t>2025-26</t>
  </si>
  <si>
    <t>WEST GARO HILLS</t>
  </si>
  <si>
    <t>Evidence — one capture per tested query (same graded run). Files also in docs/MGNREGA_UseCase_Evidence_2026-09-26</t>
  </si>
  <si>
    <t>DATA-001a  (DATA-001a.png)</t>
  </si>
  <si>
    <t>DATA-001b  (DATA-001b.png)</t>
  </si>
  <si>
    <t>DATA-001c  (DATA-001c.png)</t>
  </si>
  <si>
    <t>DATA-002a  (DATA-002a.png)</t>
  </si>
  <si>
    <t>DATA-002b  (DATA-002b.png)</t>
  </si>
  <si>
    <t>DATA-003a  (DATA-003a.png)</t>
  </si>
  <si>
    <t>DATA-003b  (DATA-003b.png)</t>
  </si>
  <si>
    <t>DATA-003c  (DATA-003c.png)</t>
  </si>
  <si>
    <t>DATA-004a  (DATA-004a.png)</t>
  </si>
  <si>
    <t>DATA-004b  (DATA-004b.png)</t>
  </si>
  <si>
    <t>DATA-005a  (DATA-005a.png)</t>
  </si>
  <si>
    <t>DATA-005b  (DATA-005b.png)</t>
  </si>
  <si>
    <t>DATA-006a  (DATA-006a.png)</t>
  </si>
  <si>
    <t>DATA-007a  (DATA-007a.png)</t>
  </si>
  <si>
    <t>DATA-008a  (DATA-008a.png)</t>
  </si>
  <si>
    <t>DATA-009a  (DATA-009a.png)</t>
  </si>
  <si>
    <t>DATA-010a  (DATA-010a.png)</t>
  </si>
  <si>
    <t>DATA-011a  (DATA-011a.png)</t>
  </si>
  <si>
    <t>DATA-012a  (DATA-012a.png)</t>
  </si>
  <si>
    <t>DATA-013a  (DATA-013a.png)</t>
  </si>
  <si>
    <t>DATA-014a  (DATA-014a.png)</t>
  </si>
  <si>
    <t>DATA-014b  (DATA-014b.png)</t>
  </si>
  <si>
    <t>DATA-015a  (DATA-015a.png)</t>
  </si>
  <si>
    <t>DATA-016a  (DATA-016a.png)</t>
  </si>
  <si>
    <t>DATA-016b  (DATA-016b.png)</t>
  </si>
  <si>
    <t>DATA-016c  (DATA-016c.png)</t>
  </si>
  <si>
    <t>DATA-017a  (DATA-017a.png)</t>
  </si>
  <si>
    <t>DATA-018a  (DATA-018a.png)</t>
  </si>
  <si>
    <t>DATA-019a  (DATA-019a.png)</t>
  </si>
  <si>
    <t>DATA-020a  (DATA-020a.png)</t>
  </si>
  <si>
    <t>DATA-020b  (DATA-020b.png)</t>
  </si>
  <si>
    <t>DATA-021a  (DATA-021a.png)</t>
  </si>
  <si>
    <t>DATA-022a  (DATA-022a.png)</t>
  </si>
  <si>
    <t>DATA-023a  (DATA-023a.png)</t>
  </si>
  <si>
    <t>DATA-024a  (DATA-024a.png)</t>
  </si>
  <si>
    <t>DATA-024b  (DATA-024b.png)</t>
  </si>
  <si>
    <t>DATA-025a  (DATA-025a.png)</t>
  </si>
  <si>
    <t>DATA-026a  (DATA-026a.png)</t>
  </si>
  <si>
    <t>DATA-026b  (DATA-026b.png)</t>
  </si>
  <si>
    <t>DATA-027a  (DATA-027a.png)</t>
  </si>
  <si>
    <t>DATA-028a  (DATA-028a.png)</t>
  </si>
  <si>
    <t>DATA-029a  (DATA-029a.png)</t>
  </si>
  <si>
    <t>DATA-029a_run2_success  (DATA-029a_run2_success.png)</t>
  </si>
  <si>
    <t>DATA-030a  (DATA-030a.png)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</si>
</sst>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2"/>
      <name val="Arial"/>
    </font>
    <font>
      <b/>
      <sz val="10"/>
      <name val="Arial"/>
    </font>
    <font>
      <b/>
      <sz val="10"/>
      <color rgb="FFFFFFFF"/>
      <name val="Arial"/>
    </font>
    <font>
      <sz val="10"/>
      <name val="Arial"/>
    </font>
    <font>
      <u/>
      <sz val="10"/>
      <color rgb="FF0563C1"/>
      <name val="Arial"/>
    </font>
    <font>
      <sz val="9"/>
      <color rgb="FF5F6670"/>
      <name val="Arial"/>
    </font>
    <font>
      <b/>
      <sz val="16"/>
      <name val="Arial"/>
    </font>
  </fonts>
  <fills count="5">
    <fill>
      <patternFill patternType="none"/>
    </fill>
    <fill>
      <patternFill patternType="gray125"/>
    </fill>
    <fill>
      <patternFill patternType="solid">
        <fgColor rgb="FF1F3864"/>
      </patternFill>
    </fill>
    <fill>
      <patternFill patternType="solid">
        <fgColor rgb="FFC6EFCE"/>
      </patternFill>
    </fill>
    <fill>
      <patternFill patternType="solid">
        <fgColor rgb="FFFFC7CE"/>
      </patternFill>
    </fill>
  </fills>
  <borders count="2">
    <border>
      <left/>
      <right/>
      <top/>
      <bottom/>
      <diagonal/>
    </border>
    <border>
      <left style="thin">
        <color rgb="FFBFC5CD"/>
      </left>
      <right style="thin">
        <color rgb="FFBFC5CD"/>
      </right>
      <top style="thin">
        <color rgb="FFBFC5CD"/>
      </top>
      <bottom style="thin">
        <color rgb="FFBFC5CD"/>
      </bottom>
      <diagonal/>
    </border>
  </borders>
  <cellStyleXfs count="1">
    <xf numFmtId="0" fontId="0" fillId="0" borderId="0"/>
  </cellStyleXfs>
  <cellXfs count="22">
    <xf numFmtId="0" fontId="0" fillId="0" borderId="0" xfId="0"/>
    <xf numFmtId="0" fontId="7" fillId="0" borderId="0" xfId="0" applyFont="1"/>
    <xf numFmtId="0" fontId="6" fillId="0" borderId="0" xfId="0" applyFont="1"/>
    <xf numFmtId="0" fontId="1" fillId="0" borderId="0" xfId="0" applyFont="1"/>
    <xf numFmtId="0" fontId="2" fillId="0" borderId="0" xfId="0" applyFont="1"/>
    <xf numFmtId="0" fontId="2" fillId="3" borderId="0" xfId="0" applyFont="1" applyFill="1"/>
    <xf numFmtId="0" fontId="2" fillId="4" borderId="0" xfId="0" applyFont="1" applyFill="1"/>
    <xf numFmtId="164" fontId="2" fillId="0" borderId="0" xfId="0" applyNumberFormat="1" applyFont="1"/>
    <xf numFmtId="0" fontId="3" fillId="2" borderId="0" xfId="0" applyFont="1" applyFill="1"/>
    <xf numFmtId="0" fontId="4"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3" fillId="2" borderId="1" xfId="0" applyFont="1" applyFill="1" applyBorder="1"/>
    <xf numFmtId="0" fontId="4" fillId="0" borderId="1" xfId="0" applyFont="1" applyBorder="1"/>
    <xf numFmtId="3" fontId="4" fillId="0" borderId="1" xfId="0" applyNumberFormat="1" applyFont="1" applyBorder="1"/>
    <xf numFmtId="4" fontId="4" fillId="0" borderId="1" xfId="0" applyNumberFormat="1" applyFont="1" applyBorder="1"/>
    <xf numFmtId="0" fontId="4" fillId="0" borderId="0" xfId="0" applyFont="1" applyAlignment="1">
      <alignment vertical="top" wrapText="1"/>
    </xf>
    <xf numFmtId="0" fontId="0" fillId="0" borderId="0" xfId="0"/>
    <xf numFmtId="0" fontId="4" fillId="0" borderId="0" xfId="0" applyFont="1"/>
    <xf numFmtId="0" fontId="6" fillId="0" borderId="0" xfId="0" applyFont="1" applyAlignment="1">
      <alignment vertical="top" wrapText="1"/>
    </xf>
  </cellXfs>
  <cellStyles count="1">
    <cellStyle name="Normal" xfId="0" builtinId="0"/>
  </cellStyles>
  <dxfs count="17">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oneCellAnchor>
    <xdr:from>
      <xdr:col>1</xdr:col>
      <xdr:colOff>0</xdr:colOff>
      <xdr:row>3</xdr:row>
      <xdr:rowOff>0</xdr:rowOff>
    </xdr:from>
    <xdr:ext cx="8229600" cy="518160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34</xdr:row>
      <xdr:rowOff>0</xdr:rowOff>
    </xdr:from>
    <xdr:ext cx="8229600" cy="5153025"/>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65</xdr:row>
      <xdr:rowOff>0</xdr:rowOff>
    </xdr:from>
    <xdr:ext cx="8229600" cy="5438775"/>
    <xdr:pic>
      <xdr:nvPicPr>
        <xdr:cNvPr id="4" name="Image 3" descr="Picture">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97</xdr:row>
      <xdr:rowOff>0</xdr:rowOff>
    </xdr:from>
    <xdr:ext cx="8229600" cy="5153025"/>
    <xdr:pic>
      <xdr:nvPicPr>
        <xdr:cNvPr id="5" name="Image 4" descr="Picture">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128</xdr:row>
      <xdr:rowOff>0</xdr:rowOff>
    </xdr:from>
    <xdr:ext cx="8229600" cy="5153025"/>
    <xdr:pic>
      <xdr:nvPicPr>
        <xdr:cNvPr id="6" name="Image 5" descr="Picture">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159</xdr:row>
      <xdr:rowOff>0</xdr:rowOff>
    </xdr:from>
    <xdr:ext cx="8229600" cy="3638550"/>
    <xdr:pic>
      <xdr:nvPicPr>
        <xdr:cNvPr id="7" name="Image 6" descr="Picture">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182</xdr:row>
      <xdr:rowOff>0</xdr:rowOff>
    </xdr:from>
    <xdr:ext cx="8229600" cy="6219825"/>
    <xdr:pic>
      <xdr:nvPicPr>
        <xdr:cNvPr id="8" name="Image 7" descr="Picture">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218</xdr:row>
      <xdr:rowOff>0</xdr:rowOff>
    </xdr:from>
    <xdr:ext cx="8229600" cy="5153025"/>
    <xdr:pic>
      <xdr:nvPicPr>
        <xdr:cNvPr id="9" name="Image 8" descr="Picture">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249</xdr:row>
      <xdr:rowOff>0</xdr:rowOff>
    </xdr:from>
    <xdr:ext cx="8229600" cy="3324225"/>
    <xdr:pic>
      <xdr:nvPicPr>
        <xdr:cNvPr id="10" name="Image 9" descr="Picture">
          <a:extLst>
            <a:ext uri="{FF2B5EF4-FFF2-40B4-BE49-F238E27FC236}">
              <a16:creationId xmlns:a16="http://schemas.microsoft.com/office/drawing/2014/main" id="{00000000-0008-0000-05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270</xdr:row>
      <xdr:rowOff>0</xdr:rowOff>
    </xdr:from>
    <xdr:ext cx="8229600" cy="5438775"/>
    <xdr:pic>
      <xdr:nvPicPr>
        <xdr:cNvPr id="11" name="Image 10" descr="Picture">
          <a:extLst>
            <a:ext uri="{FF2B5EF4-FFF2-40B4-BE49-F238E27FC236}">
              <a16:creationId xmlns:a16="http://schemas.microsoft.com/office/drawing/2014/main" id="{00000000-0008-0000-05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302</xdr:row>
      <xdr:rowOff>0</xdr:rowOff>
    </xdr:from>
    <xdr:ext cx="8229600" cy="3848100"/>
    <xdr:pic>
      <xdr:nvPicPr>
        <xdr:cNvPr id="12" name="Image 11" descr="Picture">
          <a:extLst>
            <a:ext uri="{FF2B5EF4-FFF2-40B4-BE49-F238E27FC236}">
              <a16:creationId xmlns:a16="http://schemas.microsoft.com/office/drawing/2014/main" id="{00000000-0008-0000-05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xdr:col>
      <xdr:colOff>0</xdr:colOff>
      <xdr:row>326</xdr:row>
      <xdr:rowOff>0</xdr:rowOff>
    </xdr:from>
    <xdr:ext cx="8229600" cy="4010025"/>
    <xdr:pic>
      <xdr:nvPicPr>
        <xdr:cNvPr id="13" name="Image 12" descr="Picture">
          <a:extLst>
            <a:ext uri="{FF2B5EF4-FFF2-40B4-BE49-F238E27FC236}">
              <a16:creationId xmlns:a16="http://schemas.microsoft.com/office/drawing/2014/main" id="{00000000-0008-0000-05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xdr:col>
      <xdr:colOff>0</xdr:colOff>
      <xdr:row>351</xdr:row>
      <xdr:rowOff>0</xdr:rowOff>
    </xdr:from>
    <xdr:ext cx="8229600" cy="3590925"/>
    <xdr:pic>
      <xdr:nvPicPr>
        <xdr:cNvPr id="14" name="Image 13" descr="Picture">
          <a:extLst>
            <a:ext uri="{FF2B5EF4-FFF2-40B4-BE49-F238E27FC236}">
              <a16:creationId xmlns:a16="http://schemas.microsoft.com/office/drawing/2014/main" id="{00000000-0008-0000-05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xdr:col>
      <xdr:colOff>0</xdr:colOff>
      <xdr:row>373</xdr:row>
      <xdr:rowOff>0</xdr:rowOff>
    </xdr:from>
    <xdr:ext cx="8229600" cy="3590925"/>
    <xdr:pic>
      <xdr:nvPicPr>
        <xdr:cNvPr id="15" name="Image 14" descr="Picture">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xdr:col>
      <xdr:colOff>0</xdr:colOff>
      <xdr:row>395</xdr:row>
      <xdr:rowOff>0</xdr:rowOff>
    </xdr:from>
    <xdr:ext cx="8229600" cy="3590925"/>
    <xdr:pic>
      <xdr:nvPicPr>
        <xdr:cNvPr id="16" name="Image 15" descr="Picture">
          <a:extLst>
            <a:ext uri="{FF2B5EF4-FFF2-40B4-BE49-F238E27FC236}">
              <a16:creationId xmlns:a16="http://schemas.microsoft.com/office/drawing/2014/main" id="{00000000-0008-0000-05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xdr:col>
      <xdr:colOff>0</xdr:colOff>
      <xdr:row>417</xdr:row>
      <xdr:rowOff>0</xdr:rowOff>
    </xdr:from>
    <xdr:ext cx="8229600" cy="3714750"/>
    <xdr:pic>
      <xdr:nvPicPr>
        <xdr:cNvPr id="17" name="Image 16" descr="Picture">
          <a:extLst>
            <a:ext uri="{FF2B5EF4-FFF2-40B4-BE49-F238E27FC236}">
              <a16:creationId xmlns:a16="http://schemas.microsoft.com/office/drawing/2014/main" id="{00000000-0008-0000-05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xdr:col>
      <xdr:colOff>0</xdr:colOff>
      <xdr:row>440</xdr:row>
      <xdr:rowOff>0</xdr:rowOff>
    </xdr:from>
    <xdr:ext cx="8229600" cy="3590925"/>
    <xdr:pic>
      <xdr:nvPicPr>
        <xdr:cNvPr id="18" name="Image 17" descr="Picture">
          <a:extLst>
            <a:ext uri="{FF2B5EF4-FFF2-40B4-BE49-F238E27FC236}">
              <a16:creationId xmlns:a16="http://schemas.microsoft.com/office/drawing/2014/main" id="{00000000-0008-0000-05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xdr:col>
      <xdr:colOff>0</xdr:colOff>
      <xdr:row>462</xdr:row>
      <xdr:rowOff>0</xdr:rowOff>
    </xdr:from>
    <xdr:ext cx="8229600" cy="5467350"/>
    <xdr:pic>
      <xdr:nvPicPr>
        <xdr:cNvPr id="19" name="Image 18" descr="Picture">
          <a:extLst>
            <a:ext uri="{FF2B5EF4-FFF2-40B4-BE49-F238E27FC236}">
              <a16:creationId xmlns:a16="http://schemas.microsoft.com/office/drawing/2014/main" id="{00000000-0008-0000-05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xdr:col>
      <xdr:colOff>0</xdr:colOff>
      <xdr:row>494</xdr:row>
      <xdr:rowOff>0</xdr:rowOff>
    </xdr:from>
    <xdr:ext cx="8229600" cy="3590925"/>
    <xdr:pic>
      <xdr:nvPicPr>
        <xdr:cNvPr id="20" name="Image 19" descr="Picture">
          <a:extLst>
            <a:ext uri="{FF2B5EF4-FFF2-40B4-BE49-F238E27FC236}">
              <a16:creationId xmlns:a16="http://schemas.microsoft.com/office/drawing/2014/main" id="{00000000-0008-0000-05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xdr:col>
      <xdr:colOff>0</xdr:colOff>
      <xdr:row>516</xdr:row>
      <xdr:rowOff>0</xdr:rowOff>
    </xdr:from>
    <xdr:ext cx="8229600" cy="3638550"/>
    <xdr:pic>
      <xdr:nvPicPr>
        <xdr:cNvPr id="21" name="Image 20" descr="Picture">
          <a:extLst>
            <a:ext uri="{FF2B5EF4-FFF2-40B4-BE49-F238E27FC236}">
              <a16:creationId xmlns:a16="http://schemas.microsoft.com/office/drawing/2014/main" id="{00000000-0008-0000-05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xdr:col>
      <xdr:colOff>0</xdr:colOff>
      <xdr:row>539</xdr:row>
      <xdr:rowOff>0</xdr:rowOff>
    </xdr:from>
    <xdr:ext cx="8229600" cy="4752975"/>
    <xdr:pic>
      <xdr:nvPicPr>
        <xdr:cNvPr id="22" name="Image 21" descr="Picture">
          <a:extLst>
            <a:ext uri="{FF2B5EF4-FFF2-40B4-BE49-F238E27FC236}">
              <a16:creationId xmlns:a16="http://schemas.microsoft.com/office/drawing/2014/main" id="{00000000-0008-0000-05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xdr:col>
      <xdr:colOff>0</xdr:colOff>
      <xdr:row>567</xdr:row>
      <xdr:rowOff>0</xdr:rowOff>
    </xdr:from>
    <xdr:ext cx="8229600" cy="7219950"/>
    <xdr:pic>
      <xdr:nvPicPr>
        <xdr:cNvPr id="23" name="Image 22" descr="Picture">
          <a:extLst>
            <a:ext uri="{FF2B5EF4-FFF2-40B4-BE49-F238E27FC236}">
              <a16:creationId xmlns:a16="http://schemas.microsoft.com/office/drawing/2014/main" id="{00000000-0008-0000-05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xdr:col>
      <xdr:colOff>0</xdr:colOff>
      <xdr:row>608</xdr:row>
      <xdr:rowOff>0</xdr:rowOff>
    </xdr:from>
    <xdr:ext cx="8229600" cy="3714750"/>
    <xdr:pic>
      <xdr:nvPicPr>
        <xdr:cNvPr id="24" name="Image 23" descr="Picture">
          <a:extLst>
            <a:ext uri="{FF2B5EF4-FFF2-40B4-BE49-F238E27FC236}">
              <a16:creationId xmlns:a16="http://schemas.microsoft.com/office/drawing/2014/main" id="{00000000-0008-0000-05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xdr:col>
      <xdr:colOff>0</xdr:colOff>
      <xdr:row>631</xdr:row>
      <xdr:rowOff>0</xdr:rowOff>
    </xdr:from>
    <xdr:ext cx="8229600" cy="4505325"/>
    <xdr:pic>
      <xdr:nvPicPr>
        <xdr:cNvPr id="25" name="Image 24" descr="Picture">
          <a:extLst>
            <a:ext uri="{FF2B5EF4-FFF2-40B4-BE49-F238E27FC236}">
              <a16:creationId xmlns:a16="http://schemas.microsoft.com/office/drawing/2014/main" id="{00000000-0008-0000-05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xdr:col>
      <xdr:colOff>0</xdr:colOff>
      <xdr:row>658</xdr:row>
      <xdr:rowOff>0</xdr:rowOff>
    </xdr:from>
    <xdr:ext cx="8229600" cy="3590925"/>
    <xdr:pic>
      <xdr:nvPicPr>
        <xdr:cNvPr id="26" name="Image 25" descr="Picture">
          <a:extLst>
            <a:ext uri="{FF2B5EF4-FFF2-40B4-BE49-F238E27FC236}">
              <a16:creationId xmlns:a16="http://schemas.microsoft.com/office/drawing/2014/main" id="{00000000-0008-0000-05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xdr:col>
      <xdr:colOff>0</xdr:colOff>
      <xdr:row>680</xdr:row>
      <xdr:rowOff>0</xdr:rowOff>
    </xdr:from>
    <xdr:ext cx="8229600" cy="3714750"/>
    <xdr:pic>
      <xdr:nvPicPr>
        <xdr:cNvPr id="27" name="Image 26" descr="Picture">
          <a:extLst>
            <a:ext uri="{FF2B5EF4-FFF2-40B4-BE49-F238E27FC236}">
              <a16:creationId xmlns:a16="http://schemas.microsoft.com/office/drawing/2014/main" id="{00000000-0008-0000-05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703</xdr:row>
      <xdr:rowOff>0</xdr:rowOff>
    </xdr:from>
    <xdr:ext cx="8229600" cy="5467350"/>
    <xdr:pic>
      <xdr:nvPicPr>
        <xdr:cNvPr id="28" name="Image 27" descr="Picture">
          <a:extLst>
            <a:ext uri="{FF2B5EF4-FFF2-40B4-BE49-F238E27FC236}">
              <a16:creationId xmlns:a16="http://schemas.microsoft.com/office/drawing/2014/main" id="{00000000-0008-0000-05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xdr:col>
      <xdr:colOff>0</xdr:colOff>
      <xdr:row>735</xdr:row>
      <xdr:rowOff>0</xdr:rowOff>
    </xdr:from>
    <xdr:ext cx="8229600" cy="3714750"/>
    <xdr:pic>
      <xdr:nvPicPr>
        <xdr:cNvPr id="29" name="Image 28" descr="Picture">
          <a:extLst>
            <a:ext uri="{FF2B5EF4-FFF2-40B4-BE49-F238E27FC236}">
              <a16:creationId xmlns:a16="http://schemas.microsoft.com/office/drawing/2014/main" id="{00000000-0008-0000-05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xdr:col>
      <xdr:colOff>0</xdr:colOff>
      <xdr:row>758</xdr:row>
      <xdr:rowOff>0</xdr:rowOff>
    </xdr:from>
    <xdr:ext cx="8229600" cy="5600700"/>
    <xdr:pic>
      <xdr:nvPicPr>
        <xdr:cNvPr id="30" name="Image 29" descr="Picture">
          <a:extLst>
            <a:ext uri="{FF2B5EF4-FFF2-40B4-BE49-F238E27FC236}">
              <a16:creationId xmlns:a16="http://schemas.microsoft.com/office/drawing/2014/main" id="{00000000-0008-0000-05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xdr:col>
      <xdr:colOff>0</xdr:colOff>
      <xdr:row>791</xdr:row>
      <xdr:rowOff>0</xdr:rowOff>
    </xdr:from>
    <xdr:ext cx="8229600" cy="3638550"/>
    <xdr:pic>
      <xdr:nvPicPr>
        <xdr:cNvPr id="31" name="Image 30" descr="Picture">
          <a:extLst>
            <a:ext uri="{FF2B5EF4-FFF2-40B4-BE49-F238E27FC236}">
              <a16:creationId xmlns:a16="http://schemas.microsoft.com/office/drawing/2014/main" id="{00000000-0008-0000-05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xdr:col>
      <xdr:colOff>0</xdr:colOff>
      <xdr:row>814</xdr:row>
      <xdr:rowOff>0</xdr:rowOff>
    </xdr:from>
    <xdr:ext cx="8229600" cy="3848100"/>
    <xdr:pic>
      <xdr:nvPicPr>
        <xdr:cNvPr id="32" name="Image 31" descr="Picture">
          <a:extLst>
            <a:ext uri="{FF2B5EF4-FFF2-40B4-BE49-F238E27FC236}">
              <a16:creationId xmlns:a16="http://schemas.microsoft.com/office/drawing/2014/main" id="{00000000-0008-0000-05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xdr:col>
      <xdr:colOff>0</xdr:colOff>
      <xdr:row>838</xdr:row>
      <xdr:rowOff>0</xdr:rowOff>
    </xdr:from>
    <xdr:ext cx="8229600" cy="3876675"/>
    <xdr:pic>
      <xdr:nvPicPr>
        <xdr:cNvPr id="33" name="Image 32" descr="Picture">
          <a:extLst>
            <a:ext uri="{FF2B5EF4-FFF2-40B4-BE49-F238E27FC236}">
              <a16:creationId xmlns:a16="http://schemas.microsoft.com/office/drawing/2014/main" id="{00000000-0008-0000-05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xdr:col>
      <xdr:colOff>0</xdr:colOff>
      <xdr:row>862</xdr:row>
      <xdr:rowOff>0</xdr:rowOff>
    </xdr:from>
    <xdr:ext cx="8229600" cy="6429375"/>
    <xdr:pic>
      <xdr:nvPicPr>
        <xdr:cNvPr id="34" name="Image 33" descr="Picture">
          <a:extLst>
            <a:ext uri="{FF2B5EF4-FFF2-40B4-BE49-F238E27FC236}">
              <a16:creationId xmlns:a16="http://schemas.microsoft.com/office/drawing/2014/main" id="{00000000-0008-0000-05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1</xdr:col>
      <xdr:colOff>0</xdr:colOff>
      <xdr:row>899</xdr:row>
      <xdr:rowOff>0</xdr:rowOff>
    </xdr:from>
    <xdr:ext cx="8229600" cy="6629400"/>
    <xdr:pic>
      <xdr:nvPicPr>
        <xdr:cNvPr id="35" name="Image 34" descr="Picture">
          <a:extLst>
            <a:ext uri="{FF2B5EF4-FFF2-40B4-BE49-F238E27FC236}">
              <a16:creationId xmlns:a16="http://schemas.microsoft.com/office/drawing/2014/main" id="{00000000-0008-0000-05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xdr:col>
      <xdr:colOff>0</xdr:colOff>
      <xdr:row>937</xdr:row>
      <xdr:rowOff>0</xdr:rowOff>
    </xdr:from>
    <xdr:ext cx="8229600" cy="5410200"/>
    <xdr:pic>
      <xdr:nvPicPr>
        <xdr:cNvPr id="36" name="Image 35" descr="Picture">
          <a:extLst>
            <a:ext uri="{FF2B5EF4-FFF2-40B4-BE49-F238E27FC236}">
              <a16:creationId xmlns:a16="http://schemas.microsoft.com/office/drawing/2014/main" id="{00000000-0008-0000-05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1</xdr:col>
      <xdr:colOff>0</xdr:colOff>
      <xdr:row>969</xdr:row>
      <xdr:rowOff>0</xdr:rowOff>
    </xdr:from>
    <xdr:ext cx="8229600" cy="3981450"/>
    <xdr:pic>
      <xdr:nvPicPr>
        <xdr:cNvPr id="37" name="Image 36" descr="Picture">
          <a:extLst>
            <a:ext uri="{FF2B5EF4-FFF2-40B4-BE49-F238E27FC236}">
              <a16:creationId xmlns:a16="http://schemas.microsoft.com/office/drawing/2014/main" id="{00000000-0008-0000-05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xdr:col>
      <xdr:colOff>0</xdr:colOff>
      <xdr:row>993</xdr:row>
      <xdr:rowOff>0</xdr:rowOff>
    </xdr:from>
    <xdr:ext cx="8229600" cy="4162425"/>
    <xdr:pic>
      <xdr:nvPicPr>
        <xdr:cNvPr id="38" name="Image 37" descr="Picture">
          <a:extLst>
            <a:ext uri="{FF2B5EF4-FFF2-40B4-BE49-F238E27FC236}">
              <a16:creationId xmlns:a16="http://schemas.microsoft.com/office/drawing/2014/main" id="{00000000-0008-0000-05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1</xdr:col>
      <xdr:colOff>0</xdr:colOff>
      <xdr:row>1018</xdr:row>
      <xdr:rowOff>0</xdr:rowOff>
    </xdr:from>
    <xdr:ext cx="8229600" cy="4267200"/>
    <xdr:pic>
      <xdr:nvPicPr>
        <xdr:cNvPr id="39" name="Image 38" descr="Picture">
          <a:extLst>
            <a:ext uri="{FF2B5EF4-FFF2-40B4-BE49-F238E27FC236}">
              <a16:creationId xmlns:a16="http://schemas.microsoft.com/office/drawing/2014/main" id="{00000000-0008-0000-05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xdr:col>
      <xdr:colOff>0</xdr:colOff>
      <xdr:row>1044</xdr:row>
      <xdr:rowOff>0</xdr:rowOff>
    </xdr:from>
    <xdr:ext cx="8229600" cy="4133850"/>
    <xdr:pic>
      <xdr:nvPicPr>
        <xdr:cNvPr id="40" name="Image 39" descr="Picture">
          <a:extLst>
            <a:ext uri="{FF2B5EF4-FFF2-40B4-BE49-F238E27FC236}">
              <a16:creationId xmlns:a16="http://schemas.microsoft.com/office/drawing/2014/main" id="{00000000-0008-0000-05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1</xdr:col>
      <xdr:colOff>0</xdr:colOff>
      <xdr:row>1069</xdr:row>
      <xdr:rowOff>0</xdr:rowOff>
    </xdr:from>
    <xdr:ext cx="8229600" cy="4162425"/>
    <xdr:pic>
      <xdr:nvPicPr>
        <xdr:cNvPr id="41" name="Image 40" descr="Picture">
          <a:extLst>
            <a:ext uri="{FF2B5EF4-FFF2-40B4-BE49-F238E27FC236}">
              <a16:creationId xmlns:a16="http://schemas.microsoft.com/office/drawing/2014/main" id="{00000000-0008-0000-05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xdr:col>
      <xdr:colOff>0</xdr:colOff>
      <xdr:row>1094</xdr:row>
      <xdr:rowOff>0</xdr:rowOff>
    </xdr:from>
    <xdr:ext cx="8229600" cy="3524250"/>
    <xdr:pic>
      <xdr:nvPicPr>
        <xdr:cNvPr id="42" name="Image 41" descr="Picture">
          <a:extLst>
            <a:ext uri="{FF2B5EF4-FFF2-40B4-BE49-F238E27FC236}">
              <a16:creationId xmlns:a16="http://schemas.microsoft.com/office/drawing/2014/main" id="{00000000-0008-0000-05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1</xdr:col>
      <xdr:colOff>0</xdr:colOff>
      <xdr:row>1116</xdr:row>
      <xdr:rowOff>0</xdr:rowOff>
    </xdr:from>
    <xdr:ext cx="8229600" cy="3362325"/>
    <xdr:pic>
      <xdr:nvPicPr>
        <xdr:cNvPr id="43" name="Image 42" descr="Picture">
          <a:extLst>
            <a:ext uri="{FF2B5EF4-FFF2-40B4-BE49-F238E27FC236}">
              <a16:creationId xmlns:a16="http://schemas.microsoft.com/office/drawing/2014/main" id="{00000000-0008-0000-05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xdr:col>
      <xdr:colOff>0</xdr:colOff>
      <xdr:row>1137</xdr:row>
      <xdr:rowOff>0</xdr:rowOff>
    </xdr:from>
    <xdr:ext cx="8229600" cy="5114925"/>
    <xdr:pic>
      <xdr:nvPicPr>
        <xdr:cNvPr id="44" name="Image 43" descr="Picture">
          <a:extLst>
            <a:ext uri="{FF2B5EF4-FFF2-40B4-BE49-F238E27FC236}">
              <a16:creationId xmlns:a16="http://schemas.microsoft.com/office/drawing/2014/main" id="{00000000-0008-0000-05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xdr:col>
      <xdr:colOff>0</xdr:colOff>
      <xdr:row>1167</xdr:row>
      <xdr:rowOff>0</xdr:rowOff>
    </xdr:from>
    <xdr:ext cx="8229600" cy="6057900"/>
    <xdr:pic>
      <xdr:nvPicPr>
        <xdr:cNvPr id="45" name="Image 44" descr="Picture">
          <a:extLst>
            <a:ext uri="{FF2B5EF4-FFF2-40B4-BE49-F238E27FC236}">
              <a16:creationId xmlns:a16="http://schemas.microsoft.com/office/drawing/2014/main" id="{00000000-0008-0000-05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6"/>
  <sheetViews>
    <sheetView tabSelected="1" workbookViewId="0"/>
  </sheetViews>
  <sheetFormatPr defaultRowHeight="14.4" x14ac:dyDescent="0.3"/>
  <cols>
    <col min="1" max="1" width="44" customWidth="1"/>
    <col min="2" max="5" width="16" customWidth="1"/>
  </cols>
  <sheetData>
    <row r="1" spans="1:3" ht="21" x14ac:dyDescent="0.4">
      <c r="A1" s="1" t="s">
        <v>0</v>
      </c>
    </row>
    <row r="2" spans="1:3" x14ac:dyDescent="0.3">
      <c r="A2" s="2" t="s">
        <v>1</v>
      </c>
    </row>
    <row r="4" spans="1:3" ht="15.6" x14ac:dyDescent="0.3">
      <c r="A4" s="3" t="s">
        <v>2</v>
      </c>
    </row>
    <row r="5" spans="1:3" x14ac:dyDescent="0.3">
      <c r="A5" s="4" t="s">
        <v>3</v>
      </c>
      <c r="B5" s="4">
        <f>COUNTA('Test Results'!$A$2:$A$31)</f>
        <v>30</v>
      </c>
    </row>
    <row r="6" spans="1:3" x14ac:dyDescent="0.3">
      <c r="A6" s="4" t="s">
        <v>4</v>
      </c>
      <c r="B6" s="5">
        <f>COUNTIF('Test Results'!$K$2:$K$31,"PASS")</f>
        <v>16</v>
      </c>
    </row>
    <row r="7" spans="1:3" x14ac:dyDescent="0.3">
      <c r="A7" s="4" t="s">
        <v>5</v>
      </c>
      <c r="B7" s="6">
        <f>COUNTIF('Test Results'!$K$2:$K$31,"FAIL")</f>
        <v>14</v>
      </c>
    </row>
    <row r="8" spans="1:3" x14ac:dyDescent="0.3">
      <c r="A8" s="4" t="s">
        <v>6</v>
      </c>
      <c r="B8" s="7">
        <f>B6/B5</f>
        <v>0.53333333333333333</v>
      </c>
    </row>
    <row r="10" spans="1:3" ht="15.6" x14ac:dyDescent="0.3">
      <c r="A10" s="3" t="s">
        <v>7</v>
      </c>
    </row>
    <row r="11" spans="1:3" x14ac:dyDescent="0.3">
      <c r="A11" s="8"/>
      <c r="B11" s="8" t="s">
        <v>8</v>
      </c>
      <c r="C11" s="8" t="s">
        <v>9</v>
      </c>
    </row>
    <row r="12" spans="1:3" x14ac:dyDescent="0.3">
      <c r="A12" s="9" t="s">
        <v>10</v>
      </c>
      <c r="B12" s="9">
        <f>COUNTIF('Test Results'!$M$2:$M$31,"Passed")</f>
        <v>17</v>
      </c>
      <c r="C12" s="9">
        <f>COUNTIF('Test Results'!$K$2:$K$31,"PASS")</f>
        <v>16</v>
      </c>
    </row>
    <row r="13" spans="1:3" x14ac:dyDescent="0.3">
      <c r="A13" s="9" t="s">
        <v>11</v>
      </c>
      <c r="B13" s="9">
        <f>COUNTIF('Test Results'!$M$2:$M$31,"Failed")</f>
        <v>12</v>
      </c>
      <c r="C13" s="9">
        <f>COUNTIF('Test Results'!$K$2:$K$31,"FAIL")</f>
        <v>14</v>
      </c>
    </row>
    <row r="14" spans="1:3" x14ac:dyDescent="0.3">
      <c r="A14" s="9" t="s">
        <v>12</v>
      </c>
      <c r="B14" s="9">
        <f>COUNTIF('Test Results'!$M$2:$M$31,"On-Hold")</f>
        <v>1</v>
      </c>
      <c r="C14" s="9">
        <v>0</v>
      </c>
    </row>
    <row r="15" spans="1:3" x14ac:dyDescent="0.3">
      <c r="A15" s="9" t="s">
        <v>13</v>
      </c>
      <c r="B15" s="9">
        <f>COUNTIF('Test Results'!$N$2:$N$31,"fixed")</f>
        <v>1</v>
      </c>
    </row>
    <row r="16" spans="1:3" x14ac:dyDescent="0.3">
      <c r="A16" s="9" t="s">
        <v>14</v>
      </c>
      <c r="B16" s="9">
        <f>COUNTIF('Test Results'!$N$2:$N$31,"newly found (passed 21 Sep)")</f>
        <v>2</v>
      </c>
    </row>
    <row r="17" spans="1:5" x14ac:dyDescent="0.3">
      <c r="A17" s="9" t="s">
        <v>15</v>
      </c>
      <c r="B17" s="9">
        <f>COUNTIF('Test Results'!$N$2:$N$31,"still failing")+COUNTIF('Test Results'!$N$2:$N$31,"On-Hold*")</f>
        <v>12</v>
      </c>
    </row>
    <row r="19" spans="1:5" ht="15.6" x14ac:dyDescent="0.3">
      <c r="A19" s="3" t="s">
        <v>16</v>
      </c>
    </row>
    <row r="20" spans="1:5" x14ac:dyDescent="0.3">
      <c r="A20" s="9" t="s">
        <v>17</v>
      </c>
      <c r="B20" s="9" t="str">
        <f>COUNTIF('DB vs Raw'!$F$5:$F$18,"Yes")&amp;" of "&amp;COUNTA('DB vs Raw'!$F$5:$F$18)</f>
        <v>14 of 14</v>
      </c>
    </row>
    <row r="21" spans="1:5" ht="58.05" customHeight="1" x14ac:dyDescent="0.3">
      <c r="A21" s="18" t="s">
        <v>18</v>
      </c>
      <c r="B21" s="19"/>
      <c r="C21" s="19"/>
      <c r="D21" s="19"/>
      <c r="E21" s="19"/>
    </row>
    <row r="23" spans="1:5" ht="15.6" x14ac:dyDescent="0.3">
      <c r="A23" s="3" t="s">
        <v>19</v>
      </c>
    </row>
    <row r="24" spans="1:5" ht="58.05" customHeight="1" x14ac:dyDescent="0.3">
      <c r="A24" s="18" t="s">
        <v>20</v>
      </c>
      <c r="B24" s="19"/>
      <c r="C24" s="19"/>
      <c r="D24" s="19"/>
      <c r="E24" s="19"/>
    </row>
    <row r="25" spans="1:5" ht="58.05" customHeight="1" x14ac:dyDescent="0.3">
      <c r="A25" s="18" t="s">
        <v>21</v>
      </c>
      <c r="B25" s="19"/>
      <c r="C25" s="19"/>
      <c r="D25" s="19"/>
      <c r="E25" s="19"/>
    </row>
    <row r="26" spans="1:5" ht="58.05" customHeight="1" x14ac:dyDescent="0.3">
      <c r="A26" s="18" t="s">
        <v>22</v>
      </c>
      <c r="B26" s="19"/>
      <c r="C26" s="19"/>
      <c r="D26" s="19"/>
      <c r="E26" s="19"/>
    </row>
    <row r="27" spans="1:5" ht="58.05" customHeight="1" x14ac:dyDescent="0.3">
      <c r="A27" s="18" t="s">
        <v>23</v>
      </c>
      <c r="B27" s="19"/>
      <c r="C27" s="19"/>
      <c r="D27" s="19"/>
      <c r="E27" s="19"/>
    </row>
    <row r="28" spans="1:5" ht="43.95" customHeight="1" x14ac:dyDescent="0.3">
      <c r="A28" s="18" t="s">
        <v>24</v>
      </c>
      <c r="B28" s="19"/>
      <c r="C28" s="19"/>
      <c r="D28" s="19"/>
      <c r="E28" s="19"/>
    </row>
    <row r="29" spans="1:5" ht="58.05" customHeight="1" x14ac:dyDescent="0.3">
      <c r="A29" s="18" t="s">
        <v>25</v>
      </c>
      <c r="B29" s="19"/>
      <c r="C29" s="19"/>
      <c r="D29" s="19"/>
      <c r="E29" s="19"/>
    </row>
    <row r="30" spans="1:5" ht="43.95" customHeight="1" x14ac:dyDescent="0.3">
      <c r="A30" s="18" t="s">
        <v>26</v>
      </c>
      <c r="B30" s="19"/>
      <c r="C30" s="19"/>
      <c r="D30" s="19"/>
      <c r="E30" s="19"/>
    </row>
    <row r="32" spans="1:5" ht="15.6" x14ac:dyDescent="0.3">
      <c r="A32" s="3" t="s">
        <v>27</v>
      </c>
    </row>
    <row r="33" spans="1:5" x14ac:dyDescent="0.3">
      <c r="A33" s="4" t="s">
        <v>28</v>
      </c>
      <c r="B33" s="20" t="s">
        <v>29</v>
      </c>
      <c r="C33" s="19"/>
      <c r="D33" s="19"/>
      <c r="E33" s="19"/>
    </row>
    <row r="34" spans="1:5" x14ac:dyDescent="0.3">
      <c r="A34" s="4" t="s">
        <v>30</v>
      </c>
      <c r="B34" s="20" t="s">
        <v>31</v>
      </c>
      <c r="C34" s="19"/>
      <c r="D34" s="19"/>
      <c r="E34" s="19"/>
    </row>
    <row r="35" spans="1:5" x14ac:dyDescent="0.3">
      <c r="A35" s="4" t="s">
        <v>32</v>
      </c>
      <c r="B35" s="20" t="s">
        <v>33</v>
      </c>
      <c r="C35" s="19"/>
      <c r="D35" s="19"/>
      <c r="E35" s="19"/>
    </row>
    <row r="36" spans="1:5" x14ac:dyDescent="0.3">
      <c r="A36" s="4" t="s">
        <v>34</v>
      </c>
      <c r="B36" s="20" t="s">
        <v>35</v>
      </c>
      <c r="C36" s="19"/>
      <c r="D36" s="19"/>
      <c r="E36" s="19"/>
    </row>
    <row r="37" spans="1:5" x14ac:dyDescent="0.3">
      <c r="A37" s="4" t="s">
        <v>36</v>
      </c>
      <c r="B37" s="20" t="s">
        <v>37</v>
      </c>
      <c r="C37" s="19"/>
      <c r="D37" s="19"/>
      <c r="E37" s="19"/>
    </row>
    <row r="38" spans="1:5" x14ac:dyDescent="0.3">
      <c r="A38" s="4" t="s">
        <v>38</v>
      </c>
      <c r="B38" s="20" t="s">
        <v>39</v>
      </c>
      <c r="C38" s="19"/>
      <c r="D38" s="19"/>
      <c r="E38" s="19"/>
    </row>
    <row r="39" spans="1:5" x14ac:dyDescent="0.3">
      <c r="A39" s="4" t="s">
        <v>40</v>
      </c>
      <c r="B39" s="20" t="s">
        <v>41</v>
      </c>
      <c r="C39" s="19"/>
      <c r="D39" s="19"/>
      <c r="E39" s="19"/>
    </row>
    <row r="40" spans="1:5" x14ac:dyDescent="0.3">
      <c r="A40" s="4" t="s">
        <v>42</v>
      </c>
      <c r="B40" s="20" t="s">
        <v>43</v>
      </c>
      <c r="C40" s="19"/>
      <c r="D40" s="19"/>
      <c r="E40" s="19"/>
    </row>
    <row r="41" spans="1:5" x14ac:dyDescent="0.3">
      <c r="A41" s="4" t="s">
        <v>44</v>
      </c>
      <c r="B41" s="20" t="s">
        <v>29</v>
      </c>
      <c r="C41" s="19"/>
      <c r="D41" s="19"/>
      <c r="E41" s="19"/>
    </row>
    <row r="42" spans="1:5" x14ac:dyDescent="0.3">
      <c r="A42" s="4" t="s">
        <v>45</v>
      </c>
      <c r="B42" s="20" t="s">
        <v>46</v>
      </c>
      <c r="C42" s="19"/>
      <c r="D42" s="19"/>
      <c r="E42" s="19"/>
    </row>
    <row r="43" spans="1:5" x14ac:dyDescent="0.3">
      <c r="A43" s="4" t="s">
        <v>47</v>
      </c>
      <c r="B43" s="20" t="s">
        <v>48</v>
      </c>
      <c r="C43" s="19"/>
      <c r="D43" s="19"/>
      <c r="E43" s="19"/>
    </row>
    <row r="44" spans="1:5" x14ac:dyDescent="0.3">
      <c r="A44" s="4" t="s">
        <v>49</v>
      </c>
      <c r="B44" s="20" t="s">
        <v>50</v>
      </c>
      <c r="C44" s="19"/>
      <c r="D44" s="19"/>
      <c r="E44" s="19"/>
    </row>
    <row r="45" spans="1:5" x14ac:dyDescent="0.3">
      <c r="A45" s="4" t="s">
        <v>51</v>
      </c>
      <c r="B45" s="20" t="s">
        <v>52</v>
      </c>
      <c r="C45" s="19"/>
      <c r="D45" s="19"/>
      <c r="E45" s="19"/>
    </row>
    <row r="46" spans="1:5" x14ac:dyDescent="0.3">
      <c r="A46" s="4" t="s">
        <v>53</v>
      </c>
      <c r="B46" s="20" t="s">
        <v>54</v>
      </c>
      <c r="C46" s="19"/>
      <c r="D46" s="19"/>
      <c r="E46" s="19"/>
    </row>
  </sheetData>
  <mergeCells count="22">
    <mergeCell ref="A21:E21"/>
    <mergeCell ref="A26:E26"/>
    <mergeCell ref="B43:E43"/>
    <mergeCell ref="B39:E39"/>
    <mergeCell ref="B42:E42"/>
    <mergeCell ref="A29:E29"/>
    <mergeCell ref="A28:E28"/>
    <mergeCell ref="B38:E38"/>
    <mergeCell ref="B37:E37"/>
    <mergeCell ref="B34:E34"/>
    <mergeCell ref="B45:E45"/>
    <mergeCell ref="B41:E41"/>
    <mergeCell ref="B35:E35"/>
    <mergeCell ref="A25:E25"/>
    <mergeCell ref="B46:E46"/>
    <mergeCell ref="A27:E27"/>
    <mergeCell ref="B44:E44"/>
    <mergeCell ref="A30:E30"/>
    <mergeCell ref="B40:E40"/>
    <mergeCell ref="A24:E24"/>
    <mergeCell ref="B33:E33"/>
    <mergeCell ref="B36:E3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1"/>
  <sheetViews>
    <sheetView workbookViewId="0">
      <pane xSplit="1" ySplit="1" topLeftCell="B2" activePane="bottomRight" state="frozen"/>
      <selection pane="topRight"/>
      <selection pane="bottomLeft"/>
      <selection pane="bottomRight"/>
    </sheetView>
  </sheetViews>
  <sheetFormatPr defaultRowHeight="14.4" x14ac:dyDescent="0.3"/>
  <cols>
    <col min="1" max="1" width="11" customWidth="1"/>
    <col min="2" max="2" width="22" customWidth="1"/>
    <col min="3" max="3" width="34" customWidth="1"/>
    <col min="4" max="4" width="26" customWidth="1"/>
    <col min="5" max="5" width="44" customWidth="1"/>
    <col min="6" max="6" width="52" customWidth="1"/>
    <col min="7" max="8" width="26" customWidth="1"/>
    <col min="9" max="9" width="9" customWidth="1"/>
    <col min="10" max="10" width="14" customWidth="1"/>
    <col min="11" max="11" width="12" customWidth="1"/>
    <col min="12" max="12" width="70" customWidth="1"/>
    <col min="13" max="13" width="11" customWidth="1"/>
    <col min="14" max="14" width="16" customWidth="1"/>
    <col min="15" max="15" width="26" customWidth="1"/>
  </cols>
  <sheetData>
    <row r="1" spans="1:15" ht="39.6" x14ac:dyDescent="0.3">
      <c r="A1" s="10" t="s">
        <v>55</v>
      </c>
      <c r="B1" s="10" t="s">
        <v>56</v>
      </c>
      <c r="C1" s="10" t="s">
        <v>57</v>
      </c>
      <c r="D1" s="10" t="s">
        <v>58</v>
      </c>
      <c r="E1" s="10" t="s">
        <v>59</v>
      </c>
      <c r="F1" s="10" t="s">
        <v>60</v>
      </c>
      <c r="G1" s="10" t="s">
        <v>61</v>
      </c>
      <c r="H1" s="10" t="s">
        <v>62</v>
      </c>
      <c r="I1" s="10" t="s">
        <v>63</v>
      </c>
      <c r="J1" s="10" t="s">
        <v>64</v>
      </c>
      <c r="K1" s="10" t="s">
        <v>65</v>
      </c>
      <c r="L1" s="10" t="s">
        <v>66</v>
      </c>
      <c r="M1" s="10" t="s">
        <v>67</v>
      </c>
      <c r="N1" s="10" t="s">
        <v>68</v>
      </c>
      <c r="O1" s="10" t="s">
        <v>69</v>
      </c>
    </row>
    <row r="2" spans="1:15" ht="118.8" x14ac:dyDescent="0.3">
      <c r="A2" s="11" t="s">
        <v>70</v>
      </c>
      <c r="B2" s="11" t="s">
        <v>71</v>
      </c>
      <c r="C2" s="11" t="s">
        <v>72</v>
      </c>
      <c r="D2" s="11" t="s">
        <v>73</v>
      </c>
      <c r="E2" s="11" t="s">
        <v>74</v>
      </c>
      <c r="F2" s="11" t="s">
        <v>75</v>
      </c>
      <c r="G2" s="11" t="s">
        <v>76</v>
      </c>
      <c r="H2" s="11" t="s">
        <v>76</v>
      </c>
      <c r="I2" s="11" t="s">
        <v>77</v>
      </c>
      <c r="J2" s="11" t="s">
        <v>78</v>
      </c>
      <c r="K2" s="12" t="s">
        <v>79</v>
      </c>
      <c r="L2" s="11" t="s">
        <v>80</v>
      </c>
      <c r="M2" s="11" t="s">
        <v>10</v>
      </c>
      <c r="N2" s="11" t="s">
        <v>81</v>
      </c>
      <c r="O2" s="13" t="s">
        <v>82</v>
      </c>
    </row>
    <row r="3" spans="1:15" ht="79.2" x14ac:dyDescent="0.3">
      <c r="A3" s="11" t="s">
        <v>83</v>
      </c>
      <c r="B3" s="11" t="s">
        <v>84</v>
      </c>
      <c r="C3" s="11" t="s">
        <v>85</v>
      </c>
      <c r="D3" s="11" t="s">
        <v>86</v>
      </c>
      <c r="E3" s="11" t="s">
        <v>87</v>
      </c>
      <c r="F3" s="11" t="s">
        <v>88</v>
      </c>
      <c r="G3" s="11" t="s">
        <v>89</v>
      </c>
      <c r="H3" s="11" t="s">
        <v>89</v>
      </c>
      <c r="I3" s="11" t="s">
        <v>77</v>
      </c>
      <c r="J3" s="11" t="s">
        <v>90</v>
      </c>
      <c r="K3" s="12" t="s">
        <v>79</v>
      </c>
      <c r="L3" s="11" t="s">
        <v>91</v>
      </c>
      <c r="M3" s="11" t="s">
        <v>10</v>
      </c>
      <c r="N3" s="11" t="s">
        <v>81</v>
      </c>
      <c r="O3" s="13" t="s">
        <v>92</v>
      </c>
    </row>
    <row r="4" spans="1:15" ht="237.6" x14ac:dyDescent="0.3">
      <c r="A4" s="11" t="s">
        <v>28</v>
      </c>
      <c r="B4" s="11" t="s">
        <v>93</v>
      </c>
      <c r="C4" s="11" t="s">
        <v>94</v>
      </c>
      <c r="D4" s="11" t="s">
        <v>95</v>
      </c>
      <c r="E4" s="11" t="s">
        <v>96</v>
      </c>
      <c r="F4" s="11" t="s">
        <v>97</v>
      </c>
      <c r="G4" s="11" t="s">
        <v>98</v>
      </c>
      <c r="H4" s="11" t="s">
        <v>98</v>
      </c>
      <c r="I4" s="11" t="s">
        <v>77</v>
      </c>
      <c r="J4" s="11" t="s">
        <v>99</v>
      </c>
      <c r="K4" s="12" t="s">
        <v>100</v>
      </c>
      <c r="L4" s="11" t="s">
        <v>101</v>
      </c>
      <c r="M4" s="11" t="s">
        <v>11</v>
      </c>
      <c r="N4" s="11" t="s">
        <v>102</v>
      </c>
      <c r="O4" s="13" t="s">
        <v>103</v>
      </c>
    </row>
    <row r="5" spans="1:15" ht="132" x14ac:dyDescent="0.3">
      <c r="A5" s="11" t="s">
        <v>30</v>
      </c>
      <c r="B5" s="11" t="s">
        <v>104</v>
      </c>
      <c r="C5" s="11" t="s">
        <v>105</v>
      </c>
      <c r="D5" s="11" t="s">
        <v>106</v>
      </c>
      <c r="E5" s="11" t="s">
        <v>107</v>
      </c>
      <c r="F5" s="11" t="s">
        <v>108</v>
      </c>
      <c r="G5" s="11" t="s">
        <v>109</v>
      </c>
      <c r="H5" s="11" t="s">
        <v>109</v>
      </c>
      <c r="I5" s="11" t="s">
        <v>77</v>
      </c>
      <c r="J5" s="11" t="s">
        <v>110</v>
      </c>
      <c r="K5" s="12" t="s">
        <v>100</v>
      </c>
      <c r="L5" s="11" t="s">
        <v>111</v>
      </c>
      <c r="M5" s="11" t="s">
        <v>11</v>
      </c>
      <c r="N5" s="11" t="s">
        <v>102</v>
      </c>
      <c r="O5" s="13" t="s">
        <v>112</v>
      </c>
    </row>
    <row r="6" spans="1:15" ht="66" x14ac:dyDescent="0.3">
      <c r="A6" s="11" t="s">
        <v>113</v>
      </c>
      <c r="B6" s="11" t="s">
        <v>114</v>
      </c>
      <c r="C6" s="11" t="s">
        <v>115</v>
      </c>
      <c r="D6" s="11" t="s">
        <v>116</v>
      </c>
      <c r="E6" s="11" t="s">
        <v>117</v>
      </c>
      <c r="F6" s="11" t="s">
        <v>118</v>
      </c>
      <c r="G6" s="11" t="s">
        <v>119</v>
      </c>
      <c r="H6" s="11" t="s">
        <v>119</v>
      </c>
      <c r="I6" s="11" t="s">
        <v>77</v>
      </c>
      <c r="J6" s="11" t="s">
        <v>90</v>
      </c>
      <c r="K6" s="12" t="s">
        <v>79</v>
      </c>
      <c r="L6" s="11" t="s">
        <v>120</v>
      </c>
      <c r="M6" s="11" t="s">
        <v>10</v>
      </c>
      <c r="N6" s="11" t="s">
        <v>81</v>
      </c>
      <c r="O6" s="13" t="s">
        <v>121</v>
      </c>
    </row>
    <row r="7" spans="1:15" ht="26.4" x14ac:dyDescent="0.3">
      <c r="A7" s="11" t="s">
        <v>122</v>
      </c>
      <c r="B7" s="11" t="s">
        <v>123</v>
      </c>
      <c r="C7" s="11" t="s">
        <v>124</v>
      </c>
      <c r="D7" s="11" t="s">
        <v>125</v>
      </c>
      <c r="E7" s="11" t="s">
        <v>126</v>
      </c>
      <c r="F7" s="11" t="s">
        <v>127</v>
      </c>
      <c r="G7" s="11" t="s">
        <v>128</v>
      </c>
      <c r="H7" s="11" t="s">
        <v>128</v>
      </c>
      <c r="I7" s="11" t="s">
        <v>77</v>
      </c>
      <c r="J7" s="11" t="s">
        <v>77</v>
      </c>
      <c r="K7" s="12" t="s">
        <v>79</v>
      </c>
      <c r="L7" s="11" t="s">
        <v>129</v>
      </c>
      <c r="M7" s="11" t="s">
        <v>10</v>
      </c>
      <c r="N7" s="11" t="s">
        <v>81</v>
      </c>
      <c r="O7" s="13" t="s">
        <v>130</v>
      </c>
    </row>
    <row r="8" spans="1:15" ht="26.4" x14ac:dyDescent="0.3">
      <c r="A8" s="11" t="s">
        <v>131</v>
      </c>
      <c r="B8" s="11" t="s">
        <v>132</v>
      </c>
      <c r="C8" s="11" t="s">
        <v>133</v>
      </c>
      <c r="D8" s="11" t="s">
        <v>134</v>
      </c>
      <c r="E8" s="11" t="s">
        <v>135</v>
      </c>
      <c r="F8" s="11" t="s">
        <v>136</v>
      </c>
      <c r="G8" s="11" t="s">
        <v>137</v>
      </c>
      <c r="H8" s="11" t="s">
        <v>137</v>
      </c>
      <c r="I8" s="11" t="s">
        <v>77</v>
      </c>
      <c r="J8" s="11" t="s">
        <v>77</v>
      </c>
      <c r="K8" s="12" t="s">
        <v>79</v>
      </c>
      <c r="L8" s="11" t="s">
        <v>138</v>
      </c>
      <c r="M8" s="11" t="s">
        <v>10</v>
      </c>
      <c r="N8" s="11" t="s">
        <v>81</v>
      </c>
      <c r="O8" s="13" t="s">
        <v>139</v>
      </c>
    </row>
    <row r="9" spans="1:15" ht="26.4" x14ac:dyDescent="0.3">
      <c r="A9" s="11" t="s">
        <v>140</v>
      </c>
      <c r="B9" s="11" t="s">
        <v>141</v>
      </c>
      <c r="C9" s="11" t="s">
        <v>142</v>
      </c>
      <c r="D9" s="11" t="s">
        <v>143</v>
      </c>
      <c r="E9" s="11" t="s">
        <v>144</v>
      </c>
      <c r="F9" s="11" t="s">
        <v>145</v>
      </c>
      <c r="G9" s="11" t="s">
        <v>146</v>
      </c>
      <c r="H9" s="11" t="s">
        <v>146</v>
      </c>
      <c r="I9" s="11" t="s">
        <v>77</v>
      </c>
      <c r="J9" s="11" t="s">
        <v>77</v>
      </c>
      <c r="K9" s="12" t="s">
        <v>79</v>
      </c>
      <c r="L9" s="11" t="s">
        <v>147</v>
      </c>
      <c r="M9" s="11" t="s">
        <v>10</v>
      </c>
      <c r="N9" s="11" t="s">
        <v>81</v>
      </c>
      <c r="O9" s="13" t="s">
        <v>148</v>
      </c>
    </row>
    <row r="10" spans="1:15" ht="26.4" x14ac:dyDescent="0.3">
      <c r="A10" s="11" t="s">
        <v>149</v>
      </c>
      <c r="B10" s="11" t="s">
        <v>150</v>
      </c>
      <c r="C10" s="11" t="s">
        <v>151</v>
      </c>
      <c r="D10" s="11" t="s">
        <v>152</v>
      </c>
      <c r="E10" s="11" t="s">
        <v>153</v>
      </c>
      <c r="F10" s="11" t="s">
        <v>154</v>
      </c>
      <c r="G10" s="11" t="s">
        <v>155</v>
      </c>
      <c r="H10" s="11" t="s">
        <v>155</v>
      </c>
      <c r="I10" s="11" t="s">
        <v>77</v>
      </c>
      <c r="J10" s="11" t="s">
        <v>77</v>
      </c>
      <c r="K10" s="12" t="s">
        <v>79</v>
      </c>
      <c r="L10" s="11" t="s">
        <v>156</v>
      </c>
      <c r="M10" s="11" t="s">
        <v>10</v>
      </c>
      <c r="N10" s="11" t="s">
        <v>81</v>
      </c>
      <c r="O10" s="13" t="s">
        <v>157</v>
      </c>
    </row>
    <row r="11" spans="1:15" ht="26.4" x14ac:dyDescent="0.3">
      <c r="A11" s="11" t="s">
        <v>158</v>
      </c>
      <c r="B11" s="11" t="s">
        <v>159</v>
      </c>
      <c r="C11" s="11" t="s">
        <v>160</v>
      </c>
      <c r="D11" s="11" t="s">
        <v>161</v>
      </c>
      <c r="E11" s="11" t="s">
        <v>162</v>
      </c>
      <c r="F11" s="11" t="s">
        <v>163</v>
      </c>
      <c r="G11" s="11" t="s">
        <v>164</v>
      </c>
      <c r="H11" s="11" t="s">
        <v>164</v>
      </c>
      <c r="I11" s="11" t="s">
        <v>77</v>
      </c>
      <c r="J11" s="11" t="s">
        <v>77</v>
      </c>
      <c r="K11" s="12" t="s">
        <v>79</v>
      </c>
      <c r="L11" s="11" t="s">
        <v>165</v>
      </c>
      <c r="M11" s="11" t="s">
        <v>10</v>
      </c>
      <c r="N11" s="11" t="s">
        <v>81</v>
      </c>
      <c r="O11" s="13" t="s">
        <v>166</v>
      </c>
    </row>
    <row r="12" spans="1:15" ht="39.6" x14ac:dyDescent="0.3">
      <c r="A12" s="11" t="s">
        <v>32</v>
      </c>
      <c r="B12" s="11" t="s">
        <v>167</v>
      </c>
      <c r="C12" s="11" t="s">
        <v>168</v>
      </c>
      <c r="D12" s="11" t="s">
        <v>169</v>
      </c>
      <c r="E12" s="11" t="s">
        <v>170</v>
      </c>
      <c r="F12" s="11" t="s">
        <v>171</v>
      </c>
      <c r="G12" s="11" t="s">
        <v>172</v>
      </c>
      <c r="H12" s="11" t="s">
        <v>172</v>
      </c>
      <c r="I12" s="11" t="s">
        <v>77</v>
      </c>
      <c r="J12" s="11" t="s">
        <v>173</v>
      </c>
      <c r="K12" s="12" t="s">
        <v>100</v>
      </c>
      <c r="L12" s="11" t="s">
        <v>174</v>
      </c>
      <c r="M12" s="11" t="s">
        <v>11</v>
      </c>
      <c r="N12" s="11" t="s">
        <v>102</v>
      </c>
      <c r="O12" s="13" t="s">
        <v>175</v>
      </c>
    </row>
    <row r="13" spans="1:15" ht="26.4" x14ac:dyDescent="0.3">
      <c r="A13" s="11" t="s">
        <v>176</v>
      </c>
      <c r="B13" s="11" t="s">
        <v>177</v>
      </c>
      <c r="C13" s="11" t="s">
        <v>178</v>
      </c>
      <c r="D13" s="11" t="s">
        <v>179</v>
      </c>
      <c r="E13" s="11" t="s">
        <v>180</v>
      </c>
      <c r="F13" s="11" t="s">
        <v>181</v>
      </c>
      <c r="G13" s="11" t="s">
        <v>182</v>
      </c>
      <c r="H13" s="11" t="s">
        <v>182</v>
      </c>
      <c r="I13" s="11" t="s">
        <v>77</v>
      </c>
      <c r="J13" s="11" t="s">
        <v>77</v>
      </c>
      <c r="K13" s="12" t="s">
        <v>79</v>
      </c>
      <c r="L13" s="11" t="s">
        <v>183</v>
      </c>
      <c r="M13" s="11" t="s">
        <v>10</v>
      </c>
      <c r="N13" s="11" t="s">
        <v>81</v>
      </c>
      <c r="O13" s="13" t="s">
        <v>184</v>
      </c>
    </row>
    <row r="14" spans="1:15" ht="66" x14ac:dyDescent="0.3">
      <c r="A14" s="11" t="s">
        <v>34</v>
      </c>
      <c r="B14" s="11" t="s">
        <v>185</v>
      </c>
      <c r="C14" s="11" t="s">
        <v>186</v>
      </c>
      <c r="D14" s="11" t="s">
        <v>187</v>
      </c>
      <c r="E14" s="11" t="s">
        <v>188</v>
      </c>
      <c r="F14" s="11" t="s">
        <v>189</v>
      </c>
      <c r="G14" s="11" t="s">
        <v>190</v>
      </c>
      <c r="H14" s="11" t="s">
        <v>190</v>
      </c>
      <c r="I14" s="11" t="s">
        <v>77</v>
      </c>
      <c r="J14" s="11" t="s">
        <v>191</v>
      </c>
      <c r="K14" s="12" t="s">
        <v>100</v>
      </c>
      <c r="L14" s="11" t="s">
        <v>192</v>
      </c>
      <c r="M14" s="11" t="s">
        <v>11</v>
      </c>
      <c r="N14" s="11" t="s">
        <v>102</v>
      </c>
      <c r="O14" s="13" t="s">
        <v>193</v>
      </c>
    </row>
    <row r="15" spans="1:15" ht="145.19999999999999" x14ac:dyDescent="0.3">
      <c r="A15" s="11" t="s">
        <v>36</v>
      </c>
      <c r="B15" s="11" t="s">
        <v>194</v>
      </c>
      <c r="C15" s="11" t="s">
        <v>195</v>
      </c>
      <c r="D15" s="11" t="s">
        <v>196</v>
      </c>
      <c r="E15" s="11" t="s">
        <v>197</v>
      </c>
      <c r="F15" s="11" t="s">
        <v>198</v>
      </c>
      <c r="G15" s="11" t="s">
        <v>199</v>
      </c>
      <c r="H15" s="11" t="s">
        <v>199</v>
      </c>
      <c r="I15" s="11" t="s">
        <v>77</v>
      </c>
      <c r="J15" s="11" t="s">
        <v>200</v>
      </c>
      <c r="K15" s="12" t="s">
        <v>100</v>
      </c>
      <c r="L15" s="11" t="s">
        <v>201</v>
      </c>
      <c r="M15" s="11" t="s">
        <v>11</v>
      </c>
      <c r="N15" s="11" t="s">
        <v>102</v>
      </c>
      <c r="O15" s="13" t="s">
        <v>202</v>
      </c>
    </row>
    <row r="16" spans="1:15" ht="26.4" x14ac:dyDescent="0.3">
      <c r="A16" s="11" t="s">
        <v>203</v>
      </c>
      <c r="B16" s="11" t="s">
        <v>204</v>
      </c>
      <c r="C16" s="11" t="s">
        <v>205</v>
      </c>
      <c r="D16" s="11" t="s">
        <v>206</v>
      </c>
      <c r="E16" s="11" t="s">
        <v>207</v>
      </c>
      <c r="F16" s="11" t="s">
        <v>208</v>
      </c>
      <c r="G16" s="11" t="s">
        <v>209</v>
      </c>
      <c r="H16" s="11" t="s">
        <v>209</v>
      </c>
      <c r="I16" s="11" t="s">
        <v>77</v>
      </c>
      <c r="J16" s="11" t="s">
        <v>77</v>
      </c>
      <c r="K16" s="12" t="s">
        <v>79</v>
      </c>
      <c r="L16" s="11" t="s">
        <v>210</v>
      </c>
      <c r="M16" s="11" t="s">
        <v>10</v>
      </c>
      <c r="N16" s="11" t="s">
        <v>81</v>
      </c>
      <c r="O16" s="13" t="s">
        <v>211</v>
      </c>
    </row>
    <row r="17" spans="1:15" ht="171.6" x14ac:dyDescent="0.3">
      <c r="A17" s="11" t="s">
        <v>38</v>
      </c>
      <c r="B17" s="11" t="s">
        <v>212</v>
      </c>
      <c r="C17" s="11" t="s">
        <v>213</v>
      </c>
      <c r="D17" s="11" t="s">
        <v>214</v>
      </c>
      <c r="E17" s="11" t="s">
        <v>215</v>
      </c>
      <c r="F17" s="11" t="s">
        <v>216</v>
      </c>
      <c r="G17" s="11" t="s">
        <v>217</v>
      </c>
      <c r="H17" s="11" t="s">
        <v>217</v>
      </c>
      <c r="I17" s="11" t="s">
        <v>77</v>
      </c>
      <c r="J17" s="11" t="s">
        <v>218</v>
      </c>
      <c r="K17" s="12" t="s">
        <v>100</v>
      </c>
      <c r="L17" s="11" t="s">
        <v>219</v>
      </c>
      <c r="M17" s="11" t="s">
        <v>11</v>
      </c>
      <c r="N17" s="11" t="s">
        <v>102</v>
      </c>
      <c r="O17" s="13" t="s">
        <v>220</v>
      </c>
    </row>
    <row r="18" spans="1:15" ht="39.6" x14ac:dyDescent="0.3">
      <c r="A18" s="11" t="s">
        <v>40</v>
      </c>
      <c r="B18" s="11" t="s">
        <v>221</v>
      </c>
      <c r="C18" s="11" t="s">
        <v>222</v>
      </c>
      <c r="D18" s="11" t="s">
        <v>223</v>
      </c>
      <c r="E18" s="11" t="s">
        <v>224</v>
      </c>
      <c r="F18" s="11" t="s">
        <v>225</v>
      </c>
      <c r="G18" s="11" t="s">
        <v>226</v>
      </c>
      <c r="H18" s="11" t="s">
        <v>226</v>
      </c>
      <c r="I18" s="11" t="s">
        <v>77</v>
      </c>
      <c r="J18" s="11" t="s">
        <v>173</v>
      </c>
      <c r="K18" s="12" t="s">
        <v>100</v>
      </c>
      <c r="L18" s="11" t="s">
        <v>227</v>
      </c>
      <c r="M18" s="11" t="s">
        <v>10</v>
      </c>
      <c r="N18" s="11" t="s">
        <v>228</v>
      </c>
      <c r="O18" s="13" t="s">
        <v>229</v>
      </c>
    </row>
    <row r="19" spans="1:15" ht="26.4" x14ac:dyDescent="0.3">
      <c r="A19" s="11" t="s">
        <v>230</v>
      </c>
      <c r="B19" s="11" t="s">
        <v>231</v>
      </c>
      <c r="C19" s="11" t="s">
        <v>232</v>
      </c>
      <c r="D19" s="11" t="s">
        <v>233</v>
      </c>
      <c r="E19" s="11" t="s">
        <v>234</v>
      </c>
      <c r="F19" s="11" t="s">
        <v>235</v>
      </c>
      <c r="G19" s="11" t="s">
        <v>236</v>
      </c>
      <c r="H19" s="11" t="s">
        <v>236</v>
      </c>
      <c r="I19" s="11" t="s">
        <v>77</v>
      </c>
      <c r="J19" s="11" t="s">
        <v>77</v>
      </c>
      <c r="K19" s="12" t="s">
        <v>79</v>
      </c>
      <c r="L19" s="11" t="s">
        <v>237</v>
      </c>
      <c r="M19" s="11" t="s">
        <v>10</v>
      </c>
      <c r="N19" s="11" t="s">
        <v>81</v>
      </c>
      <c r="O19" s="13" t="s">
        <v>238</v>
      </c>
    </row>
    <row r="20" spans="1:15" ht="52.8" x14ac:dyDescent="0.3">
      <c r="A20" s="11" t="s">
        <v>42</v>
      </c>
      <c r="B20" s="11" t="s">
        <v>239</v>
      </c>
      <c r="C20" s="11" t="s">
        <v>240</v>
      </c>
      <c r="D20" s="11" t="s">
        <v>241</v>
      </c>
      <c r="E20" s="11" t="s">
        <v>242</v>
      </c>
      <c r="F20" s="11" t="s">
        <v>243</v>
      </c>
      <c r="G20" s="11" t="s">
        <v>244</v>
      </c>
      <c r="H20" s="11" t="s">
        <v>245</v>
      </c>
      <c r="I20" s="11" t="s">
        <v>77</v>
      </c>
      <c r="J20" s="11" t="s">
        <v>173</v>
      </c>
      <c r="K20" s="12" t="s">
        <v>100</v>
      </c>
      <c r="L20" s="11" t="s">
        <v>246</v>
      </c>
      <c r="M20" s="11" t="s">
        <v>11</v>
      </c>
      <c r="N20" s="11" t="s">
        <v>102</v>
      </c>
      <c r="O20" s="13" t="s">
        <v>247</v>
      </c>
    </row>
    <row r="21" spans="1:15" ht="118.8" x14ac:dyDescent="0.3">
      <c r="A21" s="11" t="s">
        <v>44</v>
      </c>
      <c r="B21" s="11" t="s">
        <v>248</v>
      </c>
      <c r="C21" s="11" t="s">
        <v>249</v>
      </c>
      <c r="D21" s="11" t="s">
        <v>250</v>
      </c>
      <c r="E21" s="11" t="s">
        <v>251</v>
      </c>
      <c r="F21" s="11" t="s">
        <v>252</v>
      </c>
      <c r="G21" s="11" t="s">
        <v>253</v>
      </c>
      <c r="H21" s="11" t="s">
        <v>253</v>
      </c>
      <c r="I21" s="11" t="s">
        <v>77</v>
      </c>
      <c r="J21" s="11" t="s">
        <v>110</v>
      </c>
      <c r="K21" s="12" t="s">
        <v>100</v>
      </c>
      <c r="L21" s="11" t="s">
        <v>254</v>
      </c>
      <c r="M21" s="11" t="s">
        <v>11</v>
      </c>
      <c r="N21" s="11" t="s">
        <v>102</v>
      </c>
      <c r="O21" s="13" t="s">
        <v>255</v>
      </c>
    </row>
    <row r="22" spans="1:15" ht="39.6" x14ac:dyDescent="0.3">
      <c r="A22" s="11" t="s">
        <v>45</v>
      </c>
      <c r="B22" s="11" t="s">
        <v>256</v>
      </c>
      <c r="C22" s="11" t="s">
        <v>257</v>
      </c>
      <c r="D22" s="11" t="s">
        <v>258</v>
      </c>
      <c r="E22" s="11" t="s">
        <v>259</v>
      </c>
      <c r="F22" s="11" t="s">
        <v>260</v>
      </c>
      <c r="G22" s="11" t="s">
        <v>261</v>
      </c>
      <c r="H22" s="11" t="s">
        <v>261</v>
      </c>
      <c r="I22" s="11" t="s">
        <v>77</v>
      </c>
      <c r="J22" s="11" t="s">
        <v>262</v>
      </c>
      <c r="K22" s="12" t="s">
        <v>100</v>
      </c>
      <c r="L22" s="11" t="s">
        <v>263</v>
      </c>
      <c r="M22" s="11" t="s">
        <v>10</v>
      </c>
      <c r="N22" s="11" t="s">
        <v>228</v>
      </c>
      <c r="O22" s="13" t="s">
        <v>264</v>
      </c>
    </row>
    <row r="23" spans="1:15" ht="52.8" x14ac:dyDescent="0.3">
      <c r="A23" s="11" t="s">
        <v>265</v>
      </c>
      <c r="B23" s="11" t="s">
        <v>266</v>
      </c>
      <c r="C23" s="11" t="s">
        <v>267</v>
      </c>
      <c r="D23" s="11" t="s">
        <v>268</v>
      </c>
      <c r="E23" s="11" t="s">
        <v>269</v>
      </c>
      <c r="F23" s="11" t="s">
        <v>270</v>
      </c>
      <c r="G23" s="11" t="s">
        <v>271</v>
      </c>
      <c r="H23" s="11" t="s">
        <v>271</v>
      </c>
      <c r="I23" s="11" t="s">
        <v>77</v>
      </c>
      <c r="J23" s="11" t="s">
        <v>77</v>
      </c>
      <c r="K23" s="12" t="s">
        <v>79</v>
      </c>
      <c r="L23" s="11" t="s">
        <v>272</v>
      </c>
      <c r="M23" s="11" t="s">
        <v>11</v>
      </c>
      <c r="N23" s="11" t="s">
        <v>273</v>
      </c>
      <c r="O23" s="13" t="s">
        <v>274</v>
      </c>
    </row>
    <row r="24" spans="1:15" ht="66" x14ac:dyDescent="0.3">
      <c r="A24" s="11" t="s">
        <v>47</v>
      </c>
      <c r="B24" s="11" t="s">
        <v>275</v>
      </c>
      <c r="C24" s="11" t="s">
        <v>276</v>
      </c>
      <c r="D24" s="11" t="s">
        <v>277</v>
      </c>
      <c r="E24" s="11" t="s">
        <v>278</v>
      </c>
      <c r="F24" s="11" t="s">
        <v>279</v>
      </c>
      <c r="G24" s="11" t="s">
        <v>280</v>
      </c>
      <c r="H24" s="11" t="s">
        <v>280</v>
      </c>
      <c r="I24" s="11" t="s">
        <v>77</v>
      </c>
      <c r="J24" s="11" t="s">
        <v>281</v>
      </c>
      <c r="K24" s="12" t="s">
        <v>100</v>
      </c>
      <c r="L24" s="11" t="s">
        <v>282</v>
      </c>
      <c r="M24" s="11" t="s">
        <v>11</v>
      </c>
      <c r="N24" s="11" t="s">
        <v>102</v>
      </c>
      <c r="O24" s="13" t="s">
        <v>283</v>
      </c>
    </row>
    <row r="25" spans="1:15" ht="79.2" x14ac:dyDescent="0.3">
      <c r="A25" s="11" t="s">
        <v>284</v>
      </c>
      <c r="B25" s="11" t="s">
        <v>285</v>
      </c>
      <c r="C25" s="11" t="s">
        <v>286</v>
      </c>
      <c r="D25" s="11" t="s">
        <v>287</v>
      </c>
      <c r="E25" s="11" t="s">
        <v>288</v>
      </c>
      <c r="F25" s="11" t="s">
        <v>289</v>
      </c>
      <c r="G25" s="11" t="s">
        <v>290</v>
      </c>
      <c r="H25" s="11" t="s">
        <v>290</v>
      </c>
      <c r="I25" s="11" t="s">
        <v>77</v>
      </c>
      <c r="J25" s="11" t="s">
        <v>90</v>
      </c>
      <c r="K25" s="12" t="s">
        <v>79</v>
      </c>
      <c r="L25" s="11" t="s">
        <v>291</v>
      </c>
      <c r="M25" s="11" t="s">
        <v>10</v>
      </c>
      <c r="N25" s="11" t="s">
        <v>81</v>
      </c>
      <c r="O25" s="13" t="s">
        <v>292</v>
      </c>
    </row>
    <row r="26" spans="1:15" ht="39.6" x14ac:dyDescent="0.3">
      <c r="A26" s="11" t="s">
        <v>293</v>
      </c>
      <c r="B26" s="11" t="s">
        <v>294</v>
      </c>
      <c r="C26" s="11" t="s">
        <v>295</v>
      </c>
      <c r="D26" s="11" t="s">
        <v>296</v>
      </c>
      <c r="E26" s="11" t="s">
        <v>297</v>
      </c>
      <c r="F26" s="11" t="s">
        <v>298</v>
      </c>
      <c r="G26" s="11" t="s">
        <v>299</v>
      </c>
      <c r="H26" s="11" t="s">
        <v>299</v>
      </c>
      <c r="I26" s="11" t="s">
        <v>77</v>
      </c>
      <c r="J26" s="11" t="s">
        <v>77</v>
      </c>
      <c r="K26" s="12" t="s">
        <v>79</v>
      </c>
      <c r="L26" s="11" t="s">
        <v>300</v>
      </c>
      <c r="M26" s="11" t="s">
        <v>10</v>
      </c>
      <c r="N26" s="11" t="s">
        <v>81</v>
      </c>
      <c r="O26" s="13" t="s">
        <v>301</v>
      </c>
    </row>
    <row r="27" spans="1:15" ht="118.8" x14ac:dyDescent="0.3">
      <c r="A27" s="11" t="s">
        <v>302</v>
      </c>
      <c r="B27" s="11" t="s">
        <v>303</v>
      </c>
      <c r="C27" s="11" t="s">
        <v>304</v>
      </c>
      <c r="D27" s="11" t="s">
        <v>305</v>
      </c>
      <c r="E27" s="11" t="s">
        <v>306</v>
      </c>
      <c r="F27" s="11" t="s">
        <v>307</v>
      </c>
      <c r="G27" s="11" t="s">
        <v>308</v>
      </c>
      <c r="H27" s="11" t="s">
        <v>308</v>
      </c>
      <c r="I27" s="11" t="s">
        <v>77</v>
      </c>
      <c r="J27" s="11" t="s">
        <v>90</v>
      </c>
      <c r="K27" s="12" t="s">
        <v>79</v>
      </c>
      <c r="L27" s="11" t="s">
        <v>309</v>
      </c>
      <c r="M27" s="11" t="s">
        <v>10</v>
      </c>
      <c r="N27" s="11" t="s">
        <v>81</v>
      </c>
      <c r="O27" s="13" t="s">
        <v>310</v>
      </c>
    </row>
    <row r="28" spans="1:15" ht="39.6" x14ac:dyDescent="0.3">
      <c r="A28" s="11" t="s">
        <v>311</v>
      </c>
      <c r="B28" s="11" t="s">
        <v>312</v>
      </c>
      <c r="C28" s="11" t="s">
        <v>313</v>
      </c>
      <c r="D28" s="11" t="s">
        <v>314</v>
      </c>
      <c r="E28" s="11" t="s">
        <v>315</v>
      </c>
      <c r="F28" s="11" t="s">
        <v>316</v>
      </c>
      <c r="G28" s="11" t="s">
        <v>317</v>
      </c>
      <c r="H28" s="11" t="s">
        <v>317</v>
      </c>
      <c r="I28" s="11" t="s">
        <v>77</v>
      </c>
      <c r="J28" s="11" t="s">
        <v>77</v>
      </c>
      <c r="K28" s="12" t="s">
        <v>79</v>
      </c>
      <c r="L28" s="11" t="s">
        <v>318</v>
      </c>
      <c r="M28" s="11" t="s">
        <v>10</v>
      </c>
      <c r="N28" s="11" t="s">
        <v>81</v>
      </c>
      <c r="O28" s="13" t="s">
        <v>319</v>
      </c>
    </row>
    <row r="29" spans="1:15" ht="66" x14ac:dyDescent="0.3">
      <c r="A29" s="11" t="s">
        <v>49</v>
      </c>
      <c r="B29" s="11" t="s">
        <v>320</v>
      </c>
      <c r="C29" s="11" t="s">
        <v>321</v>
      </c>
      <c r="D29" s="11" t="s">
        <v>322</v>
      </c>
      <c r="E29" s="11" t="s">
        <v>323</v>
      </c>
      <c r="F29" s="11" t="s">
        <v>324</v>
      </c>
      <c r="G29" s="11" t="s">
        <v>325</v>
      </c>
      <c r="H29" s="11" t="s">
        <v>325</v>
      </c>
      <c r="I29" s="11" t="s">
        <v>77</v>
      </c>
      <c r="J29" s="11" t="s">
        <v>191</v>
      </c>
      <c r="K29" s="12" t="s">
        <v>100</v>
      </c>
      <c r="L29" s="11" t="s">
        <v>326</v>
      </c>
      <c r="M29" s="11" t="s">
        <v>11</v>
      </c>
      <c r="N29" s="11" t="s">
        <v>102</v>
      </c>
      <c r="O29" s="13" t="s">
        <v>327</v>
      </c>
    </row>
    <row r="30" spans="1:15" ht="52.8" x14ac:dyDescent="0.3">
      <c r="A30" s="11" t="s">
        <v>51</v>
      </c>
      <c r="B30" s="11" t="s">
        <v>328</v>
      </c>
      <c r="C30" s="11" t="s">
        <v>329</v>
      </c>
      <c r="D30" s="11" t="s">
        <v>330</v>
      </c>
      <c r="E30" s="11" t="s">
        <v>331</v>
      </c>
      <c r="F30" s="11" t="s">
        <v>332</v>
      </c>
      <c r="G30" s="11" t="s">
        <v>333</v>
      </c>
      <c r="H30" s="11" t="s">
        <v>333</v>
      </c>
      <c r="I30" s="11" t="s">
        <v>77</v>
      </c>
      <c r="J30" s="11" t="s">
        <v>334</v>
      </c>
      <c r="K30" s="12" t="s">
        <v>100</v>
      </c>
      <c r="L30" s="11" t="s">
        <v>335</v>
      </c>
      <c r="M30" s="11" t="s">
        <v>12</v>
      </c>
      <c r="N30" s="11" t="s">
        <v>336</v>
      </c>
      <c r="O30" s="13" t="s">
        <v>337</v>
      </c>
    </row>
    <row r="31" spans="1:15" ht="66" x14ac:dyDescent="0.3">
      <c r="A31" s="11" t="s">
        <v>53</v>
      </c>
      <c r="B31" s="11" t="s">
        <v>338</v>
      </c>
      <c r="C31" s="11" t="s">
        <v>339</v>
      </c>
      <c r="D31" s="11" t="s">
        <v>340</v>
      </c>
      <c r="E31" s="11" t="s">
        <v>341</v>
      </c>
      <c r="F31" s="11" t="s">
        <v>342</v>
      </c>
      <c r="G31" s="11" t="s">
        <v>343</v>
      </c>
      <c r="H31" s="11" t="s">
        <v>344</v>
      </c>
      <c r="I31" s="11" t="s">
        <v>345</v>
      </c>
      <c r="J31" s="11" t="s">
        <v>173</v>
      </c>
      <c r="K31" s="12" t="s">
        <v>100</v>
      </c>
      <c r="L31" s="11" t="s">
        <v>346</v>
      </c>
      <c r="M31" s="11" t="s">
        <v>11</v>
      </c>
      <c r="N31" s="11" t="s">
        <v>102</v>
      </c>
      <c r="O31" s="13" t="s">
        <v>347</v>
      </c>
    </row>
  </sheetData>
  <autoFilter ref="A1:O31" xr:uid="{00000000-0009-0000-0000-000001000000}"/>
  <conditionalFormatting sqref="K2:K31">
    <cfRule type="cellIs" dxfId="16" priority="1" operator="equal">
      <formula>"PASS"</formula>
    </cfRule>
    <cfRule type="cellIs" dxfId="15" priority="2" operator="equal">
      <formula>"FAIL"</formula>
    </cfRule>
    <cfRule type="cellIs" dxfId="14" priority="3" operator="equal">
      <formula>"Passed"</formula>
    </cfRule>
    <cfRule type="cellIs" dxfId="13" priority="4" operator="equal">
      <formula>"Failed"</formula>
    </cfRule>
    <cfRule type="cellIs" dxfId="12" priority="5" operator="equal">
      <formula>"On-Hold"</formula>
    </cfRule>
  </conditionalFormatting>
  <conditionalFormatting sqref="M2:M31">
    <cfRule type="cellIs" dxfId="11" priority="6" operator="equal">
      <formula>"PASS"</formula>
    </cfRule>
    <cfRule type="cellIs" dxfId="10" priority="7" operator="equal">
      <formula>"FAIL"</formula>
    </cfRule>
    <cfRule type="cellIs" dxfId="9" priority="8" operator="equal">
      <formula>"Passed"</formula>
    </cfRule>
    <cfRule type="cellIs" dxfId="8" priority="9" operator="equal">
      <formula>"Failed"</formula>
    </cfRule>
    <cfRule type="cellIs" dxfId="7" priority="10" operator="equal">
      <formula>"On-Hold"</formula>
    </cfRule>
  </conditionalFormatting>
  <hyperlinks>
    <hyperlink ref="O2" location="'Evidence'!B3" display="See Evidence: DATA-001a, DATA-001b, DATA-001c" xr:uid="{00000000-0004-0000-0100-000000000000}"/>
    <hyperlink ref="O3" location="'Evidence'!B97" display="See Evidence: DATA-002a, DATA-002b" xr:uid="{00000000-0004-0000-0100-000001000000}"/>
    <hyperlink ref="O4" location="'Evidence'!B159" display="See Evidence: DATA-003a, DATA-003b, DATA-003c" xr:uid="{00000000-0004-0000-0100-000002000000}"/>
    <hyperlink ref="O5" location="'Evidence'!B249" display="See Evidence: DATA-004a, DATA-004b" xr:uid="{00000000-0004-0000-0100-000003000000}"/>
    <hyperlink ref="O6" location="'Evidence'!B302" display="See Evidence: DATA-005a, DATA-005b" xr:uid="{00000000-0004-0000-0100-000004000000}"/>
    <hyperlink ref="O7" location="'Evidence'!B351" display="See Evidence: DATA-006a" xr:uid="{00000000-0004-0000-0100-000005000000}"/>
    <hyperlink ref="O8" location="'Evidence'!B373" display="See Evidence: DATA-007a" xr:uid="{00000000-0004-0000-0100-000006000000}"/>
    <hyperlink ref="O9" location="'Evidence'!B395" display="See Evidence: DATA-008a" xr:uid="{00000000-0004-0000-0100-000007000000}"/>
    <hyperlink ref="O10" location="'Evidence'!B417" display="See Evidence: DATA-009a" xr:uid="{00000000-0004-0000-0100-000008000000}"/>
    <hyperlink ref="O11" location="'Evidence'!B440" display="See Evidence: DATA-010a" xr:uid="{00000000-0004-0000-0100-000009000000}"/>
    <hyperlink ref="O12" location="'Evidence'!B462" display="See Evidence: DATA-011a" xr:uid="{00000000-0004-0000-0100-00000A000000}"/>
    <hyperlink ref="O13" location="'Evidence'!B494" display="See Evidence: DATA-012a" xr:uid="{00000000-0004-0000-0100-00000B000000}"/>
    <hyperlink ref="O14" location="'Evidence'!B516" display="See Evidence: DATA-013a" xr:uid="{00000000-0004-0000-0100-00000C000000}"/>
    <hyperlink ref="O15" location="'Evidence'!B539" display="See Evidence: DATA-014a, DATA-014b" xr:uid="{00000000-0004-0000-0100-00000D000000}"/>
    <hyperlink ref="O16" location="'Evidence'!B608" display="See Evidence: DATA-015a" xr:uid="{00000000-0004-0000-0100-00000E000000}"/>
    <hyperlink ref="O17" location="'Evidence'!B631" display="See Evidence: DATA-016a, DATA-016b, DATA-016c" xr:uid="{00000000-0004-0000-0100-00000F000000}"/>
    <hyperlink ref="O18" location="'Evidence'!B703" display="See Evidence: DATA-017a" xr:uid="{00000000-0004-0000-0100-000010000000}"/>
    <hyperlink ref="O19" location="'Evidence'!B735" display="See Evidence: DATA-018a" xr:uid="{00000000-0004-0000-0100-000011000000}"/>
    <hyperlink ref="O20" location="'Evidence'!B758" display="See Evidence: DATA-019a" xr:uid="{00000000-0004-0000-0100-000012000000}"/>
    <hyperlink ref="O21" location="'Evidence'!B791" display="See Evidence: DATA-020a, DATA-020b" xr:uid="{00000000-0004-0000-0100-000013000000}"/>
    <hyperlink ref="O22" location="'Evidence'!B838" display="See Evidence: DATA-021a" xr:uid="{00000000-0004-0000-0100-000014000000}"/>
    <hyperlink ref="O23" location="'Evidence'!B862" display="See Evidence: DATA-022a" xr:uid="{00000000-0004-0000-0100-000015000000}"/>
    <hyperlink ref="O24" location="'Evidence'!B899" display="See Evidence: DATA-023a" xr:uid="{00000000-0004-0000-0100-000016000000}"/>
    <hyperlink ref="O25" location="'Evidence'!B937" display="See Evidence: DATA-024a, DATA-024b" xr:uid="{00000000-0004-0000-0100-000017000000}"/>
    <hyperlink ref="O26" location="'Evidence'!B993" display="See Evidence: DATA-025a" xr:uid="{00000000-0004-0000-0100-000018000000}"/>
    <hyperlink ref="O27" location="'Evidence'!B1018" display="See Evidence: DATA-026a, DATA-026b" xr:uid="{00000000-0004-0000-0100-000019000000}"/>
    <hyperlink ref="O28" location="'Evidence'!B1069" display="See Evidence: DATA-027a" xr:uid="{00000000-0004-0000-0100-00001A000000}"/>
    <hyperlink ref="O29" location="'Evidence'!B1094" display="See Evidence: DATA-028a" xr:uid="{00000000-0004-0000-0100-00001B000000}"/>
    <hyperlink ref="O30" location="'Evidence'!B1116" display="See Evidence: DATA-029a" xr:uid="{00000000-0004-0000-0100-00001C000000}"/>
    <hyperlink ref="O31" location="'Evidence'!B1167" display="See Evidence: DATA-030a" xr:uid="{00000000-0004-0000-0100-00001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6"/>
  <sheetViews>
    <sheetView workbookViewId="0">
      <pane xSplit="1" ySplit="1" topLeftCell="B2" activePane="bottomRight" state="frozen"/>
      <selection pane="topRight"/>
      <selection pane="bottomLeft"/>
      <selection pane="bottomRight"/>
    </sheetView>
  </sheetViews>
  <sheetFormatPr defaultRowHeight="14.4" x14ac:dyDescent="0.3"/>
  <cols>
    <col min="1" max="1" width="11" customWidth="1"/>
    <col min="2" max="3" width="10" customWidth="1"/>
    <col min="4" max="4" width="40" customWidth="1"/>
    <col min="5" max="5" width="30" customWidth="1"/>
    <col min="6" max="6" width="12" customWidth="1"/>
    <col min="7" max="8" width="50" customWidth="1"/>
    <col min="9" max="9" width="60" customWidth="1"/>
    <col min="10" max="10" width="26" customWidth="1"/>
    <col min="11" max="11" width="12" customWidth="1"/>
    <col min="12" max="13" width="24" customWidth="1"/>
    <col min="14" max="14" width="9" customWidth="1"/>
    <col min="15" max="15" width="70" customWidth="1"/>
    <col min="16" max="16" width="18" customWidth="1"/>
  </cols>
  <sheetData>
    <row r="1" spans="1:16" ht="39.6" x14ac:dyDescent="0.3">
      <c r="A1" s="10" t="s">
        <v>348</v>
      </c>
      <c r="B1" s="10" t="s">
        <v>55</v>
      </c>
      <c r="C1" s="10" t="s">
        <v>349</v>
      </c>
      <c r="D1" s="10" t="s">
        <v>350</v>
      </c>
      <c r="E1" s="10" t="s">
        <v>351</v>
      </c>
      <c r="F1" s="10" t="s">
        <v>352</v>
      </c>
      <c r="G1" s="10" t="s">
        <v>353</v>
      </c>
      <c r="H1" s="10" t="s">
        <v>354</v>
      </c>
      <c r="I1" s="10" t="s">
        <v>355</v>
      </c>
      <c r="J1" s="10" t="s">
        <v>356</v>
      </c>
      <c r="K1" s="10" t="s">
        <v>357</v>
      </c>
      <c r="L1" s="10" t="s">
        <v>358</v>
      </c>
      <c r="M1" s="10" t="s">
        <v>359</v>
      </c>
      <c r="N1" s="10" t="s">
        <v>360</v>
      </c>
      <c r="O1" s="10" t="s">
        <v>361</v>
      </c>
      <c r="P1" s="10" t="s">
        <v>362</v>
      </c>
    </row>
    <row r="2" spans="1:16" ht="52.8" x14ac:dyDescent="0.3">
      <c r="A2" s="11" t="s">
        <v>363</v>
      </c>
      <c r="B2" s="11" t="s">
        <v>70</v>
      </c>
      <c r="C2" s="11"/>
      <c r="D2" s="11" t="s">
        <v>364</v>
      </c>
      <c r="E2" s="11" t="s">
        <v>365</v>
      </c>
      <c r="F2" s="11" t="s">
        <v>366</v>
      </c>
      <c r="G2" s="11" t="s">
        <v>367</v>
      </c>
      <c r="H2" s="11" t="s">
        <v>367</v>
      </c>
      <c r="I2" s="11" t="s">
        <v>368</v>
      </c>
      <c r="J2" s="11" t="s">
        <v>369</v>
      </c>
      <c r="K2" s="11" t="s">
        <v>77</v>
      </c>
      <c r="L2" s="11" t="s">
        <v>370</v>
      </c>
      <c r="M2" s="11" t="s">
        <v>370</v>
      </c>
      <c r="N2" s="11" t="s">
        <v>79</v>
      </c>
      <c r="O2" s="11" t="s">
        <v>371</v>
      </c>
      <c r="P2" s="13" t="s">
        <v>372</v>
      </c>
    </row>
    <row r="3" spans="1:16" ht="52.8" x14ac:dyDescent="0.3">
      <c r="A3" s="11" t="s">
        <v>373</v>
      </c>
      <c r="B3" s="11" t="s">
        <v>70</v>
      </c>
      <c r="C3" s="11"/>
      <c r="D3" s="11" t="s">
        <v>374</v>
      </c>
      <c r="E3" s="11" t="s">
        <v>365</v>
      </c>
      <c r="F3" s="11" t="s">
        <v>366</v>
      </c>
      <c r="G3" s="11" t="s">
        <v>375</v>
      </c>
      <c r="H3" s="11" t="s">
        <v>375</v>
      </c>
      <c r="I3" s="11" t="s">
        <v>376</v>
      </c>
      <c r="J3" s="11" t="s">
        <v>369</v>
      </c>
      <c r="K3" s="11" t="s">
        <v>77</v>
      </c>
      <c r="L3" s="11" t="s">
        <v>377</v>
      </c>
      <c r="M3" s="11" t="s">
        <v>377</v>
      </c>
      <c r="N3" s="11" t="s">
        <v>79</v>
      </c>
      <c r="O3" s="11" t="s">
        <v>378</v>
      </c>
      <c r="P3" s="13" t="s">
        <v>379</v>
      </c>
    </row>
    <row r="4" spans="1:16" ht="66" x14ac:dyDescent="0.3">
      <c r="A4" s="11" t="s">
        <v>380</v>
      </c>
      <c r="B4" s="11" t="s">
        <v>70</v>
      </c>
      <c r="C4" s="11"/>
      <c r="D4" s="11" t="s">
        <v>381</v>
      </c>
      <c r="E4" s="11" t="s">
        <v>365</v>
      </c>
      <c r="F4" s="11" t="s">
        <v>366</v>
      </c>
      <c r="G4" s="11" t="s">
        <v>382</v>
      </c>
      <c r="H4" s="11" t="s">
        <v>382</v>
      </c>
      <c r="I4" s="11" t="s">
        <v>383</v>
      </c>
      <c r="J4" s="11" t="s">
        <v>369</v>
      </c>
      <c r="K4" s="11" t="s">
        <v>77</v>
      </c>
      <c r="L4" s="11" t="s">
        <v>384</v>
      </c>
      <c r="M4" s="11" t="s">
        <v>384</v>
      </c>
      <c r="N4" s="11" t="s">
        <v>79</v>
      </c>
      <c r="O4" s="11" t="s">
        <v>385</v>
      </c>
      <c r="P4" s="13" t="s">
        <v>386</v>
      </c>
    </row>
    <row r="5" spans="1:16" ht="66" x14ac:dyDescent="0.3">
      <c r="A5" s="11" t="s">
        <v>387</v>
      </c>
      <c r="B5" s="11" t="s">
        <v>83</v>
      </c>
      <c r="C5" s="11"/>
      <c r="D5" s="11" t="s">
        <v>388</v>
      </c>
      <c r="E5" s="11" t="s">
        <v>365</v>
      </c>
      <c r="F5" s="11" t="s">
        <v>366</v>
      </c>
      <c r="G5" s="11" t="s">
        <v>389</v>
      </c>
      <c r="H5" s="11" t="s">
        <v>389</v>
      </c>
      <c r="I5" s="11" t="s">
        <v>390</v>
      </c>
      <c r="J5" s="11" t="s">
        <v>369</v>
      </c>
      <c r="K5" s="11" t="s">
        <v>77</v>
      </c>
      <c r="L5" s="11" t="s">
        <v>391</v>
      </c>
      <c r="M5" s="11" t="s">
        <v>391</v>
      </c>
      <c r="N5" s="11" t="s">
        <v>79</v>
      </c>
      <c r="O5" s="11" t="s">
        <v>392</v>
      </c>
      <c r="P5" s="13" t="s">
        <v>393</v>
      </c>
    </row>
    <row r="6" spans="1:16" ht="66" x14ac:dyDescent="0.3">
      <c r="A6" s="11" t="s">
        <v>394</v>
      </c>
      <c r="B6" s="11" t="s">
        <v>83</v>
      </c>
      <c r="C6" s="11"/>
      <c r="D6" s="11" t="s">
        <v>395</v>
      </c>
      <c r="E6" s="11" t="s">
        <v>365</v>
      </c>
      <c r="F6" s="11" t="s">
        <v>366</v>
      </c>
      <c r="G6" s="11" t="s">
        <v>396</v>
      </c>
      <c r="H6" s="11" t="s">
        <v>397</v>
      </c>
      <c r="I6" s="11" t="s">
        <v>398</v>
      </c>
      <c r="J6" s="11" t="s">
        <v>369</v>
      </c>
      <c r="K6" s="11" t="s">
        <v>77</v>
      </c>
      <c r="L6" s="11" t="s">
        <v>399</v>
      </c>
      <c r="M6" s="11" t="s">
        <v>399</v>
      </c>
      <c r="N6" s="11" t="s">
        <v>79</v>
      </c>
      <c r="O6" s="11" t="s">
        <v>400</v>
      </c>
      <c r="P6" s="13" t="s">
        <v>401</v>
      </c>
    </row>
    <row r="7" spans="1:16" ht="79.2" x14ac:dyDescent="0.3">
      <c r="A7" s="11" t="s">
        <v>402</v>
      </c>
      <c r="B7" s="11" t="s">
        <v>28</v>
      </c>
      <c r="C7" s="11"/>
      <c r="D7" s="11" t="s">
        <v>403</v>
      </c>
      <c r="E7" s="11" t="s">
        <v>404</v>
      </c>
      <c r="F7" s="11" t="s">
        <v>366</v>
      </c>
      <c r="G7" s="11" t="s">
        <v>332</v>
      </c>
      <c r="H7" s="11" t="s">
        <v>332</v>
      </c>
      <c r="I7" s="11"/>
      <c r="J7" s="11" t="s">
        <v>369</v>
      </c>
      <c r="K7" s="11" t="s">
        <v>405</v>
      </c>
      <c r="L7" s="11" t="s">
        <v>406</v>
      </c>
      <c r="M7" s="11" t="s">
        <v>406</v>
      </c>
      <c r="N7" s="11" t="s">
        <v>100</v>
      </c>
      <c r="O7" s="11" t="s">
        <v>407</v>
      </c>
      <c r="P7" s="13" t="s">
        <v>408</v>
      </c>
    </row>
    <row r="8" spans="1:16" ht="92.4" x14ac:dyDescent="0.3">
      <c r="A8" s="11" t="s">
        <v>409</v>
      </c>
      <c r="B8" s="11" t="s">
        <v>28</v>
      </c>
      <c r="C8" s="11"/>
      <c r="D8" s="11" t="s">
        <v>410</v>
      </c>
      <c r="E8" s="11" t="s">
        <v>411</v>
      </c>
      <c r="F8" s="11" t="s">
        <v>366</v>
      </c>
      <c r="G8" s="11" t="s">
        <v>332</v>
      </c>
      <c r="H8" s="11" t="s">
        <v>332</v>
      </c>
      <c r="I8" s="11"/>
      <c r="J8" s="11" t="s">
        <v>369</v>
      </c>
      <c r="K8" s="11" t="s">
        <v>405</v>
      </c>
      <c r="L8" s="11" t="s">
        <v>406</v>
      </c>
      <c r="M8" s="11" t="s">
        <v>406</v>
      </c>
      <c r="N8" s="11" t="s">
        <v>100</v>
      </c>
      <c r="O8" s="11" t="s">
        <v>412</v>
      </c>
      <c r="P8" s="13" t="s">
        <v>413</v>
      </c>
    </row>
    <row r="9" spans="1:16" ht="52.8" x14ac:dyDescent="0.3">
      <c r="A9" s="11" t="s">
        <v>414</v>
      </c>
      <c r="B9" s="11" t="s">
        <v>28</v>
      </c>
      <c r="C9" s="11" t="s">
        <v>77</v>
      </c>
      <c r="D9" s="11" t="s">
        <v>415</v>
      </c>
      <c r="E9" s="11" t="s">
        <v>365</v>
      </c>
      <c r="F9" s="11" t="s">
        <v>366</v>
      </c>
      <c r="G9" s="11" t="s">
        <v>416</v>
      </c>
      <c r="H9" s="11" t="s">
        <v>416</v>
      </c>
      <c r="I9" s="11" t="s">
        <v>417</v>
      </c>
      <c r="J9" s="11" t="s">
        <v>369</v>
      </c>
      <c r="K9" s="11" t="s">
        <v>77</v>
      </c>
      <c r="L9" s="11" t="s">
        <v>406</v>
      </c>
      <c r="M9" s="11" t="s">
        <v>406</v>
      </c>
      <c r="N9" s="11" t="s">
        <v>79</v>
      </c>
      <c r="O9" s="11" t="s">
        <v>418</v>
      </c>
      <c r="P9" s="13" t="s">
        <v>419</v>
      </c>
    </row>
    <row r="10" spans="1:16" ht="92.4" x14ac:dyDescent="0.3">
      <c r="A10" s="11" t="s">
        <v>420</v>
      </c>
      <c r="B10" s="11" t="s">
        <v>30</v>
      </c>
      <c r="C10" s="11"/>
      <c r="D10" s="11" t="s">
        <v>421</v>
      </c>
      <c r="E10" s="11" t="s">
        <v>404</v>
      </c>
      <c r="F10" s="11" t="s">
        <v>422</v>
      </c>
      <c r="G10" s="11" t="s">
        <v>423</v>
      </c>
      <c r="H10" s="11" t="s">
        <v>423</v>
      </c>
      <c r="I10" s="11"/>
      <c r="J10" s="11" t="s">
        <v>424</v>
      </c>
      <c r="K10" s="11" t="s">
        <v>405</v>
      </c>
      <c r="L10" s="11" t="s">
        <v>425</v>
      </c>
      <c r="M10" s="11" t="s">
        <v>425</v>
      </c>
      <c r="N10" s="11" t="s">
        <v>100</v>
      </c>
      <c r="O10" s="11" t="s">
        <v>426</v>
      </c>
      <c r="P10" s="13" t="s">
        <v>427</v>
      </c>
    </row>
    <row r="11" spans="1:16" ht="66" x14ac:dyDescent="0.3">
      <c r="A11" s="11" t="s">
        <v>428</v>
      </c>
      <c r="B11" s="11" t="s">
        <v>30</v>
      </c>
      <c r="C11" s="11"/>
      <c r="D11" s="11" t="s">
        <v>429</v>
      </c>
      <c r="E11" s="11" t="s">
        <v>430</v>
      </c>
      <c r="F11" s="11" t="s">
        <v>366</v>
      </c>
      <c r="G11" s="11" t="s">
        <v>431</v>
      </c>
      <c r="H11" s="11" t="s">
        <v>432</v>
      </c>
      <c r="I11" s="11" t="s">
        <v>433</v>
      </c>
      <c r="J11" s="11" t="s">
        <v>424</v>
      </c>
      <c r="K11" s="11" t="s">
        <v>77</v>
      </c>
      <c r="L11" s="11" t="s">
        <v>434</v>
      </c>
      <c r="M11" s="11" t="s">
        <v>434</v>
      </c>
      <c r="N11" s="11" t="s">
        <v>79</v>
      </c>
      <c r="O11" s="11" t="s">
        <v>435</v>
      </c>
      <c r="P11" s="13" t="s">
        <v>436</v>
      </c>
    </row>
    <row r="12" spans="1:16" ht="66" x14ac:dyDescent="0.3">
      <c r="A12" s="11" t="s">
        <v>437</v>
      </c>
      <c r="B12" s="11" t="s">
        <v>113</v>
      </c>
      <c r="C12" s="11"/>
      <c r="D12" s="11" t="s">
        <v>438</v>
      </c>
      <c r="E12" s="11" t="s">
        <v>404</v>
      </c>
      <c r="F12" s="11" t="s">
        <v>366</v>
      </c>
      <c r="G12" s="11" t="s">
        <v>439</v>
      </c>
      <c r="H12" s="11" t="s">
        <v>439</v>
      </c>
      <c r="I12" s="11" t="s">
        <v>440</v>
      </c>
      <c r="J12" s="11" t="s">
        <v>441</v>
      </c>
      <c r="K12" s="11" t="s">
        <v>77</v>
      </c>
      <c r="L12" s="11" t="s">
        <v>442</v>
      </c>
      <c r="M12" s="11" t="s">
        <v>442</v>
      </c>
      <c r="N12" s="11" t="s">
        <v>79</v>
      </c>
      <c r="O12" s="11" t="s">
        <v>443</v>
      </c>
      <c r="P12" s="13" t="s">
        <v>444</v>
      </c>
    </row>
    <row r="13" spans="1:16" ht="66" x14ac:dyDescent="0.3">
      <c r="A13" s="11" t="s">
        <v>445</v>
      </c>
      <c r="B13" s="11" t="s">
        <v>113</v>
      </c>
      <c r="C13" s="11"/>
      <c r="D13" s="11" t="s">
        <v>446</v>
      </c>
      <c r="E13" s="11" t="s">
        <v>404</v>
      </c>
      <c r="F13" s="11" t="s">
        <v>366</v>
      </c>
      <c r="G13" s="11" t="s">
        <v>447</v>
      </c>
      <c r="H13" s="11" t="s">
        <v>447</v>
      </c>
      <c r="I13" s="11" t="s">
        <v>448</v>
      </c>
      <c r="J13" s="11" t="s">
        <v>441</v>
      </c>
      <c r="K13" s="11" t="s">
        <v>77</v>
      </c>
      <c r="L13" s="11" t="s">
        <v>449</v>
      </c>
      <c r="M13" s="11" t="s">
        <v>449</v>
      </c>
      <c r="N13" s="11" t="s">
        <v>79</v>
      </c>
      <c r="O13" s="11" t="s">
        <v>450</v>
      </c>
      <c r="P13" s="13" t="s">
        <v>451</v>
      </c>
    </row>
    <row r="14" spans="1:16" ht="52.8" x14ac:dyDescent="0.3">
      <c r="A14" s="11" t="s">
        <v>452</v>
      </c>
      <c r="B14" s="11" t="s">
        <v>122</v>
      </c>
      <c r="C14" s="11"/>
      <c r="D14" s="11" t="s">
        <v>126</v>
      </c>
      <c r="E14" s="11" t="s">
        <v>404</v>
      </c>
      <c r="F14" s="11" t="s">
        <v>366</v>
      </c>
      <c r="G14" s="11" t="s">
        <v>127</v>
      </c>
      <c r="H14" s="11" t="s">
        <v>127</v>
      </c>
      <c r="I14" s="11" t="s">
        <v>453</v>
      </c>
      <c r="J14" s="11" t="s">
        <v>454</v>
      </c>
      <c r="K14" s="11" t="s">
        <v>77</v>
      </c>
      <c r="L14" s="11" t="s">
        <v>455</v>
      </c>
      <c r="M14" s="11" t="s">
        <v>455</v>
      </c>
      <c r="N14" s="11" t="s">
        <v>79</v>
      </c>
      <c r="O14" s="11" t="s">
        <v>456</v>
      </c>
      <c r="P14" s="13" t="s">
        <v>457</v>
      </c>
    </row>
    <row r="15" spans="1:16" ht="52.8" x14ac:dyDescent="0.3">
      <c r="A15" s="11" t="s">
        <v>458</v>
      </c>
      <c r="B15" s="11" t="s">
        <v>131</v>
      </c>
      <c r="C15" s="11"/>
      <c r="D15" s="11" t="s">
        <v>135</v>
      </c>
      <c r="E15" s="11" t="s">
        <v>404</v>
      </c>
      <c r="F15" s="11" t="s">
        <v>366</v>
      </c>
      <c r="G15" s="11" t="s">
        <v>136</v>
      </c>
      <c r="H15" s="11" t="s">
        <v>136</v>
      </c>
      <c r="I15" s="11" t="s">
        <v>459</v>
      </c>
      <c r="J15" s="11" t="s">
        <v>460</v>
      </c>
      <c r="K15" s="11" t="s">
        <v>77</v>
      </c>
      <c r="L15" s="11" t="s">
        <v>461</v>
      </c>
      <c r="M15" s="11" t="s">
        <v>461</v>
      </c>
      <c r="N15" s="11" t="s">
        <v>79</v>
      </c>
      <c r="O15" s="11" t="s">
        <v>462</v>
      </c>
      <c r="P15" s="13" t="s">
        <v>463</v>
      </c>
    </row>
    <row r="16" spans="1:16" ht="66" x14ac:dyDescent="0.3">
      <c r="A16" s="11" t="s">
        <v>464</v>
      </c>
      <c r="B16" s="11" t="s">
        <v>140</v>
      </c>
      <c r="C16" s="11"/>
      <c r="D16" s="11" t="s">
        <v>144</v>
      </c>
      <c r="E16" s="11" t="s">
        <v>404</v>
      </c>
      <c r="F16" s="11" t="s">
        <v>366</v>
      </c>
      <c r="G16" s="11" t="s">
        <v>145</v>
      </c>
      <c r="H16" s="11" t="s">
        <v>145</v>
      </c>
      <c r="I16" s="11" t="s">
        <v>465</v>
      </c>
      <c r="J16" s="11" t="s">
        <v>466</v>
      </c>
      <c r="K16" s="11" t="s">
        <v>77</v>
      </c>
      <c r="L16" s="11" t="s">
        <v>467</v>
      </c>
      <c r="M16" s="11" t="s">
        <v>467</v>
      </c>
      <c r="N16" s="11" t="s">
        <v>79</v>
      </c>
      <c r="O16" s="11" t="s">
        <v>468</v>
      </c>
      <c r="P16" s="13" t="s">
        <v>469</v>
      </c>
    </row>
    <row r="17" spans="1:16" ht="79.2" x14ac:dyDescent="0.3">
      <c r="A17" s="11" t="s">
        <v>470</v>
      </c>
      <c r="B17" s="11" t="s">
        <v>149</v>
      </c>
      <c r="C17" s="11"/>
      <c r="D17" s="11" t="s">
        <v>153</v>
      </c>
      <c r="E17" s="11" t="s">
        <v>404</v>
      </c>
      <c r="F17" s="11" t="s">
        <v>366</v>
      </c>
      <c r="G17" s="11" t="s">
        <v>154</v>
      </c>
      <c r="H17" s="11" t="s">
        <v>154</v>
      </c>
      <c r="I17" s="11" t="s">
        <v>471</v>
      </c>
      <c r="J17" s="11" t="s">
        <v>472</v>
      </c>
      <c r="K17" s="11" t="s">
        <v>77</v>
      </c>
      <c r="L17" s="11" t="s">
        <v>473</v>
      </c>
      <c r="M17" s="11" t="s">
        <v>473</v>
      </c>
      <c r="N17" s="11" t="s">
        <v>79</v>
      </c>
      <c r="O17" s="11" t="s">
        <v>474</v>
      </c>
      <c r="P17" s="13" t="s">
        <v>475</v>
      </c>
    </row>
    <row r="18" spans="1:16" ht="66" x14ac:dyDescent="0.3">
      <c r="A18" s="11" t="s">
        <v>476</v>
      </c>
      <c r="B18" s="11" t="s">
        <v>158</v>
      </c>
      <c r="C18" s="11"/>
      <c r="D18" s="11" t="s">
        <v>162</v>
      </c>
      <c r="E18" s="11" t="s">
        <v>404</v>
      </c>
      <c r="F18" s="11" t="s">
        <v>366</v>
      </c>
      <c r="G18" s="11" t="s">
        <v>163</v>
      </c>
      <c r="H18" s="11" t="s">
        <v>163</v>
      </c>
      <c r="I18" s="11" t="s">
        <v>477</v>
      </c>
      <c r="J18" s="11" t="s">
        <v>478</v>
      </c>
      <c r="K18" s="11" t="s">
        <v>77</v>
      </c>
      <c r="L18" s="11" t="s">
        <v>479</v>
      </c>
      <c r="M18" s="11" t="s">
        <v>479</v>
      </c>
      <c r="N18" s="11" t="s">
        <v>79</v>
      </c>
      <c r="O18" s="11" t="s">
        <v>480</v>
      </c>
      <c r="P18" s="13" t="s">
        <v>481</v>
      </c>
    </row>
    <row r="19" spans="1:16" ht="52.8" x14ac:dyDescent="0.3">
      <c r="A19" s="11" t="s">
        <v>482</v>
      </c>
      <c r="B19" s="11" t="s">
        <v>32</v>
      </c>
      <c r="C19" s="11"/>
      <c r="D19" s="11" t="s">
        <v>483</v>
      </c>
      <c r="E19" s="11" t="s">
        <v>365</v>
      </c>
      <c r="F19" s="11" t="s">
        <v>366</v>
      </c>
      <c r="G19" s="11" t="s">
        <v>171</v>
      </c>
      <c r="H19" s="11" t="s">
        <v>171</v>
      </c>
      <c r="I19" s="11" t="s">
        <v>484</v>
      </c>
      <c r="J19" s="11" t="s">
        <v>485</v>
      </c>
      <c r="K19" s="11" t="s">
        <v>77</v>
      </c>
      <c r="L19" s="11" t="s">
        <v>486</v>
      </c>
      <c r="M19" s="11" t="s">
        <v>486</v>
      </c>
      <c r="N19" s="11" t="s">
        <v>100</v>
      </c>
      <c r="O19" s="11" t="s">
        <v>487</v>
      </c>
      <c r="P19" s="13" t="s">
        <v>488</v>
      </c>
    </row>
    <row r="20" spans="1:16" ht="66" x14ac:dyDescent="0.3">
      <c r="A20" s="11" t="s">
        <v>489</v>
      </c>
      <c r="B20" s="11" t="s">
        <v>176</v>
      </c>
      <c r="C20" s="11"/>
      <c r="D20" s="11" t="s">
        <v>180</v>
      </c>
      <c r="E20" s="11" t="s">
        <v>404</v>
      </c>
      <c r="F20" s="11" t="s">
        <v>366</v>
      </c>
      <c r="G20" s="11" t="s">
        <v>181</v>
      </c>
      <c r="H20" s="11" t="s">
        <v>181</v>
      </c>
      <c r="I20" s="11" t="s">
        <v>490</v>
      </c>
      <c r="J20" s="11" t="s">
        <v>491</v>
      </c>
      <c r="K20" s="11" t="s">
        <v>77</v>
      </c>
      <c r="L20" s="11" t="s">
        <v>492</v>
      </c>
      <c r="M20" s="11" t="s">
        <v>492</v>
      </c>
      <c r="N20" s="11" t="s">
        <v>79</v>
      </c>
      <c r="O20" s="11" t="s">
        <v>493</v>
      </c>
      <c r="P20" s="13" t="s">
        <v>494</v>
      </c>
    </row>
    <row r="21" spans="1:16" ht="79.2" x14ac:dyDescent="0.3">
      <c r="A21" s="11" t="s">
        <v>495</v>
      </c>
      <c r="B21" s="11" t="s">
        <v>34</v>
      </c>
      <c r="C21" s="11"/>
      <c r="D21" s="11" t="s">
        <v>188</v>
      </c>
      <c r="E21" s="11" t="s">
        <v>404</v>
      </c>
      <c r="F21" s="11" t="s">
        <v>496</v>
      </c>
      <c r="G21" s="11" t="s">
        <v>189</v>
      </c>
      <c r="H21" s="11" t="s">
        <v>189</v>
      </c>
      <c r="I21" s="11"/>
      <c r="J21" s="11" t="s">
        <v>497</v>
      </c>
      <c r="K21" s="11" t="s">
        <v>77</v>
      </c>
      <c r="L21" s="11" t="s">
        <v>498</v>
      </c>
      <c r="M21" s="11" t="s">
        <v>498</v>
      </c>
      <c r="N21" s="11" t="s">
        <v>100</v>
      </c>
      <c r="O21" s="11" t="s">
        <v>499</v>
      </c>
      <c r="P21" s="13" t="s">
        <v>500</v>
      </c>
    </row>
    <row r="22" spans="1:16" ht="92.4" x14ac:dyDescent="0.3">
      <c r="A22" s="11" t="s">
        <v>501</v>
      </c>
      <c r="B22" s="11" t="s">
        <v>36</v>
      </c>
      <c r="C22" s="11"/>
      <c r="D22" s="11" t="s">
        <v>502</v>
      </c>
      <c r="E22" s="11" t="s">
        <v>365</v>
      </c>
      <c r="F22" s="11" t="s">
        <v>422</v>
      </c>
      <c r="G22" s="11" t="s">
        <v>423</v>
      </c>
      <c r="H22" s="11" t="s">
        <v>423</v>
      </c>
      <c r="I22" s="11"/>
      <c r="J22" s="11" t="s">
        <v>503</v>
      </c>
      <c r="K22" s="11" t="s">
        <v>405</v>
      </c>
      <c r="L22" s="11" t="s">
        <v>504</v>
      </c>
      <c r="M22" s="11" t="s">
        <v>504</v>
      </c>
      <c r="N22" s="11" t="s">
        <v>100</v>
      </c>
      <c r="O22" s="11" t="s">
        <v>505</v>
      </c>
      <c r="P22" s="13" t="s">
        <v>506</v>
      </c>
    </row>
    <row r="23" spans="1:16" ht="79.2" x14ac:dyDescent="0.3">
      <c r="A23" s="11" t="s">
        <v>507</v>
      </c>
      <c r="B23" s="11" t="s">
        <v>36</v>
      </c>
      <c r="C23" s="11"/>
      <c r="D23" s="11" t="s">
        <v>508</v>
      </c>
      <c r="E23" s="11" t="s">
        <v>509</v>
      </c>
      <c r="F23" s="11" t="s">
        <v>366</v>
      </c>
      <c r="G23" s="11" t="s">
        <v>510</v>
      </c>
      <c r="H23" s="11" t="s">
        <v>510</v>
      </c>
      <c r="I23" s="11" t="s">
        <v>511</v>
      </c>
      <c r="J23" s="11" t="s">
        <v>503</v>
      </c>
      <c r="K23" s="11" t="s">
        <v>405</v>
      </c>
      <c r="L23" s="11" t="s">
        <v>512</v>
      </c>
      <c r="M23" s="11" t="s">
        <v>512</v>
      </c>
      <c r="N23" s="11" t="s">
        <v>100</v>
      </c>
      <c r="O23" s="11" t="s">
        <v>513</v>
      </c>
      <c r="P23" s="13" t="s">
        <v>514</v>
      </c>
    </row>
    <row r="24" spans="1:16" ht="66" x14ac:dyDescent="0.3">
      <c r="A24" s="11" t="s">
        <v>515</v>
      </c>
      <c r="B24" s="11" t="s">
        <v>203</v>
      </c>
      <c r="C24" s="11"/>
      <c r="D24" s="11" t="s">
        <v>207</v>
      </c>
      <c r="E24" s="11" t="s">
        <v>404</v>
      </c>
      <c r="F24" s="11" t="s">
        <v>366</v>
      </c>
      <c r="G24" s="11" t="s">
        <v>208</v>
      </c>
      <c r="H24" s="11" t="s">
        <v>208</v>
      </c>
      <c r="I24" s="11" t="s">
        <v>516</v>
      </c>
      <c r="J24" s="11" t="s">
        <v>454</v>
      </c>
      <c r="K24" s="11" t="s">
        <v>77</v>
      </c>
      <c r="L24" s="11" t="s">
        <v>517</v>
      </c>
      <c r="M24" s="11" t="s">
        <v>517</v>
      </c>
      <c r="N24" s="11" t="s">
        <v>79</v>
      </c>
      <c r="O24" s="11" t="s">
        <v>518</v>
      </c>
      <c r="P24" s="13" t="s">
        <v>519</v>
      </c>
    </row>
    <row r="25" spans="1:16" ht="105.6" x14ac:dyDescent="0.3">
      <c r="A25" s="11" t="s">
        <v>520</v>
      </c>
      <c r="B25" s="11" t="s">
        <v>38</v>
      </c>
      <c r="C25" s="11"/>
      <c r="D25" s="11" t="s">
        <v>521</v>
      </c>
      <c r="E25" s="11" t="s">
        <v>404</v>
      </c>
      <c r="F25" s="11" t="s">
        <v>366</v>
      </c>
      <c r="G25" s="11" t="s">
        <v>522</v>
      </c>
      <c r="H25" s="11" t="s">
        <v>522</v>
      </c>
      <c r="I25" s="11" t="s">
        <v>523</v>
      </c>
      <c r="J25" s="11" t="s">
        <v>441</v>
      </c>
      <c r="K25" s="11" t="s">
        <v>405</v>
      </c>
      <c r="L25" s="11" t="s">
        <v>524</v>
      </c>
      <c r="M25" s="11" t="s">
        <v>524</v>
      </c>
      <c r="N25" s="11" t="s">
        <v>100</v>
      </c>
      <c r="O25" s="11" t="s">
        <v>525</v>
      </c>
      <c r="P25" s="13" t="s">
        <v>526</v>
      </c>
    </row>
    <row r="26" spans="1:16" ht="52.8" x14ac:dyDescent="0.3">
      <c r="A26" s="11" t="s">
        <v>527</v>
      </c>
      <c r="B26" s="11" t="s">
        <v>38</v>
      </c>
      <c r="C26" s="11"/>
      <c r="D26" s="11" t="s">
        <v>528</v>
      </c>
      <c r="E26" s="11" t="s">
        <v>404</v>
      </c>
      <c r="F26" s="11" t="s">
        <v>366</v>
      </c>
      <c r="G26" s="11" t="s">
        <v>529</v>
      </c>
      <c r="H26" s="11" t="s">
        <v>529</v>
      </c>
      <c r="I26" s="11" t="s">
        <v>530</v>
      </c>
      <c r="J26" s="11" t="s">
        <v>441</v>
      </c>
      <c r="K26" s="11" t="s">
        <v>77</v>
      </c>
      <c r="L26" s="11" t="s">
        <v>531</v>
      </c>
      <c r="M26" s="11" t="s">
        <v>531</v>
      </c>
      <c r="N26" s="11" t="s">
        <v>79</v>
      </c>
      <c r="O26" s="11" t="s">
        <v>532</v>
      </c>
      <c r="P26" s="13" t="s">
        <v>533</v>
      </c>
    </row>
    <row r="27" spans="1:16" ht="52.8" x14ac:dyDescent="0.3">
      <c r="A27" s="11" t="s">
        <v>534</v>
      </c>
      <c r="B27" s="11" t="s">
        <v>38</v>
      </c>
      <c r="C27" s="11" t="s">
        <v>77</v>
      </c>
      <c r="D27" s="11" t="s">
        <v>535</v>
      </c>
      <c r="E27" s="11" t="s">
        <v>404</v>
      </c>
      <c r="F27" s="11" t="s">
        <v>366</v>
      </c>
      <c r="G27" s="11" t="s">
        <v>536</v>
      </c>
      <c r="H27" s="11" t="s">
        <v>536</v>
      </c>
      <c r="I27" s="11" t="s">
        <v>537</v>
      </c>
      <c r="J27" s="11" t="s">
        <v>441</v>
      </c>
      <c r="K27" s="11" t="s">
        <v>77</v>
      </c>
      <c r="L27" s="11" t="s">
        <v>524</v>
      </c>
      <c r="M27" s="11" t="s">
        <v>524</v>
      </c>
      <c r="N27" s="11" t="s">
        <v>79</v>
      </c>
      <c r="O27" s="11" t="s">
        <v>538</v>
      </c>
      <c r="P27" s="13" t="s">
        <v>539</v>
      </c>
    </row>
    <row r="28" spans="1:16" ht="66" x14ac:dyDescent="0.3">
      <c r="A28" s="11" t="s">
        <v>540</v>
      </c>
      <c r="B28" s="11" t="s">
        <v>40</v>
      </c>
      <c r="C28" s="11"/>
      <c r="D28" s="11" t="s">
        <v>541</v>
      </c>
      <c r="E28" s="11" t="s">
        <v>365</v>
      </c>
      <c r="F28" s="11" t="s">
        <v>366</v>
      </c>
      <c r="G28" s="11" t="s">
        <v>225</v>
      </c>
      <c r="H28" s="11" t="s">
        <v>225</v>
      </c>
      <c r="I28" s="11" t="s">
        <v>542</v>
      </c>
      <c r="J28" s="11" t="s">
        <v>466</v>
      </c>
      <c r="K28" s="11" t="s">
        <v>77</v>
      </c>
      <c r="L28" s="11" t="s">
        <v>543</v>
      </c>
      <c r="M28" s="11" t="s">
        <v>543</v>
      </c>
      <c r="N28" s="11" t="s">
        <v>100</v>
      </c>
      <c r="O28" s="11" t="s">
        <v>544</v>
      </c>
      <c r="P28" s="13" t="s">
        <v>545</v>
      </c>
    </row>
    <row r="29" spans="1:16" ht="66" x14ac:dyDescent="0.3">
      <c r="A29" s="11" t="s">
        <v>546</v>
      </c>
      <c r="B29" s="11" t="s">
        <v>230</v>
      </c>
      <c r="C29" s="11"/>
      <c r="D29" s="11" t="s">
        <v>234</v>
      </c>
      <c r="E29" s="11" t="s">
        <v>404</v>
      </c>
      <c r="F29" s="11" t="s">
        <v>366</v>
      </c>
      <c r="G29" s="11" t="s">
        <v>235</v>
      </c>
      <c r="H29" s="11" t="s">
        <v>235</v>
      </c>
      <c r="I29" s="11" t="s">
        <v>547</v>
      </c>
      <c r="J29" s="11" t="s">
        <v>460</v>
      </c>
      <c r="K29" s="11" t="s">
        <v>77</v>
      </c>
      <c r="L29" s="11" t="s">
        <v>548</v>
      </c>
      <c r="M29" s="11" t="s">
        <v>548</v>
      </c>
      <c r="N29" s="11" t="s">
        <v>79</v>
      </c>
      <c r="O29" s="11" t="s">
        <v>549</v>
      </c>
      <c r="P29" s="13" t="s">
        <v>550</v>
      </c>
    </row>
    <row r="30" spans="1:16" ht="79.2" x14ac:dyDescent="0.3">
      <c r="A30" s="11" t="s">
        <v>551</v>
      </c>
      <c r="B30" s="11" t="s">
        <v>42</v>
      </c>
      <c r="C30" s="11"/>
      <c r="D30" s="11" t="s">
        <v>552</v>
      </c>
      <c r="E30" s="11" t="s">
        <v>365</v>
      </c>
      <c r="F30" s="11" t="s">
        <v>366</v>
      </c>
      <c r="G30" s="11" t="s">
        <v>243</v>
      </c>
      <c r="H30" s="11" t="s">
        <v>243</v>
      </c>
      <c r="I30" s="11" t="s">
        <v>553</v>
      </c>
      <c r="J30" s="11" t="s">
        <v>554</v>
      </c>
      <c r="K30" s="11" t="s">
        <v>77</v>
      </c>
      <c r="L30" s="11" t="s">
        <v>555</v>
      </c>
      <c r="M30" s="11" t="s">
        <v>556</v>
      </c>
      <c r="N30" s="11" t="s">
        <v>100</v>
      </c>
      <c r="O30" s="11" t="s">
        <v>557</v>
      </c>
      <c r="P30" s="13" t="s">
        <v>558</v>
      </c>
    </row>
    <row r="31" spans="1:16" ht="79.2" x14ac:dyDescent="0.3">
      <c r="A31" s="11" t="s">
        <v>559</v>
      </c>
      <c r="B31" s="11" t="s">
        <v>44</v>
      </c>
      <c r="C31" s="11"/>
      <c r="D31" s="11" t="s">
        <v>560</v>
      </c>
      <c r="E31" s="11" t="s">
        <v>404</v>
      </c>
      <c r="F31" s="11" t="s">
        <v>366</v>
      </c>
      <c r="G31" s="11" t="s">
        <v>332</v>
      </c>
      <c r="H31" s="11" t="s">
        <v>332</v>
      </c>
      <c r="I31" s="11"/>
      <c r="J31" s="11" t="s">
        <v>561</v>
      </c>
      <c r="K31" s="11" t="s">
        <v>405</v>
      </c>
      <c r="L31" s="11" t="s">
        <v>562</v>
      </c>
      <c r="M31" s="11" t="s">
        <v>562</v>
      </c>
      <c r="N31" s="11" t="s">
        <v>100</v>
      </c>
      <c r="O31" s="11" t="s">
        <v>563</v>
      </c>
      <c r="P31" s="13" t="s">
        <v>564</v>
      </c>
    </row>
    <row r="32" spans="1:16" ht="105.6" x14ac:dyDescent="0.3">
      <c r="A32" s="11" t="s">
        <v>565</v>
      </c>
      <c r="B32" s="11" t="s">
        <v>44</v>
      </c>
      <c r="C32" s="11"/>
      <c r="D32" s="11" t="s">
        <v>566</v>
      </c>
      <c r="E32" s="11" t="s">
        <v>404</v>
      </c>
      <c r="F32" s="11" t="s">
        <v>366</v>
      </c>
      <c r="G32" s="11" t="s">
        <v>567</v>
      </c>
      <c r="H32" s="11" t="s">
        <v>567</v>
      </c>
      <c r="I32" s="11" t="s">
        <v>568</v>
      </c>
      <c r="J32" s="11" t="s">
        <v>561</v>
      </c>
      <c r="K32" s="11" t="s">
        <v>77</v>
      </c>
      <c r="L32" s="11" t="s">
        <v>569</v>
      </c>
      <c r="M32" s="11" t="s">
        <v>569</v>
      </c>
      <c r="N32" s="11" t="s">
        <v>79</v>
      </c>
      <c r="O32" s="11" t="s">
        <v>570</v>
      </c>
      <c r="P32" s="13" t="s">
        <v>571</v>
      </c>
    </row>
    <row r="33" spans="1:16" ht="92.4" x14ac:dyDescent="0.3">
      <c r="A33" s="11" t="s">
        <v>572</v>
      </c>
      <c r="B33" s="11" t="s">
        <v>45</v>
      </c>
      <c r="C33" s="11"/>
      <c r="D33" s="11" t="s">
        <v>259</v>
      </c>
      <c r="E33" s="11" t="s">
        <v>404</v>
      </c>
      <c r="F33" s="11" t="s">
        <v>366</v>
      </c>
      <c r="G33" s="11" t="s">
        <v>260</v>
      </c>
      <c r="H33" s="11" t="s">
        <v>260</v>
      </c>
      <c r="I33" s="11" t="s">
        <v>573</v>
      </c>
      <c r="J33" s="11" t="s">
        <v>574</v>
      </c>
      <c r="K33" s="11" t="s">
        <v>405</v>
      </c>
      <c r="L33" s="11" t="s">
        <v>575</v>
      </c>
      <c r="M33" s="11" t="s">
        <v>575</v>
      </c>
      <c r="N33" s="11" t="s">
        <v>100</v>
      </c>
      <c r="O33" s="11" t="s">
        <v>576</v>
      </c>
      <c r="P33" s="13" t="s">
        <v>577</v>
      </c>
    </row>
    <row r="34" spans="1:16" ht="105.6" x14ac:dyDescent="0.3">
      <c r="A34" s="11" t="s">
        <v>578</v>
      </c>
      <c r="B34" s="11" t="s">
        <v>265</v>
      </c>
      <c r="C34" s="11"/>
      <c r="D34" s="11" t="s">
        <v>579</v>
      </c>
      <c r="E34" s="11" t="s">
        <v>365</v>
      </c>
      <c r="F34" s="11" t="s">
        <v>366</v>
      </c>
      <c r="G34" s="11" t="s">
        <v>270</v>
      </c>
      <c r="H34" s="11" t="s">
        <v>270</v>
      </c>
      <c r="I34" s="11" t="s">
        <v>580</v>
      </c>
      <c r="J34" s="11" t="s">
        <v>581</v>
      </c>
      <c r="K34" s="11" t="s">
        <v>582</v>
      </c>
      <c r="L34" s="11" t="s">
        <v>583</v>
      </c>
      <c r="M34" s="11" t="s">
        <v>583</v>
      </c>
      <c r="N34" s="11" t="s">
        <v>79</v>
      </c>
      <c r="O34" s="11" t="s">
        <v>584</v>
      </c>
      <c r="P34" s="13" t="s">
        <v>585</v>
      </c>
    </row>
    <row r="35" spans="1:16" ht="132" x14ac:dyDescent="0.3">
      <c r="A35" s="11" t="s">
        <v>586</v>
      </c>
      <c r="B35" s="11" t="s">
        <v>47</v>
      </c>
      <c r="C35" s="11"/>
      <c r="D35" s="11" t="s">
        <v>587</v>
      </c>
      <c r="E35" s="11" t="s">
        <v>365</v>
      </c>
      <c r="F35" s="11" t="s">
        <v>366</v>
      </c>
      <c r="G35" s="11" t="s">
        <v>279</v>
      </c>
      <c r="H35" s="11" t="s">
        <v>588</v>
      </c>
      <c r="I35" s="11" t="s">
        <v>589</v>
      </c>
      <c r="J35" s="11" t="s">
        <v>590</v>
      </c>
      <c r="K35" s="11" t="s">
        <v>591</v>
      </c>
      <c r="L35" s="11" t="s">
        <v>592</v>
      </c>
      <c r="M35" s="11" t="s">
        <v>592</v>
      </c>
      <c r="N35" s="11" t="s">
        <v>100</v>
      </c>
      <c r="O35" s="11" t="s">
        <v>593</v>
      </c>
      <c r="P35" s="13" t="s">
        <v>594</v>
      </c>
    </row>
    <row r="36" spans="1:16" ht="92.4" x14ac:dyDescent="0.3">
      <c r="A36" s="11" t="s">
        <v>595</v>
      </c>
      <c r="B36" s="11" t="s">
        <v>284</v>
      </c>
      <c r="C36" s="11"/>
      <c r="D36" s="11" t="s">
        <v>596</v>
      </c>
      <c r="E36" s="11" t="s">
        <v>365</v>
      </c>
      <c r="F36" s="11" t="s">
        <v>366</v>
      </c>
      <c r="G36" s="11" t="s">
        <v>597</v>
      </c>
      <c r="H36" s="11" t="s">
        <v>597</v>
      </c>
      <c r="I36" s="11" t="s">
        <v>598</v>
      </c>
      <c r="J36" s="11" t="s">
        <v>599</v>
      </c>
      <c r="K36" s="11" t="s">
        <v>77</v>
      </c>
      <c r="L36" s="11" t="s">
        <v>600</v>
      </c>
      <c r="M36" s="11" t="s">
        <v>600</v>
      </c>
      <c r="N36" s="11" t="s">
        <v>79</v>
      </c>
      <c r="O36" s="11" t="s">
        <v>601</v>
      </c>
      <c r="P36" s="13" t="s">
        <v>602</v>
      </c>
    </row>
    <row r="37" spans="1:16" ht="92.4" x14ac:dyDescent="0.3">
      <c r="A37" s="11" t="s">
        <v>603</v>
      </c>
      <c r="B37" s="11" t="s">
        <v>284</v>
      </c>
      <c r="C37" s="11"/>
      <c r="D37" s="11" t="s">
        <v>604</v>
      </c>
      <c r="E37" s="11" t="s">
        <v>404</v>
      </c>
      <c r="F37" s="11" t="s">
        <v>366</v>
      </c>
      <c r="G37" s="11" t="s">
        <v>605</v>
      </c>
      <c r="H37" s="11" t="s">
        <v>605</v>
      </c>
      <c r="I37" s="11" t="s">
        <v>606</v>
      </c>
      <c r="J37" s="11" t="s">
        <v>599</v>
      </c>
      <c r="K37" s="11" t="s">
        <v>77</v>
      </c>
      <c r="L37" s="11" t="s">
        <v>607</v>
      </c>
      <c r="M37" s="11" t="s">
        <v>607</v>
      </c>
      <c r="N37" s="11" t="s">
        <v>79</v>
      </c>
      <c r="O37" s="11" t="s">
        <v>608</v>
      </c>
      <c r="P37" s="13" t="s">
        <v>609</v>
      </c>
    </row>
    <row r="38" spans="1:16" ht="79.2" x14ac:dyDescent="0.3">
      <c r="A38" s="11" t="s">
        <v>610</v>
      </c>
      <c r="B38" s="11" t="s">
        <v>293</v>
      </c>
      <c r="C38" s="11"/>
      <c r="D38" s="11" t="s">
        <v>297</v>
      </c>
      <c r="E38" s="11" t="s">
        <v>404</v>
      </c>
      <c r="F38" s="11" t="s">
        <v>366</v>
      </c>
      <c r="G38" s="11" t="s">
        <v>298</v>
      </c>
      <c r="H38" s="11" t="s">
        <v>298</v>
      </c>
      <c r="I38" s="11" t="s">
        <v>611</v>
      </c>
      <c r="J38" s="11" t="s">
        <v>612</v>
      </c>
      <c r="K38" s="11" t="s">
        <v>77</v>
      </c>
      <c r="L38" s="11" t="s">
        <v>613</v>
      </c>
      <c r="M38" s="11" t="s">
        <v>613</v>
      </c>
      <c r="N38" s="11" t="s">
        <v>79</v>
      </c>
      <c r="O38" s="11" t="s">
        <v>614</v>
      </c>
      <c r="P38" s="13" t="s">
        <v>615</v>
      </c>
    </row>
    <row r="39" spans="1:16" ht="92.4" x14ac:dyDescent="0.3">
      <c r="A39" s="11" t="s">
        <v>616</v>
      </c>
      <c r="B39" s="11" t="s">
        <v>302</v>
      </c>
      <c r="C39" s="11"/>
      <c r="D39" s="11" t="s">
        <v>617</v>
      </c>
      <c r="E39" s="11" t="s">
        <v>404</v>
      </c>
      <c r="F39" s="11" t="s">
        <v>366</v>
      </c>
      <c r="G39" s="11" t="s">
        <v>618</v>
      </c>
      <c r="H39" s="11" t="s">
        <v>618</v>
      </c>
      <c r="I39" s="11" t="s">
        <v>619</v>
      </c>
      <c r="J39" s="11" t="s">
        <v>620</v>
      </c>
      <c r="K39" s="11" t="s">
        <v>77</v>
      </c>
      <c r="L39" s="11" t="s">
        <v>621</v>
      </c>
      <c r="M39" s="11" t="s">
        <v>621</v>
      </c>
      <c r="N39" s="11" t="s">
        <v>79</v>
      </c>
      <c r="O39" s="11" t="s">
        <v>622</v>
      </c>
      <c r="P39" s="13" t="s">
        <v>623</v>
      </c>
    </row>
    <row r="40" spans="1:16" ht="92.4" x14ac:dyDescent="0.3">
      <c r="A40" s="11" t="s">
        <v>624</v>
      </c>
      <c r="B40" s="11" t="s">
        <v>302</v>
      </c>
      <c r="C40" s="11"/>
      <c r="D40" s="11" t="s">
        <v>625</v>
      </c>
      <c r="E40" s="11" t="s">
        <v>404</v>
      </c>
      <c r="F40" s="11" t="s">
        <v>366</v>
      </c>
      <c r="G40" s="11" t="s">
        <v>626</v>
      </c>
      <c r="H40" s="11" t="s">
        <v>626</v>
      </c>
      <c r="I40" s="11" t="s">
        <v>627</v>
      </c>
      <c r="J40" s="11" t="s">
        <v>620</v>
      </c>
      <c r="K40" s="11" t="s">
        <v>77</v>
      </c>
      <c r="L40" s="11" t="s">
        <v>628</v>
      </c>
      <c r="M40" s="11" t="s">
        <v>628</v>
      </c>
      <c r="N40" s="11" t="s">
        <v>79</v>
      </c>
      <c r="O40" s="11" t="s">
        <v>629</v>
      </c>
      <c r="P40" s="13" t="s">
        <v>630</v>
      </c>
    </row>
    <row r="41" spans="1:16" ht="92.4" x14ac:dyDescent="0.3">
      <c r="A41" s="11" t="s">
        <v>631</v>
      </c>
      <c r="B41" s="11" t="s">
        <v>311</v>
      </c>
      <c r="C41" s="11"/>
      <c r="D41" s="11" t="s">
        <v>315</v>
      </c>
      <c r="E41" s="11" t="s">
        <v>404</v>
      </c>
      <c r="F41" s="11" t="s">
        <v>366</v>
      </c>
      <c r="G41" s="11" t="s">
        <v>316</v>
      </c>
      <c r="H41" s="11" t="s">
        <v>316</v>
      </c>
      <c r="I41" s="11" t="s">
        <v>632</v>
      </c>
      <c r="J41" s="11" t="s">
        <v>633</v>
      </c>
      <c r="K41" s="11" t="s">
        <v>77</v>
      </c>
      <c r="L41" s="11" t="s">
        <v>634</v>
      </c>
      <c r="M41" s="11" t="s">
        <v>634</v>
      </c>
      <c r="N41" s="11" t="s">
        <v>79</v>
      </c>
      <c r="O41" s="11" t="s">
        <v>635</v>
      </c>
      <c r="P41" s="13" t="s">
        <v>636</v>
      </c>
    </row>
    <row r="42" spans="1:16" ht="79.2" x14ac:dyDescent="0.3">
      <c r="A42" s="11" t="s">
        <v>637</v>
      </c>
      <c r="B42" s="11" t="s">
        <v>49</v>
      </c>
      <c r="C42" s="11"/>
      <c r="D42" s="11" t="s">
        <v>323</v>
      </c>
      <c r="E42" s="11" t="s">
        <v>404</v>
      </c>
      <c r="F42" s="11" t="s">
        <v>638</v>
      </c>
      <c r="G42" s="11" t="s">
        <v>324</v>
      </c>
      <c r="H42" s="11" t="s">
        <v>639</v>
      </c>
      <c r="I42" s="11"/>
      <c r="J42" s="11" t="s">
        <v>640</v>
      </c>
      <c r="K42" s="11" t="s">
        <v>591</v>
      </c>
      <c r="L42" s="11" t="s">
        <v>641</v>
      </c>
      <c r="M42" s="11" t="s">
        <v>641</v>
      </c>
      <c r="N42" s="11" t="s">
        <v>100</v>
      </c>
      <c r="O42" s="11" t="s">
        <v>642</v>
      </c>
      <c r="P42" s="13" t="s">
        <v>643</v>
      </c>
    </row>
    <row r="43" spans="1:16" ht="52.8" x14ac:dyDescent="0.3">
      <c r="A43" s="11" t="s">
        <v>644</v>
      </c>
      <c r="B43" s="11" t="s">
        <v>51</v>
      </c>
      <c r="C43" s="11"/>
      <c r="D43" s="11" t="s">
        <v>331</v>
      </c>
      <c r="E43" s="11" t="s">
        <v>404</v>
      </c>
      <c r="F43" s="11" t="s">
        <v>366</v>
      </c>
      <c r="G43" s="11" t="s">
        <v>332</v>
      </c>
      <c r="H43" s="11" t="s">
        <v>645</v>
      </c>
      <c r="I43" s="11"/>
      <c r="J43" s="11" t="s">
        <v>640</v>
      </c>
      <c r="K43" s="11" t="s">
        <v>591</v>
      </c>
      <c r="L43" s="11" t="s">
        <v>646</v>
      </c>
      <c r="M43" s="11" t="s">
        <v>646</v>
      </c>
      <c r="N43" s="11" t="s">
        <v>100</v>
      </c>
      <c r="O43" s="11" t="s">
        <v>647</v>
      </c>
      <c r="P43" s="13" t="s">
        <v>648</v>
      </c>
    </row>
    <row r="44" spans="1:16" ht="92.4" x14ac:dyDescent="0.3">
      <c r="A44" s="11" t="s">
        <v>649</v>
      </c>
      <c r="B44" s="11" t="s">
        <v>53</v>
      </c>
      <c r="C44" s="11"/>
      <c r="D44" s="11" t="s">
        <v>650</v>
      </c>
      <c r="E44" s="11" t="s">
        <v>365</v>
      </c>
      <c r="F44" s="11" t="s">
        <v>366</v>
      </c>
      <c r="G44" s="11" t="s">
        <v>342</v>
      </c>
      <c r="H44" s="11" t="s">
        <v>651</v>
      </c>
      <c r="I44" s="11" t="s">
        <v>652</v>
      </c>
      <c r="J44" s="11" t="s">
        <v>640</v>
      </c>
      <c r="K44" s="11" t="s">
        <v>653</v>
      </c>
      <c r="L44" s="11" t="s">
        <v>654</v>
      </c>
      <c r="M44" s="11" t="s">
        <v>655</v>
      </c>
      <c r="N44" s="11" t="s">
        <v>100</v>
      </c>
      <c r="O44" s="11" t="s">
        <v>656</v>
      </c>
      <c r="P44" s="13" t="s">
        <v>657</v>
      </c>
    </row>
    <row r="46" spans="1:16" x14ac:dyDescent="0.3">
      <c r="A46" s="4" t="s">
        <v>658</v>
      </c>
    </row>
  </sheetData>
  <autoFilter ref="A1:P44" xr:uid="{00000000-0009-0000-0000-000002000000}"/>
  <conditionalFormatting sqref="N2:N44">
    <cfRule type="cellIs" dxfId="6" priority="1" operator="equal">
      <formula>"PASS"</formula>
    </cfRule>
    <cfRule type="cellIs" dxfId="5" priority="2" operator="equal">
      <formula>"FAIL"</formula>
    </cfRule>
    <cfRule type="cellIs" dxfId="4" priority="3" operator="equal">
      <formula>"Passed"</formula>
    </cfRule>
    <cfRule type="cellIs" dxfId="3" priority="4" operator="equal">
      <formula>"Failed"</formula>
    </cfRule>
    <cfRule type="cellIs" dxfId="2" priority="5" operator="equal">
      <formula>"On-Hold"</formula>
    </cfRule>
  </conditionalFormatting>
  <hyperlinks>
    <hyperlink ref="P2" location="'Evidence'!B3" display="DATA-001a.png" xr:uid="{00000000-0004-0000-0200-000000000000}"/>
    <hyperlink ref="P3" location="'Evidence'!B34" display="DATA-001b.png" xr:uid="{00000000-0004-0000-0200-000001000000}"/>
    <hyperlink ref="P4" location="'Evidence'!B65" display="DATA-001c.png" xr:uid="{00000000-0004-0000-0200-000002000000}"/>
    <hyperlink ref="P5" location="'Evidence'!B97" display="DATA-002a.png" xr:uid="{00000000-0004-0000-0200-000003000000}"/>
    <hyperlink ref="P6" location="'Evidence'!B128" display="DATA-002b.png" xr:uid="{00000000-0004-0000-0200-000004000000}"/>
    <hyperlink ref="P7" location="'Evidence'!B159" display="DATA-003a.png" xr:uid="{00000000-0004-0000-0200-000005000000}"/>
    <hyperlink ref="P8" location="'Evidence'!B182" display="DATA-003b.png" xr:uid="{00000000-0004-0000-0200-000006000000}"/>
    <hyperlink ref="P9" location="'Evidence'!B218" display="DATA-003c.png" xr:uid="{00000000-0004-0000-0200-000007000000}"/>
    <hyperlink ref="P10" location="'Evidence'!B249" display="DATA-004a.png" xr:uid="{00000000-0004-0000-0200-000008000000}"/>
    <hyperlink ref="P11" location="'Evidence'!B270" display="DATA-004b.png" xr:uid="{00000000-0004-0000-0200-000009000000}"/>
    <hyperlink ref="P12" location="'Evidence'!B302" display="DATA-005a.png" xr:uid="{00000000-0004-0000-0200-00000A000000}"/>
    <hyperlink ref="P13" location="'Evidence'!B326" display="DATA-005b.png" xr:uid="{00000000-0004-0000-0200-00000B000000}"/>
    <hyperlink ref="P14" location="'Evidence'!B351" display="DATA-006a.png" xr:uid="{00000000-0004-0000-0200-00000C000000}"/>
    <hyperlink ref="P15" location="'Evidence'!B373" display="DATA-007a.png" xr:uid="{00000000-0004-0000-0200-00000D000000}"/>
    <hyperlink ref="P16" location="'Evidence'!B395" display="DATA-008a.png" xr:uid="{00000000-0004-0000-0200-00000E000000}"/>
    <hyperlink ref="P17" location="'Evidence'!B417" display="DATA-009a.png" xr:uid="{00000000-0004-0000-0200-00000F000000}"/>
    <hyperlink ref="P18" location="'Evidence'!B440" display="DATA-010a.png" xr:uid="{00000000-0004-0000-0200-000010000000}"/>
    <hyperlink ref="P19" location="'Evidence'!B462" display="DATA-011a.png" xr:uid="{00000000-0004-0000-0200-000011000000}"/>
    <hyperlink ref="P20" location="'Evidence'!B494" display="DATA-012a.png" xr:uid="{00000000-0004-0000-0200-000012000000}"/>
    <hyperlink ref="P21" location="'Evidence'!B516" display="DATA-013a.png" xr:uid="{00000000-0004-0000-0200-000013000000}"/>
    <hyperlink ref="P22" location="'Evidence'!B539" display="DATA-014a.png" xr:uid="{00000000-0004-0000-0200-000014000000}"/>
    <hyperlink ref="P23" location="'Evidence'!B567" display="DATA-014b.png" xr:uid="{00000000-0004-0000-0200-000015000000}"/>
    <hyperlink ref="P24" location="'Evidence'!B608" display="DATA-015a.png" xr:uid="{00000000-0004-0000-0200-000016000000}"/>
    <hyperlink ref="P25" location="'Evidence'!B631" display="DATA-016a.png" xr:uid="{00000000-0004-0000-0200-000017000000}"/>
    <hyperlink ref="P26" location="'Evidence'!B658" display="DATA-016b.png" xr:uid="{00000000-0004-0000-0200-000018000000}"/>
    <hyperlink ref="P27" location="'Evidence'!B680" display="DATA-016c.png" xr:uid="{00000000-0004-0000-0200-000019000000}"/>
    <hyperlink ref="P28" location="'Evidence'!B703" display="DATA-017a.png" xr:uid="{00000000-0004-0000-0200-00001A000000}"/>
    <hyperlink ref="P29" location="'Evidence'!B735" display="DATA-018a.png" xr:uid="{00000000-0004-0000-0200-00001B000000}"/>
    <hyperlink ref="P30" location="'Evidence'!B758" display="DATA-019a.png" xr:uid="{00000000-0004-0000-0200-00001C000000}"/>
    <hyperlink ref="P31" location="'Evidence'!B791" display="DATA-020a.png" xr:uid="{00000000-0004-0000-0200-00001D000000}"/>
    <hyperlink ref="P32" location="'Evidence'!B814" display="DATA-020b.png" xr:uid="{00000000-0004-0000-0200-00001E000000}"/>
    <hyperlink ref="P33" location="'Evidence'!B838" display="DATA-021a.png" xr:uid="{00000000-0004-0000-0200-00001F000000}"/>
    <hyperlink ref="P34" location="'Evidence'!B862" display="DATA-022a.png" xr:uid="{00000000-0004-0000-0200-000020000000}"/>
    <hyperlink ref="P35" location="'Evidence'!B899" display="DATA-023a.png" xr:uid="{00000000-0004-0000-0200-000021000000}"/>
    <hyperlink ref="P36" location="'Evidence'!B937" display="DATA-024a.png" xr:uid="{00000000-0004-0000-0200-000022000000}"/>
    <hyperlink ref="P37" location="'Evidence'!B969" display="DATA-024b.png" xr:uid="{00000000-0004-0000-0200-000023000000}"/>
    <hyperlink ref="P38" location="'Evidence'!B993" display="DATA-025a.png" xr:uid="{00000000-0004-0000-0200-000024000000}"/>
    <hyperlink ref="P39" location="'Evidence'!B1018" display="DATA-026a.png" xr:uid="{00000000-0004-0000-0200-000025000000}"/>
    <hyperlink ref="P40" location="'Evidence'!B1044" display="DATA-026b.png" xr:uid="{00000000-0004-0000-0200-000026000000}"/>
    <hyperlink ref="P41" location="'Evidence'!B1069" display="DATA-027a.png" xr:uid="{00000000-0004-0000-0200-000027000000}"/>
    <hyperlink ref="P42" location="'Evidence'!B1094" display="DATA-028a.png" xr:uid="{00000000-0004-0000-0200-000028000000}"/>
    <hyperlink ref="P43" location="'Evidence'!B1116" display="DATA-029a.png" xr:uid="{00000000-0004-0000-0200-000029000000}"/>
    <hyperlink ref="P44" location="'Evidence'!B1167" display="DATA-030a.png" xr:uid="{00000000-0004-0000-0200-00002A000000}"/>
    <hyperlink ref="A46" location="'Evidence'!B1137" display="DATA-029a repeat runs (flake rate): run1 FAIL, run2 PASS, run3 FAIL, run4 FAIL, run5 FAIL → 1 of 5 answered. Evidence of the successful run: DATA-029a_run2_success.png" xr:uid="{00000000-0004-0000-0200-00002B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workbookViewId="0">
      <pane xSplit="1" ySplit="1" topLeftCell="B2" activePane="bottomRight" state="frozen"/>
      <selection pane="topRight"/>
      <selection pane="bottomLeft"/>
      <selection pane="bottomRight"/>
    </sheetView>
  </sheetViews>
  <sheetFormatPr defaultRowHeight="14.4" x14ac:dyDescent="0.3"/>
  <cols>
    <col min="1" max="1" width="5" customWidth="1"/>
    <col min="2" max="2" width="46" customWidth="1"/>
    <col min="3" max="3" width="10" customWidth="1"/>
    <col min="4" max="4" width="18" customWidth="1"/>
    <col min="5" max="6" width="60" customWidth="1"/>
    <col min="7" max="7" width="14" customWidth="1"/>
  </cols>
  <sheetData>
    <row r="1" spans="1:7" x14ac:dyDescent="0.3">
      <c r="A1" s="10" t="s">
        <v>659</v>
      </c>
      <c r="B1" s="10" t="s">
        <v>660</v>
      </c>
      <c r="C1" s="10" t="s">
        <v>661</v>
      </c>
      <c r="D1" s="10" t="s">
        <v>662</v>
      </c>
      <c r="E1" s="10" t="s">
        <v>663</v>
      </c>
      <c r="F1" s="10" t="s">
        <v>664</v>
      </c>
      <c r="G1" s="10" t="s">
        <v>665</v>
      </c>
    </row>
    <row r="2" spans="1:7" ht="92.4" x14ac:dyDescent="0.3">
      <c r="A2" s="11">
        <v>1</v>
      </c>
      <c r="B2" s="11" t="s">
        <v>666</v>
      </c>
      <c r="C2" s="11" t="s">
        <v>667</v>
      </c>
      <c r="D2" s="11" t="s">
        <v>668</v>
      </c>
      <c r="E2" s="11" t="s">
        <v>669</v>
      </c>
      <c r="F2" s="11" t="s">
        <v>670</v>
      </c>
      <c r="G2" s="11" t="s">
        <v>671</v>
      </c>
    </row>
    <row r="3" spans="1:7" ht="52.8" x14ac:dyDescent="0.3">
      <c r="A3" s="11">
        <v>2</v>
      </c>
      <c r="B3" s="11" t="s">
        <v>672</v>
      </c>
      <c r="C3" s="11" t="s">
        <v>673</v>
      </c>
      <c r="D3" s="11" t="s">
        <v>674</v>
      </c>
      <c r="E3" s="11" t="s">
        <v>675</v>
      </c>
      <c r="F3" s="11" t="s">
        <v>676</v>
      </c>
      <c r="G3" s="11" t="s">
        <v>671</v>
      </c>
    </row>
    <row r="4" spans="1:7" ht="52.8" x14ac:dyDescent="0.3">
      <c r="A4" s="11">
        <v>3</v>
      </c>
      <c r="B4" s="11" t="s">
        <v>677</v>
      </c>
      <c r="C4" s="11" t="s">
        <v>678</v>
      </c>
      <c r="D4" s="11" t="s">
        <v>679</v>
      </c>
      <c r="E4" s="11" t="s">
        <v>680</v>
      </c>
      <c r="F4" s="11" t="s">
        <v>681</v>
      </c>
      <c r="G4" s="11" t="s">
        <v>671</v>
      </c>
    </row>
    <row r="5" spans="1:7" ht="39.6" x14ac:dyDescent="0.3">
      <c r="A5" s="11">
        <v>4</v>
      </c>
      <c r="B5" s="11" t="s">
        <v>682</v>
      </c>
      <c r="C5" s="11" t="s">
        <v>673</v>
      </c>
      <c r="D5" s="11" t="s">
        <v>45</v>
      </c>
      <c r="E5" s="11" t="s">
        <v>683</v>
      </c>
      <c r="F5" s="11" t="s">
        <v>684</v>
      </c>
      <c r="G5" s="11" t="s">
        <v>671</v>
      </c>
    </row>
    <row r="6" spans="1:7" ht="39.6" x14ac:dyDescent="0.3">
      <c r="A6" s="11">
        <v>5</v>
      </c>
      <c r="B6" s="11" t="s">
        <v>685</v>
      </c>
      <c r="C6" s="11" t="s">
        <v>673</v>
      </c>
      <c r="D6" s="11" t="s">
        <v>36</v>
      </c>
      <c r="E6" s="11" t="s">
        <v>686</v>
      </c>
      <c r="F6" s="11" t="s">
        <v>687</v>
      </c>
      <c r="G6" s="11" t="s">
        <v>671</v>
      </c>
    </row>
    <row r="7" spans="1:7" ht="39.6" x14ac:dyDescent="0.3">
      <c r="A7" s="11">
        <v>6</v>
      </c>
      <c r="B7" s="11" t="s">
        <v>688</v>
      </c>
      <c r="C7" s="11" t="s">
        <v>678</v>
      </c>
      <c r="D7" s="11" t="s">
        <v>47</v>
      </c>
      <c r="E7" s="11" t="s">
        <v>689</v>
      </c>
      <c r="F7" s="11" t="s">
        <v>690</v>
      </c>
      <c r="G7" s="11" t="s">
        <v>671</v>
      </c>
    </row>
    <row r="8" spans="1:7" ht="39.6" x14ac:dyDescent="0.3">
      <c r="A8" s="11">
        <v>7</v>
      </c>
      <c r="B8" s="11" t="s">
        <v>691</v>
      </c>
      <c r="C8" s="11" t="s">
        <v>673</v>
      </c>
      <c r="D8" s="11" t="s">
        <v>49</v>
      </c>
      <c r="E8" s="11" t="s">
        <v>692</v>
      </c>
      <c r="F8" s="11" t="s">
        <v>693</v>
      </c>
      <c r="G8" s="11" t="s">
        <v>671</v>
      </c>
    </row>
    <row r="9" spans="1:7" ht="39.6" x14ac:dyDescent="0.3">
      <c r="A9" s="11">
        <v>8</v>
      </c>
      <c r="B9" s="11" t="s">
        <v>694</v>
      </c>
      <c r="C9" s="11" t="s">
        <v>673</v>
      </c>
      <c r="D9" s="11" t="s">
        <v>51</v>
      </c>
      <c r="E9" s="11" t="s">
        <v>695</v>
      </c>
      <c r="F9" s="11" t="s">
        <v>696</v>
      </c>
      <c r="G9" s="11" t="s">
        <v>671</v>
      </c>
    </row>
    <row r="10" spans="1:7" ht="39.6" x14ac:dyDescent="0.3">
      <c r="A10" s="11">
        <v>9</v>
      </c>
      <c r="B10" s="11" t="s">
        <v>697</v>
      </c>
      <c r="C10" s="11" t="s">
        <v>698</v>
      </c>
      <c r="D10" s="11" t="s">
        <v>34</v>
      </c>
      <c r="E10" s="11" t="s">
        <v>699</v>
      </c>
      <c r="F10" s="11" t="s">
        <v>700</v>
      </c>
      <c r="G10" s="11" t="s">
        <v>701</v>
      </c>
    </row>
    <row r="11" spans="1:7" ht="118.8" x14ac:dyDescent="0.3">
      <c r="A11" s="11">
        <v>10</v>
      </c>
      <c r="B11" s="11" t="s">
        <v>702</v>
      </c>
      <c r="C11" s="11" t="s">
        <v>703</v>
      </c>
      <c r="D11" s="11" t="s">
        <v>704</v>
      </c>
      <c r="E11" s="11" t="s">
        <v>705</v>
      </c>
      <c r="F11" s="11" t="s">
        <v>706</v>
      </c>
      <c r="G11" s="11" t="s">
        <v>707</v>
      </c>
    </row>
    <row r="12" spans="1:7" ht="79.2" x14ac:dyDescent="0.3">
      <c r="A12" s="11">
        <v>11</v>
      </c>
      <c r="B12" s="11" t="s">
        <v>708</v>
      </c>
      <c r="C12" s="11" t="s">
        <v>709</v>
      </c>
      <c r="D12" s="11" t="s">
        <v>710</v>
      </c>
      <c r="E12" s="11" t="s">
        <v>711</v>
      </c>
      <c r="F12" s="11" t="s">
        <v>712</v>
      </c>
      <c r="G12" s="11" t="s">
        <v>671</v>
      </c>
    </row>
    <row r="13" spans="1:7" ht="39.6" x14ac:dyDescent="0.3">
      <c r="A13" s="11">
        <v>12</v>
      </c>
      <c r="B13" s="11" t="s">
        <v>713</v>
      </c>
      <c r="C13" s="11" t="s">
        <v>714</v>
      </c>
      <c r="D13" s="11" t="s">
        <v>715</v>
      </c>
      <c r="E13" s="11" t="s">
        <v>716</v>
      </c>
      <c r="F13" s="11" t="s">
        <v>717</v>
      </c>
      <c r="G13" s="11" t="s">
        <v>718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2"/>
  <sheetViews>
    <sheetView workbookViewId="0"/>
  </sheetViews>
  <sheetFormatPr defaultRowHeight="14.4" x14ac:dyDescent="0.3"/>
  <cols>
    <col min="1" max="1" width="13" customWidth="1"/>
    <col min="2" max="2" width="38" customWidth="1"/>
    <col min="3" max="5" width="18" customWidth="1"/>
    <col min="6" max="6" width="10" customWidth="1"/>
    <col min="7" max="7" width="12" customWidth="1"/>
  </cols>
  <sheetData>
    <row r="1" spans="1:6" ht="15.6" x14ac:dyDescent="0.3">
      <c r="A1" s="3" t="s">
        <v>719</v>
      </c>
    </row>
    <row r="2" spans="1:6" ht="45" customHeight="1" x14ac:dyDescent="0.3">
      <c r="A2" s="21" t="s">
        <v>720</v>
      </c>
      <c r="B2" s="19"/>
      <c r="C2" s="19"/>
      <c r="D2" s="19"/>
      <c r="E2" s="19"/>
      <c r="F2" s="19"/>
    </row>
    <row r="4" spans="1:6" x14ac:dyDescent="0.3">
      <c r="A4" s="14" t="s">
        <v>721</v>
      </c>
      <c r="B4" s="14" t="s">
        <v>722</v>
      </c>
      <c r="C4" s="14" t="s">
        <v>723</v>
      </c>
      <c r="D4" s="14" t="s">
        <v>724</v>
      </c>
      <c r="E4" s="14" t="s">
        <v>725</v>
      </c>
      <c r="F4" s="14" t="s">
        <v>726</v>
      </c>
    </row>
    <row r="5" spans="1:6" x14ac:dyDescent="0.3">
      <c r="A5" s="15" t="s">
        <v>727</v>
      </c>
      <c r="B5" s="15" t="s">
        <v>728</v>
      </c>
      <c r="C5" s="16">
        <v>26375</v>
      </c>
      <c r="D5" s="16">
        <v>26375</v>
      </c>
      <c r="E5" s="16">
        <f t="shared" ref="E5:E18" si="0">D5-C5</f>
        <v>0</v>
      </c>
      <c r="F5" s="15" t="str">
        <f t="shared" ref="F5:F18" si="1">IF(ABS(E5)&lt;0.005,"Yes","No")</f>
        <v>Yes</v>
      </c>
    </row>
    <row r="6" spans="1:6" x14ac:dyDescent="0.3">
      <c r="A6" s="15" t="s">
        <v>727</v>
      </c>
      <c r="B6" s="15" t="s">
        <v>729</v>
      </c>
      <c r="C6" s="16">
        <v>1494437</v>
      </c>
      <c r="D6" s="16">
        <v>1494437</v>
      </c>
      <c r="E6" s="16">
        <f t="shared" si="0"/>
        <v>0</v>
      </c>
      <c r="F6" s="15" t="str">
        <f t="shared" si="1"/>
        <v>Yes</v>
      </c>
    </row>
    <row r="7" spans="1:6" x14ac:dyDescent="0.3">
      <c r="A7" s="15" t="s">
        <v>727</v>
      </c>
      <c r="B7" s="15" t="s">
        <v>730</v>
      </c>
      <c r="C7" s="16">
        <v>1865234</v>
      </c>
      <c r="D7" s="16">
        <v>1865234</v>
      </c>
      <c r="E7" s="16">
        <f t="shared" si="0"/>
        <v>0</v>
      </c>
      <c r="F7" s="15" t="str">
        <f t="shared" si="1"/>
        <v>Yes</v>
      </c>
    </row>
    <row r="8" spans="1:6" x14ac:dyDescent="0.3">
      <c r="A8" s="15" t="s">
        <v>727</v>
      </c>
      <c r="B8" s="15" t="s">
        <v>731</v>
      </c>
      <c r="C8" s="16">
        <v>90915181</v>
      </c>
      <c r="D8" s="16">
        <v>90915181</v>
      </c>
      <c r="E8" s="16">
        <f t="shared" si="0"/>
        <v>0</v>
      </c>
      <c r="F8" s="15" t="str">
        <f t="shared" si="1"/>
        <v>Yes</v>
      </c>
    </row>
    <row r="9" spans="1:6" x14ac:dyDescent="0.3">
      <c r="A9" s="15" t="s">
        <v>727</v>
      </c>
      <c r="B9" s="15" t="s">
        <v>732</v>
      </c>
      <c r="C9" s="16">
        <v>171125</v>
      </c>
      <c r="D9" s="16">
        <v>171125</v>
      </c>
      <c r="E9" s="16">
        <f t="shared" si="0"/>
        <v>0</v>
      </c>
      <c r="F9" s="15" t="str">
        <f t="shared" si="1"/>
        <v>Yes</v>
      </c>
    </row>
    <row r="10" spans="1:6" x14ac:dyDescent="0.3">
      <c r="A10" s="15" t="s">
        <v>727</v>
      </c>
      <c r="B10" s="15" t="s">
        <v>733</v>
      </c>
      <c r="C10" s="16">
        <v>2128714</v>
      </c>
      <c r="D10" s="16">
        <v>2128714</v>
      </c>
      <c r="E10" s="16">
        <f t="shared" si="0"/>
        <v>0</v>
      </c>
      <c r="F10" s="15" t="str">
        <f t="shared" si="1"/>
        <v>Yes</v>
      </c>
    </row>
    <row r="11" spans="1:6" x14ac:dyDescent="0.3">
      <c r="A11" s="15" t="s">
        <v>727</v>
      </c>
      <c r="B11" s="15" t="s">
        <v>734</v>
      </c>
      <c r="C11" s="16">
        <v>834416</v>
      </c>
      <c r="D11" s="16">
        <v>834416</v>
      </c>
      <c r="E11" s="16">
        <f t="shared" si="0"/>
        <v>0</v>
      </c>
      <c r="F11" s="15" t="str">
        <f t="shared" si="1"/>
        <v>Yes</v>
      </c>
    </row>
    <row r="12" spans="1:6" x14ac:dyDescent="0.3">
      <c r="A12" s="15" t="s">
        <v>735</v>
      </c>
      <c r="B12" s="15" t="s">
        <v>728</v>
      </c>
      <c r="C12" s="16">
        <v>18818</v>
      </c>
      <c r="D12" s="16">
        <v>18818</v>
      </c>
      <c r="E12" s="16">
        <f t="shared" si="0"/>
        <v>0</v>
      </c>
      <c r="F12" s="15" t="str">
        <f t="shared" si="1"/>
        <v>Yes</v>
      </c>
    </row>
    <row r="13" spans="1:6" x14ac:dyDescent="0.3">
      <c r="A13" s="15" t="s">
        <v>735</v>
      </c>
      <c r="B13" s="15" t="s">
        <v>736</v>
      </c>
      <c r="C13" s="17">
        <v>362866.57</v>
      </c>
      <c r="D13" s="17">
        <v>362866.57</v>
      </c>
      <c r="E13" s="17">
        <f t="shared" si="0"/>
        <v>0</v>
      </c>
      <c r="F13" s="15" t="str">
        <f t="shared" si="1"/>
        <v>Yes</v>
      </c>
    </row>
    <row r="14" spans="1:6" x14ac:dyDescent="0.3">
      <c r="A14" s="15" t="s">
        <v>735</v>
      </c>
      <c r="B14" s="15" t="s">
        <v>737</v>
      </c>
      <c r="C14" s="17">
        <v>231101.97</v>
      </c>
      <c r="D14" s="17">
        <v>231101.97</v>
      </c>
      <c r="E14" s="17">
        <f t="shared" si="0"/>
        <v>0</v>
      </c>
      <c r="F14" s="15" t="str">
        <f t="shared" si="1"/>
        <v>Yes</v>
      </c>
    </row>
    <row r="15" spans="1:6" x14ac:dyDescent="0.3">
      <c r="A15" s="15" t="s">
        <v>735</v>
      </c>
      <c r="B15" s="15" t="s">
        <v>738</v>
      </c>
      <c r="C15" s="17">
        <v>14782.94</v>
      </c>
      <c r="D15" s="17">
        <v>14782.94</v>
      </c>
      <c r="E15" s="17">
        <f t="shared" si="0"/>
        <v>0</v>
      </c>
      <c r="F15" s="15" t="str">
        <f t="shared" si="1"/>
        <v>Yes</v>
      </c>
    </row>
    <row r="16" spans="1:6" x14ac:dyDescent="0.3">
      <c r="A16" s="15" t="s">
        <v>735</v>
      </c>
      <c r="B16" s="15" t="s">
        <v>739</v>
      </c>
      <c r="C16" s="17">
        <v>114327.81</v>
      </c>
      <c r="D16" s="17">
        <v>114327.81</v>
      </c>
      <c r="E16" s="17">
        <f t="shared" si="0"/>
        <v>0</v>
      </c>
      <c r="F16" s="15" t="str">
        <f t="shared" si="1"/>
        <v>Yes</v>
      </c>
    </row>
    <row r="17" spans="1:7" x14ac:dyDescent="0.3">
      <c r="A17" s="15" t="s">
        <v>735</v>
      </c>
      <c r="B17" s="15" t="s">
        <v>740</v>
      </c>
      <c r="C17" s="17">
        <v>2652.55</v>
      </c>
      <c r="D17" s="17">
        <v>2652.55</v>
      </c>
      <c r="E17" s="17">
        <f t="shared" si="0"/>
        <v>0</v>
      </c>
      <c r="F17" s="15" t="str">
        <f t="shared" si="1"/>
        <v>Yes</v>
      </c>
    </row>
    <row r="18" spans="1:7" x14ac:dyDescent="0.3">
      <c r="A18" s="15" t="s">
        <v>735</v>
      </c>
      <c r="B18" s="15" t="s">
        <v>741</v>
      </c>
      <c r="C18" s="17">
        <v>0.9</v>
      </c>
      <c r="D18" s="17">
        <v>0.9</v>
      </c>
      <c r="E18" s="17">
        <f t="shared" si="0"/>
        <v>0</v>
      </c>
      <c r="F18" s="15" t="str">
        <f t="shared" si="1"/>
        <v>Yes</v>
      </c>
    </row>
    <row r="20" spans="1:7" ht="15.6" x14ac:dyDescent="0.3">
      <c r="A20" s="3" t="s">
        <v>742</v>
      </c>
    </row>
    <row r="21" spans="1:7" x14ac:dyDescent="0.3">
      <c r="A21" s="2" t="s">
        <v>743</v>
      </c>
    </row>
    <row r="22" spans="1:7" x14ac:dyDescent="0.3">
      <c r="A22" s="14" t="s">
        <v>721</v>
      </c>
      <c r="B22" s="14" t="s">
        <v>744</v>
      </c>
      <c r="C22" s="14" t="s">
        <v>745</v>
      </c>
      <c r="D22" s="14" t="s">
        <v>722</v>
      </c>
      <c r="E22" s="14" t="s">
        <v>746</v>
      </c>
      <c r="F22" s="14" t="s">
        <v>747</v>
      </c>
      <c r="G22" s="14" t="s">
        <v>748</v>
      </c>
    </row>
    <row r="23" spans="1:7" x14ac:dyDescent="0.3">
      <c r="A23" s="15" t="s">
        <v>727</v>
      </c>
      <c r="B23" s="15" t="s">
        <v>749</v>
      </c>
      <c r="C23" s="15" t="s">
        <v>750</v>
      </c>
      <c r="D23" s="15" t="s">
        <v>751</v>
      </c>
      <c r="E23" s="16">
        <v>514</v>
      </c>
      <c r="F23" s="16">
        <v>513</v>
      </c>
      <c r="G23" s="16">
        <f t="shared" ref="G23:G54" si="2">F23-E23</f>
        <v>-1</v>
      </c>
    </row>
    <row r="24" spans="1:7" x14ac:dyDescent="0.3">
      <c r="A24" s="15" t="s">
        <v>727</v>
      </c>
      <c r="B24" s="15" t="s">
        <v>749</v>
      </c>
      <c r="C24" s="15" t="s">
        <v>752</v>
      </c>
      <c r="D24" s="15" t="s">
        <v>751</v>
      </c>
      <c r="E24" s="16">
        <v>512</v>
      </c>
      <c r="F24" s="16">
        <v>511</v>
      </c>
      <c r="G24" s="16">
        <f t="shared" si="2"/>
        <v>-1</v>
      </c>
    </row>
    <row r="25" spans="1:7" x14ac:dyDescent="0.3">
      <c r="A25" s="15" t="s">
        <v>727</v>
      </c>
      <c r="B25" s="15" t="s">
        <v>749</v>
      </c>
      <c r="C25" s="15" t="s">
        <v>753</v>
      </c>
      <c r="D25" s="15" t="s">
        <v>751</v>
      </c>
      <c r="E25" s="16">
        <v>588</v>
      </c>
      <c r="F25" s="16">
        <v>587</v>
      </c>
      <c r="G25" s="16">
        <f t="shared" si="2"/>
        <v>-1</v>
      </c>
    </row>
    <row r="26" spans="1:7" x14ac:dyDescent="0.3">
      <c r="A26" s="15" t="s">
        <v>727</v>
      </c>
      <c r="B26" s="15" t="s">
        <v>749</v>
      </c>
      <c r="C26" s="15" t="s">
        <v>754</v>
      </c>
      <c r="D26" s="15" t="s">
        <v>751</v>
      </c>
      <c r="E26" s="16">
        <v>600</v>
      </c>
      <c r="F26" s="16">
        <v>599</v>
      </c>
      <c r="G26" s="16">
        <f t="shared" si="2"/>
        <v>-1</v>
      </c>
    </row>
    <row r="27" spans="1:7" x14ac:dyDescent="0.3">
      <c r="A27" s="15" t="s">
        <v>727</v>
      </c>
      <c r="B27" s="15" t="s">
        <v>755</v>
      </c>
      <c r="C27" s="15" t="s">
        <v>750</v>
      </c>
      <c r="D27" s="15" t="s">
        <v>751</v>
      </c>
      <c r="E27" s="16">
        <v>957</v>
      </c>
      <c r="F27" s="16">
        <v>958</v>
      </c>
      <c r="G27" s="16">
        <f t="shared" si="2"/>
        <v>1</v>
      </c>
    </row>
    <row r="28" spans="1:7" x14ac:dyDescent="0.3">
      <c r="A28" s="15" t="s">
        <v>727</v>
      </c>
      <c r="B28" s="15" t="s">
        <v>755</v>
      </c>
      <c r="C28" s="15" t="s">
        <v>752</v>
      </c>
      <c r="D28" s="15" t="s">
        <v>751</v>
      </c>
      <c r="E28" s="16">
        <v>953</v>
      </c>
      <c r="F28" s="16">
        <v>954</v>
      </c>
      <c r="G28" s="16">
        <f t="shared" si="2"/>
        <v>1</v>
      </c>
    </row>
    <row r="29" spans="1:7" x14ac:dyDescent="0.3">
      <c r="A29" s="15" t="s">
        <v>727</v>
      </c>
      <c r="B29" s="15" t="s">
        <v>755</v>
      </c>
      <c r="C29" s="15" t="s">
        <v>753</v>
      </c>
      <c r="D29" s="15" t="s">
        <v>751</v>
      </c>
      <c r="E29" s="16">
        <v>1048</v>
      </c>
      <c r="F29" s="16">
        <v>1049</v>
      </c>
      <c r="G29" s="16">
        <f t="shared" si="2"/>
        <v>1</v>
      </c>
    </row>
    <row r="30" spans="1:7" x14ac:dyDescent="0.3">
      <c r="A30" s="15" t="s">
        <v>727</v>
      </c>
      <c r="B30" s="15" t="s">
        <v>755</v>
      </c>
      <c r="C30" s="15" t="s">
        <v>754</v>
      </c>
      <c r="D30" s="15" t="s">
        <v>751</v>
      </c>
      <c r="E30" s="16">
        <v>1060</v>
      </c>
      <c r="F30" s="16">
        <v>1061</v>
      </c>
      <c r="G30" s="16">
        <f t="shared" si="2"/>
        <v>1</v>
      </c>
    </row>
    <row r="31" spans="1:7" x14ac:dyDescent="0.3">
      <c r="A31" s="15" t="s">
        <v>727</v>
      </c>
      <c r="B31" s="15" t="s">
        <v>749</v>
      </c>
      <c r="C31" s="15" t="s">
        <v>750</v>
      </c>
      <c r="D31" s="15" t="s">
        <v>729</v>
      </c>
      <c r="E31" s="16">
        <v>43336</v>
      </c>
      <c r="F31" s="16">
        <v>43189</v>
      </c>
      <c r="G31" s="16">
        <f t="shared" si="2"/>
        <v>-147</v>
      </c>
    </row>
    <row r="32" spans="1:7" x14ac:dyDescent="0.3">
      <c r="A32" s="15" t="s">
        <v>727</v>
      </c>
      <c r="B32" s="15" t="s">
        <v>749</v>
      </c>
      <c r="C32" s="15" t="s">
        <v>752</v>
      </c>
      <c r="D32" s="15" t="s">
        <v>729</v>
      </c>
      <c r="E32" s="16">
        <v>44092</v>
      </c>
      <c r="F32" s="16">
        <v>43955</v>
      </c>
      <c r="G32" s="16">
        <f t="shared" si="2"/>
        <v>-137</v>
      </c>
    </row>
    <row r="33" spans="1:7" x14ac:dyDescent="0.3">
      <c r="A33" s="15" t="s">
        <v>727</v>
      </c>
      <c r="B33" s="15" t="s">
        <v>749</v>
      </c>
      <c r="C33" s="15" t="s">
        <v>753</v>
      </c>
      <c r="D33" s="15" t="s">
        <v>729</v>
      </c>
      <c r="E33" s="16">
        <v>35859</v>
      </c>
      <c r="F33" s="16">
        <v>35833</v>
      </c>
      <c r="G33" s="16">
        <f t="shared" si="2"/>
        <v>-26</v>
      </c>
    </row>
    <row r="34" spans="1:7" x14ac:dyDescent="0.3">
      <c r="A34" s="15" t="s">
        <v>727</v>
      </c>
      <c r="B34" s="15" t="s">
        <v>749</v>
      </c>
      <c r="C34" s="15" t="s">
        <v>754</v>
      </c>
      <c r="D34" s="15" t="s">
        <v>729</v>
      </c>
      <c r="E34" s="16">
        <v>42134</v>
      </c>
      <c r="F34" s="16">
        <v>41999</v>
      </c>
      <c r="G34" s="16">
        <f t="shared" si="2"/>
        <v>-135</v>
      </c>
    </row>
    <row r="35" spans="1:7" x14ac:dyDescent="0.3">
      <c r="A35" s="15" t="s">
        <v>727</v>
      </c>
      <c r="B35" s="15" t="s">
        <v>755</v>
      </c>
      <c r="C35" s="15" t="s">
        <v>750</v>
      </c>
      <c r="D35" s="15" t="s">
        <v>729</v>
      </c>
      <c r="E35" s="16">
        <v>69691</v>
      </c>
      <c r="F35" s="16">
        <v>69838</v>
      </c>
      <c r="G35" s="16">
        <f t="shared" si="2"/>
        <v>147</v>
      </c>
    </row>
    <row r="36" spans="1:7" x14ac:dyDescent="0.3">
      <c r="A36" s="15" t="s">
        <v>727</v>
      </c>
      <c r="B36" s="15" t="s">
        <v>755</v>
      </c>
      <c r="C36" s="15" t="s">
        <v>752</v>
      </c>
      <c r="D36" s="15" t="s">
        <v>729</v>
      </c>
      <c r="E36" s="16">
        <v>72404</v>
      </c>
      <c r="F36" s="16">
        <v>72541</v>
      </c>
      <c r="G36" s="16">
        <f t="shared" si="2"/>
        <v>137</v>
      </c>
    </row>
    <row r="37" spans="1:7" x14ac:dyDescent="0.3">
      <c r="A37" s="15" t="s">
        <v>727</v>
      </c>
      <c r="B37" s="15" t="s">
        <v>755</v>
      </c>
      <c r="C37" s="15" t="s">
        <v>753</v>
      </c>
      <c r="D37" s="15" t="s">
        <v>729</v>
      </c>
      <c r="E37" s="16">
        <v>53375</v>
      </c>
      <c r="F37" s="16">
        <v>53401</v>
      </c>
      <c r="G37" s="16">
        <f t="shared" si="2"/>
        <v>26</v>
      </c>
    </row>
    <row r="38" spans="1:7" x14ac:dyDescent="0.3">
      <c r="A38" s="15" t="s">
        <v>727</v>
      </c>
      <c r="B38" s="15" t="s">
        <v>755</v>
      </c>
      <c r="C38" s="15" t="s">
        <v>754</v>
      </c>
      <c r="D38" s="15" t="s">
        <v>729</v>
      </c>
      <c r="E38" s="16">
        <v>65751</v>
      </c>
      <c r="F38" s="16">
        <v>65886</v>
      </c>
      <c r="G38" s="16">
        <f t="shared" si="2"/>
        <v>135</v>
      </c>
    </row>
    <row r="39" spans="1:7" x14ac:dyDescent="0.3">
      <c r="A39" s="15" t="s">
        <v>727</v>
      </c>
      <c r="B39" s="15" t="s">
        <v>749</v>
      </c>
      <c r="C39" s="15" t="s">
        <v>750</v>
      </c>
      <c r="D39" s="15" t="s">
        <v>730</v>
      </c>
      <c r="E39" s="16">
        <v>57927</v>
      </c>
      <c r="F39" s="16">
        <v>57753</v>
      </c>
      <c r="G39" s="16">
        <f t="shared" si="2"/>
        <v>-174</v>
      </c>
    </row>
    <row r="40" spans="1:7" x14ac:dyDescent="0.3">
      <c r="A40" s="15" t="s">
        <v>727</v>
      </c>
      <c r="B40" s="15" t="s">
        <v>749</v>
      </c>
      <c r="C40" s="15" t="s">
        <v>752</v>
      </c>
      <c r="D40" s="15" t="s">
        <v>730</v>
      </c>
      <c r="E40" s="16">
        <v>61405</v>
      </c>
      <c r="F40" s="16">
        <v>61185</v>
      </c>
      <c r="G40" s="16">
        <f t="shared" si="2"/>
        <v>-220</v>
      </c>
    </row>
    <row r="41" spans="1:7" x14ac:dyDescent="0.3">
      <c r="A41" s="15" t="s">
        <v>727</v>
      </c>
      <c r="B41" s="15" t="s">
        <v>749</v>
      </c>
      <c r="C41" s="15" t="s">
        <v>753</v>
      </c>
      <c r="D41" s="15" t="s">
        <v>730</v>
      </c>
      <c r="E41" s="16">
        <v>40606</v>
      </c>
      <c r="F41" s="16">
        <v>40565</v>
      </c>
      <c r="G41" s="16">
        <f t="shared" si="2"/>
        <v>-41</v>
      </c>
    </row>
    <row r="42" spans="1:7" x14ac:dyDescent="0.3">
      <c r="A42" s="15" t="s">
        <v>727</v>
      </c>
      <c r="B42" s="15" t="s">
        <v>749</v>
      </c>
      <c r="C42" s="15" t="s">
        <v>754</v>
      </c>
      <c r="D42" s="15" t="s">
        <v>730</v>
      </c>
      <c r="E42" s="16">
        <v>49014</v>
      </c>
      <c r="F42" s="16">
        <v>48812</v>
      </c>
      <c r="G42" s="16">
        <f t="shared" si="2"/>
        <v>-202</v>
      </c>
    </row>
    <row r="43" spans="1:7" x14ac:dyDescent="0.3">
      <c r="A43" s="15" t="s">
        <v>727</v>
      </c>
      <c r="B43" s="15" t="s">
        <v>755</v>
      </c>
      <c r="C43" s="15" t="s">
        <v>750</v>
      </c>
      <c r="D43" s="15" t="s">
        <v>730</v>
      </c>
      <c r="E43" s="16">
        <v>89466</v>
      </c>
      <c r="F43" s="16">
        <v>89640</v>
      </c>
      <c r="G43" s="16">
        <f t="shared" si="2"/>
        <v>174</v>
      </c>
    </row>
    <row r="44" spans="1:7" x14ac:dyDescent="0.3">
      <c r="A44" s="15" t="s">
        <v>727</v>
      </c>
      <c r="B44" s="15" t="s">
        <v>755</v>
      </c>
      <c r="C44" s="15" t="s">
        <v>752</v>
      </c>
      <c r="D44" s="15" t="s">
        <v>730</v>
      </c>
      <c r="E44" s="16">
        <v>88972</v>
      </c>
      <c r="F44" s="16">
        <v>89192</v>
      </c>
      <c r="G44" s="16">
        <f t="shared" si="2"/>
        <v>220</v>
      </c>
    </row>
    <row r="45" spans="1:7" x14ac:dyDescent="0.3">
      <c r="A45" s="15" t="s">
        <v>727</v>
      </c>
      <c r="B45" s="15" t="s">
        <v>755</v>
      </c>
      <c r="C45" s="15" t="s">
        <v>753</v>
      </c>
      <c r="D45" s="15" t="s">
        <v>730</v>
      </c>
      <c r="E45" s="16">
        <v>56733</v>
      </c>
      <c r="F45" s="16">
        <v>56774</v>
      </c>
      <c r="G45" s="16">
        <f t="shared" si="2"/>
        <v>41</v>
      </c>
    </row>
    <row r="46" spans="1:7" x14ac:dyDescent="0.3">
      <c r="A46" s="15" t="s">
        <v>727</v>
      </c>
      <c r="B46" s="15" t="s">
        <v>755</v>
      </c>
      <c r="C46" s="15" t="s">
        <v>754</v>
      </c>
      <c r="D46" s="15" t="s">
        <v>730</v>
      </c>
      <c r="E46" s="16">
        <v>71704</v>
      </c>
      <c r="F46" s="16">
        <v>71906</v>
      </c>
      <c r="G46" s="16">
        <f t="shared" si="2"/>
        <v>202</v>
      </c>
    </row>
    <row r="47" spans="1:7" x14ac:dyDescent="0.3">
      <c r="A47" s="15" t="s">
        <v>727</v>
      </c>
      <c r="B47" s="15" t="s">
        <v>749</v>
      </c>
      <c r="C47" s="15" t="s">
        <v>750</v>
      </c>
      <c r="D47" s="15" t="s">
        <v>731</v>
      </c>
      <c r="E47" s="16">
        <v>2976913</v>
      </c>
      <c r="F47" s="16">
        <v>2962230</v>
      </c>
      <c r="G47" s="16">
        <f t="shared" si="2"/>
        <v>-14683</v>
      </c>
    </row>
    <row r="48" spans="1:7" x14ac:dyDescent="0.3">
      <c r="A48" s="15" t="s">
        <v>727</v>
      </c>
      <c r="B48" s="15" t="s">
        <v>749</v>
      </c>
      <c r="C48" s="15" t="s">
        <v>752</v>
      </c>
      <c r="D48" s="15" t="s">
        <v>731</v>
      </c>
      <c r="E48" s="16">
        <v>3295920</v>
      </c>
      <c r="F48" s="16">
        <v>3282990</v>
      </c>
      <c r="G48" s="16">
        <f t="shared" si="2"/>
        <v>-12930</v>
      </c>
    </row>
    <row r="49" spans="1:7" x14ac:dyDescent="0.3">
      <c r="A49" s="15" t="s">
        <v>727</v>
      </c>
      <c r="B49" s="15" t="s">
        <v>749</v>
      </c>
      <c r="C49" s="15" t="s">
        <v>753</v>
      </c>
      <c r="D49" s="15" t="s">
        <v>731</v>
      </c>
      <c r="E49" s="16">
        <v>1630523</v>
      </c>
      <c r="F49" s="16">
        <v>1628509</v>
      </c>
      <c r="G49" s="16">
        <f t="shared" si="2"/>
        <v>-2014</v>
      </c>
    </row>
    <row r="50" spans="1:7" x14ac:dyDescent="0.3">
      <c r="A50" s="15" t="s">
        <v>727</v>
      </c>
      <c r="B50" s="15" t="s">
        <v>749</v>
      </c>
      <c r="C50" s="15" t="s">
        <v>754</v>
      </c>
      <c r="D50" s="15" t="s">
        <v>731</v>
      </c>
      <c r="E50" s="16">
        <v>2654507</v>
      </c>
      <c r="F50" s="16">
        <v>2642936</v>
      </c>
      <c r="G50" s="16">
        <f t="shared" si="2"/>
        <v>-11571</v>
      </c>
    </row>
    <row r="51" spans="1:7" x14ac:dyDescent="0.3">
      <c r="A51" s="15" t="s">
        <v>727</v>
      </c>
      <c r="B51" s="15" t="s">
        <v>755</v>
      </c>
      <c r="C51" s="15" t="s">
        <v>750</v>
      </c>
      <c r="D51" s="15" t="s">
        <v>731</v>
      </c>
      <c r="E51" s="16">
        <v>4239729</v>
      </c>
      <c r="F51" s="16">
        <v>4254412</v>
      </c>
      <c r="G51" s="16">
        <f t="shared" si="2"/>
        <v>14683</v>
      </c>
    </row>
    <row r="52" spans="1:7" x14ac:dyDescent="0.3">
      <c r="A52" s="15" t="s">
        <v>727</v>
      </c>
      <c r="B52" s="15" t="s">
        <v>755</v>
      </c>
      <c r="C52" s="15" t="s">
        <v>752</v>
      </c>
      <c r="D52" s="15" t="s">
        <v>731</v>
      </c>
      <c r="E52" s="16">
        <v>5476686</v>
      </c>
      <c r="F52" s="16">
        <v>5489616</v>
      </c>
      <c r="G52" s="16">
        <f t="shared" si="2"/>
        <v>12930</v>
      </c>
    </row>
    <row r="53" spans="1:7" x14ac:dyDescent="0.3">
      <c r="A53" s="15" t="s">
        <v>727</v>
      </c>
      <c r="B53" s="15" t="s">
        <v>755</v>
      </c>
      <c r="C53" s="15" t="s">
        <v>753</v>
      </c>
      <c r="D53" s="15" t="s">
        <v>731</v>
      </c>
      <c r="E53" s="16">
        <v>2806403</v>
      </c>
      <c r="F53" s="16">
        <v>2808417</v>
      </c>
      <c r="G53" s="16">
        <f t="shared" si="2"/>
        <v>2014</v>
      </c>
    </row>
    <row r="54" spans="1:7" x14ac:dyDescent="0.3">
      <c r="A54" s="15" t="s">
        <v>727</v>
      </c>
      <c r="B54" s="15" t="s">
        <v>755</v>
      </c>
      <c r="C54" s="15" t="s">
        <v>754</v>
      </c>
      <c r="D54" s="15" t="s">
        <v>731</v>
      </c>
      <c r="E54" s="16">
        <v>4975694</v>
      </c>
      <c r="F54" s="16">
        <v>4987265</v>
      </c>
      <c r="G54" s="16">
        <f t="shared" si="2"/>
        <v>11571</v>
      </c>
    </row>
    <row r="55" spans="1:7" x14ac:dyDescent="0.3">
      <c r="A55" s="15" t="s">
        <v>727</v>
      </c>
      <c r="B55" s="15" t="s">
        <v>749</v>
      </c>
      <c r="C55" s="15" t="s">
        <v>750</v>
      </c>
      <c r="D55" s="15" t="s">
        <v>732</v>
      </c>
      <c r="E55" s="16">
        <v>4732</v>
      </c>
      <c r="F55" s="16">
        <v>4598</v>
      </c>
      <c r="G55" s="16">
        <f t="shared" ref="G55:G86" si="3">F55-E55</f>
        <v>-134</v>
      </c>
    </row>
    <row r="56" spans="1:7" x14ac:dyDescent="0.3">
      <c r="A56" s="15" t="s">
        <v>727</v>
      </c>
      <c r="B56" s="15" t="s">
        <v>749</v>
      </c>
      <c r="C56" s="15" t="s">
        <v>752</v>
      </c>
      <c r="D56" s="15" t="s">
        <v>732</v>
      </c>
      <c r="E56" s="16">
        <v>8304</v>
      </c>
      <c r="F56" s="16">
        <v>8265</v>
      </c>
      <c r="G56" s="16">
        <f t="shared" si="3"/>
        <v>-39</v>
      </c>
    </row>
    <row r="57" spans="1:7" x14ac:dyDescent="0.3">
      <c r="A57" s="15" t="s">
        <v>727</v>
      </c>
      <c r="B57" s="15" t="s">
        <v>755</v>
      </c>
      <c r="C57" s="15" t="s">
        <v>750</v>
      </c>
      <c r="D57" s="15" t="s">
        <v>732</v>
      </c>
      <c r="E57" s="16">
        <v>4548</v>
      </c>
      <c r="F57" s="16">
        <v>4682</v>
      </c>
      <c r="G57" s="16">
        <f t="shared" si="3"/>
        <v>134</v>
      </c>
    </row>
    <row r="58" spans="1:7" x14ac:dyDescent="0.3">
      <c r="A58" s="15" t="s">
        <v>727</v>
      </c>
      <c r="B58" s="15" t="s">
        <v>755</v>
      </c>
      <c r="C58" s="15" t="s">
        <v>752</v>
      </c>
      <c r="D58" s="15" t="s">
        <v>732</v>
      </c>
      <c r="E58" s="16">
        <v>10522</v>
      </c>
      <c r="F58" s="16">
        <v>10561</v>
      </c>
      <c r="G58" s="16">
        <f t="shared" si="3"/>
        <v>39</v>
      </c>
    </row>
    <row r="59" spans="1:7" x14ac:dyDescent="0.3">
      <c r="A59" s="15" t="s">
        <v>727</v>
      </c>
      <c r="B59" s="15" t="s">
        <v>749</v>
      </c>
      <c r="C59" s="15" t="s">
        <v>750</v>
      </c>
      <c r="D59" s="15" t="s">
        <v>733</v>
      </c>
      <c r="E59" s="16">
        <v>45257</v>
      </c>
      <c r="F59" s="16">
        <v>45110</v>
      </c>
      <c r="G59" s="16">
        <f t="shared" si="3"/>
        <v>-147</v>
      </c>
    </row>
    <row r="60" spans="1:7" x14ac:dyDescent="0.3">
      <c r="A60" s="15" t="s">
        <v>727</v>
      </c>
      <c r="B60" s="15" t="s">
        <v>749</v>
      </c>
      <c r="C60" s="15" t="s">
        <v>752</v>
      </c>
      <c r="D60" s="15" t="s">
        <v>733</v>
      </c>
      <c r="E60" s="16">
        <v>45707</v>
      </c>
      <c r="F60" s="16">
        <v>45569</v>
      </c>
      <c r="G60" s="16">
        <f t="shared" si="3"/>
        <v>-138</v>
      </c>
    </row>
    <row r="61" spans="1:7" x14ac:dyDescent="0.3">
      <c r="A61" s="15" t="s">
        <v>727</v>
      </c>
      <c r="B61" s="15" t="s">
        <v>749</v>
      </c>
      <c r="C61" s="15" t="s">
        <v>753</v>
      </c>
      <c r="D61" s="15" t="s">
        <v>733</v>
      </c>
      <c r="E61" s="16">
        <v>41232</v>
      </c>
      <c r="F61" s="16">
        <v>41097</v>
      </c>
      <c r="G61" s="16">
        <f t="shared" si="3"/>
        <v>-135</v>
      </c>
    </row>
    <row r="62" spans="1:7" x14ac:dyDescent="0.3">
      <c r="A62" s="15" t="s">
        <v>727</v>
      </c>
      <c r="B62" s="15" t="s">
        <v>749</v>
      </c>
      <c r="C62" s="15" t="s">
        <v>754</v>
      </c>
      <c r="D62" s="15" t="s">
        <v>733</v>
      </c>
      <c r="E62" s="16">
        <v>43458</v>
      </c>
      <c r="F62" s="16">
        <v>43323</v>
      </c>
      <c r="G62" s="16">
        <f t="shared" si="3"/>
        <v>-135</v>
      </c>
    </row>
    <row r="63" spans="1:7" x14ac:dyDescent="0.3">
      <c r="A63" s="15" t="s">
        <v>727</v>
      </c>
      <c r="B63" s="15" t="s">
        <v>755</v>
      </c>
      <c r="C63" s="15" t="s">
        <v>750</v>
      </c>
      <c r="D63" s="15" t="s">
        <v>733</v>
      </c>
      <c r="E63" s="16">
        <v>81107</v>
      </c>
      <c r="F63" s="16">
        <v>81254</v>
      </c>
      <c r="G63" s="16">
        <f t="shared" si="3"/>
        <v>147</v>
      </c>
    </row>
    <row r="64" spans="1:7" x14ac:dyDescent="0.3">
      <c r="A64" s="15" t="s">
        <v>727</v>
      </c>
      <c r="B64" s="15" t="s">
        <v>755</v>
      </c>
      <c r="C64" s="15" t="s">
        <v>752</v>
      </c>
      <c r="D64" s="15" t="s">
        <v>733</v>
      </c>
      <c r="E64" s="16">
        <v>80785</v>
      </c>
      <c r="F64" s="16">
        <v>80923</v>
      </c>
      <c r="G64" s="16">
        <f t="shared" si="3"/>
        <v>138</v>
      </c>
    </row>
    <row r="65" spans="1:7" x14ac:dyDescent="0.3">
      <c r="A65" s="15" t="s">
        <v>727</v>
      </c>
      <c r="B65" s="15" t="s">
        <v>755</v>
      </c>
      <c r="C65" s="15" t="s">
        <v>753</v>
      </c>
      <c r="D65" s="15" t="s">
        <v>733</v>
      </c>
      <c r="E65" s="16">
        <v>64804</v>
      </c>
      <c r="F65" s="16">
        <v>64939</v>
      </c>
      <c r="G65" s="16">
        <f t="shared" si="3"/>
        <v>135</v>
      </c>
    </row>
    <row r="66" spans="1:7" x14ac:dyDescent="0.3">
      <c r="A66" s="15" t="s">
        <v>727</v>
      </c>
      <c r="B66" s="15" t="s">
        <v>755</v>
      </c>
      <c r="C66" s="15" t="s">
        <v>754</v>
      </c>
      <c r="D66" s="15" t="s">
        <v>733</v>
      </c>
      <c r="E66" s="16">
        <v>70469</v>
      </c>
      <c r="F66" s="16">
        <v>70604</v>
      </c>
      <c r="G66" s="16">
        <f t="shared" si="3"/>
        <v>135</v>
      </c>
    </row>
    <row r="67" spans="1:7" x14ac:dyDescent="0.3">
      <c r="A67" s="15" t="s">
        <v>727</v>
      </c>
      <c r="B67" s="15" t="s">
        <v>749</v>
      </c>
      <c r="C67" s="15" t="s">
        <v>750</v>
      </c>
      <c r="D67" s="15" t="s">
        <v>734</v>
      </c>
      <c r="E67" s="16">
        <v>26209</v>
      </c>
      <c r="F67" s="16">
        <v>26150</v>
      </c>
      <c r="G67" s="16">
        <f t="shared" si="3"/>
        <v>-59</v>
      </c>
    </row>
    <row r="68" spans="1:7" x14ac:dyDescent="0.3">
      <c r="A68" s="15" t="s">
        <v>727</v>
      </c>
      <c r="B68" s="15" t="s">
        <v>749</v>
      </c>
      <c r="C68" s="15" t="s">
        <v>752</v>
      </c>
      <c r="D68" s="15" t="s">
        <v>734</v>
      </c>
      <c r="E68" s="16">
        <v>31165</v>
      </c>
      <c r="F68" s="16">
        <v>31046</v>
      </c>
      <c r="G68" s="16">
        <f t="shared" si="3"/>
        <v>-119</v>
      </c>
    </row>
    <row r="69" spans="1:7" x14ac:dyDescent="0.3">
      <c r="A69" s="15" t="s">
        <v>727</v>
      </c>
      <c r="B69" s="15" t="s">
        <v>749</v>
      </c>
      <c r="C69" s="15" t="s">
        <v>753</v>
      </c>
      <c r="D69" s="15" t="s">
        <v>734</v>
      </c>
      <c r="E69" s="16">
        <v>24103</v>
      </c>
      <c r="F69" s="16">
        <v>24078</v>
      </c>
      <c r="G69" s="16">
        <f t="shared" si="3"/>
        <v>-25</v>
      </c>
    </row>
    <row r="70" spans="1:7" x14ac:dyDescent="0.3">
      <c r="A70" s="15" t="s">
        <v>727</v>
      </c>
      <c r="B70" s="15" t="s">
        <v>755</v>
      </c>
      <c r="C70" s="15" t="s">
        <v>750</v>
      </c>
      <c r="D70" s="15" t="s">
        <v>734</v>
      </c>
      <c r="E70" s="16">
        <v>40500</v>
      </c>
      <c r="F70" s="16">
        <v>40559</v>
      </c>
      <c r="G70" s="16">
        <f t="shared" si="3"/>
        <v>59</v>
      </c>
    </row>
    <row r="71" spans="1:7" x14ac:dyDescent="0.3">
      <c r="A71" s="15" t="s">
        <v>727</v>
      </c>
      <c r="B71" s="15" t="s">
        <v>755</v>
      </c>
      <c r="C71" s="15" t="s">
        <v>752</v>
      </c>
      <c r="D71" s="15" t="s">
        <v>734</v>
      </c>
      <c r="E71" s="16">
        <v>43998</v>
      </c>
      <c r="F71" s="16">
        <v>44117</v>
      </c>
      <c r="G71" s="16">
        <f t="shared" si="3"/>
        <v>119</v>
      </c>
    </row>
    <row r="72" spans="1:7" x14ac:dyDescent="0.3">
      <c r="A72" s="15" t="s">
        <v>727</v>
      </c>
      <c r="B72" s="15" t="s">
        <v>755</v>
      </c>
      <c r="C72" s="15" t="s">
        <v>753</v>
      </c>
      <c r="D72" s="15" t="s">
        <v>734</v>
      </c>
      <c r="E72" s="16">
        <v>29865</v>
      </c>
      <c r="F72" s="16">
        <v>29890</v>
      </c>
      <c r="G72" s="16">
        <f t="shared" si="3"/>
        <v>25</v>
      </c>
    </row>
  </sheetData>
  <mergeCells count="1">
    <mergeCell ref="A2:F2"/>
  </mergeCells>
  <conditionalFormatting sqref="F5:F18">
    <cfRule type="cellIs" dxfId="1" priority="1" operator="equal">
      <formula>"Yes"</formula>
    </cfRule>
    <cfRule type="cellIs" dxfId="0" priority="2" operator="equal">
      <formula>"No"</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1167"/>
  <sheetViews>
    <sheetView workbookViewId="0"/>
  </sheetViews>
  <sheetFormatPr defaultRowHeight="14.4" x14ac:dyDescent="0.3"/>
  <cols>
    <col min="1" max="1" width="2" customWidth="1"/>
  </cols>
  <sheetData>
    <row r="1" spans="2:2" ht="15.6" x14ac:dyDescent="0.3">
      <c r="B1" s="3" t="s">
        <v>756</v>
      </c>
    </row>
    <row r="3" spans="2:2" x14ac:dyDescent="0.3">
      <c r="B3" s="4" t="s">
        <v>757</v>
      </c>
    </row>
    <row r="34" spans="2:2" x14ac:dyDescent="0.3">
      <c r="B34" s="4" t="s">
        <v>758</v>
      </c>
    </row>
    <row r="65" spans="2:2" x14ac:dyDescent="0.3">
      <c r="B65" s="4" t="s">
        <v>759</v>
      </c>
    </row>
    <row r="97" spans="2:2" x14ac:dyDescent="0.3">
      <c r="B97" s="4" t="s">
        <v>760</v>
      </c>
    </row>
    <row r="128" spans="2:2" x14ac:dyDescent="0.3">
      <c r="B128" s="4" t="s">
        <v>761</v>
      </c>
    </row>
    <row r="159" spans="2:2" x14ac:dyDescent="0.3">
      <c r="B159" s="4" t="s">
        <v>762</v>
      </c>
    </row>
    <row r="182" spans="2:2" x14ac:dyDescent="0.3">
      <c r="B182" s="4" t="s">
        <v>763</v>
      </c>
    </row>
    <row r="218" spans="2:2" x14ac:dyDescent="0.3">
      <c r="B218" s="4" t="s">
        <v>764</v>
      </c>
    </row>
    <row r="249" spans="2:2" x14ac:dyDescent="0.3">
      <c r="B249" s="4" t="s">
        <v>765</v>
      </c>
    </row>
    <row r="270" spans="2:2" x14ac:dyDescent="0.3">
      <c r="B270" s="4" t="s">
        <v>766</v>
      </c>
    </row>
    <row r="302" spans="2:2" x14ac:dyDescent="0.3">
      <c r="B302" s="4" t="s">
        <v>767</v>
      </c>
    </row>
    <row r="326" spans="2:2" x14ac:dyDescent="0.3">
      <c r="B326" s="4" t="s">
        <v>768</v>
      </c>
    </row>
    <row r="351" spans="2:2" x14ac:dyDescent="0.3">
      <c r="B351" s="4" t="s">
        <v>769</v>
      </c>
    </row>
    <row r="373" spans="2:2" x14ac:dyDescent="0.3">
      <c r="B373" s="4" t="s">
        <v>770</v>
      </c>
    </row>
    <row r="395" spans="2:2" x14ac:dyDescent="0.3">
      <c r="B395" s="4" t="s">
        <v>771</v>
      </c>
    </row>
    <row r="417" spans="2:2" x14ac:dyDescent="0.3">
      <c r="B417" s="4" t="s">
        <v>772</v>
      </c>
    </row>
    <row r="440" spans="2:2" x14ac:dyDescent="0.3">
      <c r="B440" s="4" t="s">
        <v>773</v>
      </c>
    </row>
    <row r="462" spans="2:2" x14ac:dyDescent="0.3">
      <c r="B462" s="4" t="s">
        <v>774</v>
      </c>
    </row>
    <row r="494" spans="2:2" x14ac:dyDescent="0.3">
      <c r="B494" s="4" t="s">
        <v>775</v>
      </c>
    </row>
    <row r="516" spans="2:2" x14ac:dyDescent="0.3">
      <c r="B516" s="4" t="s">
        <v>776</v>
      </c>
    </row>
    <row r="539" spans="2:2" x14ac:dyDescent="0.3">
      <c r="B539" s="4" t="s">
        <v>777</v>
      </c>
    </row>
    <row r="567" spans="2:2" x14ac:dyDescent="0.3">
      <c r="B567" s="4" t="s">
        <v>778</v>
      </c>
    </row>
    <row r="608" spans="2:2" x14ac:dyDescent="0.3">
      <c r="B608" s="4" t="s">
        <v>779</v>
      </c>
    </row>
    <row r="631" spans="2:2" x14ac:dyDescent="0.3">
      <c r="B631" s="4" t="s">
        <v>780</v>
      </c>
    </row>
    <row r="658" spans="2:2" x14ac:dyDescent="0.3">
      <c r="B658" s="4" t="s">
        <v>781</v>
      </c>
    </row>
    <row r="680" spans="2:2" x14ac:dyDescent="0.3">
      <c r="B680" s="4" t="s">
        <v>782</v>
      </c>
    </row>
    <row r="703" spans="2:2" x14ac:dyDescent="0.3">
      <c r="B703" s="4" t="s">
        <v>783</v>
      </c>
    </row>
    <row r="735" spans="2:2" x14ac:dyDescent="0.3">
      <c r="B735" s="4" t="s">
        <v>784</v>
      </c>
    </row>
    <row r="758" spans="2:2" x14ac:dyDescent="0.3">
      <c r="B758" s="4" t="s">
        <v>785</v>
      </c>
    </row>
    <row r="791" spans="2:2" x14ac:dyDescent="0.3">
      <c r="B791" s="4" t="s">
        <v>786</v>
      </c>
    </row>
    <row r="814" spans="2:2" x14ac:dyDescent="0.3">
      <c r="B814" s="4" t="s">
        <v>787</v>
      </c>
    </row>
    <row r="838" spans="2:2" x14ac:dyDescent="0.3">
      <c r="B838" s="4" t="s">
        <v>788</v>
      </c>
    </row>
    <row r="862" spans="2:2" x14ac:dyDescent="0.3">
      <c r="B862" s="4" t="s">
        <v>789</v>
      </c>
    </row>
    <row r="899" spans="2:2" x14ac:dyDescent="0.3">
      <c r="B899" s="4" t="s">
        <v>790</v>
      </c>
    </row>
    <row r="937" spans="2:2" x14ac:dyDescent="0.3">
      <c r="B937" s="4" t="s">
        <v>791</v>
      </c>
    </row>
    <row r="969" spans="2:2" x14ac:dyDescent="0.3">
      <c r="B969" s="4" t="s">
        <v>792</v>
      </c>
    </row>
    <row r="993" spans="2:2" x14ac:dyDescent="0.3">
      <c r="B993" s="4" t="s">
        <v>793</v>
      </c>
    </row>
    <row r="1018" spans="2:2" x14ac:dyDescent="0.3">
      <c r="B1018" s="4" t="s">
        <v>794</v>
      </c>
    </row>
    <row r="1044" spans="2:2" x14ac:dyDescent="0.3">
      <c r="B1044" s="4" t="s">
        <v>795</v>
      </c>
    </row>
    <row r="1069" spans="2:2" x14ac:dyDescent="0.3">
      <c r="B1069" s="4" t="s">
        <v>796</v>
      </c>
    </row>
    <row r="1094" spans="2:2" x14ac:dyDescent="0.3">
      <c r="B1094" s="4" t="s">
        <v>797</v>
      </c>
    </row>
    <row r="1116" spans="2:2" x14ac:dyDescent="0.3">
      <c r="B1116" s="4" t="s">
        <v>798</v>
      </c>
    </row>
    <row r="1137" spans="2:2" x14ac:dyDescent="0.3">
      <c r="B1137" s="4" t="s">
        <v>799</v>
      </c>
    </row>
    <row r="1167" spans="2:2" x14ac:dyDescent="0.3">
      <c r="B1167" s="4" t="s">
        <v>800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Test Results</vt:lpstr>
      <vt:lpstr>Variant Detail</vt:lpstr>
      <vt:lpstr>Defects</vt:lpstr>
      <vt:lpstr>DB vs Raw</vt:lpstr>
      <vt:lpstr>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Lakshmi Narasimha Manti</cp:lastModifiedBy>
  <dcterms:created xsi:type="dcterms:W3CDTF">2026-09-26T12:02:53Z</dcterms:created>
  <dcterms:modified xsi:type="dcterms:W3CDTF">2026-09-26T12:03:26Z</dcterms:modified>
</cp:coreProperties>
</file>