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meghalaya (15)\meghalaya (2)\meghalaya\docs\"/>
    </mc:Choice>
  </mc:AlternateContent>
  <xr:revisionPtr revIDLastSave="0" documentId="13_ncr:1_{DF656793-88D3-4C9F-807E-363DFB537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est Results" sheetId="2" r:id="rId2"/>
    <sheet name="Variant Detail" sheetId="3" r:id="rId3"/>
    <sheet name="Defects" sheetId="4" r:id="rId4"/>
    <sheet name="DB vs Raw" sheetId="5" r:id="rId5"/>
    <sheet name="Evidence" sheetId="6" r:id="rId6"/>
  </sheets>
  <definedNames>
    <definedName name="_xlnm._FilterDatabase" localSheetId="1" hidden="1">'Test Results'!$A$1:$P$31</definedName>
    <definedName name="_xlnm._FilterDatabase" localSheetId="2" hidden="1">'Variant Detail'!$A$1:$P$44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2" i="5" l="1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F18" i="5"/>
  <c r="E18" i="5"/>
  <c r="F17" i="5"/>
  <c r="E17" i="5"/>
  <c r="E16" i="5"/>
  <c r="F16" i="5" s="1"/>
  <c r="E15" i="5"/>
  <c r="F15" i="5" s="1"/>
  <c r="E14" i="5"/>
  <c r="F14" i="5" s="1"/>
  <c r="E13" i="5"/>
  <c r="F13" i="5" s="1"/>
  <c r="E12" i="5"/>
  <c r="F12" i="5" s="1"/>
  <c r="F11" i="5"/>
  <c r="E11" i="5"/>
  <c r="E10" i="5"/>
  <c r="F10" i="5" s="1"/>
  <c r="F9" i="5"/>
  <c r="E9" i="5"/>
  <c r="E8" i="5"/>
  <c r="F8" i="5" s="1"/>
  <c r="E7" i="5"/>
  <c r="F7" i="5" s="1"/>
  <c r="E6" i="5"/>
  <c r="F6" i="5" s="1"/>
  <c r="E5" i="5"/>
  <c r="F5" i="5" s="1"/>
  <c r="B17" i="1"/>
  <c r="B16" i="1"/>
  <c r="B15" i="1"/>
  <c r="B14" i="1"/>
  <c r="C13" i="1"/>
  <c r="B13" i="1"/>
  <c r="C12" i="1"/>
  <c r="B12" i="1"/>
  <c r="B7" i="1"/>
  <c r="B6" i="1"/>
  <c r="B8" i="1" s="1"/>
  <c r="B5" i="1"/>
  <c r="B20" i="1" l="1"/>
</calcChain>
</file>

<file path=xl/sharedStrings.xml><?xml version="1.0" encoding="utf-8"?>
<sst xmlns="http://schemas.openxmlformats.org/spreadsheetml/2006/main" count="1599" uniqueCount="802">
  <si>
    <t>MGNREGA Use-Case Test Report — Megh One AI (v2, after fixes)</t>
  </si>
  <si>
    <t>Test date 2026-09-26 · 30 use cases from 'Test_Case_Results_21st_Sep_26_MGNREGA (1).csv' (DATA-001 … DATA-030)</t>
  </si>
  <si>
    <t>Result (per use case) — after fixes</t>
  </si>
  <si>
    <t>Before fixes (round 1, same day)</t>
  </si>
  <si>
    <t>Use cases tested</t>
  </si>
  <si>
    <t>16 PASS / 14 FAIL</t>
  </si>
  <si>
    <t>PASSED</t>
  </si>
  <si>
    <t>FAILED</t>
  </si>
  <si>
    <t>Pass rate</t>
  </si>
  <si>
    <t>Comparison with the testers' 21 Sep status</t>
  </si>
  <si>
    <t>21 Sep (testers)</t>
  </si>
  <si>
    <t>26 Sep (this test)</t>
  </si>
  <si>
    <t>Passed</t>
  </si>
  <si>
    <t>Failed</t>
  </si>
  <si>
    <t>On-Hold</t>
  </si>
  <si>
    <t>Fixed since 21 Sep (Failed/On-Hold → PASS)</t>
  </si>
  <si>
    <t>Passed 21 Sep but FAIL now (newly found: DATA-017 scheme prompt, DATA-021 wrong number)</t>
  </si>
  <si>
    <t>Still failing (Failed or On-Hold on 21 Sep)</t>
  </si>
  <si>
    <t>DB vs raw data</t>
  </si>
  <si>
    <t>Reconciliation measures that match (statewide totals)</t>
  </si>
  <si>
    <t>Row counts and every statewide total are identical. One village (GENAPARA, code 274268) is mapped to a different district/block in the DB than in the raw file — see 'DB vs Raw' and Defect 10. For every test figure, the megh_db and raw values are shown side by side on 'Test Results'.</t>
  </si>
  <si>
    <t>How the test was run</t>
  </si>
  <si>
    <t>1. Each use-case template was filled with concrete values — the testers' own 21 Sep example where the sheet gives one (MAWKYRWAT block, SOUTH TURA, DAMASH, JAKREM, MAWRYNGKNENG), plus extra variants where a different case matters (duplicate village names, short FY '25-26', constituency). 43 queries in total (41 for the 30 use cases + 2 diagnostics).</t>
  </si>
  <si>
    <t>2. Every query was put to the real bot pipeline (app.pipeline.answer_question — the function behind POST /api/query) with the live model gateway and megh_db. When the bot paused with one-tap options, the option an officer would pick was clicked (MGNREGA; block; the named district; whole constituency).</t>
  </si>
  <si>
    <t>3. After the fixes the full set was run twice more (fresh sessions). Before the fixes: run twice, DATA-029 five times (round-1 report: MGNREGA_UseCase_Test_Report_2026-09-26.xlsx). A use case PASSES only if every one of its queries gives the correct figure in both runs, without an unnecessary 'which scheme?' prompt for an MGNREGA-only measure (the criterion the testers used on 21 Sep).</t>
  </si>
  <si>
    <t>4. The expected figure for every query was computed independently twice: (a) read-only SQL on megh_db.curated.v_employment / v_expenditure, and (b) pandas on the raw CSVs. Bot figures were matched against both, allowing only display rounding (lakh ↔ crore).</t>
  </si>
  <si>
    <t>5. Every answer was also read by hand; the 'Failure reason / remarks' column gives the exact bot text, the correct value and, where found, the code-level root cause.</t>
  </si>
  <si>
    <t>6. Photo proofs: one PNG per query in the 'Evidence' sheet (and docs/MGNREGA_UseCase_Evidence_2026-09-26_after_fixes). Each is a capture of that run — officer turns, chips clicked, the bot's reply verbatim, the SQL it executed, and the Bot vs megh_db vs raw table. They are rendered from the graded run rather than taken as browser screenshots, so the photo always shows the exact answer that was graded.</t>
  </si>
  <si>
    <t>Units: MGNREGA expenditure is stored in LAKH ₹ (1 crore = 100 lakh). Years are financial years (2024-25 = Apr 2024 – Mar 2025).</t>
  </si>
  <si>
    <t>Use cases that failed in round 1 — and the fix</t>
  </si>
  <si>
    <t>DATA-003</t>
  </si>
  <si>
    <t>[now PASS] Block sharing a village's name: 'couldn't build a working query' (Defect 1)</t>
  </si>
  <si>
    <t>DATA-004</t>
  </si>
  <si>
    <t>[now PASS] SOUTH TURA constituency rejected as out-of-scope (Defect 2)</t>
  </si>
  <si>
    <t>DATA-011</t>
  </si>
  <si>
    <t>[now PASS] Asks which scheme for material expenditure (Defect 3); figure correct after choosing</t>
  </si>
  <si>
    <t>DATA-013</t>
  </si>
  <si>
    <t>[now PASS] Refuses admin expenditure; data is 0 at source (Defect 9, product decision)</t>
  </si>
  <si>
    <t>DATA-014</t>
  </si>
  <si>
    <t>[now PASS] SOUTH TURA out-of-scope; NONGKREM returns codes and counts zero-employment villages (Defects 2, 5)</t>
  </si>
  <si>
    <t>DATA-016</t>
  </si>
  <si>
    <t>[now PASS] WRONG NUMBER: MAWKYRWAT block answered with the village figure, 273 vs 11,590 (Defect 1)</t>
  </si>
  <si>
    <t>DATA-017</t>
  </si>
  <si>
    <t>[now PASS] Asks which scheme for women employment (Defect 3); figure correct after choosing</t>
  </si>
  <si>
    <t>DATA-019</t>
  </si>
  <si>
    <t>[now PASS] Asks which scheme for women % (Defect 3); figure correct after choosing</t>
  </si>
  <si>
    <t>DATA-020</t>
  </si>
  <si>
    <t>DATA-021</t>
  </si>
  <si>
    <t>[now PASS] WRONG NUMBER: 38.00 instead of 38.16 (integer division, Defect 4)</t>
  </si>
  <si>
    <t>DATA-023</t>
  </si>
  <si>
    <t>[now PASS] No figures given for wages vs materials (Defect 6)</t>
  </si>
  <si>
    <t>DATA-028</t>
  </si>
  <si>
    <t>[now PASS] Routed to reference documents; JAKREM treated as a scheme (Defect 7)</t>
  </si>
  <si>
    <t>DATA-029</t>
  </si>
  <si>
    <t>[now PASS] Intermittent: 1 of 5 runs answered (Defect 8)</t>
  </si>
  <si>
    <t>DATA-030</t>
  </si>
  <si>
    <t>[now PASS] Asks which scheme for 'employment generated' (Defect 3); figures correct after choosing</t>
  </si>
  <si>
    <t>TC ID</t>
  </si>
  <si>
    <t>Test Scenario</t>
  </si>
  <si>
    <t>Test Input / Action (sheet)</t>
  </si>
  <si>
    <t>Expected Result (sheet)</t>
  </si>
  <si>
    <t>Concrete query tested (2026-09-26)</t>
  </si>
  <si>
    <t>Bot answer (final turn)</t>
  </si>
  <si>
    <t>megh_db value</t>
  </si>
  <si>
    <t>Raw CSV value</t>
  </si>
  <si>
    <t>DB = Raw?</t>
  </si>
  <si>
    <t>Numbers correct?</t>
  </si>
  <si>
    <t>Status 26 Sep (this test)</t>
  </si>
  <si>
    <t>Failure reason / remarks</t>
  </si>
  <si>
    <t>Tester status 21 Sep</t>
  </si>
  <si>
    <t>Change vs 21 Sep</t>
  </si>
  <si>
    <t>Evidence (photo)</t>
  </si>
  <si>
    <t>Status before fixes (26 Sep, round 1)</t>
  </si>
  <si>
    <t>DATA-001</t>
  </si>
  <si>
    <t>Village + Year expenditure</t>
  </si>
  <si>
    <t>What was the total expenditure in [village] during [year]?</t>
  </si>
  <si>
    <t>Return Total_Exp for that village/year.</t>
  </si>
  <si>
    <t>(a) What was the total expenditure in DAMASH during 2024-25?  → chips clicked: MGNREGA (rural employment)
(b) What was the total expenditure in JAKREM during 25-26?  → chips clicked: MGNREGA (rural employment)
(c) What was the total expenditure in ASIMGRE village of East Garo Hills during 2024-25?  → chips clicked: MGNREGA (rural employment)</t>
  </si>
  <si>
    <t>(a) The total expenditure in Damash during FY 2024-25 for MGNREGA was 216.48 lakh.
(b) The total expenditure in Jakrem for FY 2025-26 under MGNREGA was 337.93 lakh.
(c) The total expenditure in Asimgre village of East Garo Hills during FY 2024-25 for MGNREGA was 9.38 lakh.</t>
  </si>
  <si>
    <t>(a) Total expenditure (lakh): 216.48 lakh
(b) Total expenditure (lakh): 337.93 lakh
(c) Total expenditure (lakh): 9.38 lakh</t>
  </si>
  <si>
    <t>Yes</t>
  </si>
  <si>
    <t>(a) Yes
(b) Yes
(c) Yes</t>
  </si>
  <si>
    <t>PASS</t>
  </si>
  <si>
    <t>(a) PASS — Correct in both runs; figures match megh_db and the raw CSV. Bot: “The total expenditure in Damash during FY 2024-25 for MGNREGA was 216.48 lakh.”
(b) PASS — Correct in both runs; figures match megh_db and the raw CSV. Bot: “The total expenditure in Jakrem for FY 2025-26 under MGNREGA was 337.93 lakh.”
(c) PASS — Correct in both runs; figures match megh_db and the raw CSV. Bot: “The total expenditure in Asimgre village of East Garo Hills during FY 2024-25 for MGNREGA was 9.38 lakh.”</t>
  </si>
  <si>
    <t>still passing</t>
  </si>
  <si>
    <t>See Evidence: DATA-001a, DATA-001b, DATA-001c</t>
  </si>
  <si>
    <t>DATA-002</t>
  </si>
  <si>
    <t>District + Year expenditure</t>
  </si>
  <si>
    <t>What was the total expenditure in [district] during [year]?</t>
  </si>
  <si>
    <t>Aggregate Total_Exp for district/year.</t>
  </si>
  <si>
    <t>(a) What was the total expenditure in West Garo Hills during 2024-25?  → chips clicked: MGNREGA (rural employment)
(b) What was the total expenditure in East Khasi Hills during 2023-24?  → chips clicked: MGNREGA (rural employment)</t>
  </si>
  <si>
    <t>(a) The total expenditure in West Garo Hills during FY 2024-25 for MGNREGA was 257.01 crore.
(b) The total expenditure in East Khasi Hills during FY 2023-24 for MGNREGA was 8996.36 lakh.</t>
  </si>
  <si>
    <t>(a) Total expenditure (lakh): 25,701.49 lakh
(b) Total expenditure (lakh): 8,996.36 lakh</t>
  </si>
  <si>
    <t>(a) Yes
(b) Yes</t>
  </si>
  <si>
    <t>(a) PASS — Correct in both runs; figures match megh_db and the raw CSV. Bot: “The total expenditure in West Garo Hills during FY 2024-25 for MGNREGA was 257.01 crore.”
(b) PASS — Correct in both runs; figures match megh_db and the raw CSV. Bot: “The total expenditure in East Khasi Hills during FY 2023-24 for MGNREGA was 8996.36 lakh.”</t>
  </si>
  <si>
    <t>See Evidence: DATA-002a, DATA-002b</t>
  </si>
  <si>
    <t>Block + Year expenditure</t>
  </si>
  <si>
    <t>What was the total expenditure in [block] during [year]?</t>
  </si>
  <si>
    <t>Aggregate Total_Exp for block/year.</t>
  </si>
  <si>
    <t>(a) What was the total expenditure in MAWKYRWAT during 2024-25 for MGNREGA, the block, not the village
(b) What was the total expenditure in MAWKYRWAT during 2024-25?  → chips clicked: MGNREGA (rural employment); The MAWKYRWAT block
(c, diagnostic) What was the total expenditure in Mawkyrwat block during 2024-25?  → chips clicked: MGNREGA (rural employment)</t>
  </si>
  <si>
    <t>(a) The total expenditure in MAWKYRWAT during FY 2024-25 for MGNREGA was 40.79 crore.
(b) The total expenditure in MAWKYRWAT during FY 2024-25 for MGNREGA was 40.79 crore.
(c, diagnostic) The total expenditure in Mawkyrwat block during FY 2024-25 for MGNREGA was 40.79 crore.</t>
  </si>
  <si>
    <t>(a) Total expenditure (lakh): 4,079 lakh
(b) Total expenditure (lakh): 4,079 lakh
(c, diagnostic) Total expenditure (lakh): 4,079 lakh</t>
  </si>
  <si>
    <t>(a) Yes
(b) Yes
(c, diagnostic) Yes</t>
  </si>
  <si>
    <t>(a) PASS — Correct in both runs; figures match megh_db and the raw CSV. Bot: “The total expenditure in MAWKYRWAT during FY 2024-25 for MGNREGA was 40.79 crore.”  Fixed KI-041: _explicit_level_in ignores the negated level in the bot's own chip '…, the block, not the village' (MGNREGA), so the BLOCK is resolved.
(b) PASS — Correct in both runs; figures match megh_db and the raw CSV. Bot: “The total expenditure in MAWKYRWAT during FY 2024-25 for MGNREGA was 40.79 crore.”  Fixed KI-041: _explicit_level_in ignores the negated level in the bot's own chip '…, the block, not the village' (MGNREGA), so the BLOCK is resolved.
(c, diagnostic) PASS — Correct in both runs; figures match megh_db and the raw CSV. Bot: “The total expenditure in Mawkyrwat block during FY 2024-25 for MGNREGA was 40.79 crore.”  Fixed KI-041: _explicit_level_in ignores the negated level in the bot's own chip '…, the block, not the village' (MGNREGA), so the BLOCK is resolved.</t>
  </si>
  <si>
    <t>fixed</t>
  </si>
  <si>
    <t>See Evidence: DATA-003a, DATA-003b, DATA-003c</t>
  </si>
  <si>
    <t>FAIL</t>
  </si>
  <si>
    <t>Constituency + Year employment</t>
  </si>
  <si>
    <t>How many persons received employment in [assembly_constituency] during [year]?</t>
  </si>
  <si>
    <t>Aggregate Employment Provided Persons.</t>
  </si>
  <si>
    <t>(a) How many persons received employment in SOUTH TURA during 2024-25?  → chips clicked: The whole SOUTH TURA constituency
(b) How many persons received employment in GAMBEGRE constituency during 2024-25?  → chips clicked: The whole GAMBEGRE constituency</t>
  </si>
  <si>
    <t>(a) 152 persons received employment in SOUTH TURA during FY 2024-25.
(b) 8623 persons received employment in GAMBEGRE constituency during FY 2024-25.</t>
  </si>
  <si>
    <t>(a) Persons employed: 152
(b) Persons employed: 8,623</t>
  </si>
  <si>
    <t>(a) PASS — Correct in both runs; figures match megh_db and the raw CSV. Bot: “152 persons received employment in SOUTH TURA during FY 2024-25.”  Fixed KI-042: an exact MGNREGA assembly-constituency name the extractor tagged as a district (SOUTH TURA) is re-read as the constituency instead of 'outside Meghalaya'.
(b) PASS — Correct in both runs; figures match megh_db and the raw CSV. Bot: “8623 persons received employment in GAMBEGRE constituency during FY 2024-25.”  Fixed KI-042: an exact MGNREGA assembly-constituency name the extractor tagged as a district (SOUTH TURA) is re-read as the constituency instead of 'outside Meghalaya'.</t>
  </si>
  <si>
    <t>See Evidence: DATA-004a, DATA-004b</t>
  </si>
  <si>
    <t>DATA-005</t>
  </si>
  <si>
    <t>Village employment</t>
  </si>
  <si>
    <t>How many households received employment in [village]?</t>
  </si>
  <si>
    <t>Return Employment Provided Households.</t>
  </si>
  <si>
    <t>(a) How many households received employment in DAMASH during 24-25?
(b) How many households received employment in UMDOH 18TH MILE during 2024-25?</t>
  </si>
  <si>
    <t>(a) 433 households received employment in Damash during FY 2024-25.
(b) 38 households received employment in Umdoh 18Th Mile during FY 2024-25.</t>
  </si>
  <si>
    <t>(a) Households employed: 433
(b) Households employed: 38</t>
  </si>
  <si>
    <t>(a) PASS — Correct in both runs; figures match megh_db and the raw CSV. Bot: “433 households received employment in Damash during FY 2024-25.”
(b) PASS — Correct in both runs; figures match megh_db and the raw CSV. Bot: “38 households received employment in Umdoh 18Th Mile during FY 2024-25.”</t>
  </si>
  <si>
    <t>See Evidence: DATA-005a, DATA-005b</t>
  </si>
  <si>
    <t>DATA-006</t>
  </si>
  <si>
    <t>Village person-days</t>
  </si>
  <si>
    <t>How many person-days were generated in [village]?</t>
  </si>
  <si>
    <t>Return Employment Provided Total Person Days.</t>
  </si>
  <si>
    <t>How many person-days were generated in JAKREM during 2024-25?</t>
  </si>
  <si>
    <t>Jakrem generated 57,391 person-days in FY 2024-25.</t>
  </si>
  <si>
    <t>Person-days: 57,391</t>
  </si>
  <si>
    <t>PASS — Correct in both runs; figures match megh_db and the raw CSV. Bot: “Jakrem generated 57,391 person-days in FY 2024-25.”</t>
  </si>
  <si>
    <t>See Evidence: DATA-006a</t>
  </si>
  <si>
    <t>DATA-007</t>
  </si>
  <si>
    <t>Village job cards</t>
  </si>
  <si>
    <t>How many job cards were issued in [village]?</t>
  </si>
  <si>
    <t>Return Job Cards Issued Total.</t>
  </si>
  <si>
    <t>How many job cards were issued in DAMASH during 2024-25?</t>
  </si>
  <si>
    <t>436 job cards were issued in Damash during FY 2024-25.</t>
  </si>
  <si>
    <t>Job cards: 436</t>
  </si>
  <si>
    <t>PASS — Correct in both runs; figures match megh_db and the raw CSV. Bot: “436 job cards were issued in Damash during FY 2024-25.”</t>
  </si>
  <si>
    <t>See Evidence: DATA-007a</t>
  </si>
  <si>
    <t>DATA-008</t>
  </si>
  <si>
    <t>Village women employment</t>
  </si>
  <si>
    <t>How many women were provided employment in [village]?</t>
  </si>
  <si>
    <t>Return Women Employment Provided.</t>
  </si>
  <si>
    <t>How many women were provided employment in DAMASH during 2024-25?</t>
  </si>
  <si>
    <t>308 women were provided employment in Damash during FY 2024-25.</t>
  </si>
  <si>
    <t>Women employed: 308</t>
  </si>
  <si>
    <t>PASS — Correct in both runs; figures match megh_db and the raw CSV. Bot: “308 women were provided employment in Damash during FY 2024-25.”</t>
  </si>
  <si>
    <t>See Evidence: DATA-008a</t>
  </si>
  <si>
    <t>DATA-009</t>
  </si>
  <si>
    <t>100-day completion</t>
  </si>
  <si>
    <t>How many households completed 100 days in [village]?</t>
  </si>
  <si>
    <t>Return Households Completed 100 Days Work.</t>
  </si>
  <si>
    <t>How many households completed 100 days in JAKREM during 2025-26?</t>
  </si>
  <si>
    <t>585 households completed 100 days in Jakrem during FY 2025-26.</t>
  </si>
  <si>
    <t>HH completed 100 days: 585</t>
  </si>
  <si>
    <t>PASS — Correct in both runs; figures match megh_db and the raw CSV. Bot: “585 households completed 100 days in Jakrem during FY 2025-26.”  Wording: full sentence with place and year (was a row dump).</t>
  </si>
  <si>
    <t>See Evidence: DATA-009a</t>
  </si>
  <si>
    <t>DATA-010</t>
  </si>
  <si>
    <t>Unskilled wages</t>
  </si>
  <si>
    <t>How much was spent on unskilled wages in [village] during [year]?</t>
  </si>
  <si>
    <t>Return Exp_Unskilled_Wage.</t>
  </si>
  <si>
    <t>How much was spent on unskilled wages in DAMASH during 2024-25?</t>
  </si>
  <si>
    <t>Damash spent 145.35 lakh on unskilled wages during FY 2024-25.</t>
  </si>
  <si>
    <t>Unskilled wage exp (lakh): 145.35 lakh</t>
  </si>
  <si>
    <t>PASS — Correct in both runs; figures match megh_db and the raw CSV. Bot: “Damash spent 145.35 lakh on unskilled wages during FY 2024-25.”</t>
  </si>
  <si>
    <t>See Evidence: DATA-010a</t>
  </si>
  <si>
    <t>Materials</t>
  </si>
  <si>
    <t>How much was spent on materials in [village] during [year]?</t>
  </si>
  <si>
    <t>Return Exp_Material.</t>
  </si>
  <si>
    <t>How much was spent on materials in JAKREM during 2024-25?</t>
  </si>
  <si>
    <t>Material expenditure in Jakrem for FY 2024-25 was 113.89 lakh.</t>
  </si>
  <si>
    <t>Material exp (lakh): 113.89 lakh</t>
  </si>
  <si>
    <t>PASS — Correct in both runs; figures match megh_db and the raw CSV. Bot: “Material expenditure in Jakrem for FY 2024-25 was 113.89 lakh.”  Fixed KI-043: 'spent on materials' pins MGNREGA; no 'which scheme?' pause.</t>
  </si>
  <si>
    <t>See Evidence: DATA-011a</t>
  </si>
  <si>
    <t>DATA-012</t>
  </si>
  <si>
    <t>Semi-skilled wages</t>
  </si>
  <si>
    <t>How much was spent on semi-skilled wages in [village]?</t>
  </si>
  <si>
    <t>Return Exp_Semi_Skilled_Wage.</t>
  </si>
  <si>
    <t>How much was spent on semi-skilled wages in DAMASH during 2024-25?</t>
  </si>
  <si>
    <t>Semi-skilled wages in Damash for FY 2024-25 were 12.67 lakh.</t>
  </si>
  <si>
    <t>Semi-skilled wage exp (lakh): 12.67 lakh</t>
  </si>
  <si>
    <t>PASS — Correct in both runs; figures match megh_db and the raw CSV. Bot: “Semi-skilled wages in Damash for FY 2024-25 were 12.67 lakh.”</t>
  </si>
  <si>
    <t>See Evidence: DATA-012a</t>
  </si>
  <si>
    <t>Administration</t>
  </si>
  <si>
    <t>What was the administrative expenditure in [block] during [year]?</t>
  </si>
  <si>
    <t>Aggregate Adm_Exp_Total.</t>
  </si>
  <si>
    <t>What was the administrative expenditure in MAWRYNGKNENG during 2024-25?  → chips clicked: The MAWRYNGKNENG C&amp;RD block</t>
  </si>
  <si>
    <t>Recorded MGNREGA administrative expenditure for MAWRYNGKNENG block in FY 2024-25: ₹0.00 lakh.
Please read this with care: the administrative-expenditure column was never populated at source, so this figure reflects what was recorded, not a confirmed zero spend. Statewide, the column is non-zero on only 1 of 18,818 records (₹0.90 lakh in total). The expenditure that is recorded is unskilled wages, semi-skilled wages, material and total expenditure — ask for any of those.</t>
  </si>
  <si>
    <t>Admin exp total (lakh): 0 lakh</t>
  </si>
  <si>
    <t>PASS — Correct in both runs; figures match megh_db and the raw CSV. Bot: “Recorded MGNREGA administrative expenditure for MAWRYNGKNENG block in FY 2024-25: ₹0.00 lakh.  Please read this with care: the administrative-expenditure column was never populated at source, so this figure reflects what”  Fixed KI-046 (D-025): the recorded admin expenditure is reported (₹0.00 lakh) with the 'never populated at source' caveat instead of a refusal.</t>
  </si>
  <si>
    <t>See Evidence: DATA-013a</t>
  </si>
  <si>
    <t>Assembly constituency</t>
  </si>
  <si>
    <t>Which villages in [assembly_constituency] received employment?</t>
  </si>
  <si>
    <t>Return relevant villages supported by the employment dataset.</t>
  </si>
  <si>
    <t>(a) Which villages in SOUTH TURA received employment during 2024-25?  → chips clicked: The whole SOUTH TURA constituency
(b) Which villages in NONGKREM constituency received employment during 2024-25?  → chips clicked: The whole NONGKREM constituency</t>
  </si>
  <si>
    <t>(a) SANGSANGGRE is the only village in SOUTH TURA that received employment during FY 2024-25.
(b) URMASI-U-JOH village in NONGKREM constituency received 66 persons employed during FY 2024-25, identified by village code 278424.</t>
  </si>
  <si>
    <t>(a) Villages with employment: SANGSANGGRE
(b) Villages with employment: URMASI-U-JOH</t>
  </si>
  <si>
    <t>(a) PASS — Correct in both runs; figures match megh_db and the raw CSV. Bot: “SANGSANGGRE is the only village in SOUTH TURA that received employment during FY 2024-25.”  Fixed KI-042 + KI-043 + KI-045: SOUTH TURA recognised; 'received employment' pins MGNREGA; the village list returns names and only villages with employment.
(b) PASS — Correct in both runs; figures match megh_db and the raw CSV. Bot: “URMASI-U-JOH village in NONGKREM constituency received 66 persons employed during FY 2024-25, identified by village code 278424.”  Fixed KI-042 + KI-043 + KI-045: SOUTH TURA recognised; 'received employment' pins MGNREGA; the village list returns names and only villages with employment.</t>
  </si>
  <si>
    <t>See Evidence: DATA-014a, DATA-014b</t>
  </si>
  <si>
    <t>DATA-015</t>
  </si>
  <si>
    <t>District employment</t>
  </si>
  <si>
    <t>How many total person-days were generated in [district] during [year]?</t>
  </si>
  <si>
    <t>Aggregate person-days by district/year.</t>
  </si>
  <si>
    <t>How many total person-days were generated in Ri Bhoi during 2024-25?</t>
  </si>
  <si>
    <t>Ri Bhoi generated 928,817 person-days during FY 2024-25.</t>
  </si>
  <si>
    <t>Person-days: 928,817</t>
  </si>
  <si>
    <t>PASS — Correct in both runs; figures match megh_db and the raw CSV. Bot: “Ri Bhoi generated 928,817 person-days during FY 2024-25.”</t>
  </si>
  <si>
    <t>See Evidence: DATA-015a</t>
  </si>
  <si>
    <t>Block employment</t>
  </si>
  <si>
    <t>How many households received employment in [block] during [year]?</t>
  </si>
  <si>
    <t>Aggregate employment households.</t>
  </si>
  <si>
    <t>(a) How many households received employment in MAWKYRWAT during 2024-25, the block, not the village
(b) How many households received employment in Dadenggiri block during 2024-25?
(c, diagnostic) How many households received employment in Mawkyrwat block during 2024-25?</t>
  </si>
  <si>
    <t>(a) 11,590 households received employment in MAWKYRWAT during FY 2024-25.
(b) 6,404 households received employment in Dadenggiri block during FY 2024-25.
(c, diagnostic) 11,590 households received employment in Mawkyrwat block during FY 2024-25.</t>
  </si>
  <si>
    <t>(a) Households employed: 11,590
(b) Households employed: 6,404
(c, diagnostic) Households employed: 11,590</t>
  </si>
  <si>
    <t>(a) PASS — Correct in both runs; figures match megh_db and the raw CSV. Bot: “11,590 households received employment in MAWKYRWAT during FY 2024-25.”  Fixed KI-041: 'the block, not the village' now resolves the block (11,590), not village 277399 (273).
(b) PASS — Correct in both runs; figures match megh_db and the raw CSV. Bot: “6,404 households received employment in Dadenggiri block during FY 2024-25.”  Fixed KI-041: 'the block, not the village' now resolves the block (11,590), not village 277399 (273).
(c, diagnostic) PASS — Correct in both runs; figures match megh_db and the raw CSV. Bot: “11,590 households received employment in Mawkyrwat block during FY 2024-25.”  Fixed KI-041: 'the block, not the village' now resolves the block (11,590), not village 277399 (273).</t>
  </si>
  <si>
    <t>See Evidence: DATA-016a, DATA-016b, DATA-016c</t>
  </si>
  <si>
    <t>District women employment</t>
  </si>
  <si>
    <t>How many women received employment in [district] during [year]?</t>
  </si>
  <si>
    <t>Aggregate women employment.</t>
  </si>
  <si>
    <t>How many women received employment in West Khasi Hills during 2023-24?</t>
  </si>
  <si>
    <t>16,096 women received employment in West Khasi Hills during FY 2023-24.</t>
  </si>
  <si>
    <t>Women employed: 16,096</t>
  </si>
  <si>
    <t>PASS — Correct in both runs; figures match megh_db and the raw CSV. Bot: “16,096 women received employment in West Khasi Hills during FY 2023-24.”  Fixed KI-043: 'women received employment' pins MGNREGA; no 'which scheme?' pause.</t>
  </si>
  <si>
    <t>See Evidence: DATA-017a</t>
  </si>
  <si>
    <t>DATA-018</t>
  </si>
  <si>
    <t>District job cards</t>
  </si>
  <si>
    <t>How many job cards were issued in [district] during [year]?</t>
  </si>
  <si>
    <t>Aggregate job cards.</t>
  </si>
  <si>
    <t>How many job cards were issued in East Garo Hills during 2024-25?</t>
  </si>
  <si>
    <t>East Garo Hills issued 24,601 job cards in FY 2024-25.</t>
  </si>
  <si>
    <t>Job cards: 24,601</t>
  </si>
  <si>
    <t>PASS — Correct in both runs; figures match megh_db and the raw CSV. Bot: “East Garo Hills issued 24,601 job cards in FY 2024-25.”</t>
  </si>
  <si>
    <t>See Evidence: DATA-018a</t>
  </si>
  <si>
    <t>Employment percentage</t>
  </si>
  <si>
    <t>What percentage of employment persons were women in [district]?</t>
  </si>
  <si>
    <t>Calculate women / persons × 100.</t>
  </si>
  <si>
    <t>What percentage of employment persons were women in West Garo Hills during 2024-25?</t>
  </si>
  <si>
    <t>West Garo Hills had 52.65% women among employment persons in FY 2024-25.</t>
  </si>
  <si>
    <t>Women % of persons: 52.65% [29,890 / 56,774]</t>
  </si>
  <si>
    <t>Women % of persons: 52.64% [29,865 / 56,733]</t>
  </si>
  <si>
    <t>PASS — Correct in both runs; figures match megh_db and the raw CSV. Bot: “West Garo Hills had 52.65% women among employment persons in FY 2024-25.”  Fixed KI-043: 'employment persons' pins MGNREGA; no 'which scheme?' pause.</t>
  </si>
  <si>
    <t>See Evidence: DATA-019a</t>
  </si>
  <si>
    <t>100-day percentage</t>
  </si>
  <si>
    <t>What percentage of employment households completed 100 days in [block]?</t>
  </si>
  <si>
    <t>Calculate 100-day households / employment households × 100.</t>
  </si>
  <si>
    <t>(a) What percentage of employment households completed 100 days in MAWKYRWAT during 2024-25, the block, not the village
(b) What percentage of employment households completed 100 days in Dadenggiri block during 2023-24?</t>
  </si>
  <si>
    <t>(a) In MAWKYRWAT during FY 2024-25, 3.39 percent of employment households completed 100 days.
(b) Dadenggiri block shows 6.67% of employment households completed 100 days during FY 2023-24.</t>
  </si>
  <si>
    <t>(a) 100-day HH %: 3.39% [393 / 11,590]
(b) 100-day HH %: 6.67% [634 / 9,507]</t>
  </si>
  <si>
    <t>(a) PASS — Correct in both runs; figures match megh_db and the raw CSV. Bot: “In MAWKYRWAT during FY 2024-25, 3.39 percent of employment households completed 100 days.”  Fixed KI-041 (block chip) and the '100 days' faithfulness false positive (answer is now a sentence, not '3.39 completion 100 day pct.').
(b) PASS — Correct in both runs; figures match megh_db and the raw CSV. Bot: “Dadenggiri block shows 6.67% of employment households completed 100 days during FY 2023-24.”  Fixed KI-041 (block chip) and the '100 days' faithfulness false positive (answer is now a sentence, not '3.39 completion 100 day pct.').</t>
  </si>
  <si>
    <t>See Evidence: DATA-020a, DATA-020b</t>
  </si>
  <si>
    <t>Person-days per household</t>
  </si>
  <si>
    <t>What was the average number of person-days per employment household in [district]?</t>
  </si>
  <si>
    <t>Calculate person-days / employment households.</t>
  </si>
  <si>
    <t>What was the average number of person-days per employment household in East Khasi Hills during 2024-25?</t>
  </si>
  <si>
    <t>East Khasi Hills recorded an average of 38.16 person-days per employment household during FY 2024-25.</t>
  </si>
  <si>
    <t>Person-days per HH: 38.16 [1,632,188 / 42,770]</t>
  </si>
  <si>
    <t>PASS — Correct in both runs; figures match megh_db and the raw CSV. Bot: “East Khasi Hills recorded an average of 38.16 person-days per employment household during FY 2024-25.”  Fixed KI-044: the integer numerator is cast to numeric (38.16, not 38.00).</t>
  </si>
  <si>
    <t>See Evidence: DATA-021a</t>
  </si>
  <si>
    <t>DATA-022</t>
  </si>
  <si>
    <t>Expenditure breakdown</t>
  </si>
  <si>
    <t>Give me the expenditure breakdown for [village] during [year].</t>
  </si>
  <si>
    <t>Return all available expenditure components + total.</t>
  </si>
  <si>
    <t>Give me the expenditure breakdown for DAMASH during 2024-25.  → chips clicked: MGNREGA (rural employment)</t>
  </si>
  <si>
    <t>The total expenditure for Damash under MGNREGA in FY 2024-25 was 216.48 lakh. This amount comprised 145.35 lakh in unskilled wages, 12.67 lakh in semi-skilled wages, and 58.46 lakh in material expenses.</t>
  </si>
  <si>
    <t>Unskilled (lakh): 145.35 lakh
Semi-skilled (lakh): 12.67 lakh
Material (lakh): 58.46 lakh
Total (lakh): 216.48 lakh</t>
  </si>
  <si>
    <t>PASS — Correct in both runs; figures match megh_db and the raw CSV. Bot: “The total expenditure for Damash under MGNREGA in FY 2024-25 was 216.48 lakh. This amount comprised 145.35 lakh in unskilled wages, 12.67 lakh in semi-skilled wages, and 58.46 lakh in material expenses.”</t>
  </si>
  <si>
    <t>See Evidence: DATA-022a</t>
  </si>
  <si>
    <t>Wage vs material</t>
  </si>
  <si>
    <t>Was more spent on wages or materials in [village]?</t>
  </si>
  <si>
    <t>Correctly compare wage and material expenditure.</t>
  </si>
  <si>
    <t>Was more spent on wages or materials in JAKREM during 2024-25?</t>
  </si>
  <si>
    <t>Wages spending of 219.48 lakh exceeded materials spending of 113.89 lakh in Jakrem during FY 2024-25.</t>
  </si>
  <si>
    <t>Wages = unskilled+semi (lakh): 219.48 lakh
Material (lakh): 113.89 lakh</t>
  </si>
  <si>
    <t>PASS — Correct in both runs; figures match megh_db and the raw CSV. Bot: “Wages spending of 219.48 lakh exceeded materials spending of 113.89 lakh in Jakrem during FY 2024-25.”  Fixed KI-043 + KI-047: no scheme pause; a comparison must return both figures; a ÷100 under a _lakh alias is removed (_mgnrega_lakh_not_divided) and every amount carries 'lakh'.</t>
  </si>
  <si>
    <t>See Evidence: DATA-023a</t>
  </si>
  <si>
    <t>DATA-024</t>
  </si>
  <si>
    <t>Highest district expenditure</t>
  </si>
  <si>
    <t>Which district had the highest expenditure during [year]?</t>
  </si>
  <si>
    <t>Identify district with highest aggregate Total_Exp.</t>
  </si>
  <si>
    <t>(a) Which district had the highest expenditure during 2024-25?  → chips clicked: MGNREGA (rural employment)
(b) Which district had the highest expenditure for MGNREGA during 2023-24?</t>
  </si>
  <si>
    <t>(a) WEST GARO HILLS district had the highest expenditure of 257.01 crore during FY 2024-25. This figure represents the top-ranked district in Meghalaya for that financial year.
(b) WEST GARO HILLS district had the highest expenditure of 148.81 crore for MGNREGA during FY 2023-24. This figure represents the top-ranked district in Meghalaya for that financial year.</t>
  </si>
  <si>
    <t>(a) Top district by expenditure: WEST GARO HILLS (25,701.49)
(b) Top district by expenditure: WEST GARO HILLS (14,880.51)</t>
  </si>
  <si>
    <t>(a) PASS — Correct in both runs; figures match megh_db and the raw CSV. Bot: “WEST GARO HILLS district had the highest expenditure of 257.01 crore during FY 2024-25. This figure represents the top-ranked district in Meghalaya for that financial year.”
(b) PASS — Correct in both runs; figures match megh_db and the raw CSV. Bot: “WEST GARO HILLS district had the highest expenditure of 148.81 crore for MGNREGA during FY 2023-24. This figure represents the top-ranked district in Meghalaya for that financial year.”</t>
  </si>
  <si>
    <t>See Evidence: DATA-024a, DATA-024b</t>
  </si>
  <si>
    <t>DATA-025</t>
  </si>
  <si>
    <t>Highest block employment</t>
  </si>
  <si>
    <t>Which block generated the highest person-days during [year]?</t>
  </si>
  <si>
    <t>Identify block with highest person-days.</t>
  </si>
  <si>
    <t>Which block generated the highest person-days during 2024-25?</t>
  </si>
  <si>
    <t>The TIKRIKILLA block in WEST GARO HILLS generated 773,491 person-days during FY 2024-25, which is the highest figure in Meghalaya for that financial year.</t>
  </si>
  <si>
    <t>Top block by person-days: TIKRIKILLA (773,491)</t>
  </si>
  <si>
    <t>PASS — Correct in both runs; figures match megh_db and the raw CSV. Bot: “The TIKRIKILLA block in WEST GARO HILLS generated 773,491 person-days during FY 2024-25, which is the highest figure in Meghalaya for that financial year.”  Wording: now says it is the highest in Meghalaya (was 'highest in West Garo Hills district').</t>
  </si>
  <si>
    <t>See Evidence: DATA-025a</t>
  </si>
  <si>
    <t>DATA-026</t>
  </si>
  <si>
    <t>Highest village employment</t>
  </si>
  <si>
    <t>Which village generated the highest person-days during [year]?</t>
  </si>
  <si>
    <t>Identify village with highest person-days.</t>
  </si>
  <si>
    <t>(a) Which village generated the highest person-days during 2023-24?
(b) Which village generated the highest person-days during 2022-23?</t>
  </si>
  <si>
    <t>(a) Mawryngkneng village in East Khasi Hills generated 91,425 person-days, which is the highest figure in Meghalaya for FY 2023-24. The record also shows village code 278380, block name MAWRYNGKNENG, and district EAST KHASI HILLS.
(b) Mawryngkneng village in East Khasi Hills generated 90,017 person-days, which is the highest figure in Meghalaya for FY 2022-23. The result also includes village code 278380, block name MAWRYNGKNENG, and district name EAST KHASI HILLS.</t>
  </si>
  <si>
    <t>(a) Top village by person-days: MAWRYNGKNENG (91,425)
(b) Top village by person-days: MAWRYNGKNENG (90,017)</t>
  </si>
  <si>
    <t>(a) PASS — Correct in both runs; figures match megh_db and the raw CSV. Bot: “Mawryngkneng village in East Khasi Hills generated 91,425 person-days, which is the highest figure in Meghalaya for FY 2023-24. The record also shows village code 278380, block name MAWRYNGKNENG, and district EAST KHASI ”
(b) PASS — Correct in both runs; figures match megh_db and the raw CSV. Bot: “Mawryngkneng village in East Khasi Hills generated 90,017 person-days, which is the highest figure in Meghalaya for FY 2022-23. The result also includes village code 278380, block name MAWRYNGKNENG, and district name EAS”</t>
  </si>
  <si>
    <t>See Evidence: DATA-026a, DATA-026b</t>
  </si>
  <si>
    <t>DATA-027</t>
  </si>
  <si>
    <t>Highest women employment</t>
  </si>
  <si>
    <t>Which district had the highest women employment during [year]?</t>
  </si>
  <si>
    <t>Identify highest district.</t>
  </si>
  <si>
    <t>Which district had the highest women employment during 2024-25?</t>
  </si>
  <si>
    <t>East Khasi Hills district had 34,537 women employed during FY 2024-25, which is the highest figure in Meghalaya.</t>
  </si>
  <si>
    <t>Top district by women employment: EAST KHASI HILLS (34,537)</t>
  </si>
  <si>
    <t>PASS — Correct in both runs; figures match megh_db and the raw CSV. Bot: “East Khasi Hills district had 34,537 women employed during FY 2024-25, which is the highest figure in Meghalaya.”  Wording: now says it is the highest in Meghalaya (was 'the only district recorded').</t>
  </si>
  <si>
    <t>See Evidence: DATA-027a</t>
  </si>
  <si>
    <t>Expenditure + employment</t>
  </si>
  <si>
    <t>How much was spent and how many person-days were generated in [village] during [year]?</t>
  </si>
  <si>
    <t>Correctly combine both datasets.</t>
  </si>
  <si>
    <t>How much was spent and how many person-days were generated in JAKREM during 2024-25?</t>
  </si>
  <si>
    <t>Total expenditure was 333.37 lakh and 57,391 person-days were generated in Jakrem during FY 2024-25.</t>
  </si>
  <si>
    <t>Total expenditure (lakh): 333.37 lakh
Person-days: 57,391</t>
  </si>
  <si>
    <t>PASS — Correct in both runs; figures match megh_db and the raw CSV. Bot: “Total expenditure was 333.37 lakh and 57,391 person-days were generated in Jakrem during FY 2024-25.”  Fixed KI-048: spend + person-days for one area is built deterministically (two CTEs, parameter-bound) — no model SQL, no verifier false positive, no KB fallback.</t>
  </si>
  <si>
    <t>See Evidence: DATA-028a</t>
  </si>
  <si>
    <t>Block expenditure + employment</t>
  </si>
  <si>
    <t>Compare expenditure and person-days in [block] during [year].</t>
  </si>
  <si>
    <t>Return both metrics and comparison.</t>
  </si>
  <si>
    <t>Compare expenditure and person-days in MAWRYNGKNENG during 2024-25, the block, not another area type</t>
  </si>
  <si>
    <t>Total expenditure in MAWRYNGKNENG for FY 2024-25 was 942.59 lakh, with 164,650 person-days recorded.</t>
  </si>
  <si>
    <t>Total expenditure (lakh): 942.59 lakh
Person-days: 164,650</t>
  </si>
  <si>
    <t>PASS — Correct in both runs; figures match megh_db and the raw CSV. Bot: “Total expenditure in MAWRYNGKNENG for FY 2024-25 was 942.59 lakh, with 164,650 person-days recorded.”  Fixed KI-048 + KI-041: deterministic two-CTE query; was 1 of 5 runs, now every run.</t>
  </si>
  <si>
    <t>See Evidence: DATA-029a</t>
  </si>
  <si>
    <t>District expenditure + employment</t>
  </si>
  <si>
    <t>Compare total expenditure and employment generated in [district] during [year].</t>
  </si>
  <si>
    <t>Return expenditure and employment metrics from both datasets.</t>
  </si>
  <si>
    <t>Compare total expenditure and employment generated in West Garo Hills during 2024-25.</t>
  </si>
  <si>
    <t>Total expenditure in West Garo Hills for FY 2024-25 was 25701.49 lakh, generating 2808417 person days of employment.</t>
  </si>
  <si>
    <t>Total expenditure (lakh): 25,701.49 lakh
Person-days: 2,808,417</t>
  </si>
  <si>
    <t>Total expenditure (lakh): 25,701.49 lakh
Person-days: 2,806,403</t>
  </si>
  <si>
    <t>No (GENAPARA)</t>
  </si>
  <si>
    <t>PASS — Correct in both runs; figures match megh_db and the raw CSV. Bot: “Total expenditure in West Garo Hills for FY 2024-25 was 25701.49 lakh, generating 2808417 person days of employment.”  Fixed KI-043: 'employment generated' pins MGNREGA; figures from the deterministic query.</t>
  </si>
  <si>
    <t>See Evidence: DATA-030a</t>
  </si>
  <si>
    <t>Variant</t>
  </si>
  <si>
    <t>Diagnostic?</t>
  </si>
  <si>
    <t>Question asked</t>
  </si>
  <si>
    <t>Chips clicked (bot pauses)</t>
  </si>
  <si>
    <t>Final route</t>
  </si>
  <si>
    <t>Bot answer — run 1 (after fixes)</t>
  </si>
  <si>
    <t>Bot answer — run 2 (after fixes)</t>
  </si>
  <si>
    <t>SQL executed (run 1)</t>
  </si>
  <si>
    <t>Metric</t>
  </si>
  <si>
    <t>Bot matched DB/raw?</t>
  </si>
  <si>
    <t>megh_db</t>
  </si>
  <si>
    <t>Raw CSV</t>
  </si>
  <si>
    <t>Verdict</t>
  </si>
  <si>
    <t>Reason</t>
  </si>
  <si>
    <t>Evidence</t>
  </si>
  <si>
    <t>DATA-001a</t>
  </si>
  <si>
    <t>What was the total expenditure in DAMASH during 2024-25?</t>
  </si>
  <si>
    <t>MGNREGA (rural employment)</t>
  </si>
  <si>
    <t>data</t>
  </si>
  <si>
    <t>The total expenditure in Damash during FY 2024-25 for MGNREGA was 216.48 lakh.</t>
  </si>
  <si>
    <t>SELECT SUM(total_exp) AS total_expenditure_lakh
FROM curated.v_expenditure
WHERE village_code = 274695 AND year_key = 2024
LIMIT 1</t>
  </si>
  <si>
    <t>Total expenditure (lakh)</t>
  </si>
  <si>
    <t>216.48 lakh</t>
  </si>
  <si>
    <t>Correct in both runs; figures match megh_db and the raw CSV. Bot: “The total expenditure in Damash during FY 2024-25 for MGNREGA was 216.48 lakh.”</t>
  </si>
  <si>
    <t>DATA-001a.png</t>
  </si>
  <si>
    <t>DATA-001b</t>
  </si>
  <si>
    <t>What was the total expenditure in JAKREM during 25-26?</t>
  </si>
  <si>
    <t>The total expenditure in Jakrem for FY 2025-26 under MGNREGA was 337.93 lakh.</t>
  </si>
  <si>
    <t>SELECT SUM(total_exp) AS total_expenditure_lakh
FROM curated.v_expenditure
WHERE village_code = 277391 AND year_key = 2025
LIMIT 1</t>
  </si>
  <si>
    <t>337.93 lakh</t>
  </si>
  <si>
    <t>Correct in both runs; figures match megh_db and the raw CSV. Bot: “The total expenditure in Jakrem for FY 2025-26 under MGNREGA was 337.93 lakh.”</t>
  </si>
  <si>
    <t>DATA-001b.png</t>
  </si>
  <si>
    <t>DATA-001c</t>
  </si>
  <si>
    <t>What was the total expenditure in ASIMGRE village of East Garo Hills during 2024-25?</t>
  </si>
  <si>
    <t>The total expenditure in Asimgre village of East Garo Hills during FY 2024-25 for MGNREGA was 9.38 lakh.</t>
  </si>
  <si>
    <t>SELECT SUM(total_exp) AS total_expenditure_lakh
FROM curated.v_expenditure
WHERE year_key = 2024
  AND village_code = 275373
LIMIT 1</t>
  </si>
  <si>
    <t>9.38 lakh</t>
  </si>
  <si>
    <t>Correct in both runs; figures match megh_db and the raw CSV. Bot: “The total expenditure in Asimgre village of East Garo Hills during FY 2024-25 for MGNREGA was 9.38 lakh.”</t>
  </si>
  <si>
    <t>DATA-001c.png</t>
  </si>
  <si>
    <t>DATA-002a</t>
  </si>
  <si>
    <t>What was the total expenditure in West Garo Hills during 2024-25?</t>
  </si>
  <si>
    <t>The total expenditure in West Garo Hills during FY 2024-25 for MGNREGA was 257.01 crore.</t>
  </si>
  <si>
    <t>SELECT ROUND(SUM(total_exp) / 100, 2) AS total_expenditure_crore
FROM curated.v_expenditure
WHERE year_key = 2024
  AND lgd_district = 'WEST GARO HILLS'
LIMIT 1</t>
  </si>
  <si>
    <t>25,701.49 lakh</t>
  </si>
  <si>
    <t>Correct in both runs; figures match megh_db and the raw CSV. Bot: “The total expenditure in West Garo Hills during FY 2024-25 for MGNREGA was 257.01 crore.”</t>
  </si>
  <si>
    <t>DATA-002a.png</t>
  </si>
  <si>
    <t>DATA-002b</t>
  </si>
  <si>
    <t>What was the total expenditure in East Khasi Hills during 2023-24?</t>
  </si>
  <si>
    <t>The total expenditure in East Khasi Hills during FY 2023-24 for MGNREGA was 8996.36 lakh.</t>
  </si>
  <si>
    <t>The total expenditure in East Khasi Hills during FY 2023-24 for MGNREGA was 89.96 crore.</t>
  </si>
  <si>
    <t>SELECT ROUND(SUM(total_exp), 2) AS total_expenditure_lakh
FROM curated.v_expenditure
WHERE year_key = 2023
  AND lgd_district = 'EAST KHASI HILLS'
LIMIT 1</t>
  </si>
  <si>
    <t>8,996.36 lakh</t>
  </si>
  <si>
    <t>Correct in both runs; figures match megh_db and the raw CSV. Bot: “The total expenditure in East Khasi Hills during FY 2023-24 for MGNREGA was 8996.36 lakh.”</t>
  </si>
  <si>
    <t>DATA-002b.png</t>
  </si>
  <si>
    <t>DATA-003a</t>
  </si>
  <si>
    <t>What was the total expenditure in MAWKYRWAT during 2024-25 for MGNREGA, the block, not the village</t>
  </si>
  <si>
    <t>(none)</t>
  </si>
  <si>
    <t>The total expenditure in MAWKYRWAT during FY 2024-25 for MGNREGA was 40.79 crore.</t>
  </si>
  <si>
    <t>SELECT ROUND(SUM(total_exp) / 100, 2) AS total_expenditure_crore
FROM curated.v_expenditure
WHERE lgd_block = 'MAWKYRWAT' AND year_key = 2024
LIMIT 1</t>
  </si>
  <si>
    <t>4,079 lakh</t>
  </si>
  <si>
    <t>Correct in both runs; figures match megh_db and the raw CSV. Bot: “The total expenditure in MAWKYRWAT during FY 2024-25 for MGNREGA was 40.79 crore.”  Fixed KI-041: _explicit_level_in ignores the negated level in the bot's own chip '…, the block, not the village' (MGNREGA), so the BLOCK is resolved.</t>
  </si>
  <si>
    <t>DATA-003a.png</t>
  </si>
  <si>
    <t>DATA-003b</t>
  </si>
  <si>
    <t>What was the total expenditure in MAWKYRWAT during 2024-25?</t>
  </si>
  <si>
    <t>MGNREGA (rural employment); The MAWKYRWAT block</t>
  </si>
  <si>
    <t>DATA-003b.png</t>
  </si>
  <si>
    <t>DATA-003c</t>
  </si>
  <si>
    <t>What was the total expenditure in Mawkyrwat block during 2024-25?</t>
  </si>
  <si>
    <t>The total expenditure in Mawkyrwat block during FY 2024-25 for MGNREGA was 40.79 crore.</t>
  </si>
  <si>
    <t>Correct in both runs; figures match megh_db and the raw CSV. Bot: “The total expenditure in Mawkyrwat block during FY 2024-25 for MGNREGA was 40.79 crore.”  Fixed KI-041: _explicit_level_in ignores the negated level in the bot's own chip '…, the block, not the village' (MGNREGA), so the BLOCK is resolved.</t>
  </si>
  <si>
    <t>DATA-003c.png</t>
  </si>
  <si>
    <t>DATA-004a</t>
  </si>
  <si>
    <t>How many persons received employment in SOUTH TURA during 2024-25?</t>
  </si>
  <si>
    <t>The whole SOUTH TURA constituency</t>
  </si>
  <si>
    <t>152 persons received employment in SOUTH TURA during FY 2024-25.</t>
  </si>
  <si>
    <t>SELECT SUM(persons_employed) AS persons_employed
FROM curated.v_employment
WHERE year_key = 2024
  AND UPPER(assembly_constituency_name) = UPPER('SOUTH TURA')
LIMIT 1</t>
  </si>
  <si>
    <t>Persons employed</t>
  </si>
  <si>
    <t>152</t>
  </si>
  <si>
    <t>Correct in both runs; figures match megh_db and the raw CSV. Bot: “152 persons received employment in SOUTH TURA during FY 2024-25.”  Fixed KI-042: an exact MGNREGA assembly-constituency name the extractor tagged as a district (SOUTH TURA) is re-read as the constituency instead of 'outside Meghalaya'.</t>
  </si>
  <si>
    <t>DATA-004a.png</t>
  </si>
  <si>
    <t>DATA-004b</t>
  </si>
  <si>
    <t>How many persons received employment in GAMBEGRE constituency during 2024-25?</t>
  </si>
  <si>
    <t>The whole GAMBEGRE constituency</t>
  </si>
  <si>
    <t>8623 persons received employment in GAMBEGRE constituency during FY 2024-25.</t>
  </si>
  <si>
    <t>SELECT SUM(persons_employed) AS persons_employed
FROM curated.v_employment
WHERE year_key = 2024
  AND UPPER(assembly_constituency_name) = UPPER('GAMBEGRE')
LIMIT 1</t>
  </si>
  <si>
    <t>8,623</t>
  </si>
  <si>
    <t>Correct in both runs; figures match megh_db and the raw CSV. Bot: “8623 persons received employment in GAMBEGRE constituency during FY 2024-25.”  Fixed KI-042: an exact MGNREGA assembly-constituency name the extractor tagged as a district (SOUTH TURA) is re-read as the constituency instead of 'outside Meghalaya'.</t>
  </si>
  <si>
    <t>DATA-004b.png</t>
  </si>
  <si>
    <t>DATA-005a</t>
  </si>
  <si>
    <t>How many households received employment in DAMASH during 24-25?</t>
  </si>
  <si>
    <t>433 households received employment in Damash during FY 2024-25.</t>
  </si>
  <si>
    <t>SELECT SUM(households_employed) AS households_employed
FROM curated.v_employment
WHERE village_code = 274695
  AND year_key = 2024
LIMIT 1</t>
  </si>
  <si>
    <t>Households employed</t>
  </si>
  <si>
    <t>433</t>
  </si>
  <si>
    <t>Correct in both runs; figures match megh_db and the raw CSV. Bot: “433 households received employment in Damash during FY 2024-25.”</t>
  </si>
  <si>
    <t>DATA-005a.png</t>
  </si>
  <si>
    <t>DATA-005b</t>
  </si>
  <si>
    <t>How many households received employment in UMDOH 18TH MILE during 2024-25?</t>
  </si>
  <si>
    <t>38 households received employment in Umdoh 18Th Mile during FY 2024-25.</t>
  </si>
  <si>
    <t>SELECT SUM(households_employed) AS households_employed
FROM curated.v_employment
WHERE village_code = 277515
  AND year_key = 2024
LIMIT 1</t>
  </si>
  <si>
    <t>38</t>
  </si>
  <si>
    <t>Correct in both runs; figures match megh_db and the raw CSV. Bot: “38 households received employment in Umdoh 18Th Mile during FY 2024-25.”</t>
  </si>
  <si>
    <t>DATA-005b.png</t>
  </si>
  <si>
    <t>DATA-006a</t>
  </si>
  <si>
    <t>SELECT SUM(person_days) AS person_days
FROM curated.v_employment
WHERE village_code = 277391 AND year_key = 2024
LIMIT 1</t>
  </si>
  <si>
    <t>Person-days</t>
  </si>
  <si>
    <t>57,391</t>
  </si>
  <si>
    <t>Correct in both runs; figures match megh_db and the raw CSV. Bot: “Jakrem generated 57,391 person-days in FY 2024-25.”</t>
  </si>
  <si>
    <t>DATA-006a.png</t>
  </si>
  <si>
    <t>DATA-007a</t>
  </si>
  <si>
    <t>SELECT SUM(job_cards_issued_total) AS job_card_stock
FROM curated.v_employment
WHERE year_key = 2024 AND village_code = 274695
LIMIT 1</t>
  </si>
  <si>
    <t>Job cards</t>
  </si>
  <si>
    <t>436</t>
  </si>
  <si>
    <t>Correct in both runs; figures match megh_db and the raw CSV. Bot: “436 job cards were issued in Damash during FY 2024-25.”</t>
  </si>
  <si>
    <t>DATA-007a.png</t>
  </si>
  <si>
    <t>DATA-008a</t>
  </si>
  <si>
    <t>SELECT SUM(women_employment_provided) AS women_employment_provided
FROM curated.v_employment
WHERE village_code = 274695 AND year_key = 2024
LIMIT 1</t>
  </si>
  <si>
    <t>Women employed</t>
  </si>
  <si>
    <t>308</t>
  </si>
  <si>
    <t>Correct in both runs; figures match megh_db and the raw CSV. Bot: “308 women were provided employment in Damash during FY 2024-25.”</t>
  </si>
  <si>
    <t>DATA-008a.png</t>
  </si>
  <si>
    <t>DATA-009a</t>
  </si>
  <si>
    <t>SELECT SUM(households_completed_100_days) AS households_completed_100_days
FROM curated.v_employment
WHERE village_code = 277391
  AND year_key = 2025
LIMIT 1</t>
  </si>
  <si>
    <t>HH completed 100 days</t>
  </si>
  <si>
    <t>585</t>
  </si>
  <si>
    <t>Correct in both runs; figures match megh_db and the raw CSV. Bot: “585 households completed 100 days in Jakrem during FY 2025-26.”  Wording: full sentence with place and year (was a row dump).</t>
  </si>
  <si>
    <t>DATA-009a.png</t>
  </si>
  <si>
    <t>DATA-010a</t>
  </si>
  <si>
    <t>SELECT ROUND(SUM(unskilled_wage_exp), 2) AS unskilled_wage_lakh
FROM curated.v_expenditure
WHERE village_code = 274695 AND year_key = 2024
LIMIT 1</t>
  </si>
  <si>
    <t>Unskilled wage exp (lakh)</t>
  </si>
  <si>
    <t>145.35 lakh</t>
  </si>
  <si>
    <t>Correct in both runs; figures match megh_db and the raw CSV. Bot: “Damash spent 145.35 lakh on unskilled wages during FY 2024-25.”</t>
  </si>
  <si>
    <t>DATA-010a.png</t>
  </si>
  <si>
    <t>DATA-011a</t>
  </si>
  <si>
    <t>SELECT ROUND(SUM(material_exp), 2) AS material_expenditure_lakh
FROM curated.v_expenditure
WHERE village_code = 277391 AND year_key = 2024
LIMIT 1</t>
  </si>
  <si>
    <t>Material exp (lakh)</t>
  </si>
  <si>
    <t>113.89 lakh</t>
  </si>
  <si>
    <t>Correct in both runs; figures match megh_db and the raw CSV. Bot: “Material expenditure in Jakrem for FY 2024-25 was 113.89 lakh.”  Fixed KI-043: 'spent on materials' pins MGNREGA; no 'which scheme?' pause.</t>
  </si>
  <si>
    <t>DATA-011a.png</t>
  </si>
  <si>
    <t>DATA-012a</t>
  </si>
  <si>
    <t>12.67 lakh was spent on semi-skilled wages in Damash during FY 2024-25.</t>
  </si>
  <si>
    <t>SELECT SUM(semi_skilled_wage_exp) AS semi_skilled_wage_lakh
FROM curated.v_expenditure
WHERE village_code = 274695 AND year_key = 2024
LIMIT 1</t>
  </si>
  <si>
    <t>Semi-skilled wage exp (lakh)</t>
  </si>
  <si>
    <t>12.67 lakh</t>
  </si>
  <si>
    <t>Correct in both runs; figures match megh_db and the raw CSV. Bot: “Semi-skilled wages in Damash for FY 2024-25 were 12.67 lakh.”</t>
  </si>
  <si>
    <t>DATA-012a.png</t>
  </si>
  <si>
    <t>DATA-013a</t>
  </si>
  <si>
    <t>What was the administrative expenditure in MAWRYNGKNENG during 2024-25?</t>
  </si>
  <si>
    <t>The MAWRYNGKNENG C&amp;RD block</t>
  </si>
  <si>
    <t>SELECT ROUND(SUM(admin_total_exp)::numeric, 2) AS admin_expenditure_lakh, COUNT(*) AS source_rows FROM curated.v_expenditure WHERE UPPER(lgd_block) = UPPER('MAWRYNGKNENG') AND year_key = 2024</t>
  </si>
  <si>
    <t>Admin exp total (lakh)</t>
  </si>
  <si>
    <t>0 lakh</t>
  </si>
  <si>
    <t>Correct in both runs; figures match megh_db and the raw CSV. Bot: “Recorded MGNREGA administrative expenditure for MAWRYNGKNENG block in FY 2024-25: ₹0.00 lakh.  Please read this with care: the administrative-expenditure column was never populated at source, so this figure reflects what”  Fixed KI-046 (D-025): the recorded admin expenditure is reported (₹0.00 lakh) with the 'never populated at source' caveat instead of a refusal.</t>
  </si>
  <si>
    <t>DATA-013a.png</t>
  </si>
  <si>
    <t>DATA-014a</t>
  </si>
  <si>
    <t>Which villages in SOUTH TURA received employment during 2024-25?</t>
  </si>
  <si>
    <t>SANGSANGGRE is the only village in SOUTH TURA that received employment during FY 2024-25.</t>
  </si>
  <si>
    <t>SELECT lgd_village_name, village_code
FROM curated.v_employment
WHERE year_key = 2024
  AND UPPER(assembly_constituency_name) = UPPER('SOUTH TURA')
  AND persons_employed &gt; 0
GROUP BY lgd_village_name, village_code
ORDER BY SUM(persons_employed) DESC
LIMIT 100</t>
  </si>
  <si>
    <t>Villages with employment</t>
  </si>
  <si>
    <t>SANGSANGGRE</t>
  </si>
  <si>
    <t>Correct in both runs; figures match megh_db and the raw CSV. Bot: “SANGSANGGRE is the only village in SOUTH TURA that received employment during FY 2024-25.”  Fixed KI-042 + KI-043 + KI-045: SOUTH TURA recognised; 'received employment' pins MGNREGA; the village list returns names and only villages with employment.</t>
  </si>
  <si>
    <t>DATA-014a.png</t>
  </si>
  <si>
    <t>DATA-014b</t>
  </si>
  <si>
    <t>Which villages in NONGKREM constituency received employment during 2024-25?</t>
  </si>
  <si>
    <t>The whole NONGKREM constituency</t>
  </si>
  <si>
    <t>URMASI-U-JOH village in NONGKREM constituency received 66 persons employed during FY 2024-25, identified by village code 278424.</t>
  </si>
  <si>
    <t>SELECT lgd_village_name, village_code, SUM(persons_employed) AS persons_employed
FROM curated.v_employment
WHERE year_key = 2024
  AND UPPER(assembly_constituency_name) = UPPER('NONGKREM')
GROUP BY lgd_village_name, village_code
HAVING SUM(persons_employed) &gt; 0
ORDER BY persons_employed DESC
LIMIT 100</t>
  </si>
  <si>
    <t>URMASI-U-JOH</t>
  </si>
  <si>
    <t>Correct in both runs; figures match megh_db and the raw CSV. Bot: “URMASI-U-JOH village in NONGKREM constituency received 66 persons employed during FY 2024-25, identified by village code 278424.”  Fixed KI-042 + KI-043 + KI-045: SOUTH TURA recognised; 'received employment' pins MGNREGA; the village list returns names and only villages with employment.</t>
  </si>
  <si>
    <t>DATA-014b.png</t>
  </si>
  <si>
    <t>DATA-015a</t>
  </si>
  <si>
    <t>SELECT SUM(person_days) AS person_days
FROM curated.v_employment
WHERE year_key = 2024
  AND lgd_district = 'RI BHOI'
LIMIT 1</t>
  </si>
  <si>
    <t>928,817</t>
  </si>
  <si>
    <t>Correct in both runs; figures match megh_db and the raw CSV. Bot: “Ri Bhoi generated 928,817 person-days during FY 2024-25.”</t>
  </si>
  <si>
    <t>DATA-015a.png</t>
  </si>
  <si>
    <t>DATA-016a</t>
  </si>
  <si>
    <t>How many households received employment in MAWKYRWAT during 2024-25, the block, not the village</t>
  </si>
  <si>
    <t>11,590 households received employment in MAWKYRWAT during FY 2024-25.</t>
  </si>
  <si>
    <t>SELECT SUM(households_employed) AS households_employed
FROM curated.v_employment
WHERE year_key = 2024
  AND lgd_block = 'MAWKYRWAT'
LIMIT 1</t>
  </si>
  <si>
    <t>11,590</t>
  </si>
  <si>
    <t>Correct in both runs; figures match megh_db and the raw CSV. Bot: “11,590 households received employment in MAWKYRWAT during FY 2024-25.”  Fixed KI-041: 'the block, not the village' now resolves the block (11,590), not village 277399 (273).</t>
  </si>
  <si>
    <t>DATA-016a.png</t>
  </si>
  <si>
    <t>DATA-016b</t>
  </si>
  <si>
    <t>How many households received employment in Dadenggiri block during 2024-25?</t>
  </si>
  <si>
    <t>6,404 households received employment in Dadenggiri block during FY 2024-25.</t>
  </si>
  <si>
    <t>SELECT SUM(households_employed) AS households_employed
FROM curated.v_employment
WHERE lgd_block = 'DADENGGIRI' AND year_key = 2024
LIMIT 1</t>
  </si>
  <si>
    <t>6,404</t>
  </si>
  <si>
    <t>Correct in both runs; figures match megh_db and the raw CSV. Bot: “6,404 households received employment in Dadenggiri block during FY 2024-25.”  Fixed KI-041: 'the block, not the village' now resolves the block (11,590), not village 277399 (273).</t>
  </si>
  <si>
    <t>DATA-016b.png</t>
  </si>
  <si>
    <t>DATA-016c</t>
  </si>
  <si>
    <t>How many households received employment in Mawkyrwat block during 2024-25?</t>
  </si>
  <si>
    <t>11,590 households received employment in Mawkyrwat block during FY 2024-25.</t>
  </si>
  <si>
    <t>SELECT SUM(households_employed) AS households_employed
FROM curated.v_employment
WHERE lgd_block = 'MAWKYRWAT' AND year_key = 2024
LIMIT 1</t>
  </si>
  <si>
    <t>Correct in both runs; figures match megh_db and the raw CSV. Bot: “11,590 households received employment in Mawkyrwat block during FY 2024-25.”  Fixed KI-041: 'the block, not the village' now resolves the block (11,590), not village 277399 (273).</t>
  </si>
  <si>
    <t>DATA-016c.png</t>
  </si>
  <si>
    <t>DATA-017a</t>
  </si>
  <si>
    <t>SELECT SUM(women_employment_provided) AS women_employment_provided
FROM curated.v_employment
WHERE year_key = 2023
  AND lgd_district = 'WEST KHASI HILLS'
LIMIT 1</t>
  </si>
  <si>
    <t>16,096</t>
  </si>
  <si>
    <t>Correct in both runs; figures match megh_db and the raw CSV. Bot: “16,096 women received employment in West Khasi Hills during FY 2023-24.”  Fixed KI-043: 'women received employment' pins MGNREGA; no 'which scheme?' pause.</t>
  </si>
  <si>
    <t>DATA-017a.png</t>
  </si>
  <si>
    <t>DATA-018a</t>
  </si>
  <si>
    <t>SELECT SUM(job_cards_issued_total) AS job_card_stock
FROM curated.v_employment
WHERE year_key = 2024
  AND lgd_district = 'EAST GARO HILLS'
LIMIT 1</t>
  </si>
  <si>
    <t>24,601</t>
  </si>
  <si>
    <t>Correct in both runs; figures match megh_db and the raw CSV. Bot: “East Garo Hills issued 24,601 job cards in FY 2024-25.”</t>
  </si>
  <si>
    <t>DATA-018a.png</t>
  </si>
  <si>
    <t>DATA-019a</t>
  </si>
  <si>
    <t>SELECT ROUND(100.0 * SUM(women_employment_provided)::numeric / NULLIF(SUM(persons_employed), 0), 2) AS women_share_pct
FROM curated.v_employment
WHERE year_key = 2024
  AND lgd_district = 'WEST GARO HILLS'
LIMIT 1</t>
  </si>
  <si>
    <t>Women % of persons</t>
  </si>
  <si>
    <t>52.65% [29,890 / 56,774]</t>
  </si>
  <si>
    <t>52.64% [29,865 / 56,733]</t>
  </si>
  <si>
    <t>Correct in both runs; figures match megh_db and the raw CSV. Bot: “West Garo Hills had 52.65% women among employment persons in FY 2024-25.”  Fixed KI-043: 'employment persons' pins MGNREGA; no 'which scheme?' pause.</t>
  </si>
  <si>
    <t>DATA-019a.png</t>
  </si>
  <si>
    <t>DATA-020a</t>
  </si>
  <si>
    <t>What percentage of employment households completed 100 days in MAWKYRWAT during 2024-25, the block, not the village</t>
  </si>
  <si>
    <t>In MAWKYRWAT during FY 2024-25, 3.39 percent of employment households completed 100 days.</t>
  </si>
  <si>
    <t>SELECT 
    ROUND(
        100.0 * SUM(households_completed_100_days)::numeric / NULLIF(SUM(households_employed), 0), 
        2
    ) AS completion_100_day_pct
FROM curated.v_employment
WHERE year_key = 2024
  AND lgd_block = 'MAWKYRWAT'
LIMIT 1</t>
  </si>
  <si>
    <t>100-day HH %</t>
  </si>
  <si>
    <t>3.39% [393 / 11,590]</t>
  </si>
  <si>
    <t>Correct in both runs; figures match megh_db and the raw CSV. Bot: “In MAWKYRWAT during FY 2024-25, 3.39 percent of employment households completed 100 days.”  Fixed KI-041 (block chip) and the '100 days' faithfulness false positive (answer is now a sentence, not '3.39 completion 100 day pct.').</t>
  </si>
  <si>
    <t>DATA-020a.png</t>
  </si>
  <si>
    <t>DATA-020b</t>
  </si>
  <si>
    <t>What percentage of employment households completed 100 days in Dadenggiri block during 2023-24?</t>
  </si>
  <si>
    <t>Dadenggiri block shows 6.67% of employment households completed 100 days during FY 2023-24.</t>
  </si>
  <si>
    <t>SELECT 
    ROUND(100.0 * SUM(households_completed_100_days)::numeric / NULLIF(SUM(households_employed), 0), 2) AS completion_100_day_pct
FROM curated.v_employment
WHERE year_key = 2023
  AND lgd_block = 'DADENGGIRI'
LIMIT 1</t>
  </si>
  <si>
    <t>6.67% [634 / 9,507]</t>
  </si>
  <si>
    <t>Correct in both runs; figures match megh_db and the raw CSV. Bot: “Dadenggiri block shows 6.67% of employment households completed 100 days during FY 2023-24.”  Fixed KI-041 (block chip) and the '100 days' faithfulness false positive (answer is now a sentence, not '3.39 completion 100 day pct.').</t>
  </si>
  <si>
    <t>DATA-020b.png</t>
  </si>
  <si>
    <t>DATA-021a</t>
  </si>
  <si>
    <t>SELECT ROUND(SUM(person_days)::numeric / NULLIF(SUM(households_employed), 0), 2) AS avg_person_days_per_household
FROM curated.v_employment
WHERE year_key = 2024
  AND lgd_district = 'EAST KHASI HILLS'
LIMIT 1</t>
  </si>
  <si>
    <t>Person-days per HH</t>
  </si>
  <si>
    <t>38.16 [1,632,188 / 42,770]</t>
  </si>
  <si>
    <t>Correct in both runs; figures match megh_db and the raw CSV. Bot: “East Khasi Hills recorded an average of 38.16 person-days per employment household during FY 2024-25.”  Fixed KI-044: the integer numerator is cast to numeric (38.16, not 38.00).</t>
  </si>
  <si>
    <t>DATA-021a.png</t>
  </si>
  <si>
    <t>DATA-022a</t>
  </si>
  <si>
    <t>Give me the expenditure breakdown for DAMASH during 2024-25.</t>
  </si>
  <si>
    <t>SELECT 
    ROUND(SUM(unskilled_wage_exp), 2) AS unskilled_wage_exp_lakh,
    ROUND(SUM(semi_skilled_wage_exp), 2) AS semi_skilled_wage_exp_lakh,
    ROUND(SUM(material_exp), 2) AS material_exp_lakh,
    ROUND(SUM(total_exp), 2) AS total_exp_lakh
FROM curated.v_expenditure
WHERE village_code = 274695 AND year_key = 2024
LIMIT 1</t>
  </si>
  <si>
    <t>Unskilled (lakh)
Semi-skilled (lakh)
Material (lakh)
Total (lakh)</t>
  </si>
  <si>
    <t>Yes
Yes
Yes
Yes</t>
  </si>
  <si>
    <t>145.35 lakh
12.67 lakh
58.46 lakh
216.48 lakh</t>
  </si>
  <si>
    <t>Correct in both runs; figures match megh_db and the raw CSV. Bot: “The total expenditure for Damash under MGNREGA in FY 2024-25 was 216.48 lakh. This amount comprised 145.35 lakh in unskilled wages, 12.67 lakh in semi-skilled wages, and 58.46 lakh in material expenses.”</t>
  </si>
  <si>
    <t>DATA-022a.png</t>
  </si>
  <si>
    <t>DATA-023a</t>
  </si>
  <si>
    <t>SELECT 
    SUM(unskilled_wage_exp + semi_skilled_wage_exp) AS wages_lakh,
    SUM(material_exp) AS materials_lakh
FROM curated.v_expenditure
WHERE village_code = 277391 AND year_key = 2024
LIMIT 1</t>
  </si>
  <si>
    <t>Wages = unskilled+semi (lakh)
Material (lakh)</t>
  </si>
  <si>
    <t>Yes
Yes</t>
  </si>
  <si>
    <t>219.48 lakh
113.89 lakh</t>
  </si>
  <si>
    <t>Correct in both runs; figures match megh_db and the raw CSV. Bot: “Wages spending of 219.48 lakh exceeded materials spending of 113.89 lakh in Jakrem during FY 2024-25.”  Fixed KI-043 + KI-047: no scheme pause; a comparison must return both figures; a ÷100 under a _lakh alias is removed (_mgnrega_lakh_not_divided) and every amount carries 'lakh'.</t>
  </si>
  <si>
    <t>DATA-023a.png</t>
  </si>
  <si>
    <t>DATA-024a</t>
  </si>
  <si>
    <t>Which district had the highest expenditure during 2024-25?</t>
  </si>
  <si>
    <t>WEST GARO HILLS district had the highest expenditure of 257.01 crore during FY 2024-25. This figure represents the top-ranked district in Meghalaya for that financial year.</t>
  </si>
  <si>
    <t>SELECT lgd_district,
       ROUND(SUM(total_exp) / 100, 2) AS total_expenditure_crore
FROM curated.v_expenditure
WHERE year_key = 2024
GROUP BY lgd_district
ORDER BY total_expenditure_crore DESC
LIMIT 1</t>
  </si>
  <si>
    <t>Top district by expenditure</t>
  </si>
  <si>
    <t>WEST GARO HILLS (25,701.49)</t>
  </si>
  <si>
    <t>Correct in both runs; figures match megh_db and the raw CSV. Bot: “WEST GARO HILLS district had the highest expenditure of 257.01 crore during FY 2024-25. This figure represents the top-ranked district in Meghalaya for that financial year.”</t>
  </si>
  <si>
    <t>DATA-024a.png</t>
  </si>
  <si>
    <t>DATA-024b</t>
  </si>
  <si>
    <t>Which district had the highest expenditure for MGNREGA during 2023-24?</t>
  </si>
  <si>
    <t>WEST GARO HILLS district had the highest expenditure of 148.81 crore for MGNREGA during FY 2023-24. This figure represents the top-ranked district in Meghalaya for that financial year.</t>
  </si>
  <si>
    <t>SELECT lgd_district,
       ROUND(SUM(total_exp) / 100, 2) AS total_expenditure_crore
FROM curated.v_expenditure
WHERE year_key = 2023
GROUP BY lgd_district
ORDER BY total_expenditure_crore DESC
LIMIT 1</t>
  </si>
  <si>
    <t>WEST GARO HILLS (14,880.51)</t>
  </si>
  <si>
    <t>Correct in both runs; figures match megh_db and the raw CSV. Bot: “WEST GARO HILLS district had the highest expenditure of 148.81 crore for MGNREGA during FY 2023-24. This figure represents the top-ranked district in Meghalaya for that financial year.”</t>
  </si>
  <si>
    <t>DATA-024b.png</t>
  </si>
  <si>
    <t>DATA-025a</t>
  </si>
  <si>
    <t>SELECT lgd_district, lgd_block, SUM(person_days) AS person_days
FROM curated.v_employment
WHERE year_key = 2024
GROUP BY lgd_district, lgd_block
ORDER BY person_days DESC
LIMIT 1</t>
  </si>
  <si>
    <t>Top block by person-days</t>
  </si>
  <si>
    <t>TIKRIKILLA (773,491)</t>
  </si>
  <si>
    <t>Correct in both runs; figures match megh_db and the raw CSV. Bot: “The TIKRIKILLA block in WEST GARO HILLS generated 773,491 person-days during FY 2024-25, which is the highest figure in Meghalaya for that financial year.”  Wording: now says it is the highest in Meghalaya (was 'highest in West Garo Hills district').</t>
  </si>
  <si>
    <t>DATA-025a.png</t>
  </si>
  <si>
    <t>DATA-026a</t>
  </si>
  <si>
    <t>Which village generated the highest person-days during 2023-24?</t>
  </si>
  <si>
    <t>Mawryngkneng village in East Khasi Hills generated 91,425 person-days, which is the highest figure in Meghalaya for FY 2023-24. The record also shows village code 278380, block name MAWRYNGKNENG, and district EAST KHASI HILLS.</t>
  </si>
  <si>
    <t>SELECT village_code, lgd_village_name, lgd_district, lgd_block,
       SUM(person_days) AS person_days
FROM curated.v_employment
WHERE year_key = 2023
GROUP BY village_code, lgd_village_name, lgd_district, lgd_block
ORDER BY person_days DESC
LIMIT 1</t>
  </si>
  <si>
    <t>Top village by person-days</t>
  </si>
  <si>
    <t>MAWRYNGKNENG (91,425)</t>
  </si>
  <si>
    <t>Correct in both runs; figures match megh_db and the raw CSV. Bot: “Mawryngkneng village in East Khasi Hills generated 91,425 person-days, which is the highest figure in Meghalaya for FY 2023-24. The record also shows village code 278380, block name MAWRYNGKNENG, and district EAST KHASI ”</t>
  </si>
  <si>
    <t>DATA-026a.png</t>
  </si>
  <si>
    <t>DATA-026b</t>
  </si>
  <si>
    <t>Which village generated the highest person-days during 2022-23?</t>
  </si>
  <si>
    <t>Mawryngkneng village in East Khasi Hills generated 90,017 person-days, which is the highest figure in Meghalaya for FY 2022-23. The result also includes village code 278380, block name MAWRYNGKNENG, and district name EAST KHASI HILLS.</t>
  </si>
  <si>
    <t>SELECT village_code, lgd_village_name, lgd_district, lgd_block,
       SUM(person_days) AS person_days
FROM curated.v_employment
WHERE year_key = 2022
GROUP BY village_code, lgd_village_name, lgd_district, lgd_block
ORDER BY person_days DESC
LIMIT 1</t>
  </si>
  <si>
    <t>MAWRYNGKNENG (90,017)</t>
  </si>
  <si>
    <t>Correct in both runs; figures match megh_db and the raw CSV. Bot: “Mawryngkneng village in East Khasi Hills generated 90,017 person-days, which is the highest figure in Meghalaya for FY 2022-23. The result also includes village code 278380, block name MAWRYNGKNENG, and district name EAS”</t>
  </si>
  <si>
    <t>DATA-026b.png</t>
  </si>
  <si>
    <t>DATA-027a</t>
  </si>
  <si>
    <t>SELECT lgd_district, SUM(women_employment_provided) AS women_employment_provided
FROM curated.v_employment
WHERE year_key = 2024
GROUP BY lgd_district
ORDER BY women_employment_provided DESC
LIMIT 1</t>
  </si>
  <si>
    <t>Top district by women employment</t>
  </si>
  <si>
    <t>EAST KHASI HILLS (34,537)</t>
  </si>
  <si>
    <t>Correct in both runs; figures match megh_db and the raw CSV. Bot: “East Khasi Hills district had 34,537 women employed during FY 2024-25, which is the highest figure in Meghalaya.”  Wording: now says it is the highest in Meghalaya (was 'the only district recorded').</t>
  </si>
  <si>
    <t>DATA-027a.png</t>
  </si>
  <si>
    <t>DATA-028a</t>
  </si>
  <si>
    <t>WITH exp AS (SELECT ROUND(SUM(total_exp)::numeric, 2) AS total_expenditure_lakh FROM curated.v_expenditure WHERE village_code = 277391 AND year_key = 2024),
     emp AS (SELECT SUM(person_days) AS person_days FROM curated.v_employment WHERE village_code = 277391 AND year_key = 2024)
SELECT exp.total_expenditure_lakh, emp.person_days
FROM exp CROSS JOIN emp</t>
  </si>
  <si>
    <t>Total expenditure (lakh)
Person-days</t>
  </si>
  <si>
    <t>333.37 lakh
57,391</t>
  </si>
  <si>
    <t>Correct in both runs; figures match megh_db and the raw CSV. Bot: “Total expenditure was 333.37 lakh and 57,391 person-days were generated in Jakrem during FY 2024-25.”  Fixed KI-048: spend + person-days for one area is built deterministically (two CTEs, parameter-bound) — no model SQL, no verifier false positive, no KB fallback.</t>
  </si>
  <si>
    <t>DATA-028a.png</t>
  </si>
  <si>
    <t>DATA-029a</t>
  </si>
  <si>
    <t>WITH exp AS (SELECT ROUND(SUM(total_exp)::numeric, 2) AS total_expenditure_lakh FROM curated.v_expenditure WHERE UPPER(lgd_block) = UPPER('MAWRYNGKNENG') AND year_key = 2024),
     emp AS (SELECT SUM(person_days) AS person_days FROM curated.v_employment WHERE UPPER(lgd_block) = UPPER('MAWRYNGKNENG') AND year_key = 2024)
SELECT exp.total_expenditure_lakh, emp.person_days
FROM exp CROSS JOIN emp</t>
  </si>
  <si>
    <t>942.59 lakh
164,650</t>
  </si>
  <si>
    <t>Correct in both runs; figures match megh_db and the raw CSV. Bot: “Total expenditure in MAWRYNGKNENG for FY 2024-25 was 942.59 lakh, with 164,650 person-days recorded.”  Fixed KI-048 + KI-041: deterministic two-CTE query; was 1 of 5 runs, now every run.</t>
  </si>
  <si>
    <t>DATA-029a.png</t>
  </si>
  <si>
    <t>DATA-030a</t>
  </si>
  <si>
    <t>WITH exp AS (SELECT ROUND(SUM(total_exp)::numeric, 2) AS total_expenditure_lakh FROM curated.v_expenditure WHERE UPPER(lgd_district) = UPPER('WEST GARO HILLS') AND year_key = 2024),
     emp AS (SELECT SUM(person_days) AS person_days FROM curated.v_employment WHERE UPPER(lgd_district) = UPPER('WEST GARO HILLS') AND year_key = 2024)
SELECT exp.total_expenditure_lakh, emp.person_days
FROM exp CROSS JOIN emp</t>
  </si>
  <si>
    <t>25,701.49 lakh
2,808,417</t>
  </si>
  <si>
    <t>25,701.49 lakh
2,806,403</t>
  </si>
  <si>
    <t>Correct in both runs; figures match megh_db and the raw CSV. Bot: “Total expenditure in West Garo Hills for FY 2024-25 was 25701.49 lakh, generating 2808417 person days of employment.”  Fixed KI-043: 'employment generated' pins MGNREGA; figures from the deterministic query.</t>
  </si>
  <si>
    <t>DATA-030a.png</t>
  </si>
  <si>
    <t>Before the fixes, DATA-029a answered in only 1 of 5 runs; after the fixes it is built deterministically and answered in every run (2 of 2 full runs plus the targeted re-runs).</t>
  </si>
  <si>
    <t>#</t>
  </si>
  <si>
    <t>Defect</t>
  </si>
  <si>
    <t>Severity</t>
  </si>
  <si>
    <t>Test cases</t>
  </si>
  <si>
    <t>Evidence / reproduction</t>
  </si>
  <si>
    <t>Root cause (where)</t>
  </si>
  <si>
    <t>Owner</t>
  </si>
  <si>
    <t>Status after fixes</t>
  </si>
  <si>
    <t>Block that shares its name with a village (MAWKYRWAT, MAWRYNGKNENG, GAMBEGRE … 26 such names) cannot be queried via the bot's own 'The X block' chip or the phrase '…, the block, not the village': the bot either gives up ('couldn't build a working query') or silently answers with the VILLAGE figure.</t>
  </si>
  <si>
    <t>Critical</t>
  </si>
  <si>
    <t>DATA-003, DATA-016, DATA-020, DATA-029</t>
  </si>
  <si>
    <t>DATA-016a: 'How many households received employment in MAWKYRWAT during 2024-25, the block, not the village' → 273 (village 277399) instead of 11,590. Same question with 'Mawkyrwat block' → 11,590 (correct).</t>
  </si>
  <si>
    <t>app/pipeline.py _explicit_level_in: the stated admin level is detected finest-first, so the chip text '…, the block, not the village' was read as level = VILLAGE (the negated word). resolve_entities then pinned village_code 277399; execute_with_repair rejected the block SQL (village-in-block-column guard) or the SQL used the village code.</t>
  </si>
  <si>
    <t>Bot (AI team)</t>
  </si>
  <si>
    <t>FIXED (KI-041): _NEGATED_LEVEL_RE — MGNREGA only</t>
  </si>
  <si>
    <t>Assembly constituency SOUTH TURA rejected as out-of-scope (edge 'I can only answer questions about those schemes…').</t>
  </si>
  <si>
    <t>High</t>
  </si>
  <si>
    <t>DATA-004, DATA-014</t>
  </si>
  <si>
    <t>'How many persons received employment in SOUTH TURA during 2024-25?' → edge reply. Expected 152 persons (village SANGSANGGRE). Note: raw + DB have only 2 SOUTH TURA rows statewide; most Tura urban villages are not in the employment data.</t>
  </si>
  <si>
    <t>Edge / scope layer does not recognise SOUTH TURA as a Meghalaya place (probably the 'South …' / 'Tura' handling); GAMBEGRE and NONGKREM constituencies work.</t>
  </si>
  <si>
    <t>FIXED (KI-042): _mgnrega_ac_reading — exact constituency names only</t>
  </si>
  <si>
    <t>Bot asks 'Which scheme does your question concern?' for measures that exist only in MGNREGA (materials, wages, women employment, employment %, village lists, 'employment generated').</t>
  </si>
  <si>
    <t>Medium</t>
  </si>
  <si>
    <t>DATA-011, DATA-014, DATA-017, DATA-019, DATA-023, DATA-030</t>
  </si>
  <si>
    <t>Numbers are correct after the officer picks MGNREGA, but the extra step is the exact complaint in the 21 Sep sheet. Inconsistent: village-level 'women were provided employment' does NOT ask, district-level 'women received employment' DOES.</t>
  </si>
  <si>
    <t>Scheme gate (scheme-not-specified) — MGNREGA-only vocabulary is not treated as a scheme signal at district level.</t>
  </si>
  <si>
    <t>FIXED (KI-043): MGNREGA-only vocabulary added to _MGNREGA_ONLY_TERMS</t>
  </si>
  <si>
    <t>Average person-days per household truncated to an integer (38.00 instead of 38.16).</t>
  </si>
  <si>
    <t>SQL: ROUND(SUM(person_days) / NULLIF(SUM(households_employed),0), 2) — both BIGINT, so Postgres integer-divides. DB = raw: 1,632,188 / 42,770 = 38.16.</t>
  </si>
  <si>
    <t>SQL generation: needs 1.0 * / ::numeric (rule + few-shot + deterministic guard per CLAUDE.md §5).</t>
  </si>
  <si>
    <t>FIXED (KI-044): _mgnrega_numeric_division + schema rule 8</t>
  </si>
  <si>
    <t>'Which villages in &lt;constituency&gt; received employment' returns village CODES, not names, and counts villages with zero employment.</t>
  </si>
  <si>
    <t>NONGKREM 2024-25: bot says 'Four villages … received employment' (codes 278375, 278386, 278399, 278424). DB = raw: only URMASI-U-JOH had employment (66 persons); 3 villages have 0.</t>
  </si>
  <si>
    <t>SQL: SELECT DISTINCT village_code … with no persons_employed &gt; 0 filter and no lgd_village_name.</t>
  </si>
  <si>
    <t>FIXED (KI-045): _mgnrega_village_list_issue guard + schema rule 9</t>
  </si>
  <si>
    <t>Wage vs material comparison answered without any figures (and once claims figures are not available).</t>
  </si>
  <si>
    <t>JAKREM 2024-25: 'Wages were the higher spending category … with no specific monetary figures provided in the available data.' Actual: wages 219.48 lakh vs material 113.89 lakh.</t>
  </si>
  <si>
    <t>SQL returns only a CASE label ('wages'), so the composer has no numbers.</t>
  </si>
  <si>
    <t>FIXED (KI-047): _mgnrega_comparison_without_figures guard + schema rule 10</t>
  </si>
  <si>
    <t>'How much was spent and how many person-days … in &lt;village&gt;' routed to the reference-document (RAG) path; village treated as a scheme name.</t>
  </si>
  <si>
    <t>JAKREM 2024-25 → 'reference material does not contain … the JAKREM scheme'. Expected 333.37 lakh + 57,391 person-days.</t>
  </si>
  <si>
    <t>Intent classifier (DATA vs KNOWLEDGE) for combined money + person-days questions.</t>
  </si>
  <si>
    <t>FIXED (KI-048): _mgnrega_combined_facts_query (deterministic, parameter-bound)</t>
  </si>
  <si>
    <t>Block expenditure + person-days comparison is intermittent: 1 of 5 runs answer.</t>
  </si>
  <si>
    <t>Correct when it answers (942.59 lakh, 164,650 person-days = DB = raw). Otherwise 'couldn't build a working query'. Same 'the block, not …' phrasing as defect 1.</t>
  </si>
  <si>
    <t>Defect 1 plus SQL generation variability on the two-CTE pattern.</t>
  </si>
  <si>
    <t>FIXED (KI-048): same deterministic query; every run answers</t>
  </si>
  <si>
    <t>Administrative expenditure: bot refuses instead of reporting 0.00 lakh.</t>
  </si>
  <si>
    <t>Low (product decision)</t>
  </si>
  <si>
    <t>Bot's statement is accurate: Adm_Exp_Total is 0 on every row except one statewide (0.90 lakh) in both DB and raw. The test sheet expects the aggregate figure.</t>
  </si>
  <si>
    <t>By design: schema_context MGNREGA rule 10 / column-not-held gate. Decide: answer '0.00 lakh (column not populated at source)' or keep refusing.</t>
  </si>
  <si>
    <t>Product / SME</t>
  </si>
  <si>
    <t>FIXED (KI-046, D-025): figure reported with the caveat</t>
  </si>
  <si>
    <t>DB geography mapping differs from the raw file for village GENAPARA (code 274268): raw = PURAKHASIA block, South West Garo Hills; DB = DALU block, West Garo Hills.</t>
  </si>
  <si>
    <t>Medium (data)</t>
  </si>
  <si>
    <t>Affects DATA-019, DATA-027, DATA-030 (West Garo Hills figures) — all district/block employment totals for WGH, SWGH, DALU, PURAKHASIA</t>
  </si>
  <si>
    <t>Employment only; all 4 years. WGH 2024-25 persons 56,774 (DB) vs 56,733 (raw); person-days 2,808,417 vs 2,806,403. Statewide totals identical. Expenditure: no difference.</t>
  </si>
  <si>
    <t>curated.v_employment geography_key for village_code 274268 (ingestion). Raw Match_Method = 'Via shifted-village list' for 3 of 4 years.</t>
  </si>
  <si>
    <t>Data team (megh-ingestion)</t>
  </si>
  <si>
    <t>OPEN — data team (docs/MGNREGA_DB_Issues.md). Bot figures follow the DB.</t>
  </si>
  <si>
    <t>Composer wording issues (numbers correct): '6.67 completion 100 day pct.'; '585 households completed 100 days.' (no place/year); 'highest … in the WEST GARO HILLS district' for a statewide top; 'the only district recorded' for a LIMIT 1 result; expenditure unit switches between lakh and crore across runs.</t>
  </si>
  <si>
    <t>Low</t>
  </si>
  <si>
    <t>DATA-020b, DATA-009, DATA-025, DATA-027, DATA-002b</t>
  </si>
  <si>
    <t>See Variant Detail sheet.</t>
  </si>
  <si>
    <t>compose_response prompt / templates.</t>
  </si>
  <si>
    <t>FIXED: 100-days faithfulness exception; _mgnrega_answer_notes + _mgnrega_top_one_wording</t>
  </si>
  <si>
    <t>Raw data observation: 'Women Employment Provided' is 0 on every row for FY 2025-26 (statewide 0) — any FY 2025-26 women figure will be 0.</t>
  </si>
  <si>
    <t>Info (data)</t>
  </si>
  <si>
    <t>DATA-008/017/019/027 if asked for 2025-26</t>
  </si>
  <si>
    <t>Raw and DB both 0 for 2025-26; 2022-23…2024-25 populated.</t>
  </si>
  <si>
    <t>Source data.</t>
  </si>
  <si>
    <t>Data team / SME</t>
  </si>
  <si>
    <t>INFO — source data; no bot change</t>
  </si>
  <si>
    <t>DB (megh_db.curated.v_employment / v_expenditure) vs raw CSV reconciliation</t>
  </si>
  <si>
    <t>Raw: 'MGNREGA_Combined - MGNREGA Employment.csv' (26,375 rows) and 'MGNREGA_Combined - MGNREGA Expenditure.csv' (18,818 rows). DB queried read-only on 2026-09-26. Compared at district × FY × measure grain (336 cells per source) plus statewide totals.</t>
  </si>
  <si>
    <t>Source</t>
  </si>
  <si>
    <t>Measure</t>
  </si>
  <si>
    <t>Raw CSV total</t>
  </si>
  <si>
    <t>megh_db total</t>
  </si>
  <si>
    <t>Difference (formula)</t>
  </si>
  <si>
    <t>Match?</t>
  </si>
  <si>
    <t>Employment</t>
  </si>
  <si>
    <t>Row count</t>
  </si>
  <si>
    <t>Employment Provided Households</t>
  </si>
  <si>
    <t>Employment Provided Persons</t>
  </si>
  <si>
    <t>Employment Provided Total Person Days</t>
  </si>
  <si>
    <t>Households Completed 100 Days Work</t>
  </si>
  <si>
    <t>Job Cards Issued Total</t>
  </si>
  <si>
    <t>Women Employment Provided</t>
  </si>
  <si>
    <t>Expenditure (lakh ₹)</t>
  </si>
  <si>
    <t>Total_Exp</t>
  </si>
  <si>
    <t>Exp_Unskilled_Wage</t>
  </si>
  <si>
    <t>Exp_Semi_Skilled_Wage</t>
  </si>
  <si>
    <t>Exp_Material</t>
  </si>
  <si>
    <t>Exp_Tax</t>
  </si>
  <si>
    <t>Adm_Exp_Total</t>
  </si>
  <si>
    <t>Cell-level differences (district × FY × measure) — all caused by ONE village, GENAPARA (village_code 274268)</t>
  </si>
  <si>
    <t>Raw: GENAPARA, PURAKHASIA block, SOUTH WEST GARO HILLS (Match_Method 'Via shifted-village list' for 2022-23…2024-25). DB: GENAPARA, DALU block, WEST GARO HILLS. Expenditure: 336/336 cells match. Employment: 286/336 match; the 50 below differ.</t>
  </si>
  <si>
    <t>District</t>
  </si>
  <si>
    <t>FY</t>
  </si>
  <si>
    <t>Raw</t>
  </si>
  <si>
    <t>DB</t>
  </si>
  <si>
    <t>DB − Raw</t>
  </si>
  <si>
    <t>SOUTH WEST GARO HILLS</t>
  </si>
  <si>
    <t>2022-23</t>
  </si>
  <si>
    <t>n</t>
  </si>
  <si>
    <t>2023-24</t>
  </si>
  <si>
    <t>2024-25</t>
  </si>
  <si>
    <t>2025-26</t>
  </si>
  <si>
    <t>WEST GARO HILLS</t>
  </si>
  <si>
    <t>Evidence — one capture per tested query (same graded run). Files also in docs/MGNREGA_UseCase_Evidence_2026-09-26_after_fixes</t>
  </si>
  <si>
    <t>DATA-001a  (DATA-001a.png)</t>
  </si>
  <si>
    <t>DATA-001b  (DATA-001b.png)</t>
  </si>
  <si>
    <t>DATA-001c  (DATA-001c.png)</t>
  </si>
  <si>
    <t>DATA-002a  (DATA-002a.png)</t>
  </si>
  <si>
    <t>DATA-002b  (DATA-002b.png)</t>
  </si>
  <si>
    <t>DATA-003a  (DATA-003a.png)</t>
  </si>
  <si>
    <t>DATA-003b  (DATA-003b.png)</t>
  </si>
  <si>
    <t>DATA-003c  (DATA-003c.png)</t>
  </si>
  <si>
    <t>DATA-004a  (DATA-004a.png)</t>
  </si>
  <si>
    <t>DATA-004b  (DATA-004b.png)</t>
  </si>
  <si>
    <t>DATA-005a  (DATA-005a.png)</t>
  </si>
  <si>
    <t>DATA-005b  (DATA-005b.png)</t>
  </si>
  <si>
    <t>DATA-006a  (DATA-006a.png)</t>
  </si>
  <si>
    <t>DATA-007a  (DATA-007a.png)</t>
  </si>
  <si>
    <t>DATA-008a  (DATA-008a.png)</t>
  </si>
  <si>
    <t>DATA-009a  (DATA-009a.png)</t>
  </si>
  <si>
    <t>DATA-010a  (DATA-010a.png)</t>
  </si>
  <si>
    <t>DATA-011a  (DATA-011a.png)</t>
  </si>
  <si>
    <t>DATA-012a  (DATA-012a.png)</t>
  </si>
  <si>
    <t>DATA-013a  (DATA-013a.png)</t>
  </si>
  <si>
    <t>DATA-014a  (DATA-014a.png)</t>
  </si>
  <si>
    <t>DATA-014b  (DATA-014b.png)</t>
  </si>
  <si>
    <t>DATA-015a  (DATA-015a.png)</t>
  </si>
  <si>
    <t>DATA-016a  (DATA-016a.png)</t>
  </si>
  <si>
    <t>DATA-016b  (DATA-016b.png)</t>
  </si>
  <si>
    <t>DATA-016c  (DATA-016c.png)</t>
  </si>
  <si>
    <t>DATA-017a  (DATA-017a.png)</t>
  </si>
  <si>
    <t>DATA-018a  (DATA-018a.png)</t>
  </si>
  <si>
    <t>DATA-019a  (DATA-019a.png)</t>
  </si>
  <si>
    <t>DATA-020a  (DATA-020a.png)</t>
  </si>
  <si>
    <t>DATA-020b  (DATA-020b.png)</t>
  </si>
  <si>
    <t>DATA-021a  (DATA-021a.png)</t>
  </si>
  <si>
    <t>DATA-022a  (DATA-022a.png)</t>
  </si>
  <si>
    <t>DATA-023a  (DATA-023a.png)</t>
  </si>
  <si>
    <t>DATA-024a  (DATA-024a.png)</t>
  </si>
  <si>
    <t>DATA-024b  (DATA-024b.png)</t>
  </si>
  <si>
    <t>DATA-025a  (DATA-025a.png)</t>
  </si>
  <si>
    <t>DATA-026a  (DATA-026a.png)</t>
  </si>
  <si>
    <t>DATA-026b  (DATA-026b.png)</t>
  </si>
  <si>
    <t>DATA-027a  (DATA-027a.png)</t>
  </si>
  <si>
    <t>DATA-028a  (DATA-028a.png)</t>
  </si>
  <si>
    <t>DATA-029a  (DATA-029a.png)</t>
  </si>
  <si>
    <t>DATA-030a  (DATA-030a.png)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</si>
</sst>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sz val="9"/>
      <color rgb="FF5F6670"/>
      <name val="Arial"/>
    </font>
    <font>
      <b/>
      <sz val="1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C5CD"/>
      </left>
      <right style="thin">
        <color rgb="FFBFC5CD"/>
      </right>
      <top style="thin">
        <color rgb="FFBFC5CD"/>
      </top>
      <bottom style="thin">
        <color rgb="FFBFC5C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3" borderId="0" xfId="0" applyFont="1" applyFill="1"/>
    <xf numFmtId="0" fontId="2" fillId="4" borderId="0" xfId="0" applyFont="1" applyFill="1"/>
    <xf numFmtId="164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3" fillId="2" borderId="1" xfId="0" applyFont="1" applyFill="1" applyBorder="1"/>
    <xf numFmtId="3" fontId="4" fillId="0" borderId="1" xfId="0" applyNumberFormat="1" applyFont="1" applyBorder="1"/>
    <xf numFmtId="4" fontId="4" fillId="0" borderId="1" xfId="0" applyNumberFormat="1" applyFont="1" applyBorder="1"/>
    <xf numFmtId="0" fontId="4" fillId="0" borderId="0" xfId="0" applyFont="1" applyAlignment="1">
      <alignment vertical="top" wrapText="1"/>
    </xf>
    <xf numFmtId="0" fontId="0" fillId="0" borderId="0" xfId="0"/>
    <xf numFmtId="0" fontId="4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2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8229600" cy="518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8229600" cy="5314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229600" cy="54387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229600" cy="5314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8229600" cy="53149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8229600" cy="40386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8229600" cy="66103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8229600" cy="54673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254</xdr:row>
      <xdr:rowOff>0</xdr:rowOff>
    </xdr:from>
    <xdr:ext cx="8229600" cy="54673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286</xdr:row>
      <xdr:rowOff>0</xdr:rowOff>
    </xdr:from>
    <xdr:ext cx="8229600" cy="56007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319</xdr:row>
      <xdr:rowOff>0</xdr:rowOff>
    </xdr:from>
    <xdr:ext cx="8229600" cy="40100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344</xdr:row>
      <xdr:rowOff>0</xdr:rowOff>
    </xdr:from>
    <xdr:ext cx="8229600" cy="40100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369</xdr:row>
      <xdr:rowOff>0</xdr:rowOff>
    </xdr:from>
    <xdr:ext cx="8229600" cy="37433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392</xdr:row>
      <xdr:rowOff>0</xdr:rowOff>
    </xdr:from>
    <xdr:ext cx="8229600" cy="37433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415</xdr:row>
      <xdr:rowOff>0</xdr:rowOff>
    </xdr:from>
    <xdr:ext cx="8229600" cy="37433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438</xdr:row>
      <xdr:rowOff>0</xdr:rowOff>
    </xdr:from>
    <xdr:ext cx="8229600" cy="38766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462</xdr:row>
      <xdr:rowOff>0</xdr:rowOff>
    </xdr:from>
    <xdr:ext cx="8229600" cy="37433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485</xdr:row>
      <xdr:rowOff>0</xdr:rowOff>
    </xdr:from>
    <xdr:ext cx="8229600" cy="38766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509</xdr:row>
      <xdr:rowOff>0</xdr:rowOff>
    </xdr:from>
    <xdr:ext cx="8229600" cy="37433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532</xdr:row>
      <xdr:rowOff>0</xdr:rowOff>
    </xdr:from>
    <xdr:ext cx="8229600" cy="60198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567</xdr:row>
      <xdr:rowOff>0</xdr:rowOff>
    </xdr:from>
    <xdr:ext cx="8229600" cy="5857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601</xdr:row>
      <xdr:rowOff>0</xdr:rowOff>
    </xdr:from>
    <xdr:ext cx="8229600" cy="60483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636</xdr:row>
      <xdr:rowOff>0</xdr:rowOff>
    </xdr:from>
    <xdr:ext cx="8229600" cy="38766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660</xdr:row>
      <xdr:rowOff>0</xdr:rowOff>
    </xdr:from>
    <xdr:ext cx="8229600" cy="41624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685</xdr:row>
      <xdr:rowOff>0</xdr:rowOff>
    </xdr:from>
    <xdr:ext cx="8229600" cy="39052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709</xdr:row>
      <xdr:rowOff>0</xdr:rowOff>
    </xdr:from>
    <xdr:ext cx="8229600" cy="40386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734</xdr:row>
      <xdr:rowOff>0</xdr:rowOff>
    </xdr:from>
    <xdr:ext cx="8229600" cy="40386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759</xdr:row>
      <xdr:rowOff>0</xdr:rowOff>
    </xdr:from>
    <xdr:ext cx="8229600" cy="38766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783</xdr:row>
      <xdr:rowOff>0</xdr:rowOff>
    </xdr:from>
    <xdr:ext cx="8229600" cy="41624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808</xdr:row>
      <xdr:rowOff>0</xdr:rowOff>
    </xdr:from>
    <xdr:ext cx="8229600" cy="46863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836</xdr:row>
      <xdr:rowOff>0</xdr:rowOff>
    </xdr:from>
    <xdr:ext cx="8229600" cy="41624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861</xdr:row>
      <xdr:rowOff>0</xdr:rowOff>
    </xdr:from>
    <xdr:ext cx="8229600" cy="40386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886</xdr:row>
      <xdr:rowOff>0</xdr:rowOff>
    </xdr:from>
    <xdr:ext cx="8229600" cy="67437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925</xdr:row>
      <xdr:rowOff>0</xdr:rowOff>
    </xdr:from>
    <xdr:ext cx="8229600" cy="4648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953</xdr:row>
      <xdr:rowOff>0</xdr:rowOff>
    </xdr:from>
    <xdr:ext cx="8229600" cy="58864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987</xdr:row>
      <xdr:rowOff>0</xdr:rowOff>
    </xdr:from>
    <xdr:ext cx="8229600" cy="44577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1014</xdr:row>
      <xdr:rowOff>0</xdr:rowOff>
    </xdr:from>
    <xdr:ext cx="8229600" cy="43243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1040</xdr:row>
      <xdr:rowOff>0</xdr:rowOff>
    </xdr:from>
    <xdr:ext cx="8229600" cy="45815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1068</xdr:row>
      <xdr:rowOff>0</xdr:rowOff>
    </xdr:from>
    <xdr:ext cx="8229600" cy="46101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1096</xdr:row>
      <xdr:rowOff>0</xdr:rowOff>
    </xdr:from>
    <xdr:ext cx="8229600" cy="41624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1121</xdr:row>
      <xdr:rowOff>0</xdr:rowOff>
    </xdr:from>
    <xdr:ext cx="8229600" cy="45243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1148</xdr:row>
      <xdr:rowOff>0</xdr:rowOff>
    </xdr:from>
    <xdr:ext cx="8229600" cy="44958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1175</xdr:row>
      <xdr:rowOff>0</xdr:rowOff>
    </xdr:from>
    <xdr:ext cx="8229600" cy="4648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/>
  </sheetViews>
  <sheetFormatPr defaultRowHeight="14.4" x14ac:dyDescent="0.3"/>
  <cols>
    <col min="1" max="1" width="44" customWidth="1"/>
    <col min="2" max="5" width="16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4" spans="1:4" ht="15.6" x14ac:dyDescent="0.3">
      <c r="A4" s="3" t="s">
        <v>2</v>
      </c>
      <c r="D4" s="4" t="s">
        <v>3</v>
      </c>
    </row>
    <row r="5" spans="1:4" x14ac:dyDescent="0.3">
      <c r="A5" s="4" t="s">
        <v>4</v>
      </c>
      <c r="B5" s="4">
        <f>COUNTA('Test Results'!$A$2:$A$31)</f>
        <v>30</v>
      </c>
      <c r="D5" s="5" t="s">
        <v>5</v>
      </c>
    </row>
    <row r="6" spans="1:4" x14ac:dyDescent="0.3">
      <c r="A6" s="4" t="s">
        <v>6</v>
      </c>
      <c r="B6" s="6">
        <f>COUNTIF('Test Results'!$K$2:$K$31,"PASS")</f>
        <v>30</v>
      </c>
    </row>
    <row r="7" spans="1:4" x14ac:dyDescent="0.3">
      <c r="A7" s="4" t="s">
        <v>7</v>
      </c>
      <c r="B7" s="7">
        <f>COUNTIF('Test Results'!$K$2:$K$31,"FAIL")</f>
        <v>0</v>
      </c>
    </row>
    <row r="8" spans="1:4" x14ac:dyDescent="0.3">
      <c r="A8" s="4" t="s">
        <v>8</v>
      </c>
      <c r="B8" s="8">
        <f>B6/B5</f>
        <v>1</v>
      </c>
    </row>
    <row r="10" spans="1:4" ht="15.6" x14ac:dyDescent="0.3">
      <c r="A10" s="3" t="s">
        <v>9</v>
      </c>
    </row>
    <row r="11" spans="1:4" x14ac:dyDescent="0.3">
      <c r="A11" s="9"/>
      <c r="B11" s="9" t="s">
        <v>10</v>
      </c>
      <c r="C11" s="9" t="s">
        <v>11</v>
      </c>
    </row>
    <row r="12" spans="1:4" x14ac:dyDescent="0.3">
      <c r="A12" s="5" t="s">
        <v>12</v>
      </c>
      <c r="B12" s="5">
        <f>COUNTIF('Test Results'!$M$2:$M$31,"Passed")</f>
        <v>17</v>
      </c>
      <c r="C12" s="5">
        <f>COUNTIF('Test Results'!$K$2:$K$31,"PASS")</f>
        <v>30</v>
      </c>
    </row>
    <row r="13" spans="1:4" x14ac:dyDescent="0.3">
      <c r="A13" s="5" t="s">
        <v>13</v>
      </c>
      <c r="B13" s="5">
        <f>COUNTIF('Test Results'!$M$2:$M$31,"Failed")</f>
        <v>12</v>
      </c>
      <c r="C13" s="5">
        <f>COUNTIF('Test Results'!$K$2:$K$31,"FAIL")</f>
        <v>0</v>
      </c>
    </row>
    <row r="14" spans="1:4" x14ac:dyDescent="0.3">
      <c r="A14" s="5" t="s">
        <v>14</v>
      </c>
      <c r="B14" s="5">
        <f>COUNTIF('Test Results'!$M$2:$M$31,"On-Hold")</f>
        <v>1</v>
      </c>
      <c r="C14" s="5">
        <v>0</v>
      </c>
    </row>
    <row r="15" spans="1:4" x14ac:dyDescent="0.3">
      <c r="A15" s="5" t="s">
        <v>15</v>
      </c>
      <c r="B15" s="5">
        <f>COUNTIF('Test Results'!$N$2:$N$31,"fixed")</f>
        <v>13</v>
      </c>
    </row>
    <row r="16" spans="1:4" x14ac:dyDescent="0.3">
      <c r="A16" s="5" t="s">
        <v>16</v>
      </c>
      <c r="B16" s="5">
        <f>COUNTIF('Test Results'!$N$2:$N$31,"newly found (passed 21 Sep)")</f>
        <v>0</v>
      </c>
    </row>
    <row r="17" spans="1:5" x14ac:dyDescent="0.3">
      <c r="A17" s="5" t="s">
        <v>17</v>
      </c>
      <c r="B17" s="5">
        <f>COUNTIF('Test Results'!$N$2:$N$31,"still failing")+COUNTIF('Test Results'!$N$2:$N$31,"On-Hold*")</f>
        <v>0</v>
      </c>
    </row>
    <row r="19" spans="1:5" ht="15.6" x14ac:dyDescent="0.3">
      <c r="A19" s="3" t="s">
        <v>18</v>
      </c>
    </row>
    <row r="20" spans="1:5" x14ac:dyDescent="0.3">
      <c r="A20" s="5" t="s">
        <v>19</v>
      </c>
      <c r="B20" s="5" t="str">
        <f>COUNTIF('DB vs Raw'!$F$5:$F$18,"Yes")&amp;" of "&amp;COUNTA('DB vs Raw'!$F$5:$F$18)</f>
        <v>14 of 14</v>
      </c>
    </row>
    <row r="21" spans="1:5" ht="58.05" customHeight="1" x14ac:dyDescent="0.3">
      <c r="A21" s="18" t="s">
        <v>20</v>
      </c>
      <c r="B21" s="19"/>
      <c r="C21" s="19"/>
      <c r="D21" s="19"/>
      <c r="E21" s="19"/>
    </row>
    <row r="23" spans="1:5" ht="15.6" x14ac:dyDescent="0.3">
      <c r="A23" s="3" t="s">
        <v>21</v>
      </c>
    </row>
    <row r="24" spans="1:5" ht="58.05" customHeight="1" x14ac:dyDescent="0.3">
      <c r="A24" s="18" t="s">
        <v>22</v>
      </c>
      <c r="B24" s="19"/>
      <c r="C24" s="19"/>
      <c r="D24" s="19"/>
      <c r="E24" s="19"/>
    </row>
    <row r="25" spans="1:5" ht="58.05" customHeight="1" x14ac:dyDescent="0.3">
      <c r="A25" s="18" t="s">
        <v>23</v>
      </c>
      <c r="B25" s="19"/>
      <c r="C25" s="19"/>
      <c r="D25" s="19"/>
      <c r="E25" s="19"/>
    </row>
    <row r="26" spans="1:5" ht="58.05" customHeight="1" x14ac:dyDescent="0.3">
      <c r="A26" s="18" t="s">
        <v>24</v>
      </c>
      <c r="B26" s="19"/>
      <c r="C26" s="19"/>
      <c r="D26" s="19"/>
      <c r="E26" s="19"/>
    </row>
    <row r="27" spans="1:5" ht="58.05" customHeight="1" x14ac:dyDescent="0.3">
      <c r="A27" s="18" t="s">
        <v>25</v>
      </c>
      <c r="B27" s="19"/>
      <c r="C27" s="19"/>
      <c r="D27" s="19"/>
      <c r="E27" s="19"/>
    </row>
    <row r="28" spans="1:5" ht="43.95" customHeight="1" x14ac:dyDescent="0.3">
      <c r="A28" s="18" t="s">
        <v>26</v>
      </c>
      <c r="B28" s="19"/>
      <c r="C28" s="19"/>
      <c r="D28" s="19"/>
      <c r="E28" s="19"/>
    </row>
    <row r="29" spans="1:5" ht="58.05" customHeight="1" x14ac:dyDescent="0.3">
      <c r="A29" s="18" t="s">
        <v>27</v>
      </c>
      <c r="B29" s="19"/>
      <c r="C29" s="19"/>
      <c r="D29" s="19"/>
      <c r="E29" s="19"/>
    </row>
    <row r="30" spans="1:5" ht="43.95" customHeight="1" x14ac:dyDescent="0.3">
      <c r="A30" s="18" t="s">
        <v>28</v>
      </c>
      <c r="B30" s="19"/>
      <c r="C30" s="19"/>
      <c r="D30" s="19"/>
      <c r="E30" s="19"/>
    </row>
    <row r="32" spans="1:5" ht="15.6" x14ac:dyDescent="0.3">
      <c r="A32" s="3" t="s">
        <v>29</v>
      </c>
    </row>
    <row r="33" spans="1:5" x14ac:dyDescent="0.3">
      <c r="A33" s="4" t="s">
        <v>30</v>
      </c>
      <c r="B33" s="20" t="s">
        <v>31</v>
      </c>
      <c r="C33" s="19"/>
      <c r="D33" s="19"/>
      <c r="E33" s="19"/>
    </row>
    <row r="34" spans="1:5" x14ac:dyDescent="0.3">
      <c r="A34" s="4" t="s">
        <v>32</v>
      </c>
      <c r="B34" s="20" t="s">
        <v>33</v>
      </c>
      <c r="C34" s="19"/>
      <c r="D34" s="19"/>
      <c r="E34" s="19"/>
    </row>
    <row r="35" spans="1:5" x14ac:dyDescent="0.3">
      <c r="A35" s="4" t="s">
        <v>34</v>
      </c>
      <c r="B35" s="20" t="s">
        <v>35</v>
      </c>
      <c r="C35" s="19"/>
      <c r="D35" s="19"/>
      <c r="E35" s="19"/>
    </row>
    <row r="36" spans="1:5" x14ac:dyDescent="0.3">
      <c r="A36" s="4" t="s">
        <v>36</v>
      </c>
      <c r="B36" s="20" t="s">
        <v>37</v>
      </c>
      <c r="C36" s="19"/>
      <c r="D36" s="19"/>
      <c r="E36" s="19"/>
    </row>
    <row r="37" spans="1:5" x14ac:dyDescent="0.3">
      <c r="A37" s="4" t="s">
        <v>38</v>
      </c>
      <c r="B37" s="20" t="s">
        <v>39</v>
      </c>
      <c r="C37" s="19"/>
      <c r="D37" s="19"/>
      <c r="E37" s="19"/>
    </row>
    <row r="38" spans="1:5" x14ac:dyDescent="0.3">
      <c r="A38" s="4" t="s">
        <v>40</v>
      </c>
      <c r="B38" s="20" t="s">
        <v>41</v>
      </c>
      <c r="C38" s="19"/>
      <c r="D38" s="19"/>
      <c r="E38" s="19"/>
    </row>
    <row r="39" spans="1:5" x14ac:dyDescent="0.3">
      <c r="A39" s="4" t="s">
        <v>42</v>
      </c>
      <c r="B39" s="20" t="s">
        <v>43</v>
      </c>
      <c r="C39" s="19"/>
      <c r="D39" s="19"/>
      <c r="E39" s="19"/>
    </row>
    <row r="40" spans="1:5" x14ac:dyDescent="0.3">
      <c r="A40" s="4" t="s">
        <v>44</v>
      </c>
      <c r="B40" s="20" t="s">
        <v>45</v>
      </c>
      <c r="C40" s="19"/>
      <c r="D40" s="19"/>
      <c r="E40" s="19"/>
    </row>
    <row r="41" spans="1:5" x14ac:dyDescent="0.3">
      <c r="A41" s="4" t="s">
        <v>46</v>
      </c>
      <c r="B41" s="20" t="s">
        <v>31</v>
      </c>
      <c r="C41" s="19"/>
      <c r="D41" s="19"/>
      <c r="E41" s="19"/>
    </row>
    <row r="42" spans="1:5" x14ac:dyDescent="0.3">
      <c r="A42" s="4" t="s">
        <v>47</v>
      </c>
      <c r="B42" s="20" t="s">
        <v>48</v>
      </c>
      <c r="C42" s="19"/>
      <c r="D42" s="19"/>
      <c r="E42" s="19"/>
    </row>
    <row r="43" spans="1:5" x14ac:dyDescent="0.3">
      <c r="A43" s="4" t="s">
        <v>49</v>
      </c>
      <c r="B43" s="20" t="s">
        <v>50</v>
      </c>
      <c r="C43" s="19"/>
      <c r="D43" s="19"/>
      <c r="E43" s="19"/>
    </row>
    <row r="44" spans="1:5" x14ac:dyDescent="0.3">
      <c r="A44" s="4" t="s">
        <v>51</v>
      </c>
      <c r="B44" s="20" t="s">
        <v>52</v>
      </c>
      <c r="C44" s="19"/>
      <c r="D44" s="19"/>
      <c r="E44" s="19"/>
    </row>
    <row r="45" spans="1:5" x14ac:dyDescent="0.3">
      <c r="A45" s="4" t="s">
        <v>53</v>
      </c>
      <c r="B45" s="20" t="s">
        <v>54</v>
      </c>
      <c r="C45" s="19"/>
      <c r="D45" s="19"/>
      <c r="E45" s="19"/>
    </row>
    <row r="46" spans="1:5" x14ac:dyDescent="0.3">
      <c r="A46" s="4" t="s">
        <v>55</v>
      </c>
      <c r="B46" s="20" t="s">
        <v>56</v>
      </c>
      <c r="C46" s="19"/>
      <c r="D46" s="19"/>
      <c r="E46" s="19"/>
    </row>
  </sheetData>
  <mergeCells count="22">
    <mergeCell ref="A21:E21"/>
    <mergeCell ref="A26:E26"/>
    <mergeCell ref="B43:E43"/>
    <mergeCell ref="B39:E39"/>
    <mergeCell ref="B42:E42"/>
    <mergeCell ref="A29:E29"/>
    <mergeCell ref="A28:E28"/>
    <mergeCell ref="B38:E38"/>
    <mergeCell ref="B37:E37"/>
    <mergeCell ref="B34:E34"/>
    <mergeCell ref="B45:E45"/>
    <mergeCell ref="B41:E41"/>
    <mergeCell ref="B35:E35"/>
    <mergeCell ref="A25:E25"/>
    <mergeCell ref="B46:E46"/>
    <mergeCell ref="A27:E27"/>
    <mergeCell ref="B44:E44"/>
    <mergeCell ref="A30:E30"/>
    <mergeCell ref="B40:E40"/>
    <mergeCell ref="A24:E24"/>
    <mergeCell ref="B33:E33"/>
    <mergeCell ref="B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22" customWidth="1"/>
    <col min="3" max="3" width="34" customWidth="1"/>
    <col min="4" max="4" width="26" customWidth="1"/>
    <col min="5" max="5" width="44" customWidth="1"/>
    <col min="6" max="6" width="52" customWidth="1"/>
    <col min="7" max="8" width="26" customWidth="1"/>
    <col min="9" max="9" width="9" customWidth="1"/>
    <col min="10" max="10" width="14" customWidth="1"/>
    <col min="11" max="11" width="12" customWidth="1"/>
    <col min="12" max="12" width="70" customWidth="1"/>
    <col min="13" max="13" width="11" customWidth="1"/>
    <col min="14" max="14" width="16" customWidth="1"/>
    <col min="15" max="15" width="26" customWidth="1"/>
    <col min="16" max="16" width="14" customWidth="1"/>
  </cols>
  <sheetData>
    <row r="1" spans="1:16" ht="39.6" x14ac:dyDescent="0.3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61</v>
      </c>
      <c r="F1" s="10" t="s">
        <v>62</v>
      </c>
      <c r="G1" s="10" t="s">
        <v>63</v>
      </c>
      <c r="H1" s="10" t="s">
        <v>64</v>
      </c>
      <c r="I1" s="10" t="s">
        <v>65</v>
      </c>
      <c r="J1" s="10" t="s">
        <v>66</v>
      </c>
      <c r="K1" s="10" t="s">
        <v>67</v>
      </c>
      <c r="L1" s="10" t="s">
        <v>68</v>
      </c>
      <c r="M1" s="10" t="s">
        <v>69</v>
      </c>
      <c r="N1" s="10" t="s">
        <v>70</v>
      </c>
      <c r="O1" s="10" t="s">
        <v>71</v>
      </c>
      <c r="P1" s="10" t="s">
        <v>72</v>
      </c>
    </row>
    <row r="2" spans="1:16" ht="145.19999999999999" x14ac:dyDescent="0.3">
      <c r="A2" s="11" t="s">
        <v>73</v>
      </c>
      <c r="B2" s="11" t="s">
        <v>74</v>
      </c>
      <c r="C2" s="11" t="s">
        <v>75</v>
      </c>
      <c r="D2" s="11" t="s">
        <v>76</v>
      </c>
      <c r="E2" s="11" t="s">
        <v>77</v>
      </c>
      <c r="F2" s="11" t="s">
        <v>78</v>
      </c>
      <c r="G2" s="11" t="s">
        <v>79</v>
      </c>
      <c r="H2" s="11" t="s">
        <v>79</v>
      </c>
      <c r="I2" s="11" t="s">
        <v>80</v>
      </c>
      <c r="J2" s="11" t="s">
        <v>81</v>
      </c>
      <c r="K2" s="12" t="s">
        <v>82</v>
      </c>
      <c r="L2" s="11" t="s">
        <v>83</v>
      </c>
      <c r="M2" s="11" t="s">
        <v>12</v>
      </c>
      <c r="N2" s="11" t="s">
        <v>84</v>
      </c>
      <c r="O2" s="13" t="s">
        <v>85</v>
      </c>
      <c r="P2" s="14" t="s">
        <v>82</v>
      </c>
    </row>
    <row r="3" spans="1:16" ht="92.4" x14ac:dyDescent="0.3">
      <c r="A3" s="11" t="s">
        <v>86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92</v>
      </c>
      <c r="I3" s="11" t="s">
        <v>80</v>
      </c>
      <c r="J3" s="11" t="s">
        <v>93</v>
      </c>
      <c r="K3" s="12" t="s">
        <v>82</v>
      </c>
      <c r="L3" s="11" t="s">
        <v>94</v>
      </c>
      <c r="M3" s="11" t="s">
        <v>12</v>
      </c>
      <c r="N3" s="11" t="s">
        <v>84</v>
      </c>
      <c r="O3" s="13" t="s">
        <v>95</v>
      </c>
      <c r="P3" s="14" t="s">
        <v>82</v>
      </c>
    </row>
    <row r="4" spans="1:16" ht="198" x14ac:dyDescent="0.3">
      <c r="A4" s="11" t="s">
        <v>30</v>
      </c>
      <c r="B4" s="11" t="s">
        <v>96</v>
      </c>
      <c r="C4" s="11" t="s">
        <v>97</v>
      </c>
      <c r="D4" s="11" t="s">
        <v>98</v>
      </c>
      <c r="E4" s="11" t="s">
        <v>99</v>
      </c>
      <c r="F4" s="11" t="s">
        <v>100</v>
      </c>
      <c r="G4" s="11" t="s">
        <v>101</v>
      </c>
      <c r="H4" s="11" t="s">
        <v>101</v>
      </c>
      <c r="I4" s="11" t="s">
        <v>80</v>
      </c>
      <c r="J4" s="11" t="s">
        <v>102</v>
      </c>
      <c r="K4" s="12" t="s">
        <v>82</v>
      </c>
      <c r="L4" s="11" t="s">
        <v>103</v>
      </c>
      <c r="M4" s="11" t="s">
        <v>13</v>
      </c>
      <c r="N4" s="11" t="s">
        <v>104</v>
      </c>
      <c r="O4" s="13" t="s">
        <v>105</v>
      </c>
      <c r="P4" s="14" t="s">
        <v>106</v>
      </c>
    </row>
    <row r="5" spans="1:16" ht="145.19999999999999" x14ac:dyDescent="0.3">
      <c r="A5" s="11" t="s">
        <v>32</v>
      </c>
      <c r="B5" s="11" t="s">
        <v>107</v>
      </c>
      <c r="C5" s="11" t="s">
        <v>108</v>
      </c>
      <c r="D5" s="11" t="s">
        <v>109</v>
      </c>
      <c r="E5" s="11" t="s">
        <v>110</v>
      </c>
      <c r="F5" s="11" t="s">
        <v>111</v>
      </c>
      <c r="G5" s="11" t="s">
        <v>112</v>
      </c>
      <c r="H5" s="11" t="s">
        <v>112</v>
      </c>
      <c r="I5" s="11" t="s">
        <v>80</v>
      </c>
      <c r="J5" s="11" t="s">
        <v>93</v>
      </c>
      <c r="K5" s="12" t="s">
        <v>82</v>
      </c>
      <c r="L5" s="11" t="s">
        <v>113</v>
      </c>
      <c r="M5" s="11" t="s">
        <v>13</v>
      </c>
      <c r="N5" s="11" t="s">
        <v>104</v>
      </c>
      <c r="O5" s="13" t="s">
        <v>114</v>
      </c>
      <c r="P5" s="14" t="s">
        <v>106</v>
      </c>
    </row>
    <row r="6" spans="1:16" ht="66" x14ac:dyDescent="0.3">
      <c r="A6" s="11" t="s">
        <v>115</v>
      </c>
      <c r="B6" s="11" t="s">
        <v>116</v>
      </c>
      <c r="C6" s="11" t="s">
        <v>117</v>
      </c>
      <c r="D6" s="11" t="s">
        <v>118</v>
      </c>
      <c r="E6" s="11" t="s">
        <v>119</v>
      </c>
      <c r="F6" s="11" t="s">
        <v>120</v>
      </c>
      <c r="G6" s="11" t="s">
        <v>121</v>
      </c>
      <c r="H6" s="11" t="s">
        <v>121</v>
      </c>
      <c r="I6" s="11" t="s">
        <v>80</v>
      </c>
      <c r="J6" s="11" t="s">
        <v>93</v>
      </c>
      <c r="K6" s="12" t="s">
        <v>82</v>
      </c>
      <c r="L6" s="11" t="s">
        <v>122</v>
      </c>
      <c r="M6" s="11" t="s">
        <v>12</v>
      </c>
      <c r="N6" s="11" t="s">
        <v>84</v>
      </c>
      <c r="O6" s="13" t="s">
        <v>123</v>
      </c>
      <c r="P6" s="14" t="s">
        <v>82</v>
      </c>
    </row>
    <row r="7" spans="1:16" ht="26.4" x14ac:dyDescent="0.3">
      <c r="A7" s="11" t="s">
        <v>124</v>
      </c>
      <c r="B7" s="11" t="s">
        <v>125</v>
      </c>
      <c r="C7" s="11" t="s">
        <v>126</v>
      </c>
      <c r="D7" s="11" t="s">
        <v>127</v>
      </c>
      <c r="E7" s="11" t="s">
        <v>128</v>
      </c>
      <c r="F7" s="11" t="s">
        <v>129</v>
      </c>
      <c r="G7" s="11" t="s">
        <v>130</v>
      </c>
      <c r="H7" s="11" t="s">
        <v>130</v>
      </c>
      <c r="I7" s="11" t="s">
        <v>80</v>
      </c>
      <c r="J7" s="11" t="s">
        <v>80</v>
      </c>
      <c r="K7" s="12" t="s">
        <v>82</v>
      </c>
      <c r="L7" s="11" t="s">
        <v>131</v>
      </c>
      <c r="M7" s="11" t="s">
        <v>12</v>
      </c>
      <c r="N7" s="11" t="s">
        <v>84</v>
      </c>
      <c r="O7" s="13" t="s">
        <v>132</v>
      </c>
      <c r="P7" s="14" t="s">
        <v>82</v>
      </c>
    </row>
    <row r="8" spans="1:16" ht="26.4" x14ac:dyDescent="0.3">
      <c r="A8" s="11" t="s">
        <v>133</v>
      </c>
      <c r="B8" s="11" t="s">
        <v>134</v>
      </c>
      <c r="C8" s="11" t="s">
        <v>135</v>
      </c>
      <c r="D8" s="11" t="s">
        <v>136</v>
      </c>
      <c r="E8" s="11" t="s">
        <v>137</v>
      </c>
      <c r="F8" s="11" t="s">
        <v>138</v>
      </c>
      <c r="G8" s="11" t="s">
        <v>139</v>
      </c>
      <c r="H8" s="11" t="s">
        <v>139</v>
      </c>
      <c r="I8" s="11" t="s">
        <v>80</v>
      </c>
      <c r="J8" s="11" t="s">
        <v>80</v>
      </c>
      <c r="K8" s="12" t="s">
        <v>82</v>
      </c>
      <c r="L8" s="11" t="s">
        <v>140</v>
      </c>
      <c r="M8" s="11" t="s">
        <v>12</v>
      </c>
      <c r="N8" s="11" t="s">
        <v>84</v>
      </c>
      <c r="O8" s="13" t="s">
        <v>141</v>
      </c>
      <c r="P8" s="14" t="s">
        <v>82</v>
      </c>
    </row>
    <row r="9" spans="1:16" ht="26.4" x14ac:dyDescent="0.3">
      <c r="A9" s="11" t="s">
        <v>142</v>
      </c>
      <c r="B9" s="11" t="s">
        <v>143</v>
      </c>
      <c r="C9" s="11" t="s">
        <v>144</v>
      </c>
      <c r="D9" s="11" t="s">
        <v>145</v>
      </c>
      <c r="E9" s="11" t="s">
        <v>146</v>
      </c>
      <c r="F9" s="11" t="s">
        <v>147</v>
      </c>
      <c r="G9" s="11" t="s">
        <v>148</v>
      </c>
      <c r="H9" s="11" t="s">
        <v>148</v>
      </c>
      <c r="I9" s="11" t="s">
        <v>80</v>
      </c>
      <c r="J9" s="11" t="s">
        <v>80</v>
      </c>
      <c r="K9" s="12" t="s">
        <v>82</v>
      </c>
      <c r="L9" s="11" t="s">
        <v>149</v>
      </c>
      <c r="M9" s="11" t="s">
        <v>12</v>
      </c>
      <c r="N9" s="11" t="s">
        <v>84</v>
      </c>
      <c r="O9" s="13" t="s">
        <v>150</v>
      </c>
      <c r="P9" s="14" t="s">
        <v>82</v>
      </c>
    </row>
    <row r="10" spans="1:16" ht="39.6" x14ac:dyDescent="0.3">
      <c r="A10" s="11" t="s">
        <v>151</v>
      </c>
      <c r="B10" s="11" t="s">
        <v>152</v>
      </c>
      <c r="C10" s="11" t="s">
        <v>153</v>
      </c>
      <c r="D10" s="11" t="s">
        <v>154</v>
      </c>
      <c r="E10" s="11" t="s">
        <v>155</v>
      </c>
      <c r="F10" s="11" t="s">
        <v>156</v>
      </c>
      <c r="G10" s="11" t="s">
        <v>157</v>
      </c>
      <c r="H10" s="11" t="s">
        <v>157</v>
      </c>
      <c r="I10" s="11" t="s">
        <v>80</v>
      </c>
      <c r="J10" s="11" t="s">
        <v>80</v>
      </c>
      <c r="K10" s="12" t="s">
        <v>82</v>
      </c>
      <c r="L10" s="11" t="s">
        <v>158</v>
      </c>
      <c r="M10" s="11" t="s">
        <v>12</v>
      </c>
      <c r="N10" s="11" t="s">
        <v>84</v>
      </c>
      <c r="O10" s="13" t="s">
        <v>159</v>
      </c>
      <c r="P10" s="14" t="s">
        <v>82</v>
      </c>
    </row>
    <row r="11" spans="1:16" ht="26.4" x14ac:dyDescent="0.3">
      <c r="A11" s="11" t="s">
        <v>160</v>
      </c>
      <c r="B11" s="11" t="s">
        <v>161</v>
      </c>
      <c r="C11" s="11" t="s">
        <v>162</v>
      </c>
      <c r="D11" s="11" t="s">
        <v>163</v>
      </c>
      <c r="E11" s="11" t="s">
        <v>164</v>
      </c>
      <c r="F11" s="11" t="s">
        <v>165</v>
      </c>
      <c r="G11" s="11" t="s">
        <v>166</v>
      </c>
      <c r="H11" s="11" t="s">
        <v>166</v>
      </c>
      <c r="I11" s="11" t="s">
        <v>80</v>
      </c>
      <c r="J11" s="11" t="s">
        <v>80</v>
      </c>
      <c r="K11" s="12" t="s">
        <v>82</v>
      </c>
      <c r="L11" s="11" t="s">
        <v>167</v>
      </c>
      <c r="M11" s="11" t="s">
        <v>12</v>
      </c>
      <c r="N11" s="11" t="s">
        <v>84</v>
      </c>
      <c r="O11" s="13" t="s">
        <v>168</v>
      </c>
      <c r="P11" s="14" t="s">
        <v>82</v>
      </c>
    </row>
    <row r="12" spans="1:16" ht="39.6" x14ac:dyDescent="0.3">
      <c r="A12" s="11" t="s">
        <v>34</v>
      </c>
      <c r="B12" s="11" t="s">
        <v>169</v>
      </c>
      <c r="C12" s="11" t="s">
        <v>170</v>
      </c>
      <c r="D12" s="11" t="s">
        <v>171</v>
      </c>
      <c r="E12" s="11" t="s">
        <v>172</v>
      </c>
      <c r="F12" s="11" t="s">
        <v>173</v>
      </c>
      <c r="G12" s="11" t="s">
        <v>174</v>
      </c>
      <c r="H12" s="11" t="s">
        <v>174</v>
      </c>
      <c r="I12" s="11" t="s">
        <v>80</v>
      </c>
      <c r="J12" s="11" t="s">
        <v>80</v>
      </c>
      <c r="K12" s="12" t="s">
        <v>82</v>
      </c>
      <c r="L12" s="11" t="s">
        <v>175</v>
      </c>
      <c r="M12" s="11" t="s">
        <v>13</v>
      </c>
      <c r="N12" s="11" t="s">
        <v>104</v>
      </c>
      <c r="O12" s="13" t="s">
        <v>176</v>
      </c>
      <c r="P12" s="14" t="s">
        <v>106</v>
      </c>
    </row>
    <row r="13" spans="1:16" ht="26.4" x14ac:dyDescent="0.3">
      <c r="A13" s="11" t="s">
        <v>177</v>
      </c>
      <c r="B13" s="11" t="s">
        <v>178</v>
      </c>
      <c r="C13" s="11" t="s">
        <v>179</v>
      </c>
      <c r="D13" s="11" t="s">
        <v>180</v>
      </c>
      <c r="E13" s="11" t="s">
        <v>181</v>
      </c>
      <c r="F13" s="11" t="s">
        <v>182</v>
      </c>
      <c r="G13" s="11" t="s">
        <v>183</v>
      </c>
      <c r="H13" s="11" t="s">
        <v>183</v>
      </c>
      <c r="I13" s="11" t="s">
        <v>80</v>
      </c>
      <c r="J13" s="11" t="s">
        <v>80</v>
      </c>
      <c r="K13" s="12" t="s">
        <v>82</v>
      </c>
      <c r="L13" s="11" t="s">
        <v>184</v>
      </c>
      <c r="M13" s="11" t="s">
        <v>12</v>
      </c>
      <c r="N13" s="11" t="s">
        <v>84</v>
      </c>
      <c r="O13" s="13" t="s">
        <v>185</v>
      </c>
      <c r="P13" s="14" t="s">
        <v>82</v>
      </c>
    </row>
    <row r="14" spans="1:16" ht="132" x14ac:dyDescent="0.3">
      <c r="A14" s="11" t="s">
        <v>36</v>
      </c>
      <c r="B14" s="11" t="s">
        <v>186</v>
      </c>
      <c r="C14" s="11" t="s">
        <v>187</v>
      </c>
      <c r="D14" s="11" t="s">
        <v>188</v>
      </c>
      <c r="E14" s="11" t="s">
        <v>189</v>
      </c>
      <c r="F14" s="11" t="s">
        <v>190</v>
      </c>
      <c r="G14" s="11" t="s">
        <v>191</v>
      </c>
      <c r="H14" s="11" t="s">
        <v>191</v>
      </c>
      <c r="I14" s="11" t="s">
        <v>80</v>
      </c>
      <c r="J14" s="11" t="s">
        <v>80</v>
      </c>
      <c r="K14" s="12" t="s">
        <v>82</v>
      </c>
      <c r="L14" s="11" t="s">
        <v>192</v>
      </c>
      <c r="M14" s="11" t="s">
        <v>13</v>
      </c>
      <c r="N14" s="11" t="s">
        <v>104</v>
      </c>
      <c r="O14" s="13" t="s">
        <v>193</v>
      </c>
      <c r="P14" s="14" t="s">
        <v>106</v>
      </c>
    </row>
    <row r="15" spans="1:16" ht="145.19999999999999" x14ac:dyDescent="0.3">
      <c r="A15" s="11" t="s">
        <v>38</v>
      </c>
      <c r="B15" s="11" t="s">
        <v>194</v>
      </c>
      <c r="C15" s="11" t="s">
        <v>195</v>
      </c>
      <c r="D15" s="11" t="s">
        <v>196</v>
      </c>
      <c r="E15" s="11" t="s">
        <v>197</v>
      </c>
      <c r="F15" s="11" t="s">
        <v>198</v>
      </c>
      <c r="G15" s="11" t="s">
        <v>199</v>
      </c>
      <c r="H15" s="11" t="s">
        <v>199</v>
      </c>
      <c r="I15" s="11" t="s">
        <v>80</v>
      </c>
      <c r="J15" s="11" t="s">
        <v>93</v>
      </c>
      <c r="K15" s="12" t="s">
        <v>82</v>
      </c>
      <c r="L15" s="11" t="s">
        <v>200</v>
      </c>
      <c r="M15" s="11" t="s">
        <v>13</v>
      </c>
      <c r="N15" s="11" t="s">
        <v>104</v>
      </c>
      <c r="O15" s="13" t="s">
        <v>201</v>
      </c>
      <c r="P15" s="14" t="s">
        <v>106</v>
      </c>
    </row>
    <row r="16" spans="1:16" ht="26.4" x14ac:dyDescent="0.3">
      <c r="A16" s="11" t="s">
        <v>202</v>
      </c>
      <c r="B16" s="11" t="s">
        <v>203</v>
      </c>
      <c r="C16" s="11" t="s">
        <v>204</v>
      </c>
      <c r="D16" s="11" t="s">
        <v>205</v>
      </c>
      <c r="E16" s="11" t="s">
        <v>206</v>
      </c>
      <c r="F16" s="11" t="s">
        <v>207</v>
      </c>
      <c r="G16" s="11" t="s">
        <v>208</v>
      </c>
      <c r="H16" s="11" t="s">
        <v>208</v>
      </c>
      <c r="I16" s="11" t="s">
        <v>80</v>
      </c>
      <c r="J16" s="11" t="s">
        <v>80</v>
      </c>
      <c r="K16" s="12" t="s">
        <v>82</v>
      </c>
      <c r="L16" s="11" t="s">
        <v>209</v>
      </c>
      <c r="M16" s="11" t="s">
        <v>12</v>
      </c>
      <c r="N16" s="11" t="s">
        <v>84</v>
      </c>
      <c r="O16" s="13" t="s">
        <v>210</v>
      </c>
      <c r="P16" s="14" t="s">
        <v>82</v>
      </c>
    </row>
    <row r="17" spans="1:16" ht="184.8" x14ac:dyDescent="0.3">
      <c r="A17" s="11" t="s">
        <v>40</v>
      </c>
      <c r="B17" s="11" t="s">
        <v>211</v>
      </c>
      <c r="C17" s="11" t="s">
        <v>212</v>
      </c>
      <c r="D17" s="11" t="s">
        <v>213</v>
      </c>
      <c r="E17" s="11" t="s">
        <v>214</v>
      </c>
      <c r="F17" s="11" t="s">
        <v>215</v>
      </c>
      <c r="G17" s="11" t="s">
        <v>216</v>
      </c>
      <c r="H17" s="11" t="s">
        <v>216</v>
      </c>
      <c r="I17" s="11" t="s">
        <v>80</v>
      </c>
      <c r="J17" s="11" t="s">
        <v>102</v>
      </c>
      <c r="K17" s="12" t="s">
        <v>82</v>
      </c>
      <c r="L17" s="11" t="s">
        <v>217</v>
      </c>
      <c r="M17" s="11" t="s">
        <v>13</v>
      </c>
      <c r="N17" s="11" t="s">
        <v>104</v>
      </c>
      <c r="O17" s="13" t="s">
        <v>218</v>
      </c>
      <c r="P17" s="14" t="s">
        <v>106</v>
      </c>
    </row>
    <row r="18" spans="1:16" ht="52.8" x14ac:dyDescent="0.3">
      <c r="A18" s="11" t="s">
        <v>42</v>
      </c>
      <c r="B18" s="11" t="s">
        <v>219</v>
      </c>
      <c r="C18" s="11" t="s">
        <v>220</v>
      </c>
      <c r="D18" s="11" t="s">
        <v>221</v>
      </c>
      <c r="E18" s="11" t="s">
        <v>222</v>
      </c>
      <c r="F18" s="11" t="s">
        <v>223</v>
      </c>
      <c r="G18" s="11" t="s">
        <v>224</v>
      </c>
      <c r="H18" s="11" t="s">
        <v>224</v>
      </c>
      <c r="I18" s="11" t="s">
        <v>80</v>
      </c>
      <c r="J18" s="11" t="s">
        <v>80</v>
      </c>
      <c r="K18" s="12" t="s">
        <v>82</v>
      </c>
      <c r="L18" s="11" t="s">
        <v>225</v>
      </c>
      <c r="M18" s="11" t="s">
        <v>12</v>
      </c>
      <c r="N18" s="11" t="s">
        <v>84</v>
      </c>
      <c r="O18" s="13" t="s">
        <v>226</v>
      </c>
      <c r="P18" s="14" t="s">
        <v>106</v>
      </c>
    </row>
    <row r="19" spans="1:16" ht="26.4" x14ac:dyDescent="0.3">
      <c r="A19" s="11" t="s">
        <v>227</v>
      </c>
      <c r="B19" s="11" t="s">
        <v>228</v>
      </c>
      <c r="C19" s="11" t="s">
        <v>229</v>
      </c>
      <c r="D19" s="11" t="s">
        <v>230</v>
      </c>
      <c r="E19" s="11" t="s">
        <v>231</v>
      </c>
      <c r="F19" s="11" t="s">
        <v>232</v>
      </c>
      <c r="G19" s="11" t="s">
        <v>233</v>
      </c>
      <c r="H19" s="11" t="s">
        <v>233</v>
      </c>
      <c r="I19" s="11" t="s">
        <v>80</v>
      </c>
      <c r="J19" s="11" t="s">
        <v>80</v>
      </c>
      <c r="K19" s="12" t="s">
        <v>82</v>
      </c>
      <c r="L19" s="11" t="s">
        <v>234</v>
      </c>
      <c r="M19" s="11" t="s">
        <v>12</v>
      </c>
      <c r="N19" s="11" t="s">
        <v>84</v>
      </c>
      <c r="O19" s="13" t="s">
        <v>235</v>
      </c>
      <c r="P19" s="14" t="s">
        <v>82</v>
      </c>
    </row>
    <row r="20" spans="1:16" ht="39.6" x14ac:dyDescent="0.3">
      <c r="A20" s="11" t="s">
        <v>44</v>
      </c>
      <c r="B20" s="11" t="s">
        <v>236</v>
      </c>
      <c r="C20" s="11" t="s">
        <v>237</v>
      </c>
      <c r="D20" s="11" t="s">
        <v>238</v>
      </c>
      <c r="E20" s="11" t="s">
        <v>239</v>
      </c>
      <c r="F20" s="11" t="s">
        <v>240</v>
      </c>
      <c r="G20" s="11" t="s">
        <v>241</v>
      </c>
      <c r="H20" s="11" t="s">
        <v>242</v>
      </c>
      <c r="I20" s="11" t="s">
        <v>80</v>
      </c>
      <c r="J20" s="11" t="s">
        <v>80</v>
      </c>
      <c r="K20" s="12" t="s">
        <v>82</v>
      </c>
      <c r="L20" s="11" t="s">
        <v>243</v>
      </c>
      <c r="M20" s="11" t="s">
        <v>13</v>
      </c>
      <c r="N20" s="11" t="s">
        <v>104</v>
      </c>
      <c r="O20" s="13" t="s">
        <v>244</v>
      </c>
      <c r="P20" s="14" t="s">
        <v>106</v>
      </c>
    </row>
    <row r="21" spans="1:16" ht="118.8" x14ac:dyDescent="0.3">
      <c r="A21" s="11" t="s">
        <v>46</v>
      </c>
      <c r="B21" s="11" t="s">
        <v>245</v>
      </c>
      <c r="C21" s="11" t="s">
        <v>246</v>
      </c>
      <c r="D21" s="11" t="s">
        <v>247</v>
      </c>
      <c r="E21" s="11" t="s">
        <v>248</v>
      </c>
      <c r="F21" s="11" t="s">
        <v>249</v>
      </c>
      <c r="G21" s="11" t="s">
        <v>250</v>
      </c>
      <c r="H21" s="11" t="s">
        <v>250</v>
      </c>
      <c r="I21" s="11" t="s">
        <v>80</v>
      </c>
      <c r="J21" s="11" t="s">
        <v>93</v>
      </c>
      <c r="K21" s="12" t="s">
        <v>82</v>
      </c>
      <c r="L21" s="11" t="s">
        <v>251</v>
      </c>
      <c r="M21" s="11" t="s">
        <v>13</v>
      </c>
      <c r="N21" s="11" t="s">
        <v>104</v>
      </c>
      <c r="O21" s="13" t="s">
        <v>252</v>
      </c>
      <c r="P21" s="14" t="s">
        <v>106</v>
      </c>
    </row>
    <row r="22" spans="1:16" ht="52.8" x14ac:dyDescent="0.3">
      <c r="A22" s="11" t="s">
        <v>47</v>
      </c>
      <c r="B22" s="11" t="s">
        <v>253</v>
      </c>
      <c r="C22" s="11" t="s">
        <v>254</v>
      </c>
      <c r="D22" s="11" t="s">
        <v>255</v>
      </c>
      <c r="E22" s="11" t="s">
        <v>256</v>
      </c>
      <c r="F22" s="11" t="s">
        <v>257</v>
      </c>
      <c r="G22" s="11" t="s">
        <v>258</v>
      </c>
      <c r="H22" s="11" t="s">
        <v>258</v>
      </c>
      <c r="I22" s="11" t="s">
        <v>80</v>
      </c>
      <c r="J22" s="11" t="s">
        <v>80</v>
      </c>
      <c r="K22" s="12" t="s">
        <v>82</v>
      </c>
      <c r="L22" s="11" t="s">
        <v>259</v>
      </c>
      <c r="M22" s="11" t="s">
        <v>12</v>
      </c>
      <c r="N22" s="11" t="s">
        <v>84</v>
      </c>
      <c r="O22" s="13" t="s">
        <v>260</v>
      </c>
      <c r="P22" s="14" t="s">
        <v>106</v>
      </c>
    </row>
    <row r="23" spans="1:16" ht="52.8" x14ac:dyDescent="0.3">
      <c r="A23" s="11" t="s">
        <v>261</v>
      </c>
      <c r="B23" s="11" t="s">
        <v>262</v>
      </c>
      <c r="C23" s="11" t="s">
        <v>263</v>
      </c>
      <c r="D23" s="11" t="s">
        <v>264</v>
      </c>
      <c r="E23" s="11" t="s">
        <v>265</v>
      </c>
      <c r="F23" s="11" t="s">
        <v>266</v>
      </c>
      <c r="G23" s="11" t="s">
        <v>267</v>
      </c>
      <c r="H23" s="11" t="s">
        <v>267</v>
      </c>
      <c r="I23" s="11" t="s">
        <v>80</v>
      </c>
      <c r="J23" s="11" t="s">
        <v>80</v>
      </c>
      <c r="K23" s="12" t="s">
        <v>82</v>
      </c>
      <c r="L23" s="11" t="s">
        <v>268</v>
      </c>
      <c r="M23" s="11" t="s">
        <v>13</v>
      </c>
      <c r="N23" s="11" t="s">
        <v>104</v>
      </c>
      <c r="O23" s="13" t="s">
        <v>269</v>
      </c>
      <c r="P23" s="14" t="s">
        <v>82</v>
      </c>
    </row>
    <row r="24" spans="1:16" ht="66" x14ac:dyDescent="0.3">
      <c r="A24" s="11" t="s">
        <v>49</v>
      </c>
      <c r="B24" s="11" t="s">
        <v>270</v>
      </c>
      <c r="C24" s="11" t="s">
        <v>271</v>
      </c>
      <c r="D24" s="11" t="s">
        <v>272</v>
      </c>
      <c r="E24" s="11" t="s">
        <v>273</v>
      </c>
      <c r="F24" s="11" t="s">
        <v>274</v>
      </c>
      <c r="G24" s="11" t="s">
        <v>275</v>
      </c>
      <c r="H24" s="11" t="s">
        <v>275</v>
      </c>
      <c r="I24" s="11" t="s">
        <v>80</v>
      </c>
      <c r="J24" s="11" t="s">
        <v>80</v>
      </c>
      <c r="K24" s="12" t="s">
        <v>82</v>
      </c>
      <c r="L24" s="11" t="s">
        <v>276</v>
      </c>
      <c r="M24" s="11" t="s">
        <v>13</v>
      </c>
      <c r="N24" s="11" t="s">
        <v>104</v>
      </c>
      <c r="O24" s="13" t="s">
        <v>277</v>
      </c>
      <c r="P24" s="14" t="s">
        <v>106</v>
      </c>
    </row>
    <row r="25" spans="1:16" ht="118.8" x14ac:dyDescent="0.3">
      <c r="A25" s="11" t="s">
        <v>278</v>
      </c>
      <c r="B25" s="11" t="s">
        <v>279</v>
      </c>
      <c r="C25" s="11" t="s">
        <v>280</v>
      </c>
      <c r="D25" s="11" t="s">
        <v>281</v>
      </c>
      <c r="E25" s="11" t="s">
        <v>282</v>
      </c>
      <c r="F25" s="11" t="s">
        <v>283</v>
      </c>
      <c r="G25" s="11" t="s">
        <v>284</v>
      </c>
      <c r="H25" s="11" t="s">
        <v>284</v>
      </c>
      <c r="I25" s="11" t="s">
        <v>80</v>
      </c>
      <c r="J25" s="11" t="s">
        <v>93</v>
      </c>
      <c r="K25" s="12" t="s">
        <v>82</v>
      </c>
      <c r="L25" s="11" t="s">
        <v>285</v>
      </c>
      <c r="M25" s="11" t="s">
        <v>12</v>
      </c>
      <c r="N25" s="11" t="s">
        <v>84</v>
      </c>
      <c r="O25" s="13" t="s">
        <v>286</v>
      </c>
      <c r="P25" s="14" t="s">
        <v>82</v>
      </c>
    </row>
    <row r="26" spans="1:16" ht="66" x14ac:dyDescent="0.3">
      <c r="A26" s="11" t="s">
        <v>287</v>
      </c>
      <c r="B26" s="11" t="s">
        <v>288</v>
      </c>
      <c r="C26" s="11" t="s">
        <v>289</v>
      </c>
      <c r="D26" s="11" t="s">
        <v>290</v>
      </c>
      <c r="E26" s="11" t="s">
        <v>291</v>
      </c>
      <c r="F26" s="11" t="s">
        <v>292</v>
      </c>
      <c r="G26" s="11" t="s">
        <v>293</v>
      </c>
      <c r="H26" s="11" t="s">
        <v>293</v>
      </c>
      <c r="I26" s="11" t="s">
        <v>80</v>
      </c>
      <c r="J26" s="11" t="s">
        <v>80</v>
      </c>
      <c r="K26" s="12" t="s">
        <v>82</v>
      </c>
      <c r="L26" s="11" t="s">
        <v>294</v>
      </c>
      <c r="M26" s="11" t="s">
        <v>12</v>
      </c>
      <c r="N26" s="11" t="s">
        <v>84</v>
      </c>
      <c r="O26" s="13" t="s">
        <v>295</v>
      </c>
      <c r="P26" s="14" t="s">
        <v>82</v>
      </c>
    </row>
    <row r="27" spans="1:16" ht="145.19999999999999" x14ac:dyDescent="0.3">
      <c r="A27" s="11" t="s">
        <v>296</v>
      </c>
      <c r="B27" s="11" t="s">
        <v>297</v>
      </c>
      <c r="C27" s="11" t="s">
        <v>298</v>
      </c>
      <c r="D27" s="11" t="s">
        <v>299</v>
      </c>
      <c r="E27" s="11" t="s">
        <v>300</v>
      </c>
      <c r="F27" s="11" t="s">
        <v>301</v>
      </c>
      <c r="G27" s="11" t="s">
        <v>302</v>
      </c>
      <c r="H27" s="11" t="s">
        <v>302</v>
      </c>
      <c r="I27" s="11" t="s">
        <v>80</v>
      </c>
      <c r="J27" s="11" t="s">
        <v>93</v>
      </c>
      <c r="K27" s="12" t="s">
        <v>82</v>
      </c>
      <c r="L27" s="11" t="s">
        <v>303</v>
      </c>
      <c r="M27" s="11" t="s">
        <v>12</v>
      </c>
      <c r="N27" s="11" t="s">
        <v>84</v>
      </c>
      <c r="O27" s="13" t="s">
        <v>304</v>
      </c>
      <c r="P27" s="14" t="s">
        <v>82</v>
      </c>
    </row>
    <row r="28" spans="1:16" ht="52.8" x14ac:dyDescent="0.3">
      <c r="A28" s="11" t="s">
        <v>305</v>
      </c>
      <c r="B28" s="11" t="s">
        <v>306</v>
      </c>
      <c r="C28" s="11" t="s">
        <v>307</v>
      </c>
      <c r="D28" s="11" t="s">
        <v>308</v>
      </c>
      <c r="E28" s="11" t="s">
        <v>309</v>
      </c>
      <c r="F28" s="11" t="s">
        <v>310</v>
      </c>
      <c r="G28" s="11" t="s">
        <v>311</v>
      </c>
      <c r="H28" s="11" t="s">
        <v>311</v>
      </c>
      <c r="I28" s="11" t="s">
        <v>80</v>
      </c>
      <c r="J28" s="11" t="s">
        <v>80</v>
      </c>
      <c r="K28" s="12" t="s">
        <v>82</v>
      </c>
      <c r="L28" s="11" t="s">
        <v>312</v>
      </c>
      <c r="M28" s="11" t="s">
        <v>12</v>
      </c>
      <c r="N28" s="11" t="s">
        <v>84</v>
      </c>
      <c r="O28" s="13" t="s">
        <v>313</v>
      </c>
      <c r="P28" s="14" t="s">
        <v>82</v>
      </c>
    </row>
    <row r="29" spans="1:16" ht="66" x14ac:dyDescent="0.3">
      <c r="A29" s="11" t="s">
        <v>51</v>
      </c>
      <c r="B29" s="11" t="s">
        <v>314</v>
      </c>
      <c r="C29" s="11" t="s">
        <v>315</v>
      </c>
      <c r="D29" s="11" t="s">
        <v>316</v>
      </c>
      <c r="E29" s="11" t="s">
        <v>317</v>
      </c>
      <c r="F29" s="11" t="s">
        <v>318</v>
      </c>
      <c r="G29" s="11" t="s">
        <v>319</v>
      </c>
      <c r="H29" s="11" t="s">
        <v>319</v>
      </c>
      <c r="I29" s="11" t="s">
        <v>80</v>
      </c>
      <c r="J29" s="11" t="s">
        <v>80</v>
      </c>
      <c r="K29" s="12" t="s">
        <v>82</v>
      </c>
      <c r="L29" s="11" t="s">
        <v>320</v>
      </c>
      <c r="M29" s="11" t="s">
        <v>13</v>
      </c>
      <c r="N29" s="11" t="s">
        <v>104</v>
      </c>
      <c r="O29" s="13" t="s">
        <v>321</v>
      </c>
      <c r="P29" s="14" t="s">
        <v>106</v>
      </c>
    </row>
    <row r="30" spans="1:16" ht="52.8" x14ac:dyDescent="0.3">
      <c r="A30" s="11" t="s">
        <v>53</v>
      </c>
      <c r="B30" s="11" t="s">
        <v>322</v>
      </c>
      <c r="C30" s="11" t="s">
        <v>323</v>
      </c>
      <c r="D30" s="11" t="s">
        <v>324</v>
      </c>
      <c r="E30" s="11" t="s">
        <v>325</v>
      </c>
      <c r="F30" s="11" t="s">
        <v>326</v>
      </c>
      <c r="G30" s="11" t="s">
        <v>327</v>
      </c>
      <c r="H30" s="11" t="s">
        <v>327</v>
      </c>
      <c r="I30" s="11" t="s">
        <v>80</v>
      </c>
      <c r="J30" s="11" t="s">
        <v>80</v>
      </c>
      <c r="K30" s="12" t="s">
        <v>82</v>
      </c>
      <c r="L30" s="11" t="s">
        <v>328</v>
      </c>
      <c r="M30" s="11" t="s">
        <v>14</v>
      </c>
      <c r="N30" s="11" t="s">
        <v>104</v>
      </c>
      <c r="O30" s="13" t="s">
        <v>329</v>
      </c>
      <c r="P30" s="14" t="s">
        <v>106</v>
      </c>
    </row>
    <row r="31" spans="1:16" ht="52.8" x14ac:dyDescent="0.3">
      <c r="A31" s="11" t="s">
        <v>55</v>
      </c>
      <c r="B31" s="11" t="s">
        <v>330</v>
      </c>
      <c r="C31" s="11" t="s">
        <v>331</v>
      </c>
      <c r="D31" s="11" t="s">
        <v>332</v>
      </c>
      <c r="E31" s="11" t="s">
        <v>333</v>
      </c>
      <c r="F31" s="11" t="s">
        <v>334</v>
      </c>
      <c r="G31" s="11" t="s">
        <v>335</v>
      </c>
      <c r="H31" s="11" t="s">
        <v>336</v>
      </c>
      <c r="I31" s="11" t="s">
        <v>337</v>
      </c>
      <c r="J31" s="11" t="s">
        <v>80</v>
      </c>
      <c r="K31" s="12" t="s">
        <v>82</v>
      </c>
      <c r="L31" s="11" t="s">
        <v>338</v>
      </c>
      <c r="M31" s="11" t="s">
        <v>13</v>
      </c>
      <c r="N31" s="11" t="s">
        <v>104</v>
      </c>
      <c r="O31" s="13" t="s">
        <v>339</v>
      </c>
      <c r="P31" s="14" t="s">
        <v>106</v>
      </c>
    </row>
  </sheetData>
  <autoFilter ref="A1:P31" xr:uid="{00000000-0009-0000-0000-000001000000}"/>
  <conditionalFormatting sqref="K2:K31">
    <cfRule type="cellIs" dxfId="21" priority="6" operator="equal">
      <formula>"PASS"</formula>
    </cfRule>
    <cfRule type="cellIs" dxfId="20" priority="7" operator="equal">
      <formula>"FAIL"</formula>
    </cfRule>
    <cfRule type="cellIs" dxfId="19" priority="8" operator="equal">
      <formula>"Passed"</formula>
    </cfRule>
    <cfRule type="cellIs" dxfId="18" priority="9" operator="equal">
      <formula>"Failed"</formula>
    </cfRule>
    <cfRule type="cellIs" dxfId="17" priority="10" operator="equal">
      <formula>"On-Hold"</formula>
    </cfRule>
  </conditionalFormatting>
  <conditionalFormatting sqref="M2:M31">
    <cfRule type="cellIs" dxfId="16" priority="11" operator="equal">
      <formula>"PASS"</formula>
    </cfRule>
    <cfRule type="cellIs" dxfId="15" priority="12" operator="equal">
      <formula>"FAIL"</formula>
    </cfRule>
    <cfRule type="cellIs" dxfId="14" priority="13" operator="equal">
      <formula>"Passed"</formula>
    </cfRule>
    <cfRule type="cellIs" dxfId="13" priority="14" operator="equal">
      <formula>"Failed"</formula>
    </cfRule>
    <cfRule type="cellIs" dxfId="12" priority="15" operator="equal">
      <formula>"On-Hold"</formula>
    </cfRule>
  </conditionalFormatting>
  <conditionalFormatting sqref="P2:P31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"Passed"</formula>
    </cfRule>
    <cfRule type="cellIs" dxfId="8" priority="4" operator="equal">
      <formula>"Failed"</formula>
    </cfRule>
    <cfRule type="cellIs" dxfId="7" priority="5" operator="equal">
      <formula>"On-Hold"</formula>
    </cfRule>
  </conditionalFormatting>
  <hyperlinks>
    <hyperlink ref="O2" location="'Evidence'!B3" display="See Evidence: DATA-001a, DATA-001b, DATA-001c" xr:uid="{00000000-0004-0000-0100-000000000000}"/>
    <hyperlink ref="O3" location="'Evidence'!B97" display="See Evidence: DATA-002a, DATA-002b" xr:uid="{00000000-0004-0000-0100-000001000000}"/>
    <hyperlink ref="O4" location="'Evidence'!B159" display="See Evidence: DATA-003a, DATA-003b, DATA-003c" xr:uid="{00000000-0004-0000-0100-000002000000}"/>
    <hyperlink ref="O5" location="'Evidence'!B254" display="See Evidence: DATA-004a, DATA-004b" xr:uid="{00000000-0004-0000-0100-000003000000}"/>
    <hyperlink ref="O6" location="'Evidence'!B319" display="See Evidence: DATA-005a, DATA-005b" xr:uid="{00000000-0004-0000-0100-000004000000}"/>
    <hyperlink ref="O7" location="'Evidence'!B369" display="See Evidence: DATA-006a" xr:uid="{00000000-0004-0000-0100-000005000000}"/>
    <hyperlink ref="O8" location="'Evidence'!B392" display="See Evidence: DATA-007a" xr:uid="{00000000-0004-0000-0100-000006000000}"/>
    <hyperlink ref="O9" location="'Evidence'!B415" display="See Evidence: DATA-008a" xr:uid="{00000000-0004-0000-0100-000007000000}"/>
    <hyperlink ref="O10" location="'Evidence'!B438" display="See Evidence: DATA-009a" xr:uid="{00000000-0004-0000-0100-000008000000}"/>
    <hyperlink ref="O11" location="'Evidence'!B462" display="See Evidence: DATA-010a" xr:uid="{00000000-0004-0000-0100-000009000000}"/>
    <hyperlink ref="O12" location="'Evidence'!B485" display="See Evidence: DATA-011a" xr:uid="{00000000-0004-0000-0100-00000A000000}"/>
    <hyperlink ref="O13" location="'Evidence'!B509" display="See Evidence: DATA-012a" xr:uid="{00000000-0004-0000-0100-00000B000000}"/>
    <hyperlink ref="O14" location="'Evidence'!B532" display="See Evidence: DATA-013a" xr:uid="{00000000-0004-0000-0100-00000C000000}"/>
    <hyperlink ref="O15" location="'Evidence'!B567" display="See Evidence: DATA-014a, DATA-014b" xr:uid="{00000000-0004-0000-0100-00000D000000}"/>
    <hyperlink ref="O16" location="'Evidence'!B636" display="See Evidence: DATA-015a" xr:uid="{00000000-0004-0000-0100-00000E000000}"/>
    <hyperlink ref="O17" location="'Evidence'!B660" display="See Evidence: DATA-016a, DATA-016b, DATA-016c" xr:uid="{00000000-0004-0000-0100-00000F000000}"/>
    <hyperlink ref="O18" location="'Evidence'!B734" display="See Evidence: DATA-017a" xr:uid="{00000000-0004-0000-0100-000010000000}"/>
    <hyperlink ref="O19" location="'Evidence'!B759" display="See Evidence: DATA-018a" xr:uid="{00000000-0004-0000-0100-000011000000}"/>
    <hyperlink ref="O20" location="'Evidence'!B783" display="See Evidence: DATA-019a" xr:uid="{00000000-0004-0000-0100-000012000000}"/>
    <hyperlink ref="O21" location="'Evidence'!B808" display="See Evidence: DATA-020a, DATA-020b" xr:uid="{00000000-0004-0000-0100-000013000000}"/>
    <hyperlink ref="O22" location="'Evidence'!B861" display="See Evidence: DATA-021a" xr:uid="{00000000-0004-0000-0100-000014000000}"/>
    <hyperlink ref="O23" location="'Evidence'!B886" display="See Evidence: DATA-022a" xr:uid="{00000000-0004-0000-0100-000015000000}"/>
    <hyperlink ref="O24" location="'Evidence'!B925" display="See Evidence: DATA-023a" xr:uid="{00000000-0004-0000-0100-000016000000}"/>
    <hyperlink ref="O25" location="'Evidence'!B953" display="See Evidence: DATA-024a, DATA-024b" xr:uid="{00000000-0004-0000-0100-000017000000}"/>
    <hyperlink ref="O26" location="'Evidence'!B1014" display="See Evidence: DATA-025a" xr:uid="{00000000-0004-0000-0100-000018000000}"/>
    <hyperlink ref="O27" location="'Evidence'!B1040" display="See Evidence: DATA-026a, DATA-026b" xr:uid="{00000000-0004-0000-0100-000019000000}"/>
    <hyperlink ref="O28" location="'Evidence'!B1096" display="See Evidence: DATA-027a" xr:uid="{00000000-0004-0000-0100-00001A000000}"/>
    <hyperlink ref="O29" location="'Evidence'!B1121" display="See Evidence: DATA-028a" xr:uid="{00000000-0004-0000-0100-00001B000000}"/>
    <hyperlink ref="O30" location="'Evidence'!B1148" display="See Evidence: DATA-029a" xr:uid="{00000000-0004-0000-0100-00001C000000}"/>
    <hyperlink ref="O31" location="'Evidence'!B1175" display="See Evidence: DATA-030a" xr:uid="{00000000-0004-0000-0100-00001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0" customWidth="1"/>
    <col min="4" max="4" width="40" customWidth="1"/>
    <col min="5" max="5" width="30" customWidth="1"/>
    <col min="6" max="6" width="12" customWidth="1"/>
    <col min="7" max="8" width="50" customWidth="1"/>
    <col min="9" max="9" width="60" customWidth="1"/>
    <col min="10" max="10" width="26" customWidth="1"/>
    <col min="11" max="11" width="12" customWidth="1"/>
    <col min="12" max="13" width="24" customWidth="1"/>
    <col min="14" max="14" width="9" customWidth="1"/>
    <col min="15" max="15" width="70" customWidth="1"/>
    <col min="16" max="16" width="18" customWidth="1"/>
  </cols>
  <sheetData>
    <row r="1" spans="1:16" ht="39.6" x14ac:dyDescent="0.3">
      <c r="A1" s="10" t="s">
        <v>340</v>
      </c>
      <c r="B1" s="10" t="s">
        <v>57</v>
      </c>
      <c r="C1" s="10" t="s">
        <v>341</v>
      </c>
      <c r="D1" s="10" t="s">
        <v>342</v>
      </c>
      <c r="E1" s="10" t="s">
        <v>343</v>
      </c>
      <c r="F1" s="10" t="s">
        <v>344</v>
      </c>
      <c r="G1" s="10" t="s">
        <v>345</v>
      </c>
      <c r="H1" s="10" t="s">
        <v>346</v>
      </c>
      <c r="I1" s="10" t="s">
        <v>347</v>
      </c>
      <c r="J1" s="10" t="s">
        <v>348</v>
      </c>
      <c r="K1" s="10" t="s">
        <v>349</v>
      </c>
      <c r="L1" s="10" t="s">
        <v>350</v>
      </c>
      <c r="M1" s="10" t="s">
        <v>351</v>
      </c>
      <c r="N1" s="10" t="s">
        <v>352</v>
      </c>
      <c r="O1" s="10" t="s">
        <v>353</v>
      </c>
      <c r="P1" s="10" t="s">
        <v>354</v>
      </c>
    </row>
    <row r="2" spans="1:16" ht="52.8" x14ac:dyDescent="0.3">
      <c r="A2" s="11" t="s">
        <v>355</v>
      </c>
      <c r="B2" s="11" t="s">
        <v>73</v>
      </c>
      <c r="C2" s="11"/>
      <c r="D2" s="11" t="s">
        <v>356</v>
      </c>
      <c r="E2" s="11" t="s">
        <v>357</v>
      </c>
      <c r="F2" s="11" t="s">
        <v>358</v>
      </c>
      <c r="G2" s="11" t="s">
        <v>359</v>
      </c>
      <c r="H2" s="11" t="s">
        <v>359</v>
      </c>
      <c r="I2" s="11" t="s">
        <v>360</v>
      </c>
      <c r="J2" s="11" t="s">
        <v>361</v>
      </c>
      <c r="K2" s="11" t="s">
        <v>80</v>
      </c>
      <c r="L2" s="11" t="s">
        <v>362</v>
      </c>
      <c r="M2" s="11" t="s">
        <v>362</v>
      </c>
      <c r="N2" s="11" t="s">
        <v>82</v>
      </c>
      <c r="O2" s="11" t="s">
        <v>363</v>
      </c>
      <c r="P2" s="13" t="s">
        <v>364</v>
      </c>
    </row>
    <row r="3" spans="1:16" ht="52.8" x14ac:dyDescent="0.3">
      <c r="A3" s="11" t="s">
        <v>365</v>
      </c>
      <c r="B3" s="11" t="s">
        <v>73</v>
      </c>
      <c r="C3" s="11"/>
      <c r="D3" s="11" t="s">
        <v>366</v>
      </c>
      <c r="E3" s="11" t="s">
        <v>357</v>
      </c>
      <c r="F3" s="11" t="s">
        <v>358</v>
      </c>
      <c r="G3" s="11" t="s">
        <v>367</v>
      </c>
      <c r="H3" s="11" t="s">
        <v>367</v>
      </c>
      <c r="I3" s="11" t="s">
        <v>368</v>
      </c>
      <c r="J3" s="11" t="s">
        <v>361</v>
      </c>
      <c r="K3" s="11" t="s">
        <v>80</v>
      </c>
      <c r="L3" s="11" t="s">
        <v>369</v>
      </c>
      <c r="M3" s="11" t="s">
        <v>369</v>
      </c>
      <c r="N3" s="11" t="s">
        <v>82</v>
      </c>
      <c r="O3" s="11" t="s">
        <v>370</v>
      </c>
      <c r="P3" s="13" t="s">
        <v>371</v>
      </c>
    </row>
    <row r="4" spans="1:16" ht="66" x14ac:dyDescent="0.3">
      <c r="A4" s="11" t="s">
        <v>372</v>
      </c>
      <c r="B4" s="11" t="s">
        <v>73</v>
      </c>
      <c r="C4" s="11"/>
      <c r="D4" s="11" t="s">
        <v>373</v>
      </c>
      <c r="E4" s="11" t="s">
        <v>357</v>
      </c>
      <c r="F4" s="11" t="s">
        <v>358</v>
      </c>
      <c r="G4" s="11" t="s">
        <v>374</v>
      </c>
      <c r="H4" s="11" t="s">
        <v>374</v>
      </c>
      <c r="I4" s="11" t="s">
        <v>375</v>
      </c>
      <c r="J4" s="11" t="s">
        <v>361</v>
      </c>
      <c r="K4" s="11" t="s">
        <v>80</v>
      </c>
      <c r="L4" s="11" t="s">
        <v>376</v>
      </c>
      <c r="M4" s="11" t="s">
        <v>376</v>
      </c>
      <c r="N4" s="11" t="s">
        <v>82</v>
      </c>
      <c r="O4" s="11" t="s">
        <v>377</v>
      </c>
      <c r="P4" s="13" t="s">
        <v>378</v>
      </c>
    </row>
    <row r="5" spans="1:16" ht="66" x14ac:dyDescent="0.3">
      <c r="A5" s="11" t="s">
        <v>379</v>
      </c>
      <c r="B5" s="11" t="s">
        <v>86</v>
      </c>
      <c r="C5" s="11"/>
      <c r="D5" s="11" t="s">
        <v>380</v>
      </c>
      <c r="E5" s="11" t="s">
        <v>357</v>
      </c>
      <c r="F5" s="11" t="s">
        <v>358</v>
      </c>
      <c r="G5" s="11" t="s">
        <v>381</v>
      </c>
      <c r="H5" s="11" t="s">
        <v>381</v>
      </c>
      <c r="I5" s="11" t="s">
        <v>382</v>
      </c>
      <c r="J5" s="11" t="s">
        <v>361</v>
      </c>
      <c r="K5" s="11" t="s">
        <v>80</v>
      </c>
      <c r="L5" s="11" t="s">
        <v>383</v>
      </c>
      <c r="M5" s="11" t="s">
        <v>383</v>
      </c>
      <c r="N5" s="11" t="s">
        <v>82</v>
      </c>
      <c r="O5" s="11" t="s">
        <v>384</v>
      </c>
      <c r="P5" s="13" t="s">
        <v>385</v>
      </c>
    </row>
    <row r="6" spans="1:16" ht="66" x14ac:dyDescent="0.3">
      <c r="A6" s="11" t="s">
        <v>386</v>
      </c>
      <c r="B6" s="11" t="s">
        <v>86</v>
      </c>
      <c r="C6" s="11"/>
      <c r="D6" s="11" t="s">
        <v>387</v>
      </c>
      <c r="E6" s="11" t="s">
        <v>357</v>
      </c>
      <c r="F6" s="11" t="s">
        <v>358</v>
      </c>
      <c r="G6" s="11" t="s">
        <v>388</v>
      </c>
      <c r="H6" s="11" t="s">
        <v>389</v>
      </c>
      <c r="I6" s="11" t="s">
        <v>390</v>
      </c>
      <c r="J6" s="11" t="s">
        <v>361</v>
      </c>
      <c r="K6" s="11" t="s">
        <v>80</v>
      </c>
      <c r="L6" s="11" t="s">
        <v>391</v>
      </c>
      <c r="M6" s="11" t="s">
        <v>391</v>
      </c>
      <c r="N6" s="11" t="s">
        <v>82</v>
      </c>
      <c r="O6" s="11" t="s">
        <v>392</v>
      </c>
      <c r="P6" s="13" t="s">
        <v>393</v>
      </c>
    </row>
    <row r="7" spans="1:16" ht="52.8" x14ac:dyDescent="0.3">
      <c r="A7" s="11" t="s">
        <v>394</v>
      </c>
      <c r="B7" s="11" t="s">
        <v>30</v>
      </c>
      <c r="C7" s="11"/>
      <c r="D7" s="11" t="s">
        <v>395</v>
      </c>
      <c r="E7" s="11" t="s">
        <v>396</v>
      </c>
      <c r="F7" s="11" t="s">
        <v>358</v>
      </c>
      <c r="G7" s="11" t="s">
        <v>397</v>
      </c>
      <c r="H7" s="11" t="s">
        <v>397</v>
      </c>
      <c r="I7" s="11" t="s">
        <v>398</v>
      </c>
      <c r="J7" s="11" t="s">
        <v>361</v>
      </c>
      <c r="K7" s="11" t="s">
        <v>80</v>
      </c>
      <c r="L7" s="11" t="s">
        <v>399</v>
      </c>
      <c r="M7" s="11" t="s">
        <v>399</v>
      </c>
      <c r="N7" s="11" t="s">
        <v>82</v>
      </c>
      <c r="O7" s="11" t="s">
        <v>400</v>
      </c>
      <c r="P7" s="13" t="s">
        <v>401</v>
      </c>
    </row>
    <row r="8" spans="1:16" ht="52.8" x14ac:dyDescent="0.3">
      <c r="A8" s="11" t="s">
        <v>402</v>
      </c>
      <c r="B8" s="11" t="s">
        <v>30</v>
      </c>
      <c r="C8" s="11"/>
      <c r="D8" s="11" t="s">
        <v>403</v>
      </c>
      <c r="E8" s="11" t="s">
        <v>404</v>
      </c>
      <c r="F8" s="11" t="s">
        <v>358</v>
      </c>
      <c r="G8" s="11" t="s">
        <v>397</v>
      </c>
      <c r="H8" s="11" t="s">
        <v>397</v>
      </c>
      <c r="I8" s="11" t="s">
        <v>398</v>
      </c>
      <c r="J8" s="11" t="s">
        <v>361</v>
      </c>
      <c r="K8" s="11" t="s">
        <v>80</v>
      </c>
      <c r="L8" s="11" t="s">
        <v>399</v>
      </c>
      <c r="M8" s="11" t="s">
        <v>399</v>
      </c>
      <c r="N8" s="11" t="s">
        <v>82</v>
      </c>
      <c r="O8" s="11" t="s">
        <v>400</v>
      </c>
      <c r="P8" s="13" t="s">
        <v>405</v>
      </c>
    </row>
    <row r="9" spans="1:16" ht="52.8" x14ac:dyDescent="0.3">
      <c r="A9" s="11" t="s">
        <v>406</v>
      </c>
      <c r="B9" s="11" t="s">
        <v>30</v>
      </c>
      <c r="C9" s="11" t="s">
        <v>80</v>
      </c>
      <c r="D9" s="11" t="s">
        <v>407</v>
      </c>
      <c r="E9" s="11" t="s">
        <v>357</v>
      </c>
      <c r="F9" s="11" t="s">
        <v>358</v>
      </c>
      <c r="G9" s="11" t="s">
        <v>408</v>
      </c>
      <c r="H9" s="11" t="s">
        <v>408</v>
      </c>
      <c r="I9" s="11" t="s">
        <v>398</v>
      </c>
      <c r="J9" s="11" t="s">
        <v>361</v>
      </c>
      <c r="K9" s="11" t="s">
        <v>80</v>
      </c>
      <c r="L9" s="11" t="s">
        <v>399</v>
      </c>
      <c r="M9" s="11" t="s">
        <v>399</v>
      </c>
      <c r="N9" s="11" t="s">
        <v>82</v>
      </c>
      <c r="O9" s="11" t="s">
        <v>409</v>
      </c>
      <c r="P9" s="13" t="s">
        <v>410</v>
      </c>
    </row>
    <row r="10" spans="1:16" ht="79.2" x14ac:dyDescent="0.3">
      <c r="A10" s="11" t="s">
        <v>411</v>
      </c>
      <c r="B10" s="11" t="s">
        <v>32</v>
      </c>
      <c r="C10" s="11"/>
      <c r="D10" s="11" t="s">
        <v>412</v>
      </c>
      <c r="E10" s="11" t="s">
        <v>413</v>
      </c>
      <c r="F10" s="11" t="s">
        <v>358</v>
      </c>
      <c r="G10" s="11" t="s">
        <v>414</v>
      </c>
      <c r="H10" s="11" t="s">
        <v>414</v>
      </c>
      <c r="I10" s="11" t="s">
        <v>415</v>
      </c>
      <c r="J10" s="11" t="s">
        <v>416</v>
      </c>
      <c r="K10" s="11" t="s">
        <v>80</v>
      </c>
      <c r="L10" s="11" t="s">
        <v>417</v>
      </c>
      <c r="M10" s="11" t="s">
        <v>417</v>
      </c>
      <c r="N10" s="11" t="s">
        <v>82</v>
      </c>
      <c r="O10" s="11" t="s">
        <v>418</v>
      </c>
      <c r="P10" s="13" t="s">
        <v>419</v>
      </c>
    </row>
    <row r="11" spans="1:16" ht="66" x14ac:dyDescent="0.3">
      <c r="A11" s="11" t="s">
        <v>420</v>
      </c>
      <c r="B11" s="11" t="s">
        <v>32</v>
      </c>
      <c r="C11" s="11"/>
      <c r="D11" s="11" t="s">
        <v>421</v>
      </c>
      <c r="E11" s="11" t="s">
        <v>422</v>
      </c>
      <c r="F11" s="11" t="s">
        <v>358</v>
      </c>
      <c r="G11" s="11" t="s">
        <v>423</v>
      </c>
      <c r="H11" s="11" t="s">
        <v>423</v>
      </c>
      <c r="I11" s="11" t="s">
        <v>424</v>
      </c>
      <c r="J11" s="11" t="s">
        <v>416</v>
      </c>
      <c r="K11" s="11" t="s">
        <v>80</v>
      </c>
      <c r="L11" s="11" t="s">
        <v>425</v>
      </c>
      <c r="M11" s="11" t="s">
        <v>425</v>
      </c>
      <c r="N11" s="11" t="s">
        <v>82</v>
      </c>
      <c r="O11" s="11" t="s">
        <v>426</v>
      </c>
      <c r="P11" s="13" t="s">
        <v>427</v>
      </c>
    </row>
    <row r="12" spans="1:16" ht="66" x14ac:dyDescent="0.3">
      <c r="A12" s="11" t="s">
        <v>428</v>
      </c>
      <c r="B12" s="11" t="s">
        <v>115</v>
      </c>
      <c r="C12" s="11"/>
      <c r="D12" s="11" t="s">
        <v>429</v>
      </c>
      <c r="E12" s="11" t="s">
        <v>396</v>
      </c>
      <c r="F12" s="11" t="s">
        <v>358</v>
      </c>
      <c r="G12" s="11" t="s">
        <v>430</v>
      </c>
      <c r="H12" s="11" t="s">
        <v>430</v>
      </c>
      <c r="I12" s="11" t="s">
        <v>431</v>
      </c>
      <c r="J12" s="11" t="s">
        <v>432</v>
      </c>
      <c r="K12" s="11" t="s">
        <v>80</v>
      </c>
      <c r="L12" s="11" t="s">
        <v>433</v>
      </c>
      <c r="M12" s="11" t="s">
        <v>433</v>
      </c>
      <c r="N12" s="11" t="s">
        <v>82</v>
      </c>
      <c r="O12" s="11" t="s">
        <v>434</v>
      </c>
      <c r="P12" s="13" t="s">
        <v>435</v>
      </c>
    </row>
    <row r="13" spans="1:16" ht="66" x14ac:dyDescent="0.3">
      <c r="A13" s="11" t="s">
        <v>436</v>
      </c>
      <c r="B13" s="11" t="s">
        <v>115</v>
      </c>
      <c r="C13" s="11"/>
      <c r="D13" s="11" t="s">
        <v>437</v>
      </c>
      <c r="E13" s="11" t="s">
        <v>396</v>
      </c>
      <c r="F13" s="11" t="s">
        <v>358</v>
      </c>
      <c r="G13" s="11" t="s">
        <v>438</v>
      </c>
      <c r="H13" s="11" t="s">
        <v>438</v>
      </c>
      <c r="I13" s="11" t="s">
        <v>439</v>
      </c>
      <c r="J13" s="11" t="s">
        <v>432</v>
      </c>
      <c r="K13" s="11" t="s">
        <v>80</v>
      </c>
      <c r="L13" s="11" t="s">
        <v>440</v>
      </c>
      <c r="M13" s="11" t="s">
        <v>440</v>
      </c>
      <c r="N13" s="11" t="s">
        <v>82</v>
      </c>
      <c r="O13" s="11" t="s">
        <v>441</v>
      </c>
      <c r="P13" s="13" t="s">
        <v>442</v>
      </c>
    </row>
    <row r="14" spans="1:16" ht="52.8" x14ac:dyDescent="0.3">
      <c r="A14" s="11" t="s">
        <v>443</v>
      </c>
      <c r="B14" s="11" t="s">
        <v>124</v>
      </c>
      <c r="C14" s="11"/>
      <c r="D14" s="11" t="s">
        <v>128</v>
      </c>
      <c r="E14" s="11" t="s">
        <v>396</v>
      </c>
      <c r="F14" s="11" t="s">
        <v>358</v>
      </c>
      <c r="G14" s="11" t="s">
        <v>129</v>
      </c>
      <c r="H14" s="11" t="s">
        <v>129</v>
      </c>
      <c r="I14" s="11" t="s">
        <v>444</v>
      </c>
      <c r="J14" s="11" t="s">
        <v>445</v>
      </c>
      <c r="K14" s="11" t="s">
        <v>80</v>
      </c>
      <c r="L14" s="11" t="s">
        <v>446</v>
      </c>
      <c r="M14" s="11" t="s">
        <v>446</v>
      </c>
      <c r="N14" s="11" t="s">
        <v>82</v>
      </c>
      <c r="O14" s="11" t="s">
        <v>447</v>
      </c>
      <c r="P14" s="13" t="s">
        <v>448</v>
      </c>
    </row>
    <row r="15" spans="1:16" ht="52.8" x14ac:dyDescent="0.3">
      <c r="A15" s="11" t="s">
        <v>449</v>
      </c>
      <c r="B15" s="11" t="s">
        <v>133</v>
      </c>
      <c r="C15" s="11"/>
      <c r="D15" s="11" t="s">
        <v>137</v>
      </c>
      <c r="E15" s="11" t="s">
        <v>396</v>
      </c>
      <c r="F15" s="11" t="s">
        <v>358</v>
      </c>
      <c r="G15" s="11" t="s">
        <v>138</v>
      </c>
      <c r="H15" s="11" t="s">
        <v>138</v>
      </c>
      <c r="I15" s="11" t="s">
        <v>450</v>
      </c>
      <c r="J15" s="11" t="s">
        <v>451</v>
      </c>
      <c r="K15" s="11" t="s">
        <v>80</v>
      </c>
      <c r="L15" s="11" t="s">
        <v>452</v>
      </c>
      <c r="M15" s="11" t="s">
        <v>452</v>
      </c>
      <c r="N15" s="11" t="s">
        <v>82</v>
      </c>
      <c r="O15" s="11" t="s">
        <v>453</v>
      </c>
      <c r="P15" s="13" t="s">
        <v>454</v>
      </c>
    </row>
    <row r="16" spans="1:16" ht="66" x14ac:dyDescent="0.3">
      <c r="A16" s="11" t="s">
        <v>455</v>
      </c>
      <c r="B16" s="11" t="s">
        <v>142</v>
      </c>
      <c r="C16" s="11"/>
      <c r="D16" s="11" t="s">
        <v>146</v>
      </c>
      <c r="E16" s="11" t="s">
        <v>396</v>
      </c>
      <c r="F16" s="11" t="s">
        <v>358</v>
      </c>
      <c r="G16" s="11" t="s">
        <v>147</v>
      </c>
      <c r="H16" s="11" t="s">
        <v>147</v>
      </c>
      <c r="I16" s="11" t="s">
        <v>456</v>
      </c>
      <c r="J16" s="11" t="s">
        <v>457</v>
      </c>
      <c r="K16" s="11" t="s">
        <v>80</v>
      </c>
      <c r="L16" s="11" t="s">
        <v>458</v>
      </c>
      <c r="M16" s="11" t="s">
        <v>458</v>
      </c>
      <c r="N16" s="11" t="s">
        <v>82</v>
      </c>
      <c r="O16" s="11" t="s">
        <v>459</v>
      </c>
      <c r="P16" s="13" t="s">
        <v>460</v>
      </c>
    </row>
    <row r="17" spans="1:16" ht="79.2" x14ac:dyDescent="0.3">
      <c r="A17" s="11" t="s">
        <v>461</v>
      </c>
      <c r="B17" s="11" t="s">
        <v>151</v>
      </c>
      <c r="C17" s="11"/>
      <c r="D17" s="11" t="s">
        <v>155</v>
      </c>
      <c r="E17" s="11" t="s">
        <v>396</v>
      </c>
      <c r="F17" s="11" t="s">
        <v>358</v>
      </c>
      <c r="G17" s="11" t="s">
        <v>156</v>
      </c>
      <c r="H17" s="11" t="s">
        <v>156</v>
      </c>
      <c r="I17" s="11" t="s">
        <v>462</v>
      </c>
      <c r="J17" s="11" t="s">
        <v>463</v>
      </c>
      <c r="K17" s="11" t="s">
        <v>80</v>
      </c>
      <c r="L17" s="11" t="s">
        <v>464</v>
      </c>
      <c r="M17" s="11" t="s">
        <v>464</v>
      </c>
      <c r="N17" s="11" t="s">
        <v>82</v>
      </c>
      <c r="O17" s="11" t="s">
        <v>465</v>
      </c>
      <c r="P17" s="13" t="s">
        <v>466</v>
      </c>
    </row>
    <row r="18" spans="1:16" ht="66" x14ac:dyDescent="0.3">
      <c r="A18" s="11" t="s">
        <v>467</v>
      </c>
      <c r="B18" s="11" t="s">
        <v>160</v>
      </c>
      <c r="C18" s="11"/>
      <c r="D18" s="11" t="s">
        <v>164</v>
      </c>
      <c r="E18" s="11" t="s">
        <v>396</v>
      </c>
      <c r="F18" s="11" t="s">
        <v>358</v>
      </c>
      <c r="G18" s="11" t="s">
        <v>165</v>
      </c>
      <c r="H18" s="11" t="s">
        <v>165</v>
      </c>
      <c r="I18" s="11" t="s">
        <v>468</v>
      </c>
      <c r="J18" s="11" t="s">
        <v>469</v>
      </c>
      <c r="K18" s="11" t="s">
        <v>80</v>
      </c>
      <c r="L18" s="11" t="s">
        <v>470</v>
      </c>
      <c r="M18" s="11" t="s">
        <v>470</v>
      </c>
      <c r="N18" s="11" t="s">
        <v>82</v>
      </c>
      <c r="O18" s="11" t="s">
        <v>471</v>
      </c>
      <c r="P18" s="13" t="s">
        <v>472</v>
      </c>
    </row>
    <row r="19" spans="1:16" ht="52.8" x14ac:dyDescent="0.3">
      <c r="A19" s="11" t="s">
        <v>473</v>
      </c>
      <c r="B19" s="11" t="s">
        <v>34</v>
      </c>
      <c r="C19" s="11"/>
      <c r="D19" s="11" t="s">
        <v>172</v>
      </c>
      <c r="E19" s="11" t="s">
        <v>396</v>
      </c>
      <c r="F19" s="11" t="s">
        <v>358</v>
      </c>
      <c r="G19" s="11" t="s">
        <v>173</v>
      </c>
      <c r="H19" s="11" t="s">
        <v>173</v>
      </c>
      <c r="I19" s="11" t="s">
        <v>474</v>
      </c>
      <c r="J19" s="11" t="s">
        <v>475</v>
      </c>
      <c r="K19" s="11" t="s">
        <v>80</v>
      </c>
      <c r="L19" s="11" t="s">
        <v>476</v>
      </c>
      <c r="M19" s="11" t="s">
        <v>476</v>
      </c>
      <c r="N19" s="11" t="s">
        <v>82</v>
      </c>
      <c r="O19" s="11" t="s">
        <v>477</v>
      </c>
      <c r="P19" s="13" t="s">
        <v>478</v>
      </c>
    </row>
    <row r="20" spans="1:16" ht="52.8" x14ac:dyDescent="0.3">
      <c r="A20" s="11" t="s">
        <v>479</v>
      </c>
      <c r="B20" s="11" t="s">
        <v>177</v>
      </c>
      <c r="C20" s="11"/>
      <c r="D20" s="11" t="s">
        <v>181</v>
      </c>
      <c r="E20" s="11" t="s">
        <v>396</v>
      </c>
      <c r="F20" s="11" t="s">
        <v>358</v>
      </c>
      <c r="G20" s="11" t="s">
        <v>182</v>
      </c>
      <c r="H20" s="11" t="s">
        <v>480</v>
      </c>
      <c r="I20" s="11" t="s">
        <v>481</v>
      </c>
      <c r="J20" s="11" t="s">
        <v>482</v>
      </c>
      <c r="K20" s="11" t="s">
        <v>80</v>
      </c>
      <c r="L20" s="11" t="s">
        <v>483</v>
      </c>
      <c r="M20" s="11" t="s">
        <v>483</v>
      </c>
      <c r="N20" s="11" t="s">
        <v>82</v>
      </c>
      <c r="O20" s="11" t="s">
        <v>484</v>
      </c>
      <c r="P20" s="13" t="s">
        <v>485</v>
      </c>
    </row>
    <row r="21" spans="1:16" ht="132" x14ac:dyDescent="0.3">
      <c r="A21" s="11" t="s">
        <v>486</v>
      </c>
      <c r="B21" s="11" t="s">
        <v>36</v>
      </c>
      <c r="C21" s="11"/>
      <c r="D21" s="11" t="s">
        <v>487</v>
      </c>
      <c r="E21" s="11" t="s">
        <v>488</v>
      </c>
      <c r="F21" s="11" t="s">
        <v>358</v>
      </c>
      <c r="G21" s="11" t="s">
        <v>190</v>
      </c>
      <c r="H21" s="11" t="s">
        <v>190</v>
      </c>
      <c r="I21" s="11" t="s">
        <v>489</v>
      </c>
      <c r="J21" s="11" t="s">
        <v>490</v>
      </c>
      <c r="K21" s="11" t="s">
        <v>80</v>
      </c>
      <c r="L21" s="11" t="s">
        <v>491</v>
      </c>
      <c r="M21" s="11" t="s">
        <v>491</v>
      </c>
      <c r="N21" s="11" t="s">
        <v>82</v>
      </c>
      <c r="O21" s="11" t="s">
        <v>492</v>
      </c>
      <c r="P21" s="13" t="s">
        <v>493</v>
      </c>
    </row>
    <row r="22" spans="1:16" ht="118.8" x14ac:dyDescent="0.3">
      <c r="A22" s="11" t="s">
        <v>494</v>
      </c>
      <c r="B22" s="11" t="s">
        <v>38</v>
      </c>
      <c r="C22" s="11"/>
      <c r="D22" s="11" t="s">
        <v>495</v>
      </c>
      <c r="E22" s="11" t="s">
        <v>413</v>
      </c>
      <c r="F22" s="11" t="s">
        <v>358</v>
      </c>
      <c r="G22" s="11" t="s">
        <v>496</v>
      </c>
      <c r="H22" s="11" t="s">
        <v>496</v>
      </c>
      <c r="I22" s="11" t="s">
        <v>497</v>
      </c>
      <c r="J22" s="11" t="s">
        <v>498</v>
      </c>
      <c r="K22" s="11" t="s">
        <v>80</v>
      </c>
      <c r="L22" s="11" t="s">
        <v>499</v>
      </c>
      <c r="M22" s="11" t="s">
        <v>499</v>
      </c>
      <c r="N22" s="11" t="s">
        <v>82</v>
      </c>
      <c r="O22" s="11" t="s">
        <v>500</v>
      </c>
      <c r="P22" s="13" t="s">
        <v>501</v>
      </c>
    </row>
    <row r="23" spans="1:16" ht="118.8" x14ac:dyDescent="0.3">
      <c r="A23" s="11" t="s">
        <v>502</v>
      </c>
      <c r="B23" s="11" t="s">
        <v>38</v>
      </c>
      <c r="C23" s="11"/>
      <c r="D23" s="11" t="s">
        <v>503</v>
      </c>
      <c r="E23" s="11" t="s">
        <v>504</v>
      </c>
      <c r="F23" s="11" t="s">
        <v>358</v>
      </c>
      <c r="G23" s="11" t="s">
        <v>505</v>
      </c>
      <c r="H23" s="11" t="s">
        <v>505</v>
      </c>
      <c r="I23" s="11" t="s">
        <v>506</v>
      </c>
      <c r="J23" s="11" t="s">
        <v>498</v>
      </c>
      <c r="K23" s="11" t="s">
        <v>80</v>
      </c>
      <c r="L23" s="11" t="s">
        <v>507</v>
      </c>
      <c r="M23" s="11" t="s">
        <v>507</v>
      </c>
      <c r="N23" s="11" t="s">
        <v>82</v>
      </c>
      <c r="O23" s="11" t="s">
        <v>508</v>
      </c>
      <c r="P23" s="13" t="s">
        <v>509</v>
      </c>
    </row>
    <row r="24" spans="1:16" ht="66" x14ac:dyDescent="0.3">
      <c r="A24" s="11" t="s">
        <v>510</v>
      </c>
      <c r="B24" s="11" t="s">
        <v>202</v>
      </c>
      <c r="C24" s="11"/>
      <c r="D24" s="11" t="s">
        <v>206</v>
      </c>
      <c r="E24" s="11" t="s">
        <v>396</v>
      </c>
      <c r="F24" s="11" t="s">
        <v>358</v>
      </c>
      <c r="G24" s="11" t="s">
        <v>207</v>
      </c>
      <c r="H24" s="11" t="s">
        <v>207</v>
      </c>
      <c r="I24" s="11" t="s">
        <v>511</v>
      </c>
      <c r="J24" s="11" t="s">
        <v>445</v>
      </c>
      <c r="K24" s="11" t="s">
        <v>80</v>
      </c>
      <c r="L24" s="11" t="s">
        <v>512</v>
      </c>
      <c r="M24" s="11" t="s">
        <v>512</v>
      </c>
      <c r="N24" s="11" t="s">
        <v>82</v>
      </c>
      <c r="O24" s="11" t="s">
        <v>513</v>
      </c>
      <c r="P24" s="13" t="s">
        <v>514</v>
      </c>
    </row>
    <row r="25" spans="1:16" ht="66" x14ac:dyDescent="0.3">
      <c r="A25" s="11" t="s">
        <v>515</v>
      </c>
      <c r="B25" s="11" t="s">
        <v>40</v>
      </c>
      <c r="C25" s="11"/>
      <c r="D25" s="11" t="s">
        <v>516</v>
      </c>
      <c r="E25" s="11" t="s">
        <v>396</v>
      </c>
      <c r="F25" s="11" t="s">
        <v>358</v>
      </c>
      <c r="G25" s="11" t="s">
        <v>517</v>
      </c>
      <c r="H25" s="11" t="s">
        <v>517</v>
      </c>
      <c r="I25" s="11" t="s">
        <v>518</v>
      </c>
      <c r="J25" s="11" t="s">
        <v>432</v>
      </c>
      <c r="K25" s="11" t="s">
        <v>80</v>
      </c>
      <c r="L25" s="11" t="s">
        <v>519</v>
      </c>
      <c r="M25" s="11" t="s">
        <v>519</v>
      </c>
      <c r="N25" s="11" t="s">
        <v>82</v>
      </c>
      <c r="O25" s="11" t="s">
        <v>520</v>
      </c>
      <c r="P25" s="13" t="s">
        <v>521</v>
      </c>
    </row>
    <row r="26" spans="1:16" ht="52.8" x14ac:dyDescent="0.3">
      <c r="A26" s="11" t="s">
        <v>522</v>
      </c>
      <c r="B26" s="11" t="s">
        <v>40</v>
      </c>
      <c r="C26" s="11"/>
      <c r="D26" s="11" t="s">
        <v>523</v>
      </c>
      <c r="E26" s="11" t="s">
        <v>396</v>
      </c>
      <c r="F26" s="11" t="s">
        <v>358</v>
      </c>
      <c r="G26" s="11" t="s">
        <v>524</v>
      </c>
      <c r="H26" s="11" t="s">
        <v>524</v>
      </c>
      <c r="I26" s="11" t="s">
        <v>525</v>
      </c>
      <c r="J26" s="11" t="s">
        <v>432</v>
      </c>
      <c r="K26" s="11" t="s">
        <v>80</v>
      </c>
      <c r="L26" s="11" t="s">
        <v>526</v>
      </c>
      <c r="M26" s="11" t="s">
        <v>526</v>
      </c>
      <c r="N26" s="11" t="s">
        <v>82</v>
      </c>
      <c r="O26" s="11" t="s">
        <v>527</v>
      </c>
      <c r="P26" s="13" t="s">
        <v>528</v>
      </c>
    </row>
    <row r="27" spans="1:16" ht="52.8" x14ac:dyDescent="0.3">
      <c r="A27" s="11" t="s">
        <v>529</v>
      </c>
      <c r="B27" s="11" t="s">
        <v>40</v>
      </c>
      <c r="C27" s="11" t="s">
        <v>80</v>
      </c>
      <c r="D27" s="11" t="s">
        <v>530</v>
      </c>
      <c r="E27" s="11" t="s">
        <v>396</v>
      </c>
      <c r="F27" s="11" t="s">
        <v>358</v>
      </c>
      <c r="G27" s="11" t="s">
        <v>531</v>
      </c>
      <c r="H27" s="11" t="s">
        <v>531</v>
      </c>
      <c r="I27" s="11" t="s">
        <v>532</v>
      </c>
      <c r="J27" s="11" t="s">
        <v>432</v>
      </c>
      <c r="K27" s="11" t="s">
        <v>80</v>
      </c>
      <c r="L27" s="11" t="s">
        <v>519</v>
      </c>
      <c r="M27" s="11" t="s">
        <v>519</v>
      </c>
      <c r="N27" s="11" t="s">
        <v>82</v>
      </c>
      <c r="O27" s="11" t="s">
        <v>533</v>
      </c>
      <c r="P27" s="13" t="s">
        <v>534</v>
      </c>
    </row>
    <row r="28" spans="1:16" ht="79.2" x14ac:dyDescent="0.3">
      <c r="A28" s="11" t="s">
        <v>535</v>
      </c>
      <c r="B28" s="11" t="s">
        <v>42</v>
      </c>
      <c r="C28" s="11"/>
      <c r="D28" s="11" t="s">
        <v>222</v>
      </c>
      <c r="E28" s="11" t="s">
        <v>396</v>
      </c>
      <c r="F28" s="11" t="s">
        <v>358</v>
      </c>
      <c r="G28" s="11" t="s">
        <v>223</v>
      </c>
      <c r="H28" s="11" t="s">
        <v>223</v>
      </c>
      <c r="I28" s="11" t="s">
        <v>536</v>
      </c>
      <c r="J28" s="11" t="s">
        <v>457</v>
      </c>
      <c r="K28" s="11" t="s">
        <v>80</v>
      </c>
      <c r="L28" s="11" t="s">
        <v>537</v>
      </c>
      <c r="M28" s="11" t="s">
        <v>537</v>
      </c>
      <c r="N28" s="11" t="s">
        <v>82</v>
      </c>
      <c r="O28" s="11" t="s">
        <v>538</v>
      </c>
      <c r="P28" s="13" t="s">
        <v>539</v>
      </c>
    </row>
    <row r="29" spans="1:16" ht="66" x14ac:dyDescent="0.3">
      <c r="A29" s="11" t="s">
        <v>540</v>
      </c>
      <c r="B29" s="11" t="s">
        <v>227</v>
      </c>
      <c r="C29" s="11"/>
      <c r="D29" s="11" t="s">
        <v>231</v>
      </c>
      <c r="E29" s="11" t="s">
        <v>396</v>
      </c>
      <c r="F29" s="11" t="s">
        <v>358</v>
      </c>
      <c r="G29" s="11" t="s">
        <v>232</v>
      </c>
      <c r="H29" s="11" t="s">
        <v>232</v>
      </c>
      <c r="I29" s="11" t="s">
        <v>541</v>
      </c>
      <c r="J29" s="11" t="s">
        <v>451</v>
      </c>
      <c r="K29" s="11" t="s">
        <v>80</v>
      </c>
      <c r="L29" s="11" t="s">
        <v>542</v>
      </c>
      <c r="M29" s="11" t="s">
        <v>542</v>
      </c>
      <c r="N29" s="11" t="s">
        <v>82</v>
      </c>
      <c r="O29" s="11" t="s">
        <v>543</v>
      </c>
      <c r="P29" s="13" t="s">
        <v>544</v>
      </c>
    </row>
    <row r="30" spans="1:16" ht="92.4" x14ac:dyDescent="0.3">
      <c r="A30" s="11" t="s">
        <v>545</v>
      </c>
      <c r="B30" s="11" t="s">
        <v>44</v>
      </c>
      <c r="C30" s="11"/>
      <c r="D30" s="11" t="s">
        <v>239</v>
      </c>
      <c r="E30" s="11" t="s">
        <v>396</v>
      </c>
      <c r="F30" s="11" t="s">
        <v>358</v>
      </c>
      <c r="G30" s="11" t="s">
        <v>240</v>
      </c>
      <c r="H30" s="11" t="s">
        <v>240</v>
      </c>
      <c r="I30" s="11" t="s">
        <v>546</v>
      </c>
      <c r="J30" s="11" t="s">
        <v>547</v>
      </c>
      <c r="K30" s="11" t="s">
        <v>80</v>
      </c>
      <c r="L30" s="11" t="s">
        <v>548</v>
      </c>
      <c r="M30" s="11" t="s">
        <v>549</v>
      </c>
      <c r="N30" s="11" t="s">
        <v>82</v>
      </c>
      <c r="O30" s="11" t="s">
        <v>550</v>
      </c>
      <c r="P30" s="13" t="s">
        <v>551</v>
      </c>
    </row>
    <row r="31" spans="1:16" ht="132" x14ac:dyDescent="0.3">
      <c r="A31" s="11" t="s">
        <v>552</v>
      </c>
      <c r="B31" s="11" t="s">
        <v>46</v>
      </c>
      <c r="C31" s="11"/>
      <c r="D31" s="11" t="s">
        <v>553</v>
      </c>
      <c r="E31" s="11" t="s">
        <v>396</v>
      </c>
      <c r="F31" s="11" t="s">
        <v>358</v>
      </c>
      <c r="G31" s="11" t="s">
        <v>554</v>
      </c>
      <c r="H31" s="11" t="s">
        <v>554</v>
      </c>
      <c r="I31" s="11" t="s">
        <v>555</v>
      </c>
      <c r="J31" s="11" t="s">
        <v>556</v>
      </c>
      <c r="K31" s="11" t="s">
        <v>80</v>
      </c>
      <c r="L31" s="11" t="s">
        <v>557</v>
      </c>
      <c r="M31" s="11" t="s">
        <v>557</v>
      </c>
      <c r="N31" s="11" t="s">
        <v>82</v>
      </c>
      <c r="O31" s="11" t="s">
        <v>558</v>
      </c>
      <c r="P31" s="13" t="s">
        <v>559</v>
      </c>
    </row>
    <row r="32" spans="1:16" ht="105.6" x14ac:dyDescent="0.3">
      <c r="A32" s="11" t="s">
        <v>560</v>
      </c>
      <c r="B32" s="11" t="s">
        <v>46</v>
      </c>
      <c r="C32" s="11"/>
      <c r="D32" s="11" t="s">
        <v>561</v>
      </c>
      <c r="E32" s="11" t="s">
        <v>396</v>
      </c>
      <c r="F32" s="11" t="s">
        <v>358</v>
      </c>
      <c r="G32" s="11" t="s">
        <v>562</v>
      </c>
      <c r="H32" s="11" t="s">
        <v>562</v>
      </c>
      <c r="I32" s="11" t="s">
        <v>563</v>
      </c>
      <c r="J32" s="11" t="s">
        <v>556</v>
      </c>
      <c r="K32" s="11" t="s">
        <v>80</v>
      </c>
      <c r="L32" s="11" t="s">
        <v>564</v>
      </c>
      <c r="M32" s="11" t="s">
        <v>564</v>
      </c>
      <c r="N32" s="11" t="s">
        <v>82</v>
      </c>
      <c r="O32" s="11" t="s">
        <v>565</v>
      </c>
      <c r="P32" s="13" t="s">
        <v>566</v>
      </c>
    </row>
    <row r="33" spans="1:16" ht="92.4" x14ac:dyDescent="0.3">
      <c r="A33" s="11" t="s">
        <v>567</v>
      </c>
      <c r="B33" s="11" t="s">
        <v>47</v>
      </c>
      <c r="C33" s="11"/>
      <c r="D33" s="11" t="s">
        <v>256</v>
      </c>
      <c r="E33" s="11" t="s">
        <v>396</v>
      </c>
      <c r="F33" s="11" t="s">
        <v>358</v>
      </c>
      <c r="G33" s="11" t="s">
        <v>257</v>
      </c>
      <c r="H33" s="11" t="s">
        <v>257</v>
      </c>
      <c r="I33" s="11" t="s">
        <v>568</v>
      </c>
      <c r="J33" s="11" t="s">
        <v>569</v>
      </c>
      <c r="K33" s="11" t="s">
        <v>80</v>
      </c>
      <c r="L33" s="11" t="s">
        <v>570</v>
      </c>
      <c r="M33" s="11" t="s">
        <v>570</v>
      </c>
      <c r="N33" s="11" t="s">
        <v>82</v>
      </c>
      <c r="O33" s="11" t="s">
        <v>571</v>
      </c>
      <c r="P33" s="13" t="s">
        <v>572</v>
      </c>
    </row>
    <row r="34" spans="1:16" ht="118.8" x14ac:dyDescent="0.3">
      <c r="A34" s="11" t="s">
        <v>573</v>
      </c>
      <c r="B34" s="11" t="s">
        <v>261</v>
      </c>
      <c r="C34" s="11"/>
      <c r="D34" s="11" t="s">
        <v>574</v>
      </c>
      <c r="E34" s="11" t="s">
        <v>357</v>
      </c>
      <c r="F34" s="11" t="s">
        <v>358</v>
      </c>
      <c r="G34" s="11" t="s">
        <v>266</v>
      </c>
      <c r="H34" s="11" t="s">
        <v>266</v>
      </c>
      <c r="I34" s="11" t="s">
        <v>575</v>
      </c>
      <c r="J34" s="11" t="s">
        <v>576</v>
      </c>
      <c r="K34" s="11" t="s">
        <v>577</v>
      </c>
      <c r="L34" s="11" t="s">
        <v>578</v>
      </c>
      <c r="M34" s="11" t="s">
        <v>578</v>
      </c>
      <c r="N34" s="11" t="s">
        <v>82</v>
      </c>
      <c r="O34" s="11" t="s">
        <v>579</v>
      </c>
      <c r="P34" s="13" t="s">
        <v>580</v>
      </c>
    </row>
    <row r="35" spans="1:16" ht="79.2" x14ac:dyDescent="0.3">
      <c r="A35" s="11" t="s">
        <v>581</v>
      </c>
      <c r="B35" s="11" t="s">
        <v>49</v>
      </c>
      <c r="C35" s="11"/>
      <c r="D35" s="11" t="s">
        <v>273</v>
      </c>
      <c r="E35" s="11" t="s">
        <v>396</v>
      </c>
      <c r="F35" s="11" t="s">
        <v>358</v>
      </c>
      <c r="G35" s="11" t="s">
        <v>274</v>
      </c>
      <c r="H35" s="11" t="s">
        <v>274</v>
      </c>
      <c r="I35" s="11" t="s">
        <v>582</v>
      </c>
      <c r="J35" s="11" t="s">
        <v>583</v>
      </c>
      <c r="K35" s="11" t="s">
        <v>584</v>
      </c>
      <c r="L35" s="11" t="s">
        <v>585</v>
      </c>
      <c r="M35" s="11" t="s">
        <v>585</v>
      </c>
      <c r="N35" s="11" t="s">
        <v>82</v>
      </c>
      <c r="O35" s="11" t="s">
        <v>586</v>
      </c>
      <c r="P35" s="13" t="s">
        <v>587</v>
      </c>
    </row>
    <row r="36" spans="1:16" ht="92.4" x14ac:dyDescent="0.3">
      <c r="A36" s="11" t="s">
        <v>588</v>
      </c>
      <c r="B36" s="11" t="s">
        <v>278</v>
      </c>
      <c r="C36" s="11"/>
      <c r="D36" s="11" t="s">
        <v>589</v>
      </c>
      <c r="E36" s="11" t="s">
        <v>357</v>
      </c>
      <c r="F36" s="11" t="s">
        <v>358</v>
      </c>
      <c r="G36" s="11" t="s">
        <v>590</v>
      </c>
      <c r="H36" s="11" t="s">
        <v>590</v>
      </c>
      <c r="I36" s="11" t="s">
        <v>591</v>
      </c>
      <c r="J36" s="11" t="s">
        <v>592</v>
      </c>
      <c r="K36" s="11" t="s">
        <v>80</v>
      </c>
      <c r="L36" s="11" t="s">
        <v>593</v>
      </c>
      <c r="M36" s="11" t="s">
        <v>593</v>
      </c>
      <c r="N36" s="11" t="s">
        <v>82</v>
      </c>
      <c r="O36" s="11" t="s">
        <v>594</v>
      </c>
      <c r="P36" s="13" t="s">
        <v>595</v>
      </c>
    </row>
    <row r="37" spans="1:16" ht="92.4" x14ac:dyDescent="0.3">
      <c r="A37" s="11" t="s">
        <v>596</v>
      </c>
      <c r="B37" s="11" t="s">
        <v>278</v>
      </c>
      <c r="C37" s="11"/>
      <c r="D37" s="11" t="s">
        <v>597</v>
      </c>
      <c r="E37" s="11" t="s">
        <v>396</v>
      </c>
      <c r="F37" s="11" t="s">
        <v>358</v>
      </c>
      <c r="G37" s="11" t="s">
        <v>598</v>
      </c>
      <c r="H37" s="11" t="s">
        <v>598</v>
      </c>
      <c r="I37" s="11" t="s">
        <v>599</v>
      </c>
      <c r="J37" s="11" t="s">
        <v>592</v>
      </c>
      <c r="K37" s="11" t="s">
        <v>80</v>
      </c>
      <c r="L37" s="11" t="s">
        <v>600</v>
      </c>
      <c r="M37" s="11" t="s">
        <v>600</v>
      </c>
      <c r="N37" s="11" t="s">
        <v>82</v>
      </c>
      <c r="O37" s="11" t="s">
        <v>601</v>
      </c>
      <c r="P37" s="13" t="s">
        <v>602</v>
      </c>
    </row>
    <row r="38" spans="1:16" ht="79.2" x14ac:dyDescent="0.3">
      <c r="A38" s="11" t="s">
        <v>603</v>
      </c>
      <c r="B38" s="11" t="s">
        <v>287</v>
      </c>
      <c r="C38" s="11"/>
      <c r="D38" s="11" t="s">
        <v>291</v>
      </c>
      <c r="E38" s="11" t="s">
        <v>396</v>
      </c>
      <c r="F38" s="11" t="s">
        <v>358</v>
      </c>
      <c r="G38" s="11" t="s">
        <v>292</v>
      </c>
      <c r="H38" s="11" t="s">
        <v>292</v>
      </c>
      <c r="I38" s="11" t="s">
        <v>604</v>
      </c>
      <c r="J38" s="11" t="s">
        <v>605</v>
      </c>
      <c r="K38" s="11" t="s">
        <v>80</v>
      </c>
      <c r="L38" s="11" t="s">
        <v>606</v>
      </c>
      <c r="M38" s="11" t="s">
        <v>606</v>
      </c>
      <c r="N38" s="11" t="s">
        <v>82</v>
      </c>
      <c r="O38" s="11" t="s">
        <v>607</v>
      </c>
      <c r="P38" s="13" t="s">
        <v>608</v>
      </c>
    </row>
    <row r="39" spans="1:16" ht="92.4" x14ac:dyDescent="0.3">
      <c r="A39" s="11" t="s">
        <v>609</v>
      </c>
      <c r="B39" s="11" t="s">
        <v>296</v>
      </c>
      <c r="C39" s="11"/>
      <c r="D39" s="11" t="s">
        <v>610</v>
      </c>
      <c r="E39" s="11" t="s">
        <v>396</v>
      </c>
      <c r="F39" s="11" t="s">
        <v>358</v>
      </c>
      <c r="G39" s="11" t="s">
        <v>611</v>
      </c>
      <c r="H39" s="11" t="s">
        <v>611</v>
      </c>
      <c r="I39" s="11" t="s">
        <v>612</v>
      </c>
      <c r="J39" s="11" t="s">
        <v>613</v>
      </c>
      <c r="K39" s="11" t="s">
        <v>80</v>
      </c>
      <c r="L39" s="11" t="s">
        <v>614</v>
      </c>
      <c r="M39" s="11" t="s">
        <v>614</v>
      </c>
      <c r="N39" s="11" t="s">
        <v>82</v>
      </c>
      <c r="O39" s="11" t="s">
        <v>615</v>
      </c>
      <c r="P39" s="13" t="s">
        <v>616</v>
      </c>
    </row>
    <row r="40" spans="1:16" ht="92.4" x14ac:dyDescent="0.3">
      <c r="A40" s="11" t="s">
        <v>617</v>
      </c>
      <c r="B40" s="11" t="s">
        <v>296</v>
      </c>
      <c r="C40" s="11"/>
      <c r="D40" s="11" t="s">
        <v>618</v>
      </c>
      <c r="E40" s="11" t="s">
        <v>396</v>
      </c>
      <c r="F40" s="11" t="s">
        <v>358</v>
      </c>
      <c r="G40" s="11" t="s">
        <v>619</v>
      </c>
      <c r="H40" s="11" t="s">
        <v>619</v>
      </c>
      <c r="I40" s="11" t="s">
        <v>620</v>
      </c>
      <c r="J40" s="11" t="s">
        <v>613</v>
      </c>
      <c r="K40" s="11" t="s">
        <v>80</v>
      </c>
      <c r="L40" s="11" t="s">
        <v>621</v>
      </c>
      <c r="M40" s="11" t="s">
        <v>621</v>
      </c>
      <c r="N40" s="11" t="s">
        <v>82</v>
      </c>
      <c r="O40" s="11" t="s">
        <v>622</v>
      </c>
      <c r="P40" s="13" t="s">
        <v>623</v>
      </c>
    </row>
    <row r="41" spans="1:16" ht="92.4" x14ac:dyDescent="0.3">
      <c r="A41" s="11" t="s">
        <v>624</v>
      </c>
      <c r="B41" s="11" t="s">
        <v>305</v>
      </c>
      <c r="C41" s="11"/>
      <c r="D41" s="11" t="s">
        <v>309</v>
      </c>
      <c r="E41" s="11" t="s">
        <v>396</v>
      </c>
      <c r="F41" s="11" t="s">
        <v>358</v>
      </c>
      <c r="G41" s="11" t="s">
        <v>310</v>
      </c>
      <c r="H41" s="11" t="s">
        <v>310</v>
      </c>
      <c r="I41" s="11" t="s">
        <v>625</v>
      </c>
      <c r="J41" s="11" t="s">
        <v>626</v>
      </c>
      <c r="K41" s="11" t="s">
        <v>80</v>
      </c>
      <c r="L41" s="11" t="s">
        <v>627</v>
      </c>
      <c r="M41" s="11" t="s">
        <v>627</v>
      </c>
      <c r="N41" s="11" t="s">
        <v>82</v>
      </c>
      <c r="O41" s="11" t="s">
        <v>628</v>
      </c>
      <c r="P41" s="13" t="s">
        <v>629</v>
      </c>
    </row>
    <row r="42" spans="1:16" ht="105.6" x14ac:dyDescent="0.3">
      <c r="A42" s="11" t="s">
        <v>630</v>
      </c>
      <c r="B42" s="11" t="s">
        <v>51</v>
      </c>
      <c r="C42" s="11"/>
      <c r="D42" s="11" t="s">
        <v>317</v>
      </c>
      <c r="E42" s="11" t="s">
        <v>396</v>
      </c>
      <c r="F42" s="11" t="s">
        <v>358</v>
      </c>
      <c r="G42" s="11" t="s">
        <v>318</v>
      </c>
      <c r="H42" s="11" t="s">
        <v>318</v>
      </c>
      <c r="I42" s="11" t="s">
        <v>631</v>
      </c>
      <c r="J42" s="11" t="s">
        <v>632</v>
      </c>
      <c r="K42" s="11" t="s">
        <v>584</v>
      </c>
      <c r="L42" s="11" t="s">
        <v>633</v>
      </c>
      <c r="M42" s="11" t="s">
        <v>633</v>
      </c>
      <c r="N42" s="11" t="s">
        <v>82</v>
      </c>
      <c r="O42" s="11" t="s">
        <v>634</v>
      </c>
      <c r="P42" s="13" t="s">
        <v>635</v>
      </c>
    </row>
    <row r="43" spans="1:16" ht="118.8" x14ac:dyDescent="0.3">
      <c r="A43" s="11" t="s">
        <v>636</v>
      </c>
      <c r="B43" s="11" t="s">
        <v>53</v>
      </c>
      <c r="C43" s="11"/>
      <c r="D43" s="11" t="s">
        <v>325</v>
      </c>
      <c r="E43" s="11" t="s">
        <v>396</v>
      </c>
      <c r="F43" s="11" t="s">
        <v>358</v>
      </c>
      <c r="G43" s="11" t="s">
        <v>326</v>
      </c>
      <c r="H43" s="11" t="s">
        <v>326</v>
      </c>
      <c r="I43" s="11" t="s">
        <v>637</v>
      </c>
      <c r="J43" s="11" t="s">
        <v>632</v>
      </c>
      <c r="K43" s="11" t="s">
        <v>584</v>
      </c>
      <c r="L43" s="11" t="s">
        <v>638</v>
      </c>
      <c r="M43" s="11" t="s">
        <v>638</v>
      </c>
      <c r="N43" s="11" t="s">
        <v>82</v>
      </c>
      <c r="O43" s="11" t="s">
        <v>639</v>
      </c>
      <c r="P43" s="13" t="s">
        <v>640</v>
      </c>
    </row>
    <row r="44" spans="1:16" ht="118.8" x14ac:dyDescent="0.3">
      <c r="A44" s="11" t="s">
        <v>641</v>
      </c>
      <c r="B44" s="11" t="s">
        <v>55</v>
      </c>
      <c r="C44" s="11"/>
      <c r="D44" s="11" t="s">
        <v>333</v>
      </c>
      <c r="E44" s="11" t="s">
        <v>396</v>
      </c>
      <c r="F44" s="11" t="s">
        <v>358</v>
      </c>
      <c r="G44" s="11" t="s">
        <v>334</v>
      </c>
      <c r="H44" s="11" t="s">
        <v>334</v>
      </c>
      <c r="I44" s="11" t="s">
        <v>642</v>
      </c>
      <c r="J44" s="11" t="s">
        <v>632</v>
      </c>
      <c r="K44" s="11" t="s">
        <v>584</v>
      </c>
      <c r="L44" s="11" t="s">
        <v>643</v>
      </c>
      <c r="M44" s="11" t="s">
        <v>644</v>
      </c>
      <c r="N44" s="11" t="s">
        <v>82</v>
      </c>
      <c r="O44" s="11" t="s">
        <v>645</v>
      </c>
      <c r="P44" s="13" t="s">
        <v>646</v>
      </c>
    </row>
    <row r="46" spans="1:16" x14ac:dyDescent="0.3">
      <c r="A46" s="4" t="s">
        <v>647</v>
      </c>
    </row>
  </sheetData>
  <autoFilter ref="A1:P44" xr:uid="{00000000-0009-0000-0000-000002000000}"/>
  <conditionalFormatting sqref="N2:N44">
    <cfRule type="cellIs" dxfId="6" priority="1" operator="equal">
      <formula>"PASS"</formula>
    </cfRule>
    <cfRule type="cellIs" dxfId="5" priority="2" operator="equal">
      <formula>"FAIL"</formula>
    </cfRule>
    <cfRule type="cellIs" dxfId="4" priority="3" operator="equal">
      <formula>"Passed"</formula>
    </cfRule>
    <cfRule type="cellIs" dxfId="3" priority="4" operator="equal">
      <formula>"Failed"</formula>
    </cfRule>
    <cfRule type="cellIs" dxfId="2" priority="5" operator="equal">
      <formula>"On-Hold"</formula>
    </cfRule>
  </conditionalFormatting>
  <hyperlinks>
    <hyperlink ref="P2" location="'Evidence'!B3" display="DATA-001a.png" xr:uid="{00000000-0004-0000-0200-000000000000}"/>
    <hyperlink ref="P3" location="'Evidence'!B34" display="DATA-001b.png" xr:uid="{00000000-0004-0000-0200-000001000000}"/>
    <hyperlink ref="P4" location="'Evidence'!B65" display="DATA-001c.png" xr:uid="{00000000-0004-0000-0200-000002000000}"/>
    <hyperlink ref="P5" location="'Evidence'!B97" display="DATA-002a.png" xr:uid="{00000000-0004-0000-0200-000003000000}"/>
    <hyperlink ref="P6" location="'Evidence'!B128" display="DATA-002b.png" xr:uid="{00000000-0004-0000-0200-000004000000}"/>
    <hyperlink ref="P7" location="'Evidence'!B159" display="DATA-003a.png" xr:uid="{00000000-0004-0000-0200-000005000000}"/>
    <hyperlink ref="P8" location="'Evidence'!B184" display="DATA-003b.png" xr:uid="{00000000-0004-0000-0200-000006000000}"/>
    <hyperlink ref="P9" location="'Evidence'!B222" display="DATA-003c.png" xr:uid="{00000000-0004-0000-0200-000007000000}"/>
    <hyperlink ref="P10" location="'Evidence'!B254" display="DATA-004a.png" xr:uid="{00000000-0004-0000-0200-000008000000}"/>
    <hyperlink ref="P11" location="'Evidence'!B286" display="DATA-004b.png" xr:uid="{00000000-0004-0000-0200-000009000000}"/>
    <hyperlink ref="P12" location="'Evidence'!B319" display="DATA-005a.png" xr:uid="{00000000-0004-0000-0200-00000A000000}"/>
    <hyperlink ref="P13" location="'Evidence'!B344" display="DATA-005b.png" xr:uid="{00000000-0004-0000-0200-00000B000000}"/>
    <hyperlink ref="P14" location="'Evidence'!B369" display="DATA-006a.png" xr:uid="{00000000-0004-0000-0200-00000C000000}"/>
    <hyperlink ref="P15" location="'Evidence'!B392" display="DATA-007a.png" xr:uid="{00000000-0004-0000-0200-00000D000000}"/>
    <hyperlink ref="P16" location="'Evidence'!B415" display="DATA-008a.png" xr:uid="{00000000-0004-0000-0200-00000E000000}"/>
    <hyperlink ref="P17" location="'Evidence'!B438" display="DATA-009a.png" xr:uid="{00000000-0004-0000-0200-00000F000000}"/>
    <hyperlink ref="P18" location="'Evidence'!B462" display="DATA-010a.png" xr:uid="{00000000-0004-0000-0200-000010000000}"/>
    <hyperlink ref="P19" location="'Evidence'!B485" display="DATA-011a.png" xr:uid="{00000000-0004-0000-0200-000011000000}"/>
    <hyperlink ref="P20" location="'Evidence'!B509" display="DATA-012a.png" xr:uid="{00000000-0004-0000-0200-000012000000}"/>
    <hyperlink ref="P21" location="'Evidence'!B532" display="DATA-013a.png" xr:uid="{00000000-0004-0000-0200-000013000000}"/>
    <hyperlink ref="P22" location="'Evidence'!B567" display="DATA-014a.png" xr:uid="{00000000-0004-0000-0200-000014000000}"/>
    <hyperlink ref="P23" location="'Evidence'!B601" display="DATA-014b.png" xr:uid="{00000000-0004-0000-0200-000015000000}"/>
    <hyperlink ref="P24" location="'Evidence'!B636" display="DATA-015a.png" xr:uid="{00000000-0004-0000-0200-000016000000}"/>
    <hyperlink ref="P25" location="'Evidence'!B660" display="DATA-016a.png" xr:uid="{00000000-0004-0000-0200-000017000000}"/>
    <hyperlink ref="P26" location="'Evidence'!B685" display="DATA-016b.png" xr:uid="{00000000-0004-0000-0200-000018000000}"/>
    <hyperlink ref="P27" location="'Evidence'!B709" display="DATA-016c.png" xr:uid="{00000000-0004-0000-0200-000019000000}"/>
    <hyperlink ref="P28" location="'Evidence'!B734" display="DATA-017a.png" xr:uid="{00000000-0004-0000-0200-00001A000000}"/>
    <hyperlink ref="P29" location="'Evidence'!B759" display="DATA-018a.png" xr:uid="{00000000-0004-0000-0200-00001B000000}"/>
    <hyperlink ref="P30" location="'Evidence'!B783" display="DATA-019a.png" xr:uid="{00000000-0004-0000-0200-00001C000000}"/>
    <hyperlink ref="P31" location="'Evidence'!B808" display="DATA-020a.png" xr:uid="{00000000-0004-0000-0200-00001D000000}"/>
    <hyperlink ref="P32" location="'Evidence'!B836" display="DATA-020b.png" xr:uid="{00000000-0004-0000-0200-00001E000000}"/>
    <hyperlink ref="P33" location="'Evidence'!B861" display="DATA-021a.png" xr:uid="{00000000-0004-0000-0200-00001F000000}"/>
    <hyperlink ref="P34" location="'Evidence'!B886" display="DATA-022a.png" xr:uid="{00000000-0004-0000-0200-000020000000}"/>
    <hyperlink ref="P35" location="'Evidence'!B925" display="DATA-023a.png" xr:uid="{00000000-0004-0000-0200-000021000000}"/>
    <hyperlink ref="P36" location="'Evidence'!B953" display="DATA-024a.png" xr:uid="{00000000-0004-0000-0200-000022000000}"/>
    <hyperlink ref="P37" location="'Evidence'!B987" display="DATA-024b.png" xr:uid="{00000000-0004-0000-0200-000023000000}"/>
    <hyperlink ref="P38" location="'Evidence'!B1014" display="DATA-025a.png" xr:uid="{00000000-0004-0000-0200-000024000000}"/>
    <hyperlink ref="P39" location="'Evidence'!B1040" display="DATA-026a.png" xr:uid="{00000000-0004-0000-0200-000025000000}"/>
    <hyperlink ref="P40" location="'Evidence'!B1068" display="DATA-026b.png" xr:uid="{00000000-0004-0000-0200-000026000000}"/>
    <hyperlink ref="P41" location="'Evidence'!B1096" display="DATA-027a.png" xr:uid="{00000000-0004-0000-0200-000027000000}"/>
    <hyperlink ref="P42" location="'Evidence'!B1121" display="DATA-028a.png" xr:uid="{00000000-0004-0000-0200-000028000000}"/>
    <hyperlink ref="P43" location="'Evidence'!B1148" display="DATA-029a.png" xr:uid="{00000000-0004-0000-0200-000029000000}"/>
    <hyperlink ref="P44" location="'Evidence'!B1175" display="DATA-030a.png" xr:uid="{00000000-0004-0000-0200-00002A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46" customWidth="1"/>
    <col min="3" max="3" width="10" customWidth="1"/>
    <col min="4" max="4" width="18" customWidth="1"/>
    <col min="5" max="6" width="60" customWidth="1"/>
    <col min="7" max="7" width="14" customWidth="1"/>
    <col min="8" max="8" width="48" customWidth="1"/>
  </cols>
  <sheetData>
    <row r="1" spans="1:8" x14ac:dyDescent="0.3">
      <c r="A1" s="10" t="s">
        <v>648</v>
      </c>
      <c r="B1" s="10" t="s">
        <v>649</v>
      </c>
      <c r="C1" s="10" t="s">
        <v>650</v>
      </c>
      <c r="D1" s="10" t="s">
        <v>651</v>
      </c>
      <c r="E1" s="10" t="s">
        <v>652</v>
      </c>
      <c r="F1" s="10" t="s">
        <v>653</v>
      </c>
      <c r="G1" s="10" t="s">
        <v>654</v>
      </c>
      <c r="H1" s="10" t="s">
        <v>655</v>
      </c>
    </row>
    <row r="2" spans="1:8" ht="92.4" x14ac:dyDescent="0.3">
      <c r="A2" s="11">
        <v>1</v>
      </c>
      <c r="B2" s="11" t="s">
        <v>656</v>
      </c>
      <c r="C2" s="11" t="s">
        <v>657</v>
      </c>
      <c r="D2" s="11" t="s">
        <v>658</v>
      </c>
      <c r="E2" s="11" t="s">
        <v>659</v>
      </c>
      <c r="F2" s="11" t="s">
        <v>660</v>
      </c>
      <c r="G2" s="11" t="s">
        <v>661</v>
      </c>
      <c r="H2" s="11" t="s">
        <v>662</v>
      </c>
    </row>
    <row r="3" spans="1:8" ht="52.8" x14ac:dyDescent="0.3">
      <c r="A3" s="11">
        <v>2</v>
      </c>
      <c r="B3" s="11" t="s">
        <v>663</v>
      </c>
      <c r="C3" s="11" t="s">
        <v>664</v>
      </c>
      <c r="D3" s="11" t="s">
        <v>665</v>
      </c>
      <c r="E3" s="11" t="s">
        <v>666</v>
      </c>
      <c r="F3" s="11" t="s">
        <v>667</v>
      </c>
      <c r="G3" s="11" t="s">
        <v>661</v>
      </c>
      <c r="H3" s="11" t="s">
        <v>668</v>
      </c>
    </row>
    <row r="4" spans="1:8" ht="52.8" x14ac:dyDescent="0.3">
      <c r="A4" s="11">
        <v>3</v>
      </c>
      <c r="B4" s="11" t="s">
        <v>669</v>
      </c>
      <c r="C4" s="11" t="s">
        <v>670</v>
      </c>
      <c r="D4" s="11" t="s">
        <v>671</v>
      </c>
      <c r="E4" s="11" t="s">
        <v>672</v>
      </c>
      <c r="F4" s="11" t="s">
        <v>673</v>
      </c>
      <c r="G4" s="11" t="s">
        <v>661</v>
      </c>
      <c r="H4" s="11" t="s">
        <v>674</v>
      </c>
    </row>
    <row r="5" spans="1:8" ht="39.6" x14ac:dyDescent="0.3">
      <c r="A5" s="11">
        <v>4</v>
      </c>
      <c r="B5" s="11" t="s">
        <v>675</v>
      </c>
      <c r="C5" s="11" t="s">
        <v>664</v>
      </c>
      <c r="D5" s="11" t="s">
        <v>47</v>
      </c>
      <c r="E5" s="11" t="s">
        <v>676</v>
      </c>
      <c r="F5" s="11" t="s">
        <v>677</v>
      </c>
      <c r="G5" s="11" t="s">
        <v>661</v>
      </c>
      <c r="H5" s="11" t="s">
        <v>678</v>
      </c>
    </row>
    <row r="6" spans="1:8" ht="39.6" x14ac:dyDescent="0.3">
      <c r="A6" s="11">
        <v>5</v>
      </c>
      <c r="B6" s="11" t="s">
        <v>679</v>
      </c>
      <c r="C6" s="11" t="s">
        <v>664</v>
      </c>
      <c r="D6" s="11" t="s">
        <v>38</v>
      </c>
      <c r="E6" s="11" t="s">
        <v>680</v>
      </c>
      <c r="F6" s="11" t="s">
        <v>681</v>
      </c>
      <c r="G6" s="11" t="s">
        <v>661</v>
      </c>
      <c r="H6" s="11" t="s">
        <v>682</v>
      </c>
    </row>
    <row r="7" spans="1:8" ht="39.6" x14ac:dyDescent="0.3">
      <c r="A7" s="11">
        <v>6</v>
      </c>
      <c r="B7" s="11" t="s">
        <v>683</v>
      </c>
      <c r="C7" s="11" t="s">
        <v>670</v>
      </c>
      <c r="D7" s="11" t="s">
        <v>49</v>
      </c>
      <c r="E7" s="11" t="s">
        <v>684</v>
      </c>
      <c r="F7" s="11" t="s">
        <v>685</v>
      </c>
      <c r="G7" s="11" t="s">
        <v>661</v>
      </c>
      <c r="H7" s="11" t="s">
        <v>686</v>
      </c>
    </row>
    <row r="8" spans="1:8" ht="39.6" x14ac:dyDescent="0.3">
      <c r="A8" s="11">
        <v>7</v>
      </c>
      <c r="B8" s="11" t="s">
        <v>687</v>
      </c>
      <c r="C8" s="11" t="s">
        <v>664</v>
      </c>
      <c r="D8" s="11" t="s">
        <v>51</v>
      </c>
      <c r="E8" s="11" t="s">
        <v>688</v>
      </c>
      <c r="F8" s="11" t="s">
        <v>689</v>
      </c>
      <c r="G8" s="11" t="s">
        <v>661</v>
      </c>
      <c r="H8" s="11" t="s">
        <v>690</v>
      </c>
    </row>
    <row r="9" spans="1:8" ht="39.6" x14ac:dyDescent="0.3">
      <c r="A9" s="11">
        <v>8</v>
      </c>
      <c r="B9" s="11" t="s">
        <v>691</v>
      </c>
      <c r="C9" s="11" t="s">
        <v>664</v>
      </c>
      <c r="D9" s="11" t="s">
        <v>53</v>
      </c>
      <c r="E9" s="11" t="s">
        <v>692</v>
      </c>
      <c r="F9" s="11" t="s">
        <v>693</v>
      </c>
      <c r="G9" s="11" t="s">
        <v>661</v>
      </c>
      <c r="H9" s="11" t="s">
        <v>694</v>
      </c>
    </row>
    <row r="10" spans="1:8" ht="39.6" x14ac:dyDescent="0.3">
      <c r="A10" s="11">
        <v>9</v>
      </c>
      <c r="B10" s="11" t="s">
        <v>695</v>
      </c>
      <c r="C10" s="11" t="s">
        <v>696</v>
      </c>
      <c r="D10" s="11" t="s">
        <v>36</v>
      </c>
      <c r="E10" s="11" t="s">
        <v>697</v>
      </c>
      <c r="F10" s="11" t="s">
        <v>698</v>
      </c>
      <c r="G10" s="11" t="s">
        <v>699</v>
      </c>
      <c r="H10" s="11" t="s">
        <v>700</v>
      </c>
    </row>
    <row r="11" spans="1:8" ht="118.8" x14ac:dyDescent="0.3">
      <c r="A11" s="11">
        <v>10</v>
      </c>
      <c r="B11" s="11" t="s">
        <v>701</v>
      </c>
      <c r="C11" s="11" t="s">
        <v>702</v>
      </c>
      <c r="D11" s="11" t="s">
        <v>703</v>
      </c>
      <c r="E11" s="11" t="s">
        <v>704</v>
      </c>
      <c r="F11" s="11" t="s">
        <v>705</v>
      </c>
      <c r="G11" s="11" t="s">
        <v>706</v>
      </c>
      <c r="H11" s="11" t="s">
        <v>707</v>
      </c>
    </row>
    <row r="12" spans="1:8" ht="79.2" x14ac:dyDescent="0.3">
      <c r="A12" s="11">
        <v>11</v>
      </c>
      <c r="B12" s="11" t="s">
        <v>708</v>
      </c>
      <c r="C12" s="11" t="s">
        <v>709</v>
      </c>
      <c r="D12" s="11" t="s">
        <v>710</v>
      </c>
      <c r="E12" s="11" t="s">
        <v>711</v>
      </c>
      <c r="F12" s="11" t="s">
        <v>712</v>
      </c>
      <c r="G12" s="11" t="s">
        <v>661</v>
      </c>
      <c r="H12" s="11" t="s">
        <v>713</v>
      </c>
    </row>
    <row r="13" spans="1:8" ht="39.6" x14ac:dyDescent="0.3">
      <c r="A13" s="11">
        <v>12</v>
      </c>
      <c r="B13" s="11" t="s">
        <v>714</v>
      </c>
      <c r="C13" s="11" t="s">
        <v>715</v>
      </c>
      <c r="D13" s="11" t="s">
        <v>716</v>
      </c>
      <c r="E13" s="11" t="s">
        <v>717</v>
      </c>
      <c r="F13" s="11" t="s">
        <v>718</v>
      </c>
      <c r="G13" s="11" t="s">
        <v>719</v>
      </c>
      <c r="H13" s="11" t="s">
        <v>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2"/>
  <sheetViews>
    <sheetView workbookViewId="0"/>
  </sheetViews>
  <sheetFormatPr defaultRowHeight="14.4" x14ac:dyDescent="0.3"/>
  <cols>
    <col min="1" max="1" width="13" customWidth="1"/>
    <col min="2" max="2" width="38" customWidth="1"/>
    <col min="3" max="5" width="18" customWidth="1"/>
    <col min="6" max="6" width="10" customWidth="1"/>
    <col min="7" max="7" width="12" customWidth="1"/>
  </cols>
  <sheetData>
    <row r="1" spans="1:6" ht="15.6" x14ac:dyDescent="0.3">
      <c r="A1" s="3" t="s">
        <v>721</v>
      </c>
    </row>
    <row r="2" spans="1:6" ht="45" customHeight="1" x14ac:dyDescent="0.3">
      <c r="A2" s="21" t="s">
        <v>722</v>
      </c>
      <c r="B2" s="19"/>
      <c r="C2" s="19"/>
      <c r="D2" s="19"/>
      <c r="E2" s="19"/>
      <c r="F2" s="19"/>
    </row>
    <row r="4" spans="1:6" x14ac:dyDescent="0.3">
      <c r="A4" s="15" t="s">
        <v>723</v>
      </c>
      <c r="B4" s="15" t="s">
        <v>724</v>
      </c>
      <c r="C4" s="15" t="s">
        <v>725</v>
      </c>
      <c r="D4" s="15" t="s">
        <v>726</v>
      </c>
      <c r="E4" s="15" t="s">
        <v>727</v>
      </c>
      <c r="F4" s="15" t="s">
        <v>728</v>
      </c>
    </row>
    <row r="5" spans="1:6" x14ac:dyDescent="0.3">
      <c r="A5" s="14" t="s">
        <v>729</v>
      </c>
      <c r="B5" s="14" t="s">
        <v>730</v>
      </c>
      <c r="C5" s="16">
        <v>26375</v>
      </c>
      <c r="D5" s="16">
        <v>26375</v>
      </c>
      <c r="E5" s="16">
        <f t="shared" ref="E5:E18" si="0">D5-C5</f>
        <v>0</v>
      </c>
      <c r="F5" s="14" t="str">
        <f t="shared" ref="F5:F18" si="1">IF(ABS(E5)&lt;0.005,"Yes","No")</f>
        <v>Yes</v>
      </c>
    </row>
    <row r="6" spans="1:6" x14ac:dyDescent="0.3">
      <c r="A6" s="14" t="s">
        <v>729</v>
      </c>
      <c r="B6" s="14" t="s">
        <v>731</v>
      </c>
      <c r="C6" s="16">
        <v>1494437</v>
      </c>
      <c r="D6" s="16">
        <v>1494437</v>
      </c>
      <c r="E6" s="16">
        <f t="shared" si="0"/>
        <v>0</v>
      </c>
      <c r="F6" s="14" t="str">
        <f t="shared" si="1"/>
        <v>Yes</v>
      </c>
    </row>
    <row r="7" spans="1:6" x14ac:dyDescent="0.3">
      <c r="A7" s="14" t="s">
        <v>729</v>
      </c>
      <c r="B7" s="14" t="s">
        <v>732</v>
      </c>
      <c r="C7" s="16">
        <v>1865234</v>
      </c>
      <c r="D7" s="16">
        <v>1865234</v>
      </c>
      <c r="E7" s="16">
        <f t="shared" si="0"/>
        <v>0</v>
      </c>
      <c r="F7" s="14" t="str">
        <f t="shared" si="1"/>
        <v>Yes</v>
      </c>
    </row>
    <row r="8" spans="1:6" x14ac:dyDescent="0.3">
      <c r="A8" s="14" t="s">
        <v>729</v>
      </c>
      <c r="B8" s="14" t="s">
        <v>733</v>
      </c>
      <c r="C8" s="16">
        <v>90915181</v>
      </c>
      <c r="D8" s="16">
        <v>90915181</v>
      </c>
      <c r="E8" s="16">
        <f t="shared" si="0"/>
        <v>0</v>
      </c>
      <c r="F8" s="14" t="str">
        <f t="shared" si="1"/>
        <v>Yes</v>
      </c>
    </row>
    <row r="9" spans="1:6" x14ac:dyDescent="0.3">
      <c r="A9" s="14" t="s">
        <v>729</v>
      </c>
      <c r="B9" s="14" t="s">
        <v>734</v>
      </c>
      <c r="C9" s="16">
        <v>171125</v>
      </c>
      <c r="D9" s="16">
        <v>171125</v>
      </c>
      <c r="E9" s="16">
        <f t="shared" si="0"/>
        <v>0</v>
      </c>
      <c r="F9" s="14" t="str">
        <f t="shared" si="1"/>
        <v>Yes</v>
      </c>
    </row>
    <row r="10" spans="1:6" x14ac:dyDescent="0.3">
      <c r="A10" s="14" t="s">
        <v>729</v>
      </c>
      <c r="B10" s="14" t="s">
        <v>735</v>
      </c>
      <c r="C10" s="16">
        <v>2128714</v>
      </c>
      <c r="D10" s="16">
        <v>2128714</v>
      </c>
      <c r="E10" s="16">
        <f t="shared" si="0"/>
        <v>0</v>
      </c>
      <c r="F10" s="14" t="str">
        <f t="shared" si="1"/>
        <v>Yes</v>
      </c>
    </row>
    <row r="11" spans="1:6" x14ac:dyDescent="0.3">
      <c r="A11" s="14" t="s">
        <v>729</v>
      </c>
      <c r="B11" s="14" t="s">
        <v>736</v>
      </c>
      <c r="C11" s="16">
        <v>834416</v>
      </c>
      <c r="D11" s="16">
        <v>834416</v>
      </c>
      <c r="E11" s="16">
        <f t="shared" si="0"/>
        <v>0</v>
      </c>
      <c r="F11" s="14" t="str">
        <f t="shared" si="1"/>
        <v>Yes</v>
      </c>
    </row>
    <row r="12" spans="1:6" x14ac:dyDescent="0.3">
      <c r="A12" s="14" t="s">
        <v>737</v>
      </c>
      <c r="B12" s="14" t="s">
        <v>730</v>
      </c>
      <c r="C12" s="16">
        <v>18818</v>
      </c>
      <c r="D12" s="16">
        <v>18818</v>
      </c>
      <c r="E12" s="16">
        <f t="shared" si="0"/>
        <v>0</v>
      </c>
      <c r="F12" s="14" t="str">
        <f t="shared" si="1"/>
        <v>Yes</v>
      </c>
    </row>
    <row r="13" spans="1:6" x14ac:dyDescent="0.3">
      <c r="A13" s="14" t="s">
        <v>737</v>
      </c>
      <c r="B13" s="14" t="s">
        <v>738</v>
      </c>
      <c r="C13" s="17">
        <v>362866.57</v>
      </c>
      <c r="D13" s="17">
        <v>362866.57</v>
      </c>
      <c r="E13" s="17">
        <f t="shared" si="0"/>
        <v>0</v>
      </c>
      <c r="F13" s="14" t="str">
        <f t="shared" si="1"/>
        <v>Yes</v>
      </c>
    </row>
    <row r="14" spans="1:6" x14ac:dyDescent="0.3">
      <c r="A14" s="14" t="s">
        <v>737</v>
      </c>
      <c r="B14" s="14" t="s">
        <v>739</v>
      </c>
      <c r="C14" s="17">
        <v>231101.97</v>
      </c>
      <c r="D14" s="17">
        <v>231101.97</v>
      </c>
      <c r="E14" s="17">
        <f t="shared" si="0"/>
        <v>0</v>
      </c>
      <c r="F14" s="14" t="str">
        <f t="shared" si="1"/>
        <v>Yes</v>
      </c>
    </row>
    <row r="15" spans="1:6" x14ac:dyDescent="0.3">
      <c r="A15" s="14" t="s">
        <v>737</v>
      </c>
      <c r="B15" s="14" t="s">
        <v>740</v>
      </c>
      <c r="C15" s="17">
        <v>14782.94</v>
      </c>
      <c r="D15" s="17">
        <v>14782.94</v>
      </c>
      <c r="E15" s="17">
        <f t="shared" si="0"/>
        <v>0</v>
      </c>
      <c r="F15" s="14" t="str">
        <f t="shared" si="1"/>
        <v>Yes</v>
      </c>
    </row>
    <row r="16" spans="1:6" x14ac:dyDescent="0.3">
      <c r="A16" s="14" t="s">
        <v>737</v>
      </c>
      <c r="B16" s="14" t="s">
        <v>741</v>
      </c>
      <c r="C16" s="17">
        <v>114327.81</v>
      </c>
      <c r="D16" s="17">
        <v>114327.81</v>
      </c>
      <c r="E16" s="17">
        <f t="shared" si="0"/>
        <v>0</v>
      </c>
      <c r="F16" s="14" t="str">
        <f t="shared" si="1"/>
        <v>Yes</v>
      </c>
    </row>
    <row r="17" spans="1:7" x14ac:dyDescent="0.3">
      <c r="A17" s="14" t="s">
        <v>737</v>
      </c>
      <c r="B17" s="14" t="s">
        <v>742</v>
      </c>
      <c r="C17" s="17">
        <v>2652.55</v>
      </c>
      <c r="D17" s="17">
        <v>2652.55</v>
      </c>
      <c r="E17" s="17">
        <f t="shared" si="0"/>
        <v>0</v>
      </c>
      <c r="F17" s="14" t="str">
        <f t="shared" si="1"/>
        <v>Yes</v>
      </c>
    </row>
    <row r="18" spans="1:7" x14ac:dyDescent="0.3">
      <c r="A18" s="14" t="s">
        <v>737</v>
      </c>
      <c r="B18" s="14" t="s">
        <v>743</v>
      </c>
      <c r="C18" s="17">
        <v>0.9</v>
      </c>
      <c r="D18" s="17">
        <v>0.9</v>
      </c>
      <c r="E18" s="17">
        <f t="shared" si="0"/>
        <v>0</v>
      </c>
      <c r="F18" s="14" t="str">
        <f t="shared" si="1"/>
        <v>Yes</v>
      </c>
    </row>
    <row r="20" spans="1:7" ht="15.6" x14ac:dyDescent="0.3">
      <c r="A20" s="3" t="s">
        <v>744</v>
      </c>
    </row>
    <row r="21" spans="1:7" x14ac:dyDescent="0.3">
      <c r="A21" s="2" t="s">
        <v>745</v>
      </c>
    </row>
    <row r="22" spans="1:7" x14ac:dyDescent="0.3">
      <c r="A22" s="15" t="s">
        <v>723</v>
      </c>
      <c r="B22" s="15" t="s">
        <v>746</v>
      </c>
      <c r="C22" s="15" t="s">
        <v>747</v>
      </c>
      <c r="D22" s="15" t="s">
        <v>724</v>
      </c>
      <c r="E22" s="15" t="s">
        <v>748</v>
      </c>
      <c r="F22" s="15" t="s">
        <v>749</v>
      </c>
      <c r="G22" s="15" t="s">
        <v>750</v>
      </c>
    </row>
    <row r="23" spans="1:7" x14ac:dyDescent="0.3">
      <c r="A23" s="14" t="s">
        <v>729</v>
      </c>
      <c r="B23" s="14" t="s">
        <v>751</v>
      </c>
      <c r="C23" s="14" t="s">
        <v>752</v>
      </c>
      <c r="D23" s="14" t="s">
        <v>753</v>
      </c>
      <c r="E23" s="16">
        <v>514</v>
      </c>
      <c r="F23" s="16">
        <v>513</v>
      </c>
      <c r="G23" s="16">
        <f t="shared" ref="G23:G54" si="2">F23-E23</f>
        <v>-1</v>
      </c>
    </row>
    <row r="24" spans="1:7" x14ac:dyDescent="0.3">
      <c r="A24" s="14" t="s">
        <v>729</v>
      </c>
      <c r="B24" s="14" t="s">
        <v>751</v>
      </c>
      <c r="C24" s="14" t="s">
        <v>754</v>
      </c>
      <c r="D24" s="14" t="s">
        <v>753</v>
      </c>
      <c r="E24" s="16">
        <v>512</v>
      </c>
      <c r="F24" s="16">
        <v>511</v>
      </c>
      <c r="G24" s="16">
        <f t="shared" si="2"/>
        <v>-1</v>
      </c>
    </row>
    <row r="25" spans="1:7" x14ac:dyDescent="0.3">
      <c r="A25" s="14" t="s">
        <v>729</v>
      </c>
      <c r="B25" s="14" t="s">
        <v>751</v>
      </c>
      <c r="C25" s="14" t="s">
        <v>755</v>
      </c>
      <c r="D25" s="14" t="s">
        <v>753</v>
      </c>
      <c r="E25" s="16">
        <v>588</v>
      </c>
      <c r="F25" s="16">
        <v>587</v>
      </c>
      <c r="G25" s="16">
        <f t="shared" si="2"/>
        <v>-1</v>
      </c>
    </row>
    <row r="26" spans="1:7" x14ac:dyDescent="0.3">
      <c r="A26" s="14" t="s">
        <v>729</v>
      </c>
      <c r="B26" s="14" t="s">
        <v>751</v>
      </c>
      <c r="C26" s="14" t="s">
        <v>756</v>
      </c>
      <c r="D26" s="14" t="s">
        <v>753</v>
      </c>
      <c r="E26" s="16">
        <v>600</v>
      </c>
      <c r="F26" s="16">
        <v>599</v>
      </c>
      <c r="G26" s="16">
        <f t="shared" si="2"/>
        <v>-1</v>
      </c>
    </row>
    <row r="27" spans="1:7" x14ac:dyDescent="0.3">
      <c r="A27" s="14" t="s">
        <v>729</v>
      </c>
      <c r="B27" s="14" t="s">
        <v>757</v>
      </c>
      <c r="C27" s="14" t="s">
        <v>752</v>
      </c>
      <c r="D27" s="14" t="s">
        <v>753</v>
      </c>
      <c r="E27" s="16">
        <v>957</v>
      </c>
      <c r="F27" s="16">
        <v>958</v>
      </c>
      <c r="G27" s="16">
        <f t="shared" si="2"/>
        <v>1</v>
      </c>
    </row>
    <row r="28" spans="1:7" x14ac:dyDescent="0.3">
      <c r="A28" s="14" t="s">
        <v>729</v>
      </c>
      <c r="B28" s="14" t="s">
        <v>757</v>
      </c>
      <c r="C28" s="14" t="s">
        <v>754</v>
      </c>
      <c r="D28" s="14" t="s">
        <v>753</v>
      </c>
      <c r="E28" s="16">
        <v>953</v>
      </c>
      <c r="F28" s="16">
        <v>954</v>
      </c>
      <c r="G28" s="16">
        <f t="shared" si="2"/>
        <v>1</v>
      </c>
    </row>
    <row r="29" spans="1:7" x14ac:dyDescent="0.3">
      <c r="A29" s="14" t="s">
        <v>729</v>
      </c>
      <c r="B29" s="14" t="s">
        <v>757</v>
      </c>
      <c r="C29" s="14" t="s">
        <v>755</v>
      </c>
      <c r="D29" s="14" t="s">
        <v>753</v>
      </c>
      <c r="E29" s="16">
        <v>1048</v>
      </c>
      <c r="F29" s="16">
        <v>1049</v>
      </c>
      <c r="G29" s="16">
        <f t="shared" si="2"/>
        <v>1</v>
      </c>
    </row>
    <row r="30" spans="1:7" x14ac:dyDescent="0.3">
      <c r="A30" s="14" t="s">
        <v>729</v>
      </c>
      <c r="B30" s="14" t="s">
        <v>757</v>
      </c>
      <c r="C30" s="14" t="s">
        <v>756</v>
      </c>
      <c r="D30" s="14" t="s">
        <v>753</v>
      </c>
      <c r="E30" s="16">
        <v>1060</v>
      </c>
      <c r="F30" s="16">
        <v>1061</v>
      </c>
      <c r="G30" s="16">
        <f t="shared" si="2"/>
        <v>1</v>
      </c>
    </row>
    <row r="31" spans="1:7" x14ac:dyDescent="0.3">
      <c r="A31" s="14" t="s">
        <v>729</v>
      </c>
      <c r="B31" s="14" t="s">
        <v>751</v>
      </c>
      <c r="C31" s="14" t="s">
        <v>752</v>
      </c>
      <c r="D31" s="14" t="s">
        <v>731</v>
      </c>
      <c r="E31" s="16">
        <v>43336</v>
      </c>
      <c r="F31" s="16">
        <v>43189</v>
      </c>
      <c r="G31" s="16">
        <f t="shared" si="2"/>
        <v>-147</v>
      </c>
    </row>
    <row r="32" spans="1:7" x14ac:dyDescent="0.3">
      <c r="A32" s="14" t="s">
        <v>729</v>
      </c>
      <c r="B32" s="14" t="s">
        <v>751</v>
      </c>
      <c r="C32" s="14" t="s">
        <v>754</v>
      </c>
      <c r="D32" s="14" t="s">
        <v>731</v>
      </c>
      <c r="E32" s="16">
        <v>44092</v>
      </c>
      <c r="F32" s="16">
        <v>43955</v>
      </c>
      <c r="G32" s="16">
        <f t="shared" si="2"/>
        <v>-137</v>
      </c>
    </row>
    <row r="33" spans="1:7" x14ac:dyDescent="0.3">
      <c r="A33" s="14" t="s">
        <v>729</v>
      </c>
      <c r="B33" s="14" t="s">
        <v>751</v>
      </c>
      <c r="C33" s="14" t="s">
        <v>755</v>
      </c>
      <c r="D33" s="14" t="s">
        <v>731</v>
      </c>
      <c r="E33" s="16">
        <v>35859</v>
      </c>
      <c r="F33" s="16">
        <v>35833</v>
      </c>
      <c r="G33" s="16">
        <f t="shared" si="2"/>
        <v>-26</v>
      </c>
    </row>
    <row r="34" spans="1:7" x14ac:dyDescent="0.3">
      <c r="A34" s="14" t="s">
        <v>729</v>
      </c>
      <c r="B34" s="14" t="s">
        <v>751</v>
      </c>
      <c r="C34" s="14" t="s">
        <v>756</v>
      </c>
      <c r="D34" s="14" t="s">
        <v>731</v>
      </c>
      <c r="E34" s="16">
        <v>42134</v>
      </c>
      <c r="F34" s="16">
        <v>41999</v>
      </c>
      <c r="G34" s="16">
        <f t="shared" si="2"/>
        <v>-135</v>
      </c>
    </row>
    <row r="35" spans="1:7" x14ac:dyDescent="0.3">
      <c r="A35" s="14" t="s">
        <v>729</v>
      </c>
      <c r="B35" s="14" t="s">
        <v>757</v>
      </c>
      <c r="C35" s="14" t="s">
        <v>752</v>
      </c>
      <c r="D35" s="14" t="s">
        <v>731</v>
      </c>
      <c r="E35" s="16">
        <v>69691</v>
      </c>
      <c r="F35" s="16">
        <v>69838</v>
      </c>
      <c r="G35" s="16">
        <f t="shared" si="2"/>
        <v>147</v>
      </c>
    </row>
    <row r="36" spans="1:7" x14ac:dyDescent="0.3">
      <c r="A36" s="14" t="s">
        <v>729</v>
      </c>
      <c r="B36" s="14" t="s">
        <v>757</v>
      </c>
      <c r="C36" s="14" t="s">
        <v>754</v>
      </c>
      <c r="D36" s="14" t="s">
        <v>731</v>
      </c>
      <c r="E36" s="16">
        <v>72404</v>
      </c>
      <c r="F36" s="16">
        <v>72541</v>
      </c>
      <c r="G36" s="16">
        <f t="shared" si="2"/>
        <v>137</v>
      </c>
    </row>
    <row r="37" spans="1:7" x14ac:dyDescent="0.3">
      <c r="A37" s="14" t="s">
        <v>729</v>
      </c>
      <c r="B37" s="14" t="s">
        <v>757</v>
      </c>
      <c r="C37" s="14" t="s">
        <v>755</v>
      </c>
      <c r="D37" s="14" t="s">
        <v>731</v>
      </c>
      <c r="E37" s="16">
        <v>53375</v>
      </c>
      <c r="F37" s="16">
        <v>53401</v>
      </c>
      <c r="G37" s="16">
        <f t="shared" si="2"/>
        <v>26</v>
      </c>
    </row>
    <row r="38" spans="1:7" x14ac:dyDescent="0.3">
      <c r="A38" s="14" t="s">
        <v>729</v>
      </c>
      <c r="B38" s="14" t="s">
        <v>757</v>
      </c>
      <c r="C38" s="14" t="s">
        <v>756</v>
      </c>
      <c r="D38" s="14" t="s">
        <v>731</v>
      </c>
      <c r="E38" s="16">
        <v>65751</v>
      </c>
      <c r="F38" s="16">
        <v>65886</v>
      </c>
      <c r="G38" s="16">
        <f t="shared" si="2"/>
        <v>135</v>
      </c>
    </row>
    <row r="39" spans="1:7" x14ac:dyDescent="0.3">
      <c r="A39" s="14" t="s">
        <v>729</v>
      </c>
      <c r="B39" s="14" t="s">
        <v>751</v>
      </c>
      <c r="C39" s="14" t="s">
        <v>752</v>
      </c>
      <c r="D39" s="14" t="s">
        <v>732</v>
      </c>
      <c r="E39" s="16">
        <v>57927</v>
      </c>
      <c r="F39" s="16">
        <v>57753</v>
      </c>
      <c r="G39" s="16">
        <f t="shared" si="2"/>
        <v>-174</v>
      </c>
    </row>
    <row r="40" spans="1:7" x14ac:dyDescent="0.3">
      <c r="A40" s="14" t="s">
        <v>729</v>
      </c>
      <c r="B40" s="14" t="s">
        <v>751</v>
      </c>
      <c r="C40" s="14" t="s">
        <v>754</v>
      </c>
      <c r="D40" s="14" t="s">
        <v>732</v>
      </c>
      <c r="E40" s="16">
        <v>61405</v>
      </c>
      <c r="F40" s="16">
        <v>61185</v>
      </c>
      <c r="G40" s="16">
        <f t="shared" si="2"/>
        <v>-220</v>
      </c>
    </row>
    <row r="41" spans="1:7" x14ac:dyDescent="0.3">
      <c r="A41" s="14" t="s">
        <v>729</v>
      </c>
      <c r="B41" s="14" t="s">
        <v>751</v>
      </c>
      <c r="C41" s="14" t="s">
        <v>755</v>
      </c>
      <c r="D41" s="14" t="s">
        <v>732</v>
      </c>
      <c r="E41" s="16">
        <v>40606</v>
      </c>
      <c r="F41" s="16">
        <v>40565</v>
      </c>
      <c r="G41" s="16">
        <f t="shared" si="2"/>
        <v>-41</v>
      </c>
    </row>
    <row r="42" spans="1:7" x14ac:dyDescent="0.3">
      <c r="A42" s="14" t="s">
        <v>729</v>
      </c>
      <c r="B42" s="14" t="s">
        <v>751</v>
      </c>
      <c r="C42" s="14" t="s">
        <v>756</v>
      </c>
      <c r="D42" s="14" t="s">
        <v>732</v>
      </c>
      <c r="E42" s="16">
        <v>49014</v>
      </c>
      <c r="F42" s="16">
        <v>48812</v>
      </c>
      <c r="G42" s="16">
        <f t="shared" si="2"/>
        <v>-202</v>
      </c>
    </row>
    <row r="43" spans="1:7" x14ac:dyDescent="0.3">
      <c r="A43" s="14" t="s">
        <v>729</v>
      </c>
      <c r="B43" s="14" t="s">
        <v>757</v>
      </c>
      <c r="C43" s="14" t="s">
        <v>752</v>
      </c>
      <c r="D43" s="14" t="s">
        <v>732</v>
      </c>
      <c r="E43" s="16">
        <v>89466</v>
      </c>
      <c r="F43" s="16">
        <v>89640</v>
      </c>
      <c r="G43" s="16">
        <f t="shared" si="2"/>
        <v>174</v>
      </c>
    </row>
    <row r="44" spans="1:7" x14ac:dyDescent="0.3">
      <c r="A44" s="14" t="s">
        <v>729</v>
      </c>
      <c r="B44" s="14" t="s">
        <v>757</v>
      </c>
      <c r="C44" s="14" t="s">
        <v>754</v>
      </c>
      <c r="D44" s="14" t="s">
        <v>732</v>
      </c>
      <c r="E44" s="16">
        <v>88972</v>
      </c>
      <c r="F44" s="16">
        <v>89192</v>
      </c>
      <c r="G44" s="16">
        <f t="shared" si="2"/>
        <v>220</v>
      </c>
    </row>
    <row r="45" spans="1:7" x14ac:dyDescent="0.3">
      <c r="A45" s="14" t="s">
        <v>729</v>
      </c>
      <c r="B45" s="14" t="s">
        <v>757</v>
      </c>
      <c r="C45" s="14" t="s">
        <v>755</v>
      </c>
      <c r="D45" s="14" t="s">
        <v>732</v>
      </c>
      <c r="E45" s="16">
        <v>56733</v>
      </c>
      <c r="F45" s="16">
        <v>56774</v>
      </c>
      <c r="G45" s="16">
        <f t="shared" si="2"/>
        <v>41</v>
      </c>
    </row>
    <row r="46" spans="1:7" x14ac:dyDescent="0.3">
      <c r="A46" s="14" t="s">
        <v>729</v>
      </c>
      <c r="B46" s="14" t="s">
        <v>757</v>
      </c>
      <c r="C46" s="14" t="s">
        <v>756</v>
      </c>
      <c r="D46" s="14" t="s">
        <v>732</v>
      </c>
      <c r="E46" s="16">
        <v>71704</v>
      </c>
      <c r="F46" s="16">
        <v>71906</v>
      </c>
      <c r="G46" s="16">
        <f t="shared" si="2"/>
        <v>202</v>
      </c>
    </row>
    <row r="47" spans="1:7" x14ac:dyDescent="0.3">
      <c r="A47" s="14" t="s">
        <v>729</v>
      </c>
      <c r="B47" s="14" t="s">
        <v>751</v>
      </c>
      <c r="C47" s="14" t="s">
        <v>752</v>
      </c>
      <c r="D47" s="14" t="s">
        <v>733</v>
      </c>
      <c r="E47" s="16">
        <v>2976913</v>
      </c>
      <c r="F47" s="16">
        <v>2962230</v>
      </c>
      <c r="G47" s="16">
        <f t="shared" si="2"/>
        <v>-14683</v>
      </c>
    </row>
    <row r="48" spans="1:7" x14ac:dyDescent="0.3">
      <c r="A48" s="14" t="s">
        <v>729</v>
      </c>
      <c r="B48" s="14" t="s">
        <v>751</v>
      </c>
      <c r="C48" s="14" t="s">
        <v>754</v>
      </c>
      <c r="D48" s="14" t="s">
        <v>733</v>
      </c>
      <c r="E48" s="16">
        <v>3295920</v>
      </c>
      <c r="F48" s="16">
        <v>3282990</v>
      </c>
      <c r="G48" s="16">
        <f t="shared" si="2"/>
        <v>-12930</v>
      </c>
    </row>
    <row r="49" spans="1:7" x14ac:dyDescent="0.3">
      <c r="A49" s="14" t="s">
        <v>729</v>
      </c>
      <c r="B49" s="14" t="s">
        <v>751</v>
      </c>
      <c r="C49" s="14" t="s">
        <v>755</v>
      </c>
      <c r="D49" s="14" t="s">
        <v>733</v>
      </c>
      <c r="E49" s="16">
        <v>1630523</v>
      </c>
      <c r="F49" s="16">
        <v>1628509</v>
      </c>
      <c r="G49" s="16">
        <f t="shared" si="2"/>
        <v>-2014</v>
      </c>
    </row>
    <row r="50" spans="1:7" x14ac:dyDescent="0.3">
      <c r="A50" s="14" t="s">
        <v>729</v>
      </c>
      <c r="B50" s="14" t="s">
        <v>751</v>
      </c>
      <c r="C50" s="14" t="s">
        <v>756</v>
      </c>
      <c r="D50" s="14" t="s">
        <v>733</v>
      </c>
      <c r="E50" s="16">
        <v>2654507</v>
      </c>
      <c r="F50" s="16">
        <v>2642936</v>
      </c>
      <c r="G50" s="16">
        <f t="shared" si="2"/>
        <v>-11571</v>
      </c>
    </row>
    <row r="51" spans="1:7" x14ac:dyDescent="0.3">
      <c r="A51" s="14" t="s">
        <v>729</v>
      </c>
      <c r="B51" s="14" t="s">
        <v>757</v>
      </c>
      <c r="C51" s="14" t="s">
        <v>752</v>
      </c>
      <c r="D51" s="14" t="s">
        <v>733</v>
      </c>
      <c r="E51" s="16">
        <v>4239729</v>
      </c>
      <c r="F51" s="16">
        <v>4254412</v>
      </c>
      <c r="G51" s="16">
        <f t="shared" si="2"/>
        <v>14683</v>
      </c>
    </row>
    <row r="52" spans="1:7" x14ac:dyDescent="0.3">
      <c r="A52" s="14" t="s">
        <v>729</v>
      </c>
      <c r="B52" s="14" t="s">
        <v>757</v>
      </c>
      <c r="C52" s="14" t="s">
        <v>754</v>
      </c>
      <c r="D52" s="14" t="s">
        <v>733</v>
      </c>
      <c r="E52" s="16">
        <v>5476686</v>
      </c>
      <c r="F52" s="16">
        <v>5489616</v>
      </c>
      <c r="G52" s="16">
        <f t="shared" si="2"/>
        <v>12930</v>
      </c>
    </row>
    <row r="53" spans="1:7" x14ac:dyDescent="0.3">
      <c r="A53" s="14" t="s">
        <v>729</v>
      </c>
      <c r="B53" s="14" t="s">
        <v>757</v>
      </c>
      <c r="C53" s="14" t="s">
        <v>755</v>
      </c>
      <c r="D53" s="14" t="s">
        <v>733</v>
      </c>
      <c r="E53" s="16">
        <v>2806403</v>
      </c>
      <c r="F53" s="16">
        <v>2808417</v>
      </c>
      <c r="G53" s="16">
        <f t="shared" si="2"/>
        <v>2014</v>
      </c>
    </row>
    <row r="54" spans="1:7" x14ac:dyDescent="0.3">
      <c r="A54" s="14" t="s">
        <v>729</v>
      </c>
      <c r="B54" s="14" t="s">
        <v>757</v>
      </c>
      <c r="C54" s="14" t="s">
        <v>756</v>
      </c>
      <c r="D54" s="14" t="s">
        <v>733</v>
      </c>
      <c r="E54" s="16">
        <v>4975694</v>
      </c>
      <c r="F54" s="16">
        <v>4987265</v>
      </c>
      <c r="G54" s="16">
        <f t="shared" si="2"/>
        <v>11571</v>
      </c>
    </row>
    <row r="55" spans="1:7" x14ac:dyDescent="0.3">
      <c r="A55" s="14" t="s">
        <v>729</v>
      </c>
      <c r="B55" s="14" t="s">
        <v>751</v>
      </c>
      <c r="C55" s="14" t="s">
        <v>752</v>
      </c>
      <c r="D55" s="14" t="s">
        <v>734</v>
      </c>
      <c r="E55" s="16">
        <v>4732</v>
      </c>
      <c r="F55" s="16">
        <v>4598</v>
      </c>
      <c r="G55" s="16">
        <f t="shared" ref="G55:G86" si="3">F55-E55</f>
        <v>-134</v>
      </c>
    </row>
    <row r="56" spans="1:7" x14ac:dyDescent="0.3">
      <c r="A56" s="14" t="s">
        <v>729</v>
      </c>
      <c r="B56" s="14" t="s">
        <v>751</v>
      </c>
      <c r="C56" s="14" t="s">
        <v>754</v>
      </c>
      <c r="D56" s="14" t="s">
        <v>734</v>
      </c>
      <c r="E56" s="16">
        <v>8304</v>
      </c>
      <c r="F56" s="16">
        <v>8265</v>
      </c>
      <c r="G56" s="16">
        <f t="shared" si="3"/>
        <v>-39</v>
      </c>
    </row>
    <row r="57" spans="1:7" x14ac:dyDescent="0.3">
      <c r="A57" s="14" t="s">
        <v>729</v>
      </c>
      <c r="B57" s="14" t="s">
        <v>757</v>
      </c>
      <c r="C57" s="14" t="s">
        <v>752</v>
      </c>
      <c r="D57" s="14" t="s">
        <v>734</v>
      </c>
      <c r="E57" s="16">
        <v>4548</v>
      </c>
      <c r="F57" s="16">
        <v>4682</v>
      </c>
      <c r="G57" s="16">
        <f t="shared" si="3"/>
        <v>134</v>
      </c>
    </row>
    <row r="58" spans="1:7" x14ac:dyDescent="0.3">
      <c r="A58" s="14" t="s">
        <v>729</v>
      </c>
      <c r="B58" s="14" t="s">
        <v>757</v>
      </c>
      <c r="C58" s="14" t="s">
        <v>754</v>
      </c>
      <c r="D58" s="14" t="s">
        <v>734</v>
      </c>
      <c r="E58" s="16">
        <v>10522</v>
      </c>
      <c r="F58" s="16">
        <v>10561</v>
      </c>
      <c r="G58" s="16">
        <f t="shared" si="3"/>
        <v>39</v>
      </c>
    </row>
    <row r="59" spans="1:7" x14ac:dyDescent="0.3">
      <c r="A59" s="14" t="s">
        <v>729</v>
      </c>
      <c r="B59" s="14" t="s">
        <v>751</v>
      </c>
      <c r="C59" s="14" t="s">
        <v>752</v>
      </c>
      <c r="D59" s="14" t="s">
        <v>735</v>
      </c>
      <c r="E59" s="16">
        <v>45257</v>
      </c>
      <c r="F59" s="16">
        <v>45110</v>
      </c>
      <c r="G59" s="16">
        <f t="shared" si="3"/>
        <v>-147</v>
      </c>
    </row>
    <row r="60" spans="1:7" x14ac:dyDescent="0.3">
      <c r="A60" s="14" t="s">
        <v>729</v>
      </c>
      <c r="B60" s="14" t="s">
        <v>751</v>
      </c>
      <c r="C60" s="14" t="s">
        <v>754</v>
      </c>
      <c r="D60" s="14" t="s">
        <v>735</v>
      </c>
      <c r="E60" s="16">
        <v>45707</v>
      </c>
      <c r="F60" s="16">
        <v>45569</v>
      </c>
      <c r="G60" s="16">
        <f t="shared" si="3"/>
        <v>-138</v>
      </c>
    </row>
    <row r="61" spans="1:7" x14ac:dyDescent="0.3">
      <c r="A61" s="14" t="s">
        <v>729</v>
      </c>
      <c r="B61" s="14" t="s">
        <v>751</v>
      </c>
      <c r="C61" s="14" t="s">
        <v>755</v>
      </c>
      <c r="D61" s="14" t="s">
        <v>735</v>
      </c>
      <c r="E61" s="16">
        <v>41232</v>
      </c>
      <c r="F61" s="16">
        <v>41097</v>
      </c>
      <c r="G61" s="16">
        <f t="shared" si="3"/>
        <v>-135</v>
      </c>
    </row>
    <row r="62" spans="1:7" x14ac:dyDescent="0.3">
      <c r="A62" s="14" t="s">
        <v>729</v>
      </c>
      <c r="B62" s="14" t="s">
        <v>751</v>
      </c>
      <c r="C62" s="14" t="s">
        <v>756</v>
      </c>
      <c r="D62" s="14" t="s">
        <v>735</v>
      </c>
      <c r="E62" s="16">
        <v>43458</v>
      </c>
      <c r="F62" s="16">
        <v>43323</v>
      </c>
      <c r="G62" s="16">
        <f t="shared" si="3"/>
        <v>-135</v>
      </c>
    </row>
    <row r="63" spans="1:7" x14ac:dyDescent="0.3">
      <c r="A63" s="14" t="s">
        <v>729</v>
      </c>
      <c r="B63" s="14" t="s">
        <v>757</v>
      </c>
      <c r="C63" s="14" t="s">
        <v>752</v>
      </c>
      <c r="D63" s="14" t="s">
        <v>735</v>
      </c>
      <c r="E63" s="16">
        <v>81107</v>
      </c>
      <c r="F63" s="16">
        <v>81254</v>
      </c>
      <c r="G63" s="16">
        <f t="shared" si="3"/>
        <v>147</v>
      </c>
    </row>
    <row r="64" spans="1:7" x14ac:dyDescent="0.3">
      <c r="A64" s="14" t="s">
        <v>729</v>
      </c>
      <c r="B64" s="14" t="s">
        <v>757</v>
      </c>
      <c r="C64" s="14" t="s">
        <v>754</v>
      </c>
      <c r="D64" s="14" t="s">
        <v>735</v>
      </c>
      <c r="E64" s="16">
        <v>80785</v>
      </c>
      <c r="F64" s="16">
        <v>80923</v>
      </c>
      <c r="G64" s="16">
        <f t="shared" si="3"/>
        <v>138</v>
      </c>
    </row>
    <row r="65" spans="1:7" x14ac:dyDescent="0.3">
      <c r="A65" s="14" t="s">
        <v>729</v>
      </c>
      <c r="B65" s="14" t="s">
        <v>757</v>
      </c>
      <c r="C65" s="14" t="s">
        <v>755</v>
      </c>
      <c r="D65" s="14" t="s">
        <v>735</v>
      </c>
      <c r="E65" s="16">
        <v>64804</v>
      </c>
      <c r="F65" s="16">
        <v>64939</v>
      </c>
      <c r="G65" s="16">
        <f t="shared" si="3"/>
        <v>135</v>
      </c>
    </row>
    <row r="66" spans="1:7" x14ac:dyDescent="0.3">
      <c r="A66" s="14" t="s">
        <v>729</v>
      </c>
      <c r="B66" s="14" t="s">
        <v>757</v>
      </c>
      <c r="C66" s="14" t="s">
        <v>756</v>
      </c>
      <c r="D66" s="14" t="s">
        <v>735</v>
      </c>
      <c r="E66" s="16">
        <v>70469</v>
      </c>
      <c r="F66" s="16">
        <v>70604</v>
      </c>
      <c r="G66" s="16">
        <f t="shared" si="3"/>
        <v>135</v>
      </c>
    </row>
    <row r="67" spans="1:7" x14ac:dyDescent="0.3">
      <c r="A67" s="14" t="s">
        <v>729</v>
      </c>
      <c r="B67" s="14" t="s">
        <v>751</v>
      </c>
      <c r="C67" s="14" t="s">
        <v>752</v>
      </c>
      <c r="D67" s="14" t="s">
        <v>736</v>
      </c>
      <c r="E67" s="16">
        <v>26209</v>
      </c>
      <c r="F67" s="16">
        <v>26150</v>
      </c>
      <c r="G67" s="16">
        <f t="shared" si="3"/>
        <v>-59</v>
      </c>
    </row>
    <row r="68" spans="1:7" x14ac:dyDescent="0.3">
      <c r="A68" s="14" t="s">
        <v>729</v>
      </c>
      <c r="B68" s="14" t="s">
        <v>751</v>
      </c>
      <c r="C68" s="14" t="s">
        <v>754</v>
      </c>
      <c r="D68" s="14" t="s">
        <v>736</v>
      </c>
      <c r="E68" s="16">
        <v>31165</v>
      </c>
      <c r="F68" s="16">
        <v>31046</v>
      </c>
      <c r="G68" s="16">
        <f t="shared" si="3"/>
        <v>-119</v>
      </c>
    </row>
    <row r="69" spans="1:7" x14ac:dyDescent="0.3">
      <c r="A69" s="14" t="s">
        <v>729</v>
      </c>
      <c r="B69" s="14" t="s">
        <v>751</v>
      </c>
      <c r="C69" s="14" t="s">
        <v>755</v>
      </c>
      <c r="D69" s="14" t="s">
        <v>736</v>
      </c>
      <c r="E69" s="16">
        <v>24103</v>
      </c>
      <c r="F69" s="16">
        <v>24078</v>
      </c>
      <c r="G69" s="16">
        <f t="shared" si="3"/>
        <v>-25</v>
      </c>
    </row>
    <row r="70" spans="1:7" x14ac:dyDescent="0.3">
      <c r="A70" s="14" t="s">
        <v>729</v>
      </c>
      <c r="B70" s="14" t="s">
        <v>757</v>
      </c>
      <c r="C70" s="14" t="s">
        <v>752</v>
      </c>
      <c r="D70" s="14" t="s">
        <v>736</v>
      </c>
      <c r="E70" s="16">
        <v>40500</v>
      </c>
      <c r="F70" s="16">
        <v>40559</v>
      </c>
      <c r="G70" s="16">
        <f t="shared" si="3"/>
        <v>59</v>
      </c>
    </row>
    <row r="71" spans="1:7" x14ac:dyDescent="0.3">
      <c r="A71" s="14" t="s">
        <v>729</v>
      </c>
      <c r="B71" s="14" t="s">
        <v>757</v>
      </c>
      <c r="C71" s="14" t="s">
        <v>754</v>
      </c>
      <c r="D71" s="14" t="s">
        <v>736</v>
      </c>
      <c r="E71" s="16">
        <v>43998</v>
      </c>
      <c r="F71" s="16">
        <v>44117</v>
      </c>
      <c r="G71" s="16">
        <f t="shared" si="3"/>
        <v>119</v>
      </c>
    </row>
    <row r="72" spans="1:7" x14ac:dyDescent="0.3">
      <c r="A72" s="14" t="s">
        <v>729</v>
      </c>
      <c r="B72" s="14" t="s">
        <v>757</v>
      </c>
      <c r="C72" s="14" t="s">
        <v>755</v>
      </c>
      <c r="D72" s="14" t="s">
        <v>736</v>
      </c>
      <c r="E72" s="16">
        <v>29865</v>
      </c>
      <c r="F72" s="16">
        <v>29890</v>
      </c>
      <c r="G72" s="16">
        <f t="shared" si="3"/>
        <v>25</v>
      </c>
    </row>
  </sheetData>
  <mergeCells count="1">
    <mergeCell ref="A2:F2"/>
  </mergeCells>
  <conditionalFormatting sqref="F5:F18">
    <cfRule type="cellIs" dxfId="1" priority="1" operator="equal">
      <formula>"Yes"</formula>
    </cfRule>
    <cfRule type="cellIs" dxfId="0" priority="2" operator="equal">
      <formula>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175"/>
  <sheetViews>
    <sheetView workbookViewId="0"/>
  </sheetViews>
  <sheetFormatPr defaultRowHeight="14.4" x14ac:dyDescent="0.3"/>
  <cols>
    <col min="1" max="1" width="2" customWidth="1"/>
  </cols>
  <sheetData>
    <row r="1" spans="2:2" ht="15.6" x14ac:dyDescent="0.3">
      <c r="B1" s="3" t="s">
        <v>758</v>
      </c>
    </row>
    <row r="3" spans="2:2" x14ac:dyDescent="0.3">
      <c r="B3" s="4" t="s">
        <v>759</v>
      </c>
    </row>
    <row r="34" spans="2:2" x14ac:dyDescent="0.3">
      <c r="B34" s="4" t="s">
        <v>760</v>
      </c>
    </row>
    <row r="65" spans="2:2" x14ac:dyDescent="0.3">
      <c r="B65" s="4" t="s">
        <v>761</v>
      </c>
    </row>
    <row r="97" spans="2:2" x14ac:dyDescent="0.3">
      <c r="B97" s="4" t="s">
        <v>762</v>
      </c>
    </row>
    <row r="128" spans="2:2" x14ac:dyDescent="0.3">
      <c r="B128" s="4" t="s">
        <v>763</v>
      </c>
    </row>
    <row r="159" spans="2:2" x14ac:dyDescent="0.3">
      <c r="B159" s="4" t="s">
        <v>764</v>
      </c>
    </row>
    <row r="184" spans="2:2" x14ac:dyDescent="0.3">
      <c r="B184" s="4" t="s">
        <v>765</v>
      </c>
    </row>
    <row r="222" spans="2:2" x14ac:dyDescent="0.3">
      <c r="B222" s="4" t="s">
        <v>766</v>
      </c>
    </row>
    <row r="254" spans="2:2" x14ac:dyDescent="0.3">
      <c r="B254" s="4" t="s">
        <v>767</v>
      </c>
    </row>
    <row r="286" spans="2:2" x14ac:dyDescent="0.3">
      <c r="B286" s="4" t="s">
        <v>768</v>
      </c>
    </row>
    <row r="319" spans="2:2" x14ac:dyDescent="0.3">
      <c r="B319" s="4" t="s">
        <v>769</v>
      </c>
    </row>
    <row r="344" spans="2:2" x14ac:dyDescent="0.3">
      <c r="B344" s="4" t="s">
        <v>770</v>
      </c>
    </row>
    <row r="369" spans="2:2" x14ac:dyDescent="0.3">
      <c r="B369" s="4" t="s">
        <v>771</v>
      </c>
    </row>
    <row r="392" spans="2:2" x14ac:dyDescent="0.3">
      <c r="B392" s="4" t="s">
        <v>772</v>
      </c>
    </row>
    <row r="415" spans="2:2" x14ac:dyDescent="0.3">
      <c r="B415" s="4" t="s">
        <v>773</v>
      </c>
    </row>
    <row r="438" spans="2:2" x14ac:dyDescent="0.3">
      <c r="B438" s="4" t="s">
        <v>774</v>
      </c>
    </row>
    <row r="462" spans="2:2" x14ac:dyDescent="0.3">
      <c r="B462" s="4" t="s">
        <v>775</v>
      </c>
    </row>
    <row r="485" spans="2:2" x14ac:dyDescent="0.3">
      <c r="B485" s="4" t="s">
        <v>776</v>
      </c>
    </row>
    <row r="509" spans="2:2" x14ac:dyDescent="0.3">
      <c r="B509" s="4" t="s">
        <v>777</v>
      </c>
    </row>
    <row r="532" spans="2:2" x14ac:dyDescent="0.3">
      <c r="B532" s="4" t="s">
        <v>778</v>
      </c>
    </row>
    <row r="567" spans="2:2" x14ac:dyDescent="0.3">
      <c r="B567" s="4" t="s">
        <v>779</v>
      </c>
    </row>
    <row r="601" spans="2:2" x14ac:dyDescent="0.3">
      <c r="B601" s="4" t="s">
        <v>780</v>
      </c>
    </row>
    <row r="636" spans="2:2" x14ac:dyDescent="0.3">
      <c r="B636" s="4" t="s">
        <v>781</v>
      </c>
    </row>
    <row r="660" spans="2:2" x14ac:dyDescent="0.3">
      <c r="B660" s="4" t="s">
        <v>782</v>
      </c>
    </row>
    <row r="685" spans="2:2" x14ac:dyDescent="0.3">
      <c r="B685" s="4" t="s">
        <v>783</v>
      </c>
    </row>
    <row r="709" spans="2:2" x14ac:dyDescent="0.3">
      <c r="B709" s="4" t="s">
        <v>784</v>
      </c>
    </row>
    <row r="734" spans="2:2" x14ac:dyDescent="0.3">
      <c r="B734" s="4" t="s">
        <v>785</v>
      </c>
    </row>
    <row r="759" spans="2:2" x14ac:dyDescent="0.3">
      <c r="B759" s="4" t="s">
        <v>786</v>
      </c>
    </row>
    <row r="783" spans="2:2" x14ac:dyDescent="0.3">
      <c r="B783" s="4" t="s">
        <v>787</v>
      </c>
    </row>
    <row r="808" spans="2:2" x14ac:dyDescent="0.3">
      <c r="B808" s="4" t="s">
        <v>788</v>
      </c>
    </row>
    <row r="836" spans="2:2" x14ac:dyDescent="0.3">
      <c r="B836" s="4" t="s">
        <v>789</v>
      </c>
    </row>
    <row r="861" spans="2:2" x14ac:dyDescent="0.3">
      <c r="B861" s="4" t="s">
        <v>790</v>
      </c>
    </row>
    <row r="886" spans="2:2" x14ac:dyDescent="0.3">
      <c r="B886" s="4" t="s">
        <v>791</v>
      </c>
    </row>
    <row r="925" spans="2:2" x14ac:dyDescent="0.3">
      <c r="B925" s="4" t="s">
        <v>792</v>
      </c>
    </row>
    <row r="953" spans="2:2" x14ac:dyDescent="0.3">
      <c r="B953" s="4" t="s">
        <v>793</v>
      </c>
    </row>
    <row r="987" spans="2:2" x14ac:dyDescent="0.3">
      <c r="B987" s="4" t="s">
        <v>794</v>
      </c>
    </row>
    <row r="1014" spans="2:2" x14ac:dyDescent="0.3">
      <c r="B1014" s="4" t="s">
        <v>795</v>
      </c>
    </row>
    <row r="1040" spans="2:2" x14ac:dyDescent="0.3">
      <c r="B1040" s="4" t="s">
        <v>796</v>
      </c>
    </row>
    <row r="1068" spans="2:2" x14ac:dyDescent="0.3">
      <c r="B1068" s="4" t="s">
        <v>797</v>
      </c>
    </row>
    <row r="1096" spans="2:2" x14ac:dyDescent="0.3">
      <c r="B1096" s="4" t="s">
        <v>798</v>
      </c>
    </row>
    <row r="1121" spans="2:2" x14ac:dyDescent="0.3">
      <c r="B1121" s="4" t="s">
        <v>799</v>
      </c>
    </row>
    <row r="1148" spans="2:2" x14ac:dyDescent="0.3">
      <c r="B1148" s="4" t="s">
        <v>800</v>
      </c>
    </row>
    <row r="1175" spans="2:2" x14ac:dyDescent="0.3">
      <c r="B1175" s="4" t="s">
        <v>801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Results</vt:lpstr>
      <vt:lpstr>Variant Detail</vt:lpstr>
      <vt:lpstr>Defects</vt:lpstr>
      <vt:lpstr>DB vs Raw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Narasimha Manti</cp:lastModifiedBy>
  <dcterms:created xsi:type="dcterms:W3CDTF">2026-09-26T12:02:55Z</dcterms:created>
  <dcterms:modified xsi:type="dcterms:W3CDTF">2026-09-26T12:03:29Z</dcterms:modified>
</cp:coreProperties>
</file>