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Meghana L\OneDrive\Desktop\PROJECTS\Excel_dashboard_Project_CallCentre\"/>
    </mc:Choice>
  </mc:AlternateContent>
  <xr:revisionPtr revIDLastSave="0" documentId="13_ncr:1_{5DCABFFE-1DAD-4DBB-A256-0B47AAB97787}" xr6:coauthVersionLast="47" xr6:coauthVersionMax="47" xr10:uidLastSave="{00000000-0000-0000-0000-000000000000}"/>
  <bookViews>
    <workbookView xWindow="-120" yWindow="-120" windowWidth="29040" windowHeight="15720" xr2:uid="{26D4546B-D2A1-4444-8EAF-A6228F96F0C1}"/>
  </bookViews>
  <sheets>
    <sheet name="Data" sheetId="2" r:id="rId1"/>
    <sheet name="Assets" sheetId="4" r:id="rId2"/>
    <sheet name="Pivot Table" sheetId="6" r:id="rId3"/>
    <sheet name="Customer Centre Report" sheetId="5" r:id="rId4"/>
  </sheets>
  <definedNames>
    <definedName name="_xlnm._FilterDatabase" localSheetId="0"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6" i="6" l="1"/>
  <c r="Y4" i="5" s="1"/>
  <c r="H41" i="6"/>
  <c r="H44" i="6" s="1"/>
  <c r="K42" i="6" s="1"/>
  <c r="Y13" i="5" s="1"/>
  <c r="H40" i="6"/>
  <c r="H43" i="6" s="1"/>
  <c r="K41" i="6" s="1"/>
  <c r="Y12" i="5" s="1"/>
  <c r="H39" i="6"/>
  <c r="K40" i="6" s="1"/>
  <c r="Y11" i="5" s="1"/>
  <c r="U17" i="5" a="1"/>
  <c r="U17" i="5" s="1"/>
  <c r="T18" i="5" a="1"/>
  <c r="T18" i="5" s="1"/>
  <c r="F36" i="6"/>
  <c r="F30" i="6"/>
  <c r="G30" i="6"/>
  <c r="F31" i="6"/>
  <c r="G31" i="6"/>
  <c r="F32" i="6"/>
  <c r="G32" i="6"/>
  <c r="F33" i="6"/>
  <c r="G33" i="6"/>
  <c r="F34" i="6"/>
  <c r="G34" i="6"/>
  <c r="E31" i="6"/>
  <c r="E32" i="6"/>
  <c r="E33" i="6"/>
  <c r="E34" i="6"/>
  <c r="E30"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1" i="6" l="1"/>
  <c r="H30" i="6"/>
  <c r="I30" i="6"/>
  <c r="I32" i="6"/>
  <c r="H33" i="6"/>
  <c r="H32" i="6"/>
  <c r="H31" i="6"/>
  <c r="I34" i="6"/>
  <c r="I33" i="6"/>
  <c r="H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29CD36-80F2-4610-A6D7-DF2F65E256E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256F4C0-946A-44A6-AE00-340C21E8EA71}"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A37519B3-8C4B-4881-9D20-74ED48F874E1}"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<sst xmlns="http://schemas.openxmlformats.org/spreadsheetml/2006/main" count="3172" uniqueCount="1087">
  <si>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</si>
  <si>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</si>
  <si>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</si>
  <si>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</si>
  <si>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</si>
  <si>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</si>
  <si>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</si>
  <si>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</si>
  <si>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</si>
  <si>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</si>
  <si>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</si>
  <si>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</si>
  <si>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</si>
  <si>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</si>
  <si>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</si>
  <si>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</si>
  <si>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</si>
  <si>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</si>
  <si>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</si>
  <si>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</si>
  <si>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</si>
  <si>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</si>
  <si>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</si>
  <si>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</si>
  <si>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</si>
  <si>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</si>
  <si>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</si>
  <si>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</si>
  <si>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</si>
  <si>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</si>
  <si>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</si>
  <si>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</si>
  <si>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</si>
  <si>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</si>
  <si>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</si>
  <si>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</si>
  <si>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</si>
  <si>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</si>
  <si>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</si>
  <si>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</si>
  <si>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</si>
  <si>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</si>
  <si>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</si>
  <si>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</si>
  <si>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</si>
  <si>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</si>
  <si>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</si>
  <si>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</si>
  <si>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</si>
  <si>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</si>
  <si>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</si>
  <si>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</si>
  <si>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</si>
  <si>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</si>
  <si>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</si>
  <si>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</si>
  <si>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</si>
  <si>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</si>
  <si>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</si>
  <si>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</si>
  <si>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</si>
  <si>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</si>
  <si>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</si>
  <si>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</si>
  <si>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</si>
  <si>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</si>
  <si>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</si>
  <si>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</si>
  <si>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</si>
  <si>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</si>
  <si>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</si>
  <si>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</si>
  <si>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</si>
  <si>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</si>
  <si>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</si>
  <si>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</si>
  <si>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</si>
  <si>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</si>
  <si>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</si>
  <si>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</si>
  <si>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</si>
  <si>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</si>
  <si>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</si>
  <si>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</si>
  <si>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</si>
  <si>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</si>
  <si>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</si>
  <si>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</si>
  <si>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</si>
  <si>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</si>
  <si>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</si>
  <si>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</si>
  <si>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</si>
  <si>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</si>
  <si>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</si>
  <si>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</si>
  <si>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</si>
  <si>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</si>
  <si>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</si>
  <si>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</si>
  <si>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</si>
  <si>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</si>
  <si>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</si>
  <si>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</si>
  <si>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</si>
  <si>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</si>
  <si>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</si>
  <si>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</si>
  <si>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</si>
  <si>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</si>
  <si>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</si>
  <si>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</si>
  <si>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</si>
  <si>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</si>
  <si>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</si>
  <si>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</si>
  <si>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</si>
  <si>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</si>
  <si>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</si>
  <si>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</si>
  <si>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</si>
  <si>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</si>
  <si>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</si>
  <si>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</si>
  <si>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</si>
  <si>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</si>
  <si>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</si>
  <si>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</si>
  <si>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</si>
  <si>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</si>
  <si>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</si>
  <si>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</si>
  <si>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</si>
  <si>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</si>
  <si>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</si>
  <si>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</si>
  <si>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</si>
  <si>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</si>
  <si>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</si>
  <si>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</si>
  <si>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</si>
  <si>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</si>
  <si>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</si>
  <si>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</si>
  <si>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</si>
  <si>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</si>
  <si>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</si>
  <si>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</si>
  <si>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</si>
  <si>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</si>
  <si>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</si>
  <si>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</si>
  <si>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</si>
  <si>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</si>
  <si>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</si>
  <si>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</si>
  <si>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</si>
  <si>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</si>
  <si>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</si>
  <si>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</si>
  <si>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</si>
  <si>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</si>
  <si>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</si>
  <si>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</si>
  <si>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</si>
  <si>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</si>
  <si>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</si>
  <si>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</si>
  <si>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</si>
  <si>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</si>
  <si>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</si>
  <si>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</si>
  <si>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</si>
  <si>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</si>
  <si>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</si>
  <si>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</si>
  <si>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</si>
  <si>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</si>
  <si>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</si>
  <si>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</si>
  <si>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</si>
  <si>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</si>
  <si>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</si>
  <si>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</si>
  <si>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</si>
  <si>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</si>
  <si>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</si>
  <si>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</si>
  <si>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</si>
  <si>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</si>
  <si>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</si>
  <si>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</si>
  <si>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</si>
  <si>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</si>
  <si>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</si>
  <si>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</si>
  <si>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</si>
  <si>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</si>
  <si>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</si>
  <si>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</si>
  <si>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</si>
  <si>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</si>
  <si>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</si>
  <si>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</si>
  <si>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</si>
  <si>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</si>
  <si>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</si>
  <si>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</si>
  <si>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</si>
  <si>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</si>
  <si>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</si>
  <si>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</si>
  <si>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</si>
  <si>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</si>
  <si>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</si>
  <si>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</si>
  <si>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</si>
  <si>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</si>
  <si>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</si>
  <si>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</si>
  <si>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</si>
  <si>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</si>
  <si>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</si>
  <si>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</si>
  <si>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</si>
  <si>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</si>
  <si>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</si>
  <si>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</si>
  <si>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</si>
  <si>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</si>
  <si>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</si>
  <si>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</si>
  <si>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</si>
  <si>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</si>
  <si>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</si>
  <si>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</si>
  <si>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</si>
  <si>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</si>
  <si>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</si>
  <si>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</si>
  <si>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</si>
  <si>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</si>
  <si>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</si>
  <si>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</si>
  <si>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</si>
  <si>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</si>
  <si>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</si>
  <si>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</si>
  <si>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</si>
  <si>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</si>
  <si>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</si>
  <si>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</si>
  <si>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</si>
  <si>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</si>
  <si>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</si>
  <si>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</si>
  <si>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</si>
  <si>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</si>
  <si>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</si>
  <si>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</si>
  <si>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</si>
  <si>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</si>
  <si>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</si>
  <si>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</si>
  <si>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</si>
  <si>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</si>
  <si>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</si>
  <si>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</si>
  <si>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</si>
  <si>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</si>
  <si>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</si>
  <si>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</si>
  <si>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</si>
  <si>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</si>
  <si>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</si>
  <si>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</si>
  <si>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</si>
  <si>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</si>
  <si>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</si>
  <si>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</si>
  <si>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</si>
  <si>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</si>
  <si>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</si>
  <si>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</si>
  <si>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</si>
  <si>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</si>
  <si>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</si>
  <si>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</si>
  <si>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</si>
  <si>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</si>
  <si>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</si>
  <si>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</si>
  <si>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</si>
  <si>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</si>
  <si>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</si>
  <si>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</si>
  <si>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</si>
  <si>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</si>
  <si>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</si>
  <si>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</si>
  <si>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</si>
  <si>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</si>
  <si>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</si>
  <si>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</si>
  <si>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</si>
  <si>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</si>
  <si>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</si>
  <si>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</si>
  <si>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</si>
  <si>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</si>
  <si>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</si>
  <si>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</si>
  <si>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</si>
  <si>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</si>
  <si>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</si>
  <si>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</si>
  <si>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</si>
  <si>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</si>
  <si>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</si>
  <si>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</si>
  <si>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</si>
  <si>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</si>
  <si>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</si>
  <si>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</si>
  <si>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</si>
  <si>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</si>
  <si>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</si>
  <si>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</si>
  <si>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</si>
  <si>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</si>
  <si>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</si>
  <si>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</si>
  <si>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</si>
  <si>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</si>
  <si>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</si>
  <si>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</si>
  <si>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</si>
  <si>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</si>
  <si>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</si>
  <si>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</si>
  <si>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</si>
  <si>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</si>
  <si>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</si>
  <si>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</si>
  <si>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</si>
  <si>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</si>
  <si>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</si>
  <si>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</si>
  <si>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</si>
  <si>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</si>
  <si>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</si>
  <si>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</si>
  <si>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</si>
  <si>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</si>
  <si>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</si>
  <si>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</si>
  <si>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</si>
  <si>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</si>
  <si>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</si>
  <si>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</si>
  <si>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</si>
  <si>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</si>
  <si>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</si>
  <si>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</si>
  <si>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</si>
  <si>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</si>
  <si>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</si>
  <si>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</si>
  <si>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</si>
  <si>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</si>
  <si>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</si>
  <si>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</si>
  <si>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</si>
  <si>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</si>
  <si>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</si>
  <si>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</si>
  <si>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</si>
  <si>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</si>
  <si>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</si>
  <si>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</si>
  <si>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</si>
  <si>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</si>
  <si>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</si>
  <si>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</si>
  <si>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</si>
  <si>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</si>
  <si>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</si>
  <si>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</si>
  <si>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</si>
  <si>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</si>
  <si>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</si>
  <si>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</si>
  <si>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</si>
  <si>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</si>
  <si>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</si>
  <si>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</si>
  <si>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</si>
  <si>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</si>
  <si>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</si>
  <si>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</si>
  <si>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</si>
  <si>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</si>
  <si>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</si>
  <si>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</si>
  <si>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</si>
  <si>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</si>
  <si>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</si>
  <si>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</si>
  <si>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</si>
  <si>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</si>
  <si>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</si>
  <si>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</si>
  <si>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</si>
  <si>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</si>
  <si>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</si>
  <si>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</si>
  <si>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</si>
  <si>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</si>
  <si>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</si>
  <si>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</si>
  <si>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</si>
  <si>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</si>
  <si>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</si>
  <si>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</si>
  <si>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</si>
  <si>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</si>
  <si>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</si>
  <si>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</si>
  <si>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</si>
  <si>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</si>
  <si>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</si>
  <si>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</si>
  <si>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</si>
  <si>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</si>
  <si>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</si>
  <si>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</si>
  <si>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</si>
  <si>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</si>
  <si>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</si>
  <si>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</si>
  <si>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</si>
  <si>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</si>
  <si>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</si>
  <si>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</si>
  <si>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</si>
  <si>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</si>
  <si>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</si>
  <si>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</si>
  <si>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</si>
  <si>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</si>
  <si>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</si>
  <si>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</si>
  <si>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</si>
  <si>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</si>
  <si>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</si>
  <si>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</si>
  <si>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</si>
  <si>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</si>
  <si>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</si>
  <si>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</si>
  <si>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</si>
  <si>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</si>
  <si>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</si>
  <si>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</si>
  <si>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</si>
  <si>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</si>
  <si>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</si>
  <si>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</si>
  <si>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</si>
  <si>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</si>
  <si>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</si>
  <si>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</si>
  <si>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</si>
  <si>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</si>
  <si>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</si>
  <si>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</si>
  <si>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</si>
  <si>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</si>
  <si>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</si>
  <si>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</si>
  <si>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</si>
  <si>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</si>
  <si>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</si>
  <si>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</si>
  <si>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</si>
  <si>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</si>
  <si>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</si>
  <si>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</si>
  <si>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</si>
  <si>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</si>
  <si>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</si>
  <si>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</si>
  <si>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</si>
  <si>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</si>
  <si>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</si>
  <si>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</si>
  <si>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</si>
  <si>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</si>
  <si>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</si>
  <si>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</si>
  <si>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</si>
  <si>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</si>
  <si>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</si>
  <si>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</si>
  <si>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</si>
  <si>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</si>
  <si>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</si>
  <si>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</si>
  <si>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</si>
  <si>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</si>
  <si>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</si>
  <si>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</si>
  <si>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</si>
  <si>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</si>
  <si>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</si>
  <si>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</si>
  <si>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</si>
  <si>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</si>
  <si>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</si>
  <si>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</si>
  <si>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</si>
  <si>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</si>
  <si>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</si>
  <si>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</si>
  <si>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</si>
  <si>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</si>
  <si>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</si>
  <si>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</si>
  <si>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</si>
  <si>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</si>
  <si>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</si>
  <si>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</si>
  <si>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</si>
  <si>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</si>
  <si>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</si>
  <si>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</si>
  <si>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</si>
  <si>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</si>
  <si>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</si>
  <si>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</si>
  <si>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</si>
  <si>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</si>
  <si>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</si>
  <si>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</si>
  <si>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</si>
  <si>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</si>
  <si>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</si>
  <si>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</si>
  <si>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</si>
  <si>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</si>
  <si>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</si>
  <si>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</si>
  <si>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</si>
  <si>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</si>
  <si>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</si>
  <si>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</si>
  <si>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</si>
  <si>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</si>
  <si>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</si>
  <si>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</si>
  <si>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</si>
  <si>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</si>
  <si>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</si>
  <si>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</si>
  <si>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</si>
  <si>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</si>
  <si>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</si>
  <si>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</si>
  <si>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</si>
  <si>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</si>
  <si>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</si>
  <si>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</si>
  <si>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</si>
  <si>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</si>
  <si>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</si>
  <si>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</si>
  <si>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</si>
  <si>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</si>
  <si>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</si>
  <si>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</si>
  <si>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</si>
  <si>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</si>
  <si>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</si>
  <si>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</si>
  <si>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</si>
  <si>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</si>
  <si>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</si>
  <si>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</si>
  <si>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</si>
  <si>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</si>
  <si>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</si>
  <si>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</si>
  <si>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</si>
  <si>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</si>
  <si>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</si>
  <si>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</si>
  <si>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</si>
  <si>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</si>
  <si>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</si>
  <si>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</si>
  <si>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</si>
  <si>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</si>
  <si>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</si>
  <si>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</si>
  <si>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</si>
  <si>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</si>
  <si>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</si>
  <si>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</si>
  <si>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</si>
  <si>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</si>
  <si>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</si>
  <si>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</si>
  <si>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</si>
  <si>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</si>
  <si>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</si>
  <si>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</si>
  <si>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</si>
  <si>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</si>
  <si>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</si>
  <si>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</si>
  <si>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</si>
  <si>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</si>
  <si>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</si>
  <si>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</si>
  <si>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</si>
  <si>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</si>
  <si>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</si>
  <si>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</si>
  <si>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</si>
  <si>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</si>
  <si>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</si>
  <si>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</si>
  <si>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</si>
  <si>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</si>
  <si>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</si>
  <si>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</si>
  <si>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</si>
  <si>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</si>
  <si>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</si>
  <si>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</si>
  <si>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</si>
  <si>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</si>
  <si>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</si>
  <si>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</si>
  <si>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</si>
  <si>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</si>
  <si>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</si>
  <si>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</si>
  <si>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</si>
  <si>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</si>
  <si>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</si>
  <si>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</si>
  <si>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</si>
  <si>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</si>
  <si>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</si>
  <si>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</si>
  <si>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</si>
  <si>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</si>
  <si>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</si>
  <si>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</si>
  <si>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</si>
  <si>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</si>
  <si>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</si>
  <si>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</si>
  <si>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</si>
  <si>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</si>
  <si>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</si>
  <si>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</si>
  <si>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</si>
  <si>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</si>
  <si>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</si>
  <si>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</si>
  <si>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</si>
  <si>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</si>
  <si>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</si>
  <si>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</si>
  <si>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</si>
  <si>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</si>
  <si>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</si>
  <si>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</si>
  <si>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</si>
  <si>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</si>
  <si>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</si>
  <si>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</si>
  <si>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</si>
  <si>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</si>
  <si>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</si>
  <si>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</si>
  <si>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</si>
  <si>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</si>
  <si>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</si>
  <si>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</si>
  <si>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</si>
  <si>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</si>
  <si>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</si>
  <si>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</si>
  <si>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</si>
  <si>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</si>
  <si>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</si>
  <si>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</si>
  <si>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</si>
  <si>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</si>
  <si>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</si>
  <si>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</si>
  <si>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</si>
  <si>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</si>
  <si>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</si>
  <si>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</si>
  <si>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</si>
  <si>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</si>
  <si>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</si>
  <si>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</si>
  <si>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</si>
  <si>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</si>
  <si>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</si>
  <si>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</si>
  <si>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</si>
  <si>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</si>
  <si>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</si>
  <si>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</si>
  <si>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</si>
  <si>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</si>
  <si>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</si>
  <si>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</si>
  <si>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</si>
  <si>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</si>
  <si>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</si>
  <si>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</si>
  <si>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</si>
  <si>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</si>
  <si>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</si>
  <si>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</si>
  <si>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</si>
  <si>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</si>
  <si>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</si>
  <si>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</si>
  <si>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</si>
  <si>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</si>
  <si>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</si>
  <si>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</si>
  <si>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</si>
  <si>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</si>
  <si>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</si>
  <si>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</si>
  <si>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</si>
  <si>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</si>
  <si>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</si>
  <si>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</si>
  <si>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</si>
  <si>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</si>
  <si>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</si>
  <si>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</si>
  <si>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</si>
  <si>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</si>
  <si>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</si>
  <si>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</si>
  <si>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</si>
  <si>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</si>
  <si>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</si>
  <si>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</si>
  <si>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</si>
  <si>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</si>
  <si>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</si>
  <si>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</si>
  <si>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</si>
  <si>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</si>
  <si>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</si>
  <si>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</si>
  <si>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</si>
  <si>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</si>
  <si>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</si>
  <si>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</si>
  <si>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</si>
  <si>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</si>
  <si>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</si>
  <si>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</si>
  <si>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</si>
  <si>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</si>
  <si>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</si>
  <si>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</si>
  <si>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</si>
  <si>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</si>
  <si>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</si>
  <si>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</si>
  <si>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</si>
  <si>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</si>
  <si>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</si>
  <si>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</si>
  <si>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</si>
  <si>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</si>
  <si>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</si>
  <si>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</si>
  <si>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</si>
  <si>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</si>
  <si>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</si>
  <si>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</si>
  <si>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</si>
  <si>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</si>
  <si>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</si>
  <si>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</si>
  <si>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</si>
  <si>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</si>
  <si>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</si>
  <si>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</si>
  <si>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</si>
  <si>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</si>
  <si>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</si>
  <si>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</si>
  <si>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</si>
  <si>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</si>
  <si>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</si>
  <si>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</si>
  <si>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</si>
  <si>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</si>
  <si>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</si>
  <si>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</si>
  <si>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</si>
  <si>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</si>
  <si>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</si>
  <si>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</si>
  <si>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</si>
  <si>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</si>
  <si>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</si>
  <si>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</si>
  <si>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</si>
  <si>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</si>
  <si>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</si>
  <si>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</si>
  <si>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</si>
  <si>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</si>
  <si>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</si>
  <si>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</si>
  <si>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</si>
  <si>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</si>
  <si>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</si>
  <si>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</si>
  <si>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</si>
  <si>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</si>
  <si>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</si>
  <si>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</si>
  <si>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</si>
  <si>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</si>
  <si>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</si>
  <si>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</si>
  <si>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</si>
  <si>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</si>
  <si>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</si>
  <si>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</si>
  <si>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</si>
  <si>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</si>
  <si>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</si>
  <si>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</si>
  <si>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</si>
  <si>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</si>
  <si>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</si>
  <si>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</si>
  <si>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</si>
  <si>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</si>
  <si>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</si>
  <si>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</si>
  <si>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</si>
  <si>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</si>
  <si>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</si>
  <si>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</si>
  <si>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</si>
  <si>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</si>
  <si>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</si>
  <si>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</si>
  <si>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</si>
  <si>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</si>
  <si>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</si>
  <si>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</si>
  <si>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</si>
  <si>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</si>
  <si>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</si>
  <si>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</si>
  <si>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</si>
  <si>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</si>
  <si>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</si>
  <si>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</si>
  <si>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</si>
  <si>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</si>
  <si>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</si>
  <si>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</si>
  <si>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</si>
  <si>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</si>
  <si>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</si>
  <si>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</si>
  <si>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</si>
  <si>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</si>
  <si>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</si>
  <si>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</si>
  <si>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</si>
  <si>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</si>
  <si>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</si>
  <si>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</si>
  <si>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</si>
  <si>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</si>
  <si>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</si>
  <si>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</si>
  <si>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</si>
  <si>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</si>
  <si>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</si>
  <si>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</si>
  <si>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</si>
  <si>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</si>
  <si>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</si>
  <si>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</si>
  <si>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</si>
  <si>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</si>
  <si>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</si>
  <si>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</si>
  <si>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</si>
  <si>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</si>
  <si>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</si>
  <si>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</si>
  <si>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</si>
  <si>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</si>
  <si>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</si>
  <si>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</si>
  <si>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</si>
  <si>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</si>
  <si>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</si>
  <si>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</si>
  <si>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</si>
  <si>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</si>
  <si>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</si>
  <si>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</si>
  <si>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</si>
  <si>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</si>
  <si>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</si>
  <si>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</si>
  <si>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</si>
  <si>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</si>
  <si>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</si>
  <si>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</si>
  <si>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</si>
  <si>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</si>
  <si>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</si>
  <si>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</si>
  <si>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</si>
  <si>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</si>
  <si>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</si>
  <si>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</si>
  <si>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</si>
  <si>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</si>
  <si>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</si>
  <si>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</si>
  <si>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</si>
  <si>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</si>
  <si>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</si>
  <si>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</si>
  <si>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</si>
  <si>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</si>
  <si>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</si>
  <si>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</si>
  <si>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</si>
  <si>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</si>
  <si>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</si>
  <si>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</si>
  <si>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</si>
  <si>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</si>
  <si>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</si>
  <si>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</si>
  <si>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</si>
  <si>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</si>
  <si>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</si>
  <si>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</si>
  <si>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</si>
  <si>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</si>
  <si>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</si>
  <si>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</si>
  <si>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</si>
  <si>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</si>
  <si>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</si>
  <si>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</si>
  <si>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</si>
  <si>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</si>
  <si>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</si>
  <si>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</si>
  <si>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</si>
  <si>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</si>
  <si>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</si>
  <si>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</si>
  <si>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</si>
  <si>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</si>
  <si>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</si>
  <si>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</si>
  <si>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</si>
  <si>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</si>
  <si>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</si>
  <si>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</si>
  <si>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</si>
  <si>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</si>
  <si>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</si>
  <si>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</si>
  <si>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</si>
  <si>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</si>
  <si>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</si>
  <si>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</si>
  <si>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</si>
  <si>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</si>
  <si>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</si>
  <si>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</si>
  <si>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</si>
  <si>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</si>
  <si>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</si>
  <si>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</si>
  <si>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</si>
  <si>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</si>
  <si>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</si>
  <si>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</si>
  <si>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</si>
  <si>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</si>
  <si>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</si>
  <si>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</si>
  <si>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</si>
  <si>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</si>
  <si>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</si>
  <si>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</si>
  <si>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</si>
  <si>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</si>
  <si>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</si>
  <si>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</si>
  <si>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</si>
  <si>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</si>
  <si>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</si>
  <si>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</si>
  <si>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</si>
  <si>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</si>
  <si>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</si>
  <si>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</si>
  <si>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</si>
  <si>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</si>
  <si>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</si>
  <si>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</si>
  <si>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</si>
  <si>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</si>
  <si>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</si>
  <si>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</si>
  <si>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</si>
  <si>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Gender</t>
  </si>
  <si>
    <t>Call Count</t>
  </si>
  <si>
    <t>Total Amount</t>
  </si>
  <si>
    <t>Total Duration</t>
  </si>
  <si>
    <t>Avg. Rating</t>
  </si>
  <si>
    <t>5-Star Rating</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</si>
  <si>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</si>
  <si>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</si>
  <si>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</si>
  <si>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</si>
  <si>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</si>
  <si>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</si>
  <si>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</si>
  <si>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</si>
  <si>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</si>
  <si>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</si>
  <si>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</si>
  <si>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</si>
  <si>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</si>
  <si>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</si>
  <si>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</si>
  <si>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</si>
  <si>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</si>
  <si>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</si>
  <si>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</si>
  <si>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</si>
  <si>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</si>
  <si>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</si>
  <si>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</si>
  <si>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REP</t>
  </si>
  <si>
    <t>CALLS</t>
  </si>
  <si>
    <t>AMOUNT</t>
  </si>
  <si>
    <t>Select Calls</t>
  </si>
  <si>
    <t>Select Amt.</t>
  </si>
  <si>
    <t>Selected Rep:</t>
  </si>
  <si>
    <t>Column Labels</t>
  </si>
  <si>
    <t>GRAND TOTAL</t>
  </si>
  <si>
    <t>Rep Summary</t>
  </si>
  <si>
    <t>% of Calls</t>
  </si>
  <si>
    <t>Call rank</t>
  </si>
  <si>
    <t>Amount rank</t>
  </si>
  <si>
    <t>Calls</t>
  </si>
  <si>
    <t>Amount</t>
  </si>
  <si>
    <t>Labels:</t>
  </si>
  <si>
    <t>Image:</t>
  </si>
  <si>
    <r>
      <rPr>
        <b/>
        <sz val="26"/>
        <color theme="1" tint="0.34998626667073579"/>
        <rFont val="Aptos Narrow"/>
        <family val="2"/>
        <scheme val="minor"/>
      </rPr>
      <t xml:space="preserve">CALL CENTRE REPORT </t>
    </r>
    <r>
      <rPr>
        <sz val="26"/>
        <color theme="1" tint="0.34998626667073579"/>
        <rFont val="Aptos Narrow"/>
        <family val="2"/>
        <scheme val="minor"/>
      </rPr>
      <t>- 2023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</si>
</sst>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11"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1"/>
      <color theme="0"/>
      <name val="Aptos Narrow"/>
      <family val="2"/>
      <scheme val="minor"/>
    </font>
    <font>
      <sz val="11"/>
      <color theme="1"/>
      <name val="Aptos Narrow"/>
      <family val="2"/>
      <scheme val="minor"/>
    </font>
    <font>
      <sz val="10"/>
      <color theme="1"/>
      <name val="Aptos Narrow"/>
      <family val="2"/>
      <scheme val="minor"/>
    </font>
    <font>
      <b/>
      <sz val="10"/>
      <color theme="1"/>
      <name val="Aptos Narrow"/>
      <family val="2"/>
      <scheme val="minor"/>
    </font>
    <font>
      <b/>
      <sz val="12"/>
      <color theme="1"/>
      <name val="Aptos Narrow"/>
      <family val="2"/>
      <scheme val="minor"/>
    </font>
    <font>
      <b/>
      <sz val="26"/>
      <color theme="1" tint="0.34998626667073579"/>
      <name val="Aptos Narrow"/>
      <family val="2"/>
      <scheme val="minor"/>
    </font>
    <font>
      <sz val="26"/>
      <color theme="1" tint="0.34998626667073579"/>
      <name val="Aptos Narrow"/>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2">
    <xf numFmtId="0" fontId="0" fillId="0" borderId="0"/>
    <xf numFmtId="9" fontId="5"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4" fillId="4" borderId="0" xfId="0" applyFont="1" applyFill="1" applyAlignment="1">
      <alignment horizontal="left"/>
    </xf>
    <xf numFmtId="0" fontId="0" fillId="0" borderId="0" xfId="0" applyAlignment="1">
      <alignment horizontal="left" indent="1"/>
    </xf>
    <xf numFmtId="0" fontId="0" fillId="5" borderId="10" xfId="0" applyFill="1" applyBorder="1" applyAlignment="1">
      <alignment horizontal="center"/>
    </xf>
    <xf numFmtId="0" fontId="7" fillId="5" borderId="11" xfId="0" applyFont="1" applyFill="1" applyBorder="1" applyAlignment="1">
      <alignment horizontal="right"/>
    </xf>
    <xf numFmtId="0" fontId="7" fillId="5" borderId="12" xfId="0" applyFont="1" applyFill="1" applyBorder="1" applyAlignment="1">
      <alignment horizontal="right"/>
    </xf>
    <xf numFmtId="0" fontId="1" fillId="5" borderId="13" xfId="0" applyFont="1" applyFill="1" applyBorder="1" applyAlignment="1">
      <alignment horizontal="center"/>
    </xf>
    <xf numFmtId="0" fontId="6" fillId="5" borderId="0" xfId="0" applyFont="1" applyFill="1"/>
    <xf numFmtId="0" fontId="6" fillId="5" borderId="14" xfId="0" applyFont="1" applyFill="1" applyBorder="1"/>
    <xf numFmtId="0" fontId="6" fillId="5" borderId="13" xfId="0" applyFont="1" applyFill="1" applyBorder="1" applyAlignment="1">
      <alignment horizontal="center"/>
    </xf>
    <xf numFmtId="168" fontId="6" fillId="5" borderId="0" xfId="0" applyNumberFormat="1" applyFont="1" applyFill="1"/>
    <xf numFmtId="168" fontId="6" fillId="5" borderId="14" xfId="0" applyNumberFormat="1" applyFont="1" applyFill="1" applyBorder="1"/>
    <xf numFmtId="0" fontId="6" fillId="5" borderId="15" xfId="0" applyFont="1" applyFill="1" applyBorder="1" applyAlignment="1">
      <alignment horizontal="center"/>
    </xf>
    <xf numFmtId="168" fontId="6" fillId="5" borderId="16" xfId="0" applyNumberFormat="1" applyFont="1" applyFill="1" applyBorder="1"/>
    <xf numFmtId="168" fontId="6" fillId="5" borderId="17" xfId="0" applyNumberFormat="1" applyFont="1" applyFill="1" applyBorder="1"/>
    <xf numFmtId="9" fontId="0" fillId="0" borderId="0" xfId="1" applyFont="1"/>
    <xf numFmtId="0" fontId="0" fillId="3" borderId="0" xfId="0" applyFill="1" applyAlignment="1">
      <alignment horizontal="center"/>
    </xf>
    <xf numFmtId="0" fontId="8" fillId="3" borderId="0" xfId="0" applyFont="1" applyFill="1" applyAlignment="1">
      <alignment horizontal="center" vertical="center"/>
    </xf>
    <xf numFmtId="0" fontId="10" fillId="3" borderId="0" xfId="0" applyFont="1" applyFill="1"/>
    <xf numFmtId="0" fontId="0" fillId="3" borderId="0" xfId="0" applyFill="1"/>
  </cellXfs>
  <cellStyles count="2">
    <cellStyle name="Normal" xfId="0" builtinId="0"/>
    <cellStyle name="Percent" xfId="1" builtinId="5"/>
  </cellStyles>
  <dxfs count="21">
    <dxf>
      <fill>
        <patternFill>
          <bgColor theme="9" tint="0.39994506668294322"/>
        </patternFill>
      </fill>
      <border>
        <left style="thin">
          <color theme="1"/>
        </left>
        <right style="thin">
          <color theme="1"/>
        </right>
        <top/>
        <bottom/>
        <vertical/>
        <horizontal/>
      </border>
    </dxf>
    <dxf>
      <font>
        <color theme="0"/>
      </font>
    </dxf>
    <dxf>
      <fill>
        <patternFill patternType="solid">
          <bgColor theme="4" tint="-0.249977111117893"/>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i val="0"/>
        <color theme="4" tint="-0.24994659260841701"/>
      </font>
      <fill>
        <patternFill>
          <fgColor theme="4" tint="-0.24994659260841701"/>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color theme="4" tint="-0.24994659260841701"/>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20"/>
    </tableStyle>
    <tableStyle name="Slicer Style 2" pivot="0" table="0" count="1" xr9:uid="{7B673731-7DFE-4FA6-A95C-79A713928307}">
      <tableStyleElement type="headerRow" dxfId="19"/>
    </tableStyle>
    <tableStyle name="SlicerStyleDark1 2" pivot="0" table="0" count="9" xr9:uid="{85230C0A-05AF-4E3D-9ABC-B59A3EBC9B43}">
      <tableStyleElement type="wholeTable" dxfId="18"/>
      <tableStyleElement type="headerRow" dxfId="17"/>
    </tableStyle>
  </tableStyles>
  <colors>
    <mruColors>
      <color rgb="FFFDBB9D"/>
    </mruColors>
  </colors>
  <extLst>
    <ext xmlns:x14="http://schemas.microsoft.com/office/spreadsheetml/2009/9/main" uri="{46F421CA-312F-682f-3DD2-61675219B42D}">
      <x14:dxfs count="7">
        <dxf>
          <font>
            <color rgb="FF000000"/>
          </font>
          <fill>
            <patternFill patternType="solid">
              <fgColor auto="1"/>
              <bgColor theme="4"/>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b/>
            <i val="0"/>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4" tint="0.79995117038483843"/>
              <bgColor theme="4" tint="0.7999816888943144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1 2">
        <x14:slicerStyle name="Slicer Style 2"/>
        <x14:slicerStyle name="SlicerStyleDark1 2">
          <x14:slicerStyleElements>
            <x14:slicerStyleElement type="unselectedItemWithData" dxfId="6"/>
            <x14:slicerStyleElement type="unselectedItemWithNoData" dxfId="5"/>
            <x14:slicerStyleElement type="selectedItemWith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Table!Weekday trend</c:name>
    <c:fmtId val="18"/>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US" b="1" baseline="0">
                <a:solidFill>
                  <a:schemeClr val="accent1">
                    <a:lumMod val="75000"/>
                  </a:schemeClr>
                </a:solidFill>
              </a:rPr>
              <a:t>Weekday Call Count </a:t>
            </a:r>
            <a:endParaRPr lang="en-US" b="1">
              <a:solidFill>
                <a:schemeClr val="accent1">
                  <a:lumMod val="75000"/>
                </a:schemeClr>
              </a:solidFill>
            </a:endParaRPr>
          </a:p>
        </c:rich>
      </c:tx>
      <c:layout>
        <c:manualLayout>
          <c:xMode val="edge"/>
          <c:yMode val="edge"/>
          <c:x val="4.9464804553751775E-2"/>
          <c:y val="3.71822403318466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Table'!$E$13:$E$20</c:f>
              <c:strCache>
                <c:ptCount val="7"/>
                <c:pt idx="0">
                  <c:v>Saturday</c:v>
                </c:pt>
                <c:pt idx="1">
                  <c:v>Friday</c:v>
                </c:pt>
                <c:pt idx="2">
                  <c:v>Thursday</c:v>
                </c:pt>
                <c:pt idx="3">
                  <c:v>Wednesday</c:v>
                </c:pt>
                <c:pt idx="4">
                  <c:v>Tuesday</c:v>
                </c:pt>
                <c:pt idx="5">
                  <c:v>Monday</c:v>
                </c:pt>
                <c:pt idx="6">
                  <c:v>Sunday</c:v>
                </c:pt>
              </c:strCache>
            </c:strRef>
          </c:cat>
          <c:val>
            <c:numRef>
              <c:f>'Pivot Table'!$F$13:$F$20</c:f>
              <c:numCache>
                <c:formatCode>#,##0</c:formatCode>
                <c:ptCount val="7"/>
                <c:pt idx="0">
                  <c:v>24</c:v>
                </c:pt>
                <c:pt idx="1">
                  <c:v>29</c:v>
                </c:pt>
                <c:pt idx="2">
                  <c:v>33</c:v>
                </c:pt>
                <c:pt idx="3">
                  <c:v>36</c:v>
                </c:pt>
                <c:pt idx="4">
                  <c:v>44</c:v>
                </c:pt>
                <c:pt idx="5">
                  <c:v>24</c:v>
                </c:pt>
                <c:pt idx="6">
                  <c:v>28</c:v>
                </c:pt>
              </c:numCache>
            </c:numRef>
          </c:val>
          <c:extLst>
            <c:ext xmlns:c16="http://schemas.microsoft.com/office/drawing/2014/chart" uri="{C3380CC4-5D6E-409C-BE32-E72D297353CC}">
              <c16:uniqueId val="{00000000-6BF5-46F6-B0BF-62E1E6F9CFEA}"/>
            </c:ext>
          </c:extLst>
        </c:ser>
        <c:dLbls>
          <c:showLegendKey val="0"/>
          <c:showVal val="0"/>
          <c:showCatName val="0"/>
          <c:showSerName val="0"/>
          <c:showPercent val="0"/>
          <c:showBubbleSize val="0"/>
        </c:dLbls>
        <c:gapWidth val="25"/>
        <c:axId val="290548559"/>
        <c:axId val="1540187951"/>
      </c:barChart>
      <c:catAx>
        <c:axId val="2905485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a:outerShdw blurRad="50800" dist="50800" dir="5400000" sx="1000" sy="1000" algn="ctr" rotWithShape="0">
              <a:srgbClr val="000000">
                <a:alpha val="43137"/>
              </a:srgbClr>
            </a:outerShdw>
          </a:effectLst>
        </c:spPr>
        <c:txPr>
          <a:bodyPr rot="-60000000" spcFirstLastPara="1" vertOverflow="ellipsis" vert="horz" wrap="square" anchor="ctr" anchorCtr="1"/>
          <a:lstStyle/>
          <a:p>
            <a:pPr>
              <a:defRPr sz="900" b="0" i="0" u="none" strike="noStrike" kern="1200" baseline="0">
                <a:ln>
                  <a:solidFill>
                    <a:schemeClr val="accent5">
                      <a:lumMod val="50000"/>
                    </a:schemeClr>
                  </a:solidFill>
                </a:ln>
                <a:solidFill>
                  <a:schemeClr val="tx1">
                    <a:lumMod val="75000"/>
                    <a:lumOff val="25000"/>
                  </a:schemeClr>
                </a:solidFill>
                <a:latin typeface="+mn-lt"/>
                <a:ea typeface="+mn-ea"/>
                <a:cs typeface="+mn-cs"/>
              </a:defRPr>
            </a:pPr>
            <a:endParaRPr lang="en-US"/>
          </a:p>
        </c:txPr>
        <c:crossAx val="1540187951"/>
        <c:crosses val="autoZero"/>
        <c:auto val="1"/>
        <c:lblAlgn val="ctr"/>
        <c:lblOffset val="100"/>
        <c:noMultiLvlLbl val="0"/>
      </c:catAx>
      <c:valAx>
        <c:axId val="1540187951"/>
        <c:scaling>
          <c:orientation val="minMax"/>
        </c:scaling>
        <c:delete val="1"/>
        <c:axPos val="b"/>
        <c:numFmt formatCode="#,##0" sourceLinked="1"/>
        <c:majorTickMark val="out"/>
        <c:minorTickMark val="none"/>
        <c:tickLblPos val="nextTo"/>
        <c:crossAx val="2905485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[excel-portfolio-project.xlsx]Pivot Table!Monthly Trend</c:name>
    <c:fmtId val="10"/>
  </c:pivotSource>
  <c:chart>
    <c:title>
      <c:tx>
        <c:rich>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r>
              <a:rPr lang="en-IN" b="1" baseline="0">
                <a:solidFill>
                  <a:schemeClr val="accent1">
                    <a:lumMod val="75000"/>
                  </a:schemeClr>
                </a:solidFill>
              </a:rPr>
              <a:t>Monthly Call Trend</a:t>
            </a:r>
            <a:endParaRPr lang="en-IN" b="1">
              <a:solidFill>
                <a:schemeClr val="accent1">
                  <a:lumMod val="75000"/>
                </a:schemeClr>
              </a:solidFill>
            </a:endParaRPr>
          </a:p>
        </c:rich>
      </c:tx>
      <c:layout>
        <c:manualLayout>
          <c:xMode val="edge"/>
          <c:yMode val="edge"/>
          <c:x val="2.0201224846894138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40000"/>
                  <a:lumOff val="60000"/>
                  <a:alpha val="50000"/>
                </a:schemeClr>
              </a:gs>
              <a:gs pos="100000">
                <a:schemeClr val="accent1"/>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7"/>
          <c:spPr>
            <a:solidFill>
              <a:schemeClr val="accent2">
                <a:lumMod val="20000"/>
                <a:lumOff val="80000"/>
              </a:schemeClr>
            </a:solidFill>
            <a:ln w="25400">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Table'!$B$12</c:f>
              <c:strCache>
                <c:ptCount val="1"/>
                <c:pt idx="0">
                  <c:v>Call Count</c:v>
                </c:pt>
              </c:strCache>
            </c:strRef>
          </c:tx>
          <c:spPr>
            <a:gradFill flip="none" rotWithShape="1">
              <a:gsLst>
                <a:gs pos="0">
                  <a:schemeClr val="accent1">
                    <a:lumMod val="40000"/>
                    <a:lumOff val="60000"/>
                    <a:alpha val="50000"/>
                  </a:schemeClr>
                </a:gs>
                <a:gs pos="100000">
                  <a:schemeClr val="accent1"/>
                </a:gs>
              </a:gsLst>
              <a:lin ang="16200000" scaled="1"/>
              <a:tileRect/>
            </a:gradFill>
            <a:ln>
              <a:noFill/>
            </a:ln>
            <a:effectLst/>
          </c:spPr>
          <c:cat>
            <c:strRef>
              <c:f>'Pivot Table'!$A$13:$A$25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Table'!$B$13:$B$25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080B-4ABE-B103-B5274611F66B}"/>
            </c:ext>
          </c:extLst>
        </c:ser>
        <c:dLbls>
          <c:showLegendKey val="0"/>
          <c:showVal val="0"/>
          <c:showCatName val="0"/>
          <c:showSerName val="0"/>
          <c:showPercent val="0"/>
          <c:showBubbleSize val="0"/>
        </c:dLbls>
        <c:axId val="1469554127"/>
        <c:axId val="1469552687"/>
      </c:areaChart>
      <c:lineChart>
        <c:grouping val="standard"/>
        <c:varyColors val="0"/>
        <c:ser>
          <c:idx val="1"/>
          <c:order val="1"/>
          <c:tx>
            <c:strRef>
              <c:f>'Pivot Table'!$C$12</c:f>
              <c:strCache>
                <c:ptCount val="1"/>
                <c:pt idx="0">
                  <c:v>Call Count2</c:v>
                </c:pt>
              </c:strCache>
            </c:strRef>
          </c:tx>
          <c:spPr>
            <a:ln w="28575" cap="rnd">
              <a:solidFill>
                <a:schemeClr val="accent2">
                  <a:shade val="76000"/>
                </a:schemeClr>
              </a:solidFill>
              <a:round/>
            </a:ln>
            <a:effectLst/>
          </c:spPr>
          <c:marker>
            <c:symbol val="circle"/>
            <c:size val="7"/>
            <c:spPr>
              <a:solidFill>
                <a:schemeClr val="accent2">
                  <a:lumMod val="20000"/>
                  <a:lumOff val="80000"/>
                </a:schemeClr>
              </a:solidFill>
              <a:ln w="25400">
                <a:solidFill>
                  <a:schemeClr val="accent5">
                    <a:lumMod val="50000"/>
                  </a:schemeClr>
                </a:solidFill>
              </a:ln>
              <a:effectLst/>
            </c:spPr>
          </c:marker>
          <c:cat>
            <c:strRef>
              <c:f>'Pivot Table'!$A$13:$A$25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Table'!$C$13:$C$25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080B-4ABE-B103-B5274611F66B}"/>
            </c:ext>
          </c:extLst>
        </c:ser>
        <c:dLbls>
          <c:showLegendKey val="0"/>
          <c:showVal val="0"/>
          <c:showCatName val="0"/>
          <c:showSerName val="0"/>
          <c:showPercent val="0"/>
          <c:showBubbleSize val="0"/>
        </c:dLbls>
        <c:marker val="1"/>
        <c:smooth val="0"/>
        <c:axId val="1469554127"/>
        <c:axId val="1469552687"/>
      </c:lineChart>
      <c:catAx>
        <c:axId val="146955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5">
                      <a:lumMod val="50000"/>
                    </a:schemeClr>
                  </a:solidFill>
                </a:ln>
                <a:solidFill>
                  <a:schemeClr val="tx1">
                    <a:lumMod val="65000"/>
                    <a:lumOff val="35000"/>
                  </a:schemeClr>
                </a:solidFill>
                <a:latin typeface="+mn-lt"/>
                <a:ea typeface="+mn-ea"/>
                <a:cs typeface="+mn-cs"/>
              </a:defRPr>
            </a:pPr>
            <a:endParaRPr lang="en-US"/>
          </a:p>
        </c:txPr>
        <c:crossAx val="1469552687"/>
        <c:crosses val="autoZero"/>
        <c:auto val="1"/>
        <c:lblAlgn val="ctr"/>
        <c:lblOffset val="100"/>
        <c:noMultiLvlLbl val="0"/>
      </c:catAx>
      <c:valAx>
        <c:axId val="1469552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5541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r>
              <a:rPr lang="en-IN" b="1">
                <a:solidFill>
                  <a:schemeClr val="tx1"/>
                </a:solidFill>
              </a:rPr>
              <a:t>Total</a:t>
            </a:r>
            <a:r>
              <a:rPr lang="en-IN" b="1" baseline="0">
                <a:solidFill>
                  <a:schemeClr val="tx1"/>
                </a:solidFill>
              </a:rPr>
              <a:t> Purchase Amount </a:t>
            </a:r>
            <a:endParaRPr lang="en-IN" b="1">
              <a:solidFill>
                <a:schemeClr val="tx1"/>
              </a:solidFill>
            </a:endParaRPr>
          </a:p>
        </c:rich>
      </c:tx>
      <c:layout>
        <c:manualLayout>
          <c:xMode val="edge"/>
          <c:yMode val="edge"/>
          <c:x val="5.363718221353718E-2"/>
          <c:y val="5.29100396315002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Table'!$E$30:$E$34</c:f>
              <c:strCache>
                <c:ptCount val="5"/>
                <c:pt idx="0">
                  <c:v>R01</c:v>
                </c:pt>
                <c:pt idx="1">
                  <c:v>R02</c:v>
                </c:pt>
                <c:pt idx="2">
                  <c:v>R03</c:v>
                </c:pt>
                <c:pt idx="3">
                  <c:v>R04</c:v>
                </c:pt>
                <c:pt idx="4">
                  <c:v>R05</c:v>
                </c:pt>
              </c:strCache>
            </c:strRef>
          </c:cat>
          <c:val>
            <c:numRef>
              <c:f>'Pivot Table'!$G$30:$G$34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C09-443D-B791-C8F878F692C7}"/>
            </c:ext>
          </c:extLst>
        </c:ser>
        <c:ser>
          <c:idx val="1"/>
          <c:order val="1"/>
          <c:tx>
            <c:strRef>
              <c:f>'Pivot Table'!$I$29</c:f>
              <c:strCache>
                <c:ptCount val="1"/>
                <c:pt idx="0">
                  <c:v>Select Amt.</c:v>
                </c:pt>
              </c:strCache>
            </c:strRef>
          </c:tx>
          <c:spPr>
            <a:gradFill>
              <a:gsLst>
                <a:gs pos="0">
                  <a:schemeClr val="accent2">
                    <a:lumMod val="60000"/>
                    <a:lumOff val="40000"/>
                  </a:schemeClr>
                </a:gs>
                <a:gs pos="100000">
                  <a:schemeClr val="accent5">
                    <a:lumMod val="50000"/>
                  </a:schemeClr>
                </a:gs>
              </a:gsLst>
              <a:lin ang="0" scaled="1"/>
            </a:gradFill>
            <a:ln>
              <a:noFill/>
            </a:ln>
            <a:effectLst/>
          </c:spPr>
          <c:invertIfNegative val="0"/>
          <c:dLbls>
            <c:delete val="1"/>
          </c:dLbls>
          <c:val>
            <c:numRef>
              <c:f>'Pivot Table'!$I$30:$I$34</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3C09-443D-B791-C8F878F692C7}"/>
            </c:ext>
          </c:extLst>
        </c:ser>
        <c:dLbls>
          <c:dLblPos val="outEnd"/>
          <c:showLegendKey val="0"/>
          <c:showVal val="1"/>
          <c:showCatName val="0"/>
          <c:showSerName val="0"/>
          <c:showPercent val="0"/>
          <c:showBubbleSize val="0"/>
        </c:dLbls>
        <c:gapWidth val="25"/>
        <c:overlap val="100"/>
        <c:axId val="1475871839"/>
        <c:axId val="1475883839"/>
      </c:barChart>
      <c:catAx>
        <c:axId val="1475871839"/>
        <c:scaling>
          <c:orientation val="maxMin"/>
        </c:scaling>
        <c:delete val="1"/>
        <c:axPos val="l"/>
        <c:numFmt formatCode="General" sourceLinked="1"/>
        <c:majorTickMark val="none"/>
        <c:minorTickMark val="none"/>
        <c:tickLblPos val="nextTo"/>
        <c:crossAx val="1475883839"/>
        <c:crosses val="autoZero"/>
        <c:auto val="1"/>
        <c:lblAlgn val="ctr"/>
        <c:lblOffset val="100"/>
        <c:noMultiLvlLbl val="0"/>
      </c:catAx>
      <c:valAx>
        <c:axId val="1475883839"/>
        <c:scaling>
          <c:orientation val="minMax"/>
        </c:scaling>
        <c:delete val="1"/>
        <c:axPos val="t"/>
        <c:numFmt formatCode="&quot;$&quot;#,###.0,&quot;K&quot;" sourceLinked="1"/>
        <c:majorTickMark val="none"/>
        <c:minorTickMark val="none"/>
        <c:tickLblPos val="nextTo"/>
        <c:crossAx val="1475871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r>
              <a:rPr lang="en-IN" b="1">
                <a:solidFill>
                  <a:schemeClr val="accent1">
                    <a:lumMod val="75000"/>
                  </a:schemeClr>
                </a:solidFill>
              </a:rPr>
              <a:t>Total No.</a:t>
            </a:r>
            <a:r>
              <a:rPr lang="en-IN" b="1" baseline="0">
                <a:solidFill>
                  <a:schemeClr val="accent1">
                    <a:lumMod val="75000"/>
                  </a:schemeClr>
                </a:solidFill>
              </a:rPr>
              <a:t> of Calls </a:t>
            </a:r>
            <a:endParaRPr lang="en-IN" b="1">
              <a:solidFill>
                <a:schemeClr val="accent1">
                  <a:lumMod val="75000"/>
                </a:schemeClr>
              </a:solidFill>
            </a:endParaRPr>
          </a:p>
        </c:rich>
      </c:tx>
      <c:layout>
        <c:manualLayout>
          <c:xMode val="edge"/>
          <c:yMode val="edge"/>
          <c:x val="7.6804648776993278E-2"/>
          <c:y val="5.820103395365831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Table'!$E$30:$E$34</c:f>
              <c:strCache>
                <c:ptCount val="5"/>
                <c:pt idx="0">
                  <c:v>R01</c:v>
                </c:pt>
                <c:pt idx="1">
                  <c:v>R02</c:v>
                </c:pt>
                <c:pt idx="2">
                  <c:v>R03</c:v>
                </c:pt>
                <c:pt idx="3">
                  <c:v>R04</c:v>
                </c:pt>
                <c:pt idx="4">
                  <c:v>R05</c:v>
                </c:pt>
              </c:strCache>
            </c:strRef>
          </c:cat>
          <c:val>
            <c:numRef>
              <c:f>'Pivot Table'!$F$30:$F$34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25B-4AA6-9F4C-238A42FA2B43}"/>
            </c:ext>
          </c:extLst>
        </c:ser>
        <c:ser>
          <c:idx val="1"/>
          <c:order val="1"/>
          <c:tx>
            <c:strRef>
              <c:f>'Pivot Table'!$H$29</c:f>
              <c:strCache>
                <c:ptCount val="1"/>
                <c:pt idx="0">
                  <c:v>Select Calls</c:v>
                </c:pt>
              </c:strCache>
            </c:strRef>
          </c:tx>
          <c:spPr>
            <a:gradFill flip="none" rotWithShape="1">
              <a:gsLst>
                <a:gs pos="0">
                  <a:schemeClr val="accent1">
                    <a:lumMod val="40000"/>
                    <a:lumOff val="60000"/>
                  </a:schemeClr>
                </a:gs>
                <a:gs pos="100000">
                  <a:schemeClr val="accent1"/>
                </a:gs>
              </a:gsLst>
              <a:lin ang="0" scaled="1"/>
              <a:tileRect/>
            </a:gradFill>
            <a:ln>
              <a:noFill/>
            </a:ln>
            <a:effectLst/>
          </c:spPr>
          <c:invertIfNegative val="0"/>
          <c:dPt>
            <c:idx val="0"/>
            <c:invertIfNegative val="0"/>
            <c:bubble3D val="0"/>
            <c:spPr>
              <a:gradFill flip="none" rotWithShape="1">
                <a:gsLst>
                  <a:gs pos="0">
                    <a:schemeClr val="accent1">
                      <a:lumMod val="40000"/>
                      <a:lumOff val="60000"/>
                    </a:schemeClr>
                  </a:gs>
                  <a:gs pos="100000">
                    <a:schemeClr val="accent1"/>
                  </a:gs>
                </a:gsLst>
                <a:lin ang="0" scaled="1"/>
                <a:tileRect/>
              </a:gradFill>
              <a:ln>
                <a:noFill/>
              </a:ln>
              <a:effectLst/>
            </c:spPr>
            <c:extLst>
              <c:ext xmlns:c16="http://schemas.microsoft.com/office/drawing/2014/chart" uri="{C3380CC4-5D6E-409C-BE32-E72D297353CC}">
                <c16:uniqueId val="{00000002-F25B-4AA6-9F4C-238A42FA2B43}"/>
              </c:ext>
            </c:extLst>
          </c:dPt>
          <c:val>
            <c:numRef>
              <c:f>'Pivot Table'!$H$30:$H$34</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F25B-4AA6-9F4C-238A42FA2B43}"/>
            </c:ext>
          </c:extLst>
        </c:ser>
        <c:dLbls>
          <c:showLegendKey val="0"/>
          <c:showVal val="0"/>
          <c:showCatName val="0"/>
          <c:showSerName val="0"/>
          <c:showPercent val="0"/>
          <c:showBubbleSize val="0"/>
        </c:dLbls>
        <c:gapWidth val="25"/>
        <c:overlap val="100"/>
        <c:axId val="1475871839"/>
        <c:axId val="1475883839"/>
      </c:barChart>
      <c:catAx>
        <c:axId val="14758718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5883839"/>
        <c:crosses val="autoZero"/>
        <c:auto val="1"/>
        <c:lblAlgn val="ctr"/>
        <c:lblOffset val="100"/>
        <c:noMultiLvlLbl val="0"/>
      </c:catAx>
      <c:valAx>
        <c:axId val="1475883839"/>
        <c:scaling>
          <c:orientation val="minMax"/>
          <c:min val="0"/>
        </c:scaling>
        <c:delete val="1"/>
        <c:axPos val="t"/>
        <c:numFmt formatCode="General" sourceLinked="1"/>
        <c:majorTickMark val="none"/>
        <c:minorTickMark val="none"/>
        <c:tickLblPos val="nextTo"/>
        <c:crossAx val="1475871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75000"/>
                  </a:schemeClr>
                </a:solidFill>
              </a:rPr>
              <a:t>Female</a:t>
            </a:r>
            <a:r>
              <a:rPr lang="en-IN" b="1" baseline="0"/>
              <a:t> Vs. </a:t>
            </a:r>
            <a:r>
              <a:rPr lang="en-IN" b="1" baseline="0">
                <a:solidFill>
                  <a:schemeClr val="accent2"/>
                </a:solidFill>
              </a:rPr>
              <a:t>Male</a:t>
            </a:r>
            <a:r>
              <a:rPr lang="en-IN" b="1" baseline="0"/>
              <a:t>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accent2">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solidFill>
          <a:ln>
            <a:noFill/>
          </a:ln>
          <a:effectLst/>
        </c:spPr>
        <c:marker>
          <c:symbol val="none"/>
        </c:marker>
        <c:dLbl>
          <c:idx val="0"/>
          <c:spPr>
            <a:solidFill>
              <a:schemeClr val="accent1">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 Table'!$B$51:$B$52</c:f>
              <c:strCache>
                <c:ptCount val="1"/>
                <c:pt idx="0">
                  <c:v>Female</c:v>
                </c:pt>
              </c:strCache>
            </c:strRef>
          </c:tx>
          <c:spPr>
            <a:solidFill>
              <a:schemeClr val="accent1"/>
            </a:solidFill>
            <a:ln>
              <a:noFill/>
            </a:ln>
            <a:effectLst/>
          </c:spPr>
          <c:invertIfNegative val="0"/>
          <c:dLbls>
            <c:spPr>
              <a:solidFill>
                <a:schemeClr val="accent2">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Table'!$A$53:$A$56</c:f>
              <c:strCache>
                <c:ptCount val="3"/>
                <c:pt idx="0">
                  <c:v>Cincinnati</c:v>
                </c:pt>
                <c:pt idx="1">
                  <c:v>Cleveland</c:v>
                </c:pt>
                <c:pt idx="2">
                  <c:v>Columbus</c:v>
                </c:pt>
              </c:strCache>
            </c:strRef>
          </c:cat>
          <c:val>
            <c:numRef>
              <c:f>'Pivot Table'!$B$53:$B$56</c:f>
              <c:numCache>
                <c:formatCode>#,##0</c:formatCode>
                <c:ptCount val="3"/>
                <c:pt idx="0">
                  <c:v>144</c:v>
                </c:pt>
                <c:pt idx="1">
                  <c:v>326</c:v>
                </c:pt>
                <c:pt idx="2">
                  <c:v>129</c:v>
                </c:pt>
              </c:numCache>
            </c:numRef>
          </c:val>
          <c:extLst>
            <c:ext xmlns:c16="http://schemas.microsoft.com/office/drawing/2014/chart" uri="{C3380CC4-5D6E-409C-BE32-E72D297353CC}">
              <c16:uniqueId val="{00000000-1193-4145-850F-7ADF97CDF75F}"/>
            </c:ext>
          </c:extLst>
        </c:ser>
        <c:ser>
          <c:idx val="1"/>
          <c:order val="1"/>
          <c:tx>
            <c:strRef>
              <c:f>'Pivot Table'!$C$51:$C$52</c:f>
              <c:strCache>
                <c:ptCount val="1"/>
                <c:pt idx="0">
                  <c:v>Male</c:v>
                </c:pt>
              </c:strCache>
            </c:strRef>
          </c:tx>
          <c:spPr>
            <a:solidFill>
              <a:schemeClr val="accent2"/>
            </a:solidFill>
            <a:ln>
              <a:noFill/>
            </a:ln>
            <a:effectLst/>
          </c:spPr>
          <c:invertIfNegative val="0"/>
          <c:dLbls>
            <c:spPr>
              <a:solidFill>
                <a:schemeClr val="accent1">
                  <a:lumMod val="20000"/>
                  <a:lumOff val="8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Table'!$A$53:$A$56</c:f>
              <c:strCache>
                <c:ptCount val="3"/>
                <c:pt idx="0">
                  <c:v>Cincinnati</c:v>
                </c:pt>
                <c:pt idx="1">
                  <c:v>Cleveland</c:v>
                </c:pt>
                <c:pt idx="2">
                  <c:v>Columbus</c:v>
                </c:pt>
              </c:strCache>
            </c:strRef>
          </c:cat>
          <c:val>
            <c:numRef>
              <c:f>'Pivot Table'!$C$53:$C$56</c:f>
              <c:numCache>
                <c:formatCode>#,##0</c:formatCode>
                <c:ptCount val="3"/>
                <c:pt idx="0">
                  <c:v>132</c:v>
                </c:pt>
                <c:pt idx="1">
                  <c:v>63</c:v>
                </c:pt>
                <c:pt idx="2">
                  <c:v>206</c:v>
                </c:pt>
              </c:numCache>
            </c:numRef>
          </c:val>
          <c:extLst>
            <c:ext xmlns:c16="http://schemas.microsoft.com/office/drawing/2014/chart" uri="{C3380CC4-5D6E-409C-BE32-E72D297353CC}">
              <c16:uniqueId val="{00000001-1193-4145-850F-7ADF97CDF75F}"/>
            </c:ext>
          </c:extLst>
        </c:ser>
        <c:dLbls>
          <c:dLblPos val="ctr"/>
          <c:showLegendKey val="0"/>
          <c:showVal val="1"/>
          <c:showCatName val="0"/>
          <c:showSerName val="0"/>
          <c:showPercent val="0"/>
          <c:showBubbleSize val="0"/>
        </c:dLbls>
        <c:gapWidth val="25"/>
        <c:overlap val="100"/>
        <c:axId val="1426178815"/>
        <c:axId val="1426163935"/>
      </c:barChart>
      <c:catAx>
        <c:axId val="1426178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26163935"/>
        <c:crosses val="autoZero"/>
        <c:auto val="1"/>
        <c:lblAlgn val="ctr"/>
        <c:lblOffset val="100"/>
        <c:noMultiLvlLbl val="0"/>
      </c:catAx>
      <c:valAx>
        <c:axId val="1426163935"/>
        <c:scaling>
          <c:orientation val="minMax"/>
        </c:scaling>
        <c:delete val="1"/>
        <c:axPos val="l"/>
        <c:numFmt formatCode="0%" sourceLinked="1"/>
        <c:majorTickMark val="out"/>
        <c:minorTickMark val="none"/>
        <c:tickLblPos val="nextTo"/>
        <c:crossAx val="1426178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Table!Rep satisfaction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Table'!$A$60:$A$65</c:f>
              <c:strCache>
                <c:ptCount val="5"/>
                <c:pt idx="0">
                  <c:v>1</c:v>
                </c:pt>
                <c:pt idx="1">
                  <c:v>2</c:v>
                </c:pt>
                <c:pt idx="2">
                  <c:v>3</c:v>
                </c:pt>
                <c:pt idx="3">
                  <c:v>4</c:v>
                </c:pt>
                <c:pt idx="4">
                  <c:v>5</c:v>
                </c:pt>
              </c:strCache>
            </c:strRef>
          </c:cat>
          <c:val>
            <c:numRef>
              <c:f>'Pivot Table'!$B$60:$B$65</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6A7D-466D-8257-AD542EB6C729}"/>
            </c:ext>
          </c:extLst>
        </c:ser>
        <c:dLbls>
          <c:dLblPos val="outEnd"/>
          <c:showLegendKey val="0"/>
          <c:showVal val="1"/>
          <c:showCatName val="0"/>
          <c:showSerName val="0"/>
          <c:showPercent val="0"/>
          <c:showBubbleSize val="0"/>
        </c:dLbls>
        <c:gapWidth val="10"/>
        <c:overlap val="-27"/>
        <c:axId val="2050976240"/>
        <c:axId val="2050961360"/>
      </c:barChart>
      <c:catAx>
        <c:axId val="205097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0961360"/>
        <c:crosses val="autoZero"/>
        <c:auto val="1"/>
        <c:lblAlgn val="ctr"/>
        <c:lblOffset val="100"/>
        <c:noMultiLvlLbl val="0"/>
      </c:catAx>
      <c:valAx>
        <c:axId val="205096136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050976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1.xml"/><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161926</xdr:colOff>
      <xdr:row>3</xdr:row>
      <xdr:rowOff>19050</xdr:rowOff>
    </xdr:from>
    <xdr:to>
      <xdr:col>4</xdr:col>
      <xdr:colOff>533401</xdr:colOff>
      <xdr:row>8</xdr:row>
      <xdr:rowOff>104776</xdr:rowOff>
    </xdr:to>
    <xdr:sp macro="" textlink="'Pivot Table'!A4">
      <xdr:nvSpPr>
        <xdr:cNvPr id="2" name="Rectangle 1">
          <a:extLst>
            <a:ext uri="{FF2B5EF4-FFF2-40B4-BE49-F238E27FC236}">
              <a16:creationId xmlns:a16="http://schemas.microsoft.com/office/drawing/2014/main" id="{2C612C91-487B-114F-0109-1E2F18E1CED9}"/>
            </a:ext>
          </a:extLst>
        </xdr:cNvPr>
        <xdr:cNvSpPr/>
      </xdr:nvSpPr>
      <xdr:spPr>
        <a:xfrm>
          <a:off x="342901" y="590550"/>
          <a:ext cx="1771650" cy="1038226"/>
        </a:xfrm>
        <a:prstGeom prst="rect">
          <a:avLst/>
        </a:prstGeom>
        <a:ln>
          <a:noFill/>
        </a:ln>
        <a:effectLst>
          <a:outerShdw blurRad="2540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5A1AF7F-74B0-426B-93E2-15D01D9DFB55}" type="TxLink">
            <a:rPr lang="en-US" sz="2800" b="0" i="0" u="none" strike="noStrike">
              <a:solidFill>
                <a:schemeClr val="bg1"/>
              </a:solidFill>
              <a:latin typeface="Aptos ExtraBold" panose="020B0004020202020204" pitchFamily="34" charset="0"/>
            </a:rPr>
            <a:pPr algn="ctr"/>
            <a:t>1,000</a:t>
          </a:fld>
          <a:endParaRPr lang="en-IN" sz="2800">
            <a:solidFill>
              <a:schemeClr val="bg1"/>
            </a:solidFill>
            <a:latin typeface="Aptos ExtraBold" panose="020B0004020202020204" pitchFamily="34" charset="0"/>
          </a:endParaRPr>
        </a:p>
      </xdr:txBody>
    </xdr:sp>
    <xdr:clientData/>
  </xdr:twoCellAnchor>
  <xdr:twoCellAnchor>
    <xdr:from>
      <xdr:col>2</xdr:col>
      <xdr:colOff>0</xdr:colOff>
      <xdr:row>3</xdr:row>
      <xdr:rowOff>76200</xdr:rowOff>
    </xdr:from>
    <xdr:to>
      <xdr:col>5</xdr:col>
      <xdr:colOff>9525</xdr:colOff>
      <xdr:row>4</xdr:row>
      <xdr:rowOff>114300</xdr:rowOff>
    </xdr:to>
    <xdr:sp macro="" textlink="">
      <xdr:nvSpPr>
        <xdr:cNvPr id="3" name="TextBox 2">
          <a:extLst>
            <a:ext uri="{FF2B5EF4-FFF2-40B4-BE49-F238E27FC236}">
              <a16:creationId xmlns:a16="http://schemas.microsoft.com/office/drawing/2014/main" id="{B5451DA5-4FA2-7629-7EA1-F82B3D8E1590}"/>
            </a:ext>
          </a:extLst>
        </xdr:cNvPr>
        <xdr:cNvSpPr txBox="1"/>
      </xdr:nvSpPr>
      <xdr:spPr>
        <a:xfrm>
          <a:off x="361950" y="647700"/>
          <a:ext cx="1838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75000"/>
                </a:schemeClr>
              </a:solidFill>
              <a:latin typeface="Aptos ExtraBold" panose="020B0004020202020204" pitchFamily="34" charset="0"/>
            </a:rPr>
            <a:t>Calls</a:t>
          </a:r>
        </a:p>
      </xdr:txBody>
    </xdr:sp>
    <xdr:clientData/>
  </xdr:twoCellAnchor>
  <xdr:twoCellAnchor editAs="oneCell">
    <xdr:from>
      <xdr:col>2</xdr:col>
      <xdr:colOff>495300</xdr:colOff>
      <xdr:row>3</xdr:row>
      <xdr:rowOff>104848</xdr:rowOff>
    </xdr:from>
    <xdr:to>
      <xdr:col>3</xdr:col>
      <xdr:colOff>76200</xdr:colOff>
      <xdr:row>4</xdr:row>
      <xdr:rowOff>104848</xdr:rowOff>
    </xdr:to>
    <xdr:pic>
      <xdr:nvPicPr>
        <xdr:cNvPr id="5" name="Graphic 4" descr="Receiver with solid fill">
          <a:extLst>
            <a:ext uri="{FF2B5EF4-FFF2-40B4-BE49-F238E27FC236}">
              <a16:creationId xmlns:a16="http://schemas.microsoft.com/office/drawing/2014/main" id="{E8A45A51-815C-4B42-AF30-C6763F096F6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57250" y="676348"/>
          <a:ext cx="190500" cy="190500"/>
        </a:xfrm>
        <a:prstGeom prst="rect">
          <a:avLst/>
        </a:prstGeom>
      </xdr:spPr>
    </xdr:pic>
    <xdr:clientData/>
  </xdr:twoCellAnchor>
  <xdr:twoCellAnchor>
    <xdr:from>
      <xdr:col>2</xdr:col>
      <xdr:colOff>0</xdr:colOff>
      <xdr:row>6</xdr:row>
      <xdr:rowOff>152400</xdr:rowOff>
    </xdr:from>
    <xdr:to>
      <xdr:col>4</xdr:col>
      <xdr:colOff>533400</xdr:colOff>
      <xdr:row>8</xdr:row>
      <xdr:rowOff>85725</xdr:rowOff>
    </xdr:to>
    <xdr:sp macro="" textlink="'Pivot Table'!A9">
      <xdr:nvSpPr>
        <xdr:cNvPr id="8" name="Rectangle 7">
          <a:extLst>
            <a:ext uri="{FF2B5EF4-FFF2-40B4-BE49-F238E27FC236}">
              <a16:creationId xmlns:a16="http://schemas.microsoft.com/office/drawing/2014/main" id="{668C9206-ACE0-1D10-B7F2-11BAB0F81471}"/>
            </a:ext>
          </a:extLst>
        </xdr:cNvPr>
        <xdr:cNvSpPr/>
      </xdr:nvSpPr>
      <xdr:spPr>
        <a:xfrm>
          <a:off x="361950" y="1295400"/>
          <a:ext cx="1752600" cy="314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C6E5BBD-CBEF-47E5-8C03-F5FAEEB20E7D}" type="TxLink">
            <a:rPr lang="en-US" sz="1100" b="1" i="0" u="none" strike="noStrike">
              <a:ln>
                <a:noFill/>
              </a:ln>
              <a:solidFill>
                <a:schemeClr val="accent2">
                  <a:lumMod val="40000"/>
                  <a:lumOff val="60000"/>
                </a:schemeClr>
              </a:solidFill>
              <a:latin typeface="Aptos Narrow"/>
            </a:rPr>
            <a:pPr algn="ctr"/>
            <a:t>218</a:t>
          </a:fld>
          <a:endParaRPr lang="en-IN" sz="1100" b="1">
            <a:ln>
              <a:noFill/>
            </a:ln>
            <a:solidFill>
              <a:schemeClr val="accent2">
                <a:lumMod val="40000"/>
                <a:lumOff val="60000"/>
              </a:schemeClr>
            </a:solidFill>
          </a:endParaRPr>
        </a:p>
      </xdr:txBody>
    </xdr:sp>
    <xdr:clientData/>
  </xdr:twoCellAnchor>
  <xdr:twoCellAnchor>
    <xdr:from>
      <xdr:col>1</xdr:col>
      <xdr:colOff>161925</xdr:colOff>
      <xdr:row>9</xdr:row>
      <xdr:rowOff>114300</xdr:rowOff>
    </xdr:from>
    <xdr:to>
      <xdr:col>4</xdr:col>
      <xdr:colOff>533400</xdr:colOff>
      <xdr:row>15</xdr:row>
      <xdr:rowOff>9526</xdr:rowOff>
    </xdr:to>
    <xdr:sp macro="" textlink="'Pivot Table'!B4">
      <xdr:nvSpPr>
        <xdr:cNvPr id="25" name="Rectangle 24">
          <a:extLst>
            <a:ext uri="{FF2B5EF4-FFF2-40B4-BE49-F238E27FC236}">
              <a16:creationId xmlns:a16="http://schemas.microsoft.com/office/drawing/2014/main" id="{877C5AA0-463E-430F-BAF7-DAC9DD91E0AF}"/>
            </a:ext>
          </a:extLst>
        </xdr:cNvPr>
        <xdr:cNvSpPr/>
      </xdr:nvSpPr>
      <xdr:spPr>
        <a:xfrm>
          <a:off x="342900" y="1828800"/>
          <a:ext cx="1771650" cy="1038226"/>
        </a:xfrm>
        <a:prstGeom prst="rect">
          <a:avLst/>
        </a:prstGeom>
        <a:ln>
          <a:noFill/>
        </a:ln>
        <a:effectLst>
          <a:outerShdw blurRad="2540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6F313C5-F035-4A88-989F-3E9B9FE6903A}" type="TxLink">
            <a:rPr lang="en-US" sz="2800" b="0" i="0" u="none" strike="noStrike">
              <a:solidFill>
                <a:schemeClr val="bg1"/>
              </a:solidFill>
              <a:latin typeface="Aptos ExtraBold" panose="020B0004020202020204" pitchFamily="34" charset="0"/>
              <a:ea typeface="+mn-ea"/>
              <a:cs typeface="+mn-cs"/>
            </a:rPr>
            <a:pPr marL="0" indent="0" algn="ctr"/>
            <a:t>$96,623</a:t>
          </a:fld>
          <a:endParaRPr lang="en-IN" sz="2800" b="0" i="0" u="none" strike="noStrike">
            <a:solidFill>
              <a:schemeClr val="bg1"/>
            </a:solidFill>
            <a:latin typeface="Aptos ExtraBold" panose="020B0004020202020204" pitchFamily="34" charset="0"/>
            <a:ea typeface="+mn-ea"/>
            <a:cs typeface="+mn-cs"/>
          </a:endParaRPr>
        </a:p>
      </xdr:txBody>
    </xdr:sp>
    <xdr:clientData/>
  </xdr:twoCellAnchor>
  <xdr:twoCellAnchor>
    <xdr:from>
      <xdr:col>1</xdr:col>
      <xdr:colOff>180974</xdr:colOff>
      <xdr:row>9</xdr:row>
      <xdr:rowOff>180975</xdr:rowOff>
    </xdr:from>
    <xdr:to>
      <xdr:col>5</xdr:col>
      <xdr:colOff>9524</xdr:colOff>
      <xdr:row>11</xdr:row>
      <xdr:rowOff>28575</xdr:rowOff>
    </xdr:to>
    <xdr:sp macro="" textlink="">
      <xdr:nvSpPr>
        <xdr:cNvPr id="26" name="TextBox 25">
          <a:extLst>
            <a:ext uri="{FF2B5EF4-FFF2-40B4-BE49-F238E27FC236}">
              <a16:creationId xmlns:a16="http://schemas.microsoft.com/office/drawing/2014/main" id="{E4EC1DA2-DA6D-46A4-82E9-BEE903187044}"/>
            </a:ext>
          </a:extLst>
        </xdr:cNvPr>
        <xdr:cNvSpPr txBox="1"/>
      </xdr:nvSpPr>
      <xdr:spPr>
        <a:xfrm>
          <a:off x="361949" y="1895475"/>
          <a:ext cx="1838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75000"/>
                </a:schemeClr>
              </a:solidFill>
              <a:latin typeface="Aptos ExtraBold" panose="020B0004020202020204" pitchFamily="34" charset="0"/>
            </a:rPr>
            <a:t>Amount</a:t>
          </a:r>
        </a:p>
      </xdr:txBody>
    </xdr:sp>
    <xdr:clientData/>
  </xdr:twoCellAnchor>
  <xdr:twoCellAnchor editAs="oneCell">
    <xdr:from>
      <xdr:col>2</xdr:col>
      <xdr:colOff>371474</xdr:colOff>
      <xdr:row>9</xdr:row>
      <xdr:rowOff>181048</xdr:rowOff>
    </xdr:from>
    <xdr:to>
      <xdr:col>2</xdr:col>
      <xdr:colOff>561974</xdr:colOff>
      <xdr:row>10</xdr:row>
      <xdr:rowOff>181048</xdr:rowOff>
    </xdr:to>
    <xdr:pic>
      <xdr:nvPicPr>
        <xdr:cNvPr id="27" name="Graphic 26">
          <a:extLst>
            <a:ext uri="{FF2B5EF4-FFF2-40B4-BE49-F238E27FC236}">
              <a16:creationId xmlns:a16="http://schemas.microsoft.com/office/drawing/2014/main" id="{894D8E13-045D-42B2-8E75-EFB2CBC781B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733424" y="1895548"/>
          <a:ext cx="190500" cy="190500"/>
        </a:xfrm>
        <a:prstGeom prst="rect">
          <a:avLst/>
        </a:prstGeom>
      </xdr:spPr>
    </xdr:pic>
    <xdr:clientData/>
  </xdr:twoCellAnchor>
  <xdr:twoCellAnchor>
    <xdr:from>
      <xdr:col>1</xdr:col>
      <xdr:colOff>180974</xdr:colOff>
      <xdr:row>13</xdr:row>
      <xdr:rowOff>57150</xdr:rowOff>
    </xdr:from>
    <xdr:to>
      <xdr:col>4</xdr:col>
      <xdr:colOff>533399</xdr:colOff>
      <xdr:row>14</xdr:row>
      <xdr:rowOff>180975</xdr:rowOff>
    </xdr:to>
    <xdr:sp macro="" textlink="">
      <xdr:nvSpPr>
        <xdr:cNvPr id="28" name="Rectangle 27">
          <a:extLst>
            <a:ext uri="{FF2B5EF4-FFF2-40B4-BE49-F238E27FC236}">
              <a16:creationId xmlns:a16="http://schemas.microsoft.com/office/drawing/2014/main" id="{D12BD8B2-6BC9-406B-A802-6546D275FACA}"/>
            </a:ext>
          </a:extLst>
        </xdr:cNvPr>
        <xdr:cNvSpPr/>
      </xdr:nvSpPr>
      <xdr:spPr>
        <a:xfrm>
          <a:off x="361949" y="2533650"/>
          <a:ext cx="1752600" cy="314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i="0" u="none" strike="noStrike">
            <a:ln>
              <a:noFill/>
            </a:ln>
            <a:solidFill>
              <a:schemeClr val="accent2">
                <a:lumMod val="40000"/>
                <a:lumOff val="60000"/>
              </a:schemeClr>
            </a:solidFill>
            <a:latin typeface="Aptos Narrow"/>
          </a:endParaRPr>
        </a:p>
      </xdr:txBody>
    </xdr:sp>
    <xdr:clientData/>
  </xdr:twoCellAnchor>
  <xdr:twoCellAnchor>
    <xdr:from>
      <xdr:col>1</xdr:col>
      <xdr:colOff>161925</xdr:colOff>
      <xdr:row>16</xdr:row>
      <xdr:rowOff>38100</xdr:rowOff>
    </xdr:from>
    <xdr:to>
      <xdr:col>4</xdr:col>
      <xdr:colOff>533400</xdr:colOff>
      <xdr:row>21</xdr:row>
      <xdr:rowOff>123826</xdr:rowOff>
    </xdr:to>
    <xdr:sp macro="" textlink="'Pivot Table'!C4">
      <xdr:nvSpPr>
        <xdr:cNvPr id="29" name="Rectangle 28">
          <a:extLst>
            <a:ext uri="{FF2B5EF4-FFF2-40B4-BE49-F238E27FC236}">
              <a16:creationId xmlns:a16="http://schemas.microsoft.com/office/drawing/2014/main" id="{594A924C-2802-41E0-B488-6D83CD4B0CCE}"/>
            </a:ext>
          </a:extLst>
        </xdr:cNvPr>
        <xdr:cNvSpPr/>
      </xdr:nvSpPr>
      <xdr:spPr>
        <a:xfrm>
          <a:off x="342900" y="3086100"/>
          <a:ext cx="1771650" cy="1038226"/>
        </a:xfrm>
        <a:prstGeom prst="rect">
          <a:avLst/>
        </a:prstGeom>
        <a:ln>
          <a:noFill/>
        </a:ln>
        <a:effectLst>
          <a:outerShdw blurRad="2540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C758416-668D-4AC9-9C7C-DD1B2A4D0BE4}" type="TxLink">
            <a:rPr lang="en-US" sz="2800" b="0" i="0" u="none" strike="noStrike">
              <a:solidFill>
                <a:schemeClr val="bg1"/>
              </a:solidFill>
              <a:latin typeface="Aptos ExtraBold" panose="020B0004020202020204" pitchFamily="34" charset="0"/>
              <a:ea typeface="+mn-ea"/>
              <a:cs typeface="+mn-cs"/>
            </a:rPr>
            <a:pPr marL="0" indent="0" algn="ctr"/>
            <a:t>89,850</a:t>
          </a:fld>
          <a:endParaRPr lang="en-IN" sz="28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9526</xdr:colOff>
      <xdr:row>16</xdr:row>
      <xdr:rowOff>38100</xdr:rowOff>
    </xdr:from>
    <xdr:to>
      <xdr:col>4</xdr:col>
      <xdr:colOff>523876</xdr:colOff>
      <xdr:row>17</xdr:row>
      <xdr:rowOff>161925</xdr:rowOff>
    </xdr:to>
    <xdr:sp macro="" textlink="">
      <xdr:nvSpPr>
        <xdr:cNvPr id="30" name="TextBox 29">
          <a:extLst>
            <a:ext uri="{FF2B5EF4-FFF2-40B4-BE49-F238E27FC236}">
              <a16:creationId xmlns:a16="http://schemas.microsoft.com/office/drawing/2014/main" id="{FB21DA9D-FE02-4968-89C9-E7A0F1E3DF18}"/>
            </a:ext>
          </a:extLst>
        </xdr:cNvPr>
        <xdr:cNvSpPr txBox="1"/>
      </xdr:nvSpPr>
      <xdr:spPr>
        <a:xfrm>
          <a:off x="371476" y="3086100"/>
          <a:ext cx="17335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75000"/>
                </a:schemeClr>
              </a:solidFill>
              <a:latin typeface="Aptos ExtraBold" panose="020B0004020202020204" pitchFamily="34" charset="0"/>
            </a:rPr>
            <a:t>Duration</a:t>
          </a:r>
        </a:p>
      </xdr:txBody>
    </xdr:sp>
    <xdr:clientData/>
  </xdr:twoCellAnchor>
  <xdr:twoCellAnchor editAs="oneCell">
    <xdr:from>
      <xdr:col>2</xdr:col>
      <xdr:colOff>314324</xdr:colOff>
      <xdr:row>16</xdr:row>
      <xdr:rowOff>104848</xdr:rowOff>
    </xdr:from>
    <xdr:to>
      <xdr:col>2</xdr:col>
      <xdr:colOff>504824</xdr:colOff>
      <xdr:row>17</xdr:row>
      <xdr:rowOff>104848</xdr:rowOff>
    </xdr:to>
    <xdr:pic>
      <xdr:nvPicPr>
        <xdr:cNvPr id="31" name="Graphic 30">
          <a:extLst>
            <a:ext uri="{FF2B5EF4-FFF2-40B4-BE49-F238E27FC236}">
              <a16:creationId xmlns:a16="http://schemas.microsoft.com/office/drawing/2014/main" id="{2C58A106-0B8F-453F-901A-B1F8B0F7056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76274" y="3152848"/>
          <a:ext cx="190500" cy="190500"/>
        </a:xfrm>
        <a:prstGeom prst="rect">
          <a:avLst/>
        </a:prstGeom>
      </xdr:spPr>
    </xdr:pic>
    <xdr:clientData/>
  </xdr:twoCellAnchor>
  <xdr:twoCellAnchor>
    <xdr:from>
      <xdr:col>1</xdr:col>
      <xdr:colOff>180974</xdr:colOff>
      <xdr:row>19</xdr:row>
      <xdr:rowOff>171450</xdr:rowOff>
    </xdr:from>
    <xdr:to>
      <xdr:col>4</xdr:col>
      <xdr:colOff>533399</xdr:colOff>
      <xdr:row>21</xdr:row>
      <xdr:rowOff>104775</xdr:rowOff>
    </xdr:to>
    <xdr:sp macro="" textlink="'Pivot Table'!C9">
      <xdr:nvSpPr>
        <xdr:cNvPr id="32" name="Rectangle 31">
          <a:extLst>
            <a:ext uri="{FF2B5EF4-FFF2-40B4-BE49-F238E27FC236}">
              <a16:creationId xmlns:a16="http://schemas.microsoft.com/office/drawing/2014/main" id="{A99C7A6C-698B-44DB-9F09-C15597D4DC78}"/>
            </a:ext>
          </a:extLst>
        </xdr:cNvPr>
        <xdr:cNvSpPr/>
      </xdr:nvSpPr>
      <xdr:spPr>
        <a:xfrm>
          <a:off x="361949" y="3790950"/>
          <a:ext cx="1752600" cy="314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D7E612F-C8AC-4E54-B687-73A180694C1C}" type="TxLink">
            <a:rPr lang="en-US" sz="1100" b="1" i="0" u="none" strike="noStrike">
              <a:ln>
                <a:noFill/>
              </a:ln>
              <a:solidFill>
                <a:schemeClr val="accent2">
                  <a:lumMod val="40000"/>
                  <a:lumOff val="60000"/>
                </a:schemeClr>
              </a:solidFill>
              <a:latin typeface="Aptos Narrow"/>
              <a:ea typeface="+mn-ea"/>
              <a:cs typeface="+mn-cs"/>
            </a:rPr>
            <a:pPr marL="0" indent="0" algn="ctr"/>
            <a:t>19,300</a:t>
          </a:fld>
          <a:endParaRPr lang="en-IN" sz="1100" b="1" i="0" u="none" strike="noStrike">
            <a:ln>
              <a:noFill/>
            </a:ln>
            <a:solidFill>
              <a:schemeClr val="accent2">
                <a:lumMod val="40000"/>
                <a:lumOff val="60000"/>
              </a:schemeClr>
            </a:solidFill>
            <a:latin typeface="Aptos Narrow"/>
            <a:ea typeface="+mn-ea"/>
            <a:cs typeface="+mn-cs"/>
          </a:endParaRPr>
        </a:p>
      </xdr:txBody>
    </xdr:sp>
    <xdr:clientData/>
  </xdr:twoCellAnchor>
  <xdr:twoCellAnchor>
    <xdr:from>
      <xdr:col>1</xdr:col>
      <xdr:colOff>161925</xdr:colOff>
      <xdr:row>22</xdr:row>
      <xdr:rowOff>161925</xdr:rowOff>
    </xdr:from>
    <xdr:to>
      <xdr:col>4</xdr:col>
      <xdr:colOff>533400</xdr:colOff>
      <xdr:row>28</xdr:row>
      <xdr:rowOff>57151</xdr:rowOff>
    </xdr:to>
    <xdr:sp macro="" textlink="'Pivot Table'!D4">
      <xdr:nvSpPr>
        <xdr:cNvPr id="33" name="Rectangle 32">
          <a:extLst>
            <a:ext uri="{FF2B5EF4-FFF2-40B4-BE49-F238E27FC236}">
              <a16:creationId xmlns:a16="http://schemas.microsoft.com/office/drawing/2014/main" id="{63280131-514D-4FE7-81AE-8B1F945186D5}"/>
            </a:ext>
          </a:extLst>
        </xdr:cNvPr>
        <xdr:cNvSpPr/>
      </xdr:nvSpPr>
      <xdr:spPr>
        <a:xfrm>
          <a:off x="342900" y="4352925"/>
          <a:ext cx="1771650" cy="1038226"/>
        </a:xfrm>
        <a:prstGeom prst="rect">
          <a:avLst/>
        </a:prstGeom>
        <a:ln>
          <a:noFill/>
        </a:ln>
        <a:effectLst>
          <a:outerShdw blurRad="2540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6B06B04-06A3-422A-B90E-928A5765BAFD}" type="TxLink">
            <a:rPr lang="en-US" sz="2800" b="0" i="0" u="none" strike="noStrike">
              <a:solidFill>
                <a:schemeClr val="bg1"/>
              </a:solidFill>
              <a:latin typeface="Aptos ExtraBold" panose="020B0004020202020204" pitchFamily="34" charset="0"/>
              <a:ea typeface="+mn-ea"/>
              <a:cs typeface="+mn-cs"/>
            </a:rPr>
            <a:pPr marL="0" indent="0" algn="ctr"/>
            <a:t>3.9</a:t>
          </a:fld>
          <a:endParaRPr lang="en-IN" sz="2800" b="0" i="0" u="none" strike="noStrike">
            <a:solidFill>
              <a:schemeClr val="bg1"/>
            </a:solidFill>
            <a:latin typeface="Aptos ExtraBold" panose="020B0004020202020204" pitchFamily="34" charset="0"/>
            <a:ea typeface="+mn-ea"/>
            <a:cs typeface="+mn-cs"/>
          </a:endParaRPr>
        </a:p>
      </xdr:txBody>
    </xdr:sp>
    <xdr:clientData/>
  </xdr:twoCellAnchor>
  <xdr:twoCellAnchor>
    <xdr:from>
      <xdr:col>1</xdr:col>
      <xdr:colOff>180974</xdr:colOff>
      <xdr:row>23</xdr:row>
      <xdr:rowOff>28575</xdr:rowOff>
    </xdr:from>
    <xdr:to>
      <xdr:col>5</xdr:col>
      <xdr:colOff>9524</xdr:colOff>
      <xdr:row>24</xdr:row>
      <xdr:rowOff>66675</xdr:rowOff>
    </xdr:to>
    <xdr:sp macro="" textlink="">
      <xdr:nvSpPr>
        <xdr:cNvPr id="34" name="TextBox 33">
          <a:extLst>
            <a:ext uri="{FF2B5EF4-FFF2-40B4-BE49-F238E27FC236}">
              <a16:creationId xmlns:a16="http://schemas.microsoft.com/office/drawing/2014/main" id="{C5275FE9-E899-4B48-AF6F-509834D0FBCA}"/>
            </a:ext>
          </a:extLst>
        </xdr:cNvPr>
        <xdr:cNvSpPr txBox="1"/>
      </xdr:nvSpPr>
      <xdr:spPr>
        <a:xfrm>
          <a:off x="361949" y="4410075"/>
          <a:ext cx="1838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75000"/>
                </a:schemeClr>
              </a:solidFill>
              <a:latin typeface="Aptos ExtraBold" panose="020B0004020202020204" pitchFamily="34" charset="0"/>
            </a:rPr>
            <a:t>Avg.</a:t>
          </a:r>
          <a:r>
            <a:rPr lang="en-IN" sz="1400" baseline="0">
              <a:solidFill>
                <a:schemeClr val="bg1">
                  <a:lumMod val="75000"/>
                </a:schemeClr>
              </a:solidFill>
              <a:latin typeface="Aptos ExtraBold" panose="020B0004020202020204" pitchFamily="34" charset="0"/>
            </a:rPr>
            <a:t> Rating</a:t>
          </a:r>
          <a:endParaRPr lang="en-IN" sz="1400">
            <a:solidFill>
              <a:schemeClr val="bg1">
                <a:lumMod val="75000"/>
              </a:schemeClr>
            </a:solidFill>
            <a:latin typeface="Aptos ExtraBold" panose="020B0004020202020204" pitchFamily="34" charset="0"/>
          </a:endParaRPr>
        </a:p>
      </xdr:txBody>
    </xdr:sp>
    <xdr:clientData/>
  </xdr:twoCellAnchor>
  <xdr:twoCellAnchor editAs="oneCell">
    <xdr:from>
      <xdr:col>2</xdr:col>
      <xdr:colOff>114298</xdr:colOff>
      <xdr:row>22</xdr:row>
      <xdr:rowOff>181047</xdr:rowOff>
    </xdr:from>
    <xdr:to>
      <xdr:col>2</xdr:col>
      <xdr:colOff>419025</xdr:colOff>
      <xdr:row>24</xdr:row>
      <xdr:rowOff>104774</xdr:rowOff>
    </xdr:to>
    <xdr:pic>
      <xdr:nvPicPr>
        <xdr:cNvPr id="35" name="Graphic 34">
          <a:extLst>
            <a:ext uri="{FF2B5EF4-FFF2-40B4-BE49-F238E27FC236}">
              <a16:creationId xmlns:a16="http://schemas.microsoft.com/office/drawing/2014/main" id="{947B4296-0D41-47E3-B69C-311431C6267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76248" y="4372047"/>
          <a:ext cx="304727" cy="304727"/>
        </a:xfrm>
        <a:prstGeom prst="rect">
          <a:avLst/>
        </a:prstGeom>
      </xdr:spPr>
    </xdr:pic>
    <xdr:clientData/>
  </xdr:twoCellAnchor>
  <xdr:twoCellAnchor>
    <xdr:from>
      <xdr:col>1</xdr:col>
      <xdr:colOff>180974</xdr:colOff>
      <xdr:row>26</xdr:row>
      <xdr:rowOff>104775</xdr:rowOff>
    </xdr:from>
    <xdr:to>
      <xdr:col>4</xdr:col>
      <xdr:colOff>533399</xdr:colOff>
      <xdr:row>28</xdr:row>
      <xdr:rowOff>38100</xdr:rowOff>
    </xdr:to>
    <xdr:sp macro="" textlink="'Pivot Table'!D9">
      <xdr:nvSpPr>
        <xdr:cNvPr id="36" name="Rectangle 35">
          <a:extLst>
            <a:ext uri="{FF2B5EF4-FFF2-40B4-BE49-F238E27FC236}">
              <a16:creationId xmlns:a16="http://schemas.microsoft.com/office/drawing/2014/main" id="{AEFD8E6A-2364-4264-A3CE-406167CBE428}"/>
            </a:ext>
          </a:extLst>
        </xdr:cNvPr>
        <xdr:cNvSpPr/>
      </xdr:nvSpPr>
      <xdr:spPr>
        <a:xfrm>
          <a:off x="361949" y="5057775"/>
          <a:ext cx="1752600" cy="314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336100-B844-4672-890C-D2A3C9DDBBFD}" type="TxLink">
            <a:rPr lang="en-US" sz="1100" b="1" i="0" u="none" strike="noStrike">
              <a:ln>
                <a:noFill/>
              </a:ln>
              <a:solidFill>
                <a:schemeClr val="accent2">
                  <a:lumMod val="40000"/>
                  <a:lumOff val="60000"/>
                </a:schemeClr>
              </a:solidFill>
              <a:latin typeface="Aptos Narrow"/>
              <a:ea typeface="+mn-ea"/>
              <a:cs typeface="+mn-cs"/>
            </a:rPr>
            <a:pPr marL="0" indent="0" algn="ctr"/>
            <a:t>3.9</a:t>
          </a:fld>
          <a:endParaRPr lang="en-IN" sz="1100" b="1" i="0" u="none" strike="noStrike">
            <a:ln>
              <a:noFill/>
            </a:ln>
            <a:solidFill>
              <a:schemeClr val="accent2">
                <a:lumMod val="40000"/>
                <a:lumOff val="60000"/>
              </a:schemeClr>
            </a:solidFill>
            <a:latin typeface="Aptos Narrow"/>
            <a:ea typeface="+mn-ea"/>
            <a:cs typeface="+mn-cs"/>
          </a:endParaRPr>
        </a:p>
      </xdr:txBody>
    </xdr:sp>
    <xdr:clientData/>
  </xdr:twoCellAnchor>
  <xdr:twoCellAnchor>
    <xdr:from>
      <xdr:col>1</xdr:col>
      <xdr:colOff>161925</xdr:colOff>
      <xdr:row>29</xdr:row>
      <xdr:rowOff>114300</xdr:rowOff>
    </xdr:from>
    <xdr:to>
      <xdr:col>4</xdr:col>
      <xdr:colOff>533400</xdr:colOff>
      <xdr:row>35</xdr:row>
      <xdr:rowOff>9526</xdr:rowOff>
    </xdr:to>
    <xdr:sp macro="" textlink="'Pivot Table'!E4">
      <xdr:nvSpPr>
        <xdr:cNvPr id="37" name="Rectangle 36">
          <a:extLst>
            <a:ext uri="{FF2B5EF4-FFF2-40B4-BE49-F238E27FC236}">
              <a16:creationId xmlns:a16="http://schemas.microsoft.com/office/drawing/2014/main" id="{E7CC02F3-57A3-4504-B3E1-E187259D2727}"/>
            </a:ext>
          </a:extLst>
        </xdr:cNvPr>
        <xdr:cNvSpPr/>
      </xdr:nvSpPr>
      <xdr:spPr>
        <a:xfrm>
          <a:off x="342900" y="5638800"/>
          <a:ext cx="1771650" cy="1038226"/>
        </a:xfrm>
        <a:prstGeom prst="rect">
          <a:avLst/>
        </a:prstGeom>
        <a:ln>
          <a:noFill/>
        </a:ln>
        <a:effectLst>
          <a:outerShdw blurRad="2540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8EDC5A2-2F7A-407E-8EA5-F4EA9304058A}" type="TxLink">
            <a:rPr lang="en-US" sz="2800" b="0" i="0" u="none" strike="noStrike">
              <a:solidFill>
                <a:schemeClr val="bg1"/>
              </a:solidFill>
              <a:latin typeface="Aptos ExtraBold" panose="020B0004020202020204" pitchFamily="34" charset="0"/>
              <a:ea typeface="+mn-ea"/>
              <a:cs typeface="+mn-cs"/>
            </a:rPr>
            <a:pPr marL="0" indent="0" algn="ctr"/>
            <a:t>307</a:t>
          </a:fld>
          <a:endParaRPr lang="en-US" sz="2800" b="0" i="0" u="none" strike="noStrike">
            <a:solidFill>
              <a:schemeClr val="bg1"/>
            </a:solidFill>
            <a:latin typeface="Aptos ExtraBold" panose="020B0004020202020204" pitchFamily="34" charset="0"/>
            <a:ea typeface="+mn-ea"/>
            <a:cs typeface="+mn-cs"/>
          </a:endParaRPr>
        </a:p>
      </xdr:txBody>
    </xdr:sp>
    <xdr:clientData/>
  </xdr:twoCellAnchor>
  <xdr:twoCellAnchor>
    <xdr:from>
      <xdr:col>1</xdr:col>
      <xdr:colOff>180974</xdr:colOff>
      <xdr:row>29</xdr:row>
      <xdr:rowOff>171450</xdr:rowOff>
    </xdr:from>
    <xdr:to>
      <xdr:col>5</xdr:col>
      <xdr:colOff>9524</xdr:colOff>
      <xdr:row>31</xdr:row>
      <xdr:rowOff>19050</xdr:rowOff>
    </xdr:to>
    <xdr:sp macro="" textlink="">
      <xdr:nvSpPr>
        <xdr:cNvPr id="38" name="TextBox 37">
          <a:extLst>
            <a:ext uri="{FF2B5EF4-FFF2-40B4-BE49-F238E27FC236}">
              <a16:creationId xmlns:a16="http://schemas.microsoft.com/office/drawing/2014/main" id="{17C51988-9C7D-44B2-9B23-79D73D89B329}"/>
            </a:ext>
          </a:extLst>
        </xdr:cNvPr>
        <xdr:cNvSpPr txBox="1"/>
      </xdr:nvSpPr>
      <xdr:spPr>
        <a:xfrm>
          <a:off x="361949" y="5695950"/>
          <a:ext cx="1838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75000"/>
                </a:schemeClr>
              </a:solidFill>
              <a:latin typeface="Aptos ExtraBold" panose="020B0004020202020204" pitchFamily="34" charset="0"/>
            </a:rPr>
            <a:t>Happy</a:t>
          </a:r>
          <a:r>
            <a:rPr lang="en-IN" sz="1400" baseline="0">
              <a:solidFill>
                <a:schemeClr val="bg1">
                  <a:lumMod val="75000"/>
                </a:schemeClr>
              </a:solidFill>
              <a:latin typeface="Aptos ExtraBold" panose="020B0004020202020204" pitchFamily="34" charset="0"/>
            </a:rPr>
            <a:t> Callers</a:t>
          </a:r>
          <a:endParaRPr lang="en-IN" sz="1400">
            <a:solidFill>
              <a:schemeClr val="bg1">
                <a:lumMod val="75000"/>
              </a:schemeClr>
            </a:solidFill>
            <a:latin typeface="Aptos ExtraBold" panose="020B0004020202020204" pitchFamily="34" charset="0"/>
          </a:endParaRPr>
        </a:p>
      </xdr:txBody>
    </xdr:sp>
    <xdr:clientData/>
  </xdr:twoCellAnchor>
  <xdr:twoCellAnchor editAs="oneCell">
    <xdr:from>
      <xdr:col>2</xdr:col>
      <xdr:colOff>114299</xdr:colOff>
      <xdr:row>30</xdr:row>
      <xdr:rowOff>9598</xdr:rowOff>
    </xdr:from>
    <xdr:to>
      <xdr:col>2</xdr:col>
      <xdr:colOff>304799</xdr:colOff>
      <xdr:row>31</xdr:row>
      <xdr:rowOff>9598</xdr:rowOff>
    </xdr:to>
    <xdr:pic>
      <xdr:nvPicPr>
        <xdr:cNvPr id="39" name="Graphic 38">
          <a:extLst>
            <a:ext uri="{FF2B5EF4-FFF2-40B4-BE49-F238E27FC236}">
              <a16:creationId xmlns:a16="http://schemas.microsoft.com/office/drawing/2014/main" id="{72BD0BEC-A462-43C6-9EFE-119B8178E9C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76249" y="5724598"/>
          <a:ext cx="190500" cy="190500"/>
        </a:xfrm>
        <a:prstGeom prst="rect">
          <a:avLst/>
        </a:prstGeom>
      </xdr:spPr>
    </xdr:pic>
    <xdr:clientData/>
  </xdr:twoCellAnchor>
  <xdr:twoCellAnchor>
    <xdr:from>
      <xdr:col>1</xdr:col>
      <xdr:colOff>180974</xdr:colOff>
      <xdr:row>33</xdr:row>
      <xdr:rowOff>57150</xdr:rowOff>
    </xdr:from>
    <xdr:to>
      <xdr:col>4</xdr:col>
      <xdr:colOff>533399</xdr:colOff>
      <xdr:row>34</xdr:row>
      <xdr:rowOff>180975</xdr:rowOff>
    </xdr:to>
    <xdr:sp macro="" textlink="'Pivot Table'!E9">
      <xdr:nvSpPr>
        <xdr:cNvPr id="40" name="Rectangle 39">
          <a:extLst>
            <a:ext uri="{FF2B5EF4-FFF2-40B4-BE49-F238E27FC236}">
              <a16:creationId xmlns:a16="http://schemas.microsoft.com/office/drawing/2014/main" id="{BAB803EA-4AC2-42F5-89ED-5FEAA2BB1E7D}"/>
            </a:ext>
          </a:extLst>
        </xdr:cNvPr>
        <xdr:cNvSpPr/>
      </xdr:nvSpPr>
      <xdr:spPr>
        <a:xfrm>
          <a:off x="361949" y="6343650"/>
          <a:ext cx="1752600" cy="314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6D9DCAF-D39E-4FF8-9E27-326E722E480E}" type="TxLink">
            <a:rPr lang="en-US" sz="1100" b="1" i="0" u="none" strike="noStrike">
              <a:ln>
                <a:noFill/>
              </a:ln>
              <a:solidFill>
                <a:schemeClr val="accent2">
                  <a:lumMod val="40000"/>
                  <a:lumOff val="60000"/>
                </a:schemeClr>
              </a:solidFill>
              <a:latin typeface="Aptos Narrow"/>
              <a:ea typeface="+mn-ea"/>
              <a:cs typeface="+mn-cs"/>
            </a:rPr>
            <a:pPr marL="0" indent="0" algn="ctr"/>
            <a:t>74</a:t>
          </a:fld>
          <a:endParaRPr lang="en-IN" sz="1100" b="1" i="0" u="none" strike="noStrike">
            <a:ln>
              <a:noFill/>
            </a:ln>
            <a:solidFill>
              <a:schemeClr val="accent2">
                <a:lumMod val="40000"/>
                <a:lumOff val="60000"/>
              </a:schemeClr>
            </a:solidFill>
            <a:latin typeface="Aptos Narrow"/>
            <a:ea typeface="+mn-ea"/>
            <a:cs typeface="+mn-cs"/>
          </a:endParaRPr>
        </a:p>
      </xdr:txBody>
    </xdr:sp>
    <xdr:clientData/>
  </xdr:twoCellAnchor>
  <xdr:twoCellAnchor>
    <xdr:from>
      <xdr:col>2</xdr:col>
      <xdr:colOff>9525</xdr:colOff>
      <xdr:row>13</xdr:row>
      <xdr:rowOff>57150</xdr:rowOff>
    </xdr:from>
    <xdr:to>
      <xdr:col>4</xdr:col>
      <xdr:colOff>504825</xdr:colOff>
      <xdr:row>14</xdr:row>
      <xdr:rowOff>133350</xdr:rowOff>
    </xdr:to>
    <xdr:sp macro="" textlink="'Pivot Table'!B9">
      <xdr:nvSpPr>
        <xdr:cNvPr id="41" name="Rectangle 40">
          <a:extLst>
            <a:ext uri="{FF2B5EF4-FFF2-40B4-BE49-F238E27FC236}">
              <a16:creationId xmlns:a16="http://schemas.microsoft.com/office/drawing/2014/main" id="{4DE594C3-329C-A1F0-DC0E-61B6707EF29C}"/>
            </a:ext>
          </a:extLst>
        </xdr:cNvPr>
        <xdr:cNvSpPr/>
      </xdr:nvSpPr>
      <xdr:spPr>
        <a:xfrm>
          <a:off x="371475" y="2533650"/>
          <a:ext cx="1714500" cy="26670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D187853-B4D6-490F-9C79-2A7356A3687A}" type="TxLink">
            <a:rPr lang="en-US" sz="1100" b="1" i="0" u="none" strike="noStrike">
              <a:ln>
                <a:noFill/>
              </a:ln>
              <a:solidFill>
                <a:schemeClr val="accent2">
                  <a:lumMod val="40000"/>
                  <a:lumOff val="60000"/>
                </a:schemeClr>
              </a:solidFill>
              <a:latin typeface="Aptos Narrow"/>
              <a:ea typeface="+mn-ea"/>
              <a:cs typeface="+mn-cs"/>
            </a:rPr>
            <a:pPr marL="0" indent="0" algn="ctr"/>
            <a:t>$20,581</a:t>
          </a:fld>
          <a:endParaRPr lang="en-IN" sz="1100" b="1" i="0" u="none" strike="noStrike">
            <a:ln>
              <a:noFill/>
            </a:ln>
            <a:solidFill>
              <a:schemeClr val="accent2">
                <a:lumMod val="40000"/>
                <a:lumOff val="60000"/>
              </a:schemeClr>
            </a:solidFill>
            <a:latin typeface="Aptos Narrow"/>
            <a:ea typeface="+mn-ea"/>
            <a:cs typeface="+mn-cs"/>
          </a:endParaRPr>
        </a:p>
      </xdr:txBody>
    </xdr:sp>
    <xdr:clientData/>
  </xdr:twoCellAnchor>
  <xdr:twoCellAnchor editAs="oneCell">
    <xdr:from>
      <xdr:col>20</xdr:col>
      <xdr:colOff>523875</xdr:colOff>
      <xdr:row>3</xdr:row>
      <xdr:rowOff>47625</xdr:rowOff>
    </xdr:from>
    <xdr:to>
      <xdr:col>23</xdr:col>
      <xdr:colOff>495300</xdr:colOff>
      <xdr:row>13</xdr:row>
      <xdr:rowOff>0</xdr:rowOff>
    </xdr:to>
    <mc:AlternateContent xmlns:mc="http://schemas.openxmlformats.org/markup-compatibility/2006" xmlns:a14="http://schemas.microsoft.com/office/drawing/2010/main">
      <mc:Choice Requires="a14">
        <xdr:graphicFrame macro="">
          <xdr:nvGraphicFramePr>
            <xdr:cNvPr id="42" name="Representative">
              <a:extLst>
                <a:ext uri="{FF2B5EF4-FFF2-40B4-BE49-F238E27FC236}">
                  <a16:creationId xmlns:a16="http://schemas.microsoft.com/office/drawing/2014/main" id="{672D1F73-DC1E-4EC6-A284-53416065215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1972925" y="942975"/>
              <a:ext cx="1800225"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266700</xdr:colOff>
      <xdr:row>3</xdr:row>
      <xdr:rowOff>0</xdr:rowOff>
    </xdr:from>
    <xdr:to>
      <xdr:col>16</xdr:col>
      <xdr:colOff>209550</xdr:colOff>
      <xdr:row>18</xdr:row>
      <xdr:rowOff>76200</xdr:rowOff>
    </xdr:to>
    <xdr:graphicFrame macro="">
      <xdr:nvGraphicFramePr>
        <xdr:cNvPr id="44" name="Chart 43">
          <a:extLst>
            <a:ext uri="{FF2B5EF4-FFF2-40B4-BE49-F238E27FC236}">
              <a16:creationId xmlns:a16="http://schemas.microsoft.com/office/drawing/2014/main" id="{1A5047E0-2F41-4421-8F7B-DB124D244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28576</xdr:colOff>
      <xdr:row>3</xdr:row>
      <xdr:rowOff>9525</xdr:rowOff>
    </xdr:from>
    <xdr:to>
      <xdr:col>12</xdr:col>
      <xdr:colOff>190500</xdr:colOff>
      <xdr:row>18</xdr:row>
      <xdr:rowOff>47624</xdr:rowOff>
    </xdr:to>
    <xdr:graphicFrame macro="">
      <xdr:nvGraphicFramePr>
        <xdr:cNvPr id="43" name="Chart 42">
          <a:extLst>
            <a:ext uri="{FF2B5EF4-FFF2-40B4-BE49-F238E27FC236}">
              <a16:creationId xmlns:a16="http://schemas.microsoft.com/office/drawing/2014/main" id="{674271DB-513E-47EE-A0E4-99326A7A7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171448</xdr:colOff>
      <xdr:row>18</xdr:row>
      <xdr:rowOff>171448</xdr:rowOff>
    </xdr:from>
    <xdr:to>
      <xdr:col>13</xdr:col>
      <xdr:colOff>304799</xdr:colOff>
      <xdr:row>34</xdr:row>
      <xdr:rowOff>190499</xdr:rowOff>
    </xdr:to>
    <xdr:graphicFrame macro="">
      <xdr:nvGraphicFramePr>
        <xdr:cNvPr id="6" name="Chart 5">
          <a:extLst>
            <a:ext uri="{FF2B5EF4-FFF2-40B4-BE49-F238E27FC236}">
              <a16:creationId xmlns:a16="http://schemas.microsoft.com/office/drawing/2014/main" id="{44B66B64-2C3A-4021-B5E0-87E0028FA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38100</xdr:colOff>
      <xdr:row>18</xdr:row>
      <xdr:rowOff>161925</xdr:rowOff>
    </xdr:from>
    <xdr:to>
      <xdr:col>9</xdr:col>
      <xdr:colOff>171450</xdr:colOff>
      <xdr:row>34</xdr:row>
      <xdr:rowOff>190499</xdr:rowOff>
    </xdr:to>
    <xdr:graphicFrame macro="">
      <xdr:nvGraphicFramePr>
        <xdr:cNvPr id="4" name="Chart 3">
          <a:extLst>
            <a:ext uri="{FF2B5EF4-FFF2-40B4-BE49-F238E27FC236}">
              <a16:creationId xmlns:a16="http://schemas.microsoft.com/office/drawing/2014/main" id="{99FDC30C-362C-4EE9-AEEB-62532C352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267371</xdr:colOff>
      <xdr:row>3</xdr:row>
      <xdr:rowOff>19051</xdr:rowOff>
    </xdr:from>
    <xdr:to>
      <xdr:col>20</xdr:col>
      <xdr:colOff>352425</xdr:colOff>
      <xdr:row>15</xdr:row>
      <xdr:rowOff>76201</xdr:rowOff>
    </xdr:to>
    <xdr:graphicFrame macro="">
      <xdr:nvGraphicFramePr>
        <xdr:cNvPr id="7" name="Chart 6">
          <a:extLst>
            <a:ext uri="{FF2B5EF4-FFF2-40B4-BE49-F238E27FC236}">
              <a16:creationId xmlns:a16="http://schemas.microsoft.com/office/drawing/2014/main" id="{B38DADB0-FAA7-4A7C-BE11-4195533B4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429296</xdr:colOff>
      <xdr:row>18</xdr:row>
      <xdr:rowOff>171451</xdr:rowOff>
    </xdr:from>
    <xdr:to>
      <xdr:col>18</xdr:col>
      <xdr:colOff>457199</xdr:colOff>
      <xdr:row>34</xdr:row>
      <xdr:rowOff>180975</xdr:rowOff>
    </xdr:to>
    <xdr:graphicFrame macro="">
      <xdr:nvGraphicFramePr>
        <xdr:cNvPr id="9" name="Chart 8">
          <a:extLst>
            <a:ext uri="{FF2B5EF4-FFF2-40B4-BE49-F238E27FC236}">
              <a16:creationId xmlns:a16="http://schemas.microsoft.com/office/drawing/2014/main" id="{9CB30468-5A53-4B14-A684-0F7EA0EAB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0.933272916664" backgroundQuery="1" createdVersion="8" refreshedVersion="8" minRefreshableVersion="3" recordCount="0" supportSubquery="1" supportAdvancedDrill="1" xr:uid="{C9E28477-C719-4969-875D-24AAA41680B5}">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Star Rating]" caption="5-Star Rating"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Star Rating]" caption="5-Star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1.544755324074" backgroundQuery="1" createdVersion="8" refreshedVersion="8" minRefreshableVersion="3" recordCount="0" supportSubquery="1" supportAdvancedDrill="1" xr:uid="{B951B21F-6CB2-4F5B-9056-DC7A70E8C41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1.906838078707" backgroundQuery="1" createdVersion="8" refreshedVersion="8" minRefreshableVersion="3" recordCount="0" supportSubquery="1" supportAdvancedDrill="1" xr:uid="{6603B868-D0FB-4F0E-AE8D-0E4394C8802A}">
  <cacheSource type="external" connectionId="1"/>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4.489140393518" backgroundQuery="1" createdVersion="8" refreshedVersion="8" minRefreshableVersion="3" recordCount="0" supportSubquery="1" supportAdvancedDrill="1" xr:uid="{F13156EE-C6C2-49D7-851C-9877CDC601F2}">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4.973257523146" backgroundQuery="1" createdVersion="8" refreshedVersion="8" minRefreshableVersion="3" recordCount="0" supportSubquery="1" supportAdvancedDrill="1" xr:uid="{3DA273E0-E8E5-4BFA-BE80-09C681105ABF}">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Star Rating]" caption="5-Star Rating"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Star Rating]" caption="5-Star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4.973258449078" backgroundQuery="1" createdVersion="8" refreshedVersion="8" minRefreshableVersion="3" recordCount="0" supportSubquery="1" supportAdvancedDrill="1" xr:uid="{B46F26FF-AAF3-4883-BD99-B588DE131C5F}">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2-02T00:00:00" maxDate="2023-03-01T00:00:00" count="13">
        <d v="2023-02-02T00:00:00"/>
        <d v="2023-02-04T00:00:00"/>
        <d v="2023-02-05T00:00:00"/>
        <d v="2023-02-10T00:00:00"/>
        <d v="2023-02-12T00:00:00"/>
        <d v="2023-02-13T00:00:00"/>
        <d v="2023-02-15T00:00:00"/>
        <d v="2023-02-19T00:00:00"/>
        <d v="2023-02-20T00:00:00"/>
        <d v="2023-02-22T00:00:00"/>
        <d v="2023-02-26T00:00:00"/>
        <d v="2023-02-27T00:00:00"/>
        <d v="2023-02-28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4.973259027778" backgroundQuery="1" createdVersion="8" refreshedVersion="8" minRefreshableVersion="3" recordCount="0" supportSubquery="1" supportAdvancedDrill="1" xr:uid="{0D2005CF-C7A6-4C22-9695-5845E3CB9944}">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4.973259606479" backgroundQuery="1" createdVersion="8" refreshedVersion="8" minRefreshableVersion="3" recordCount="0" supportSubquery="1" supportAdvancedDrill="1" xr:uid="{A5457C9F-73DE-45F6-B8ED-76AF4EF61FB4}">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4.973260185187" backgroundQuery="1" createdVersion="8" refreshedVersion="8" minRefreshableVersion="3" recordCount="0" supportSubquery="1" supportAdvancedDrill="1" xr:uid="{5A41A34D-BB8E-4FC3-8505-868EBEB6281C}">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L" refreshedDate="45890.933265740743" backgroundQuery="1" createdVersion="3" refreshedVersion="8" minRefreshableVersion="3" recordCount="0" supportSubquery="1" supportAdvancedDrill="1" xr:uid="{91523C35-885E-4227-8EBD-7CDF952B6AD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Rating]" caption="5-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080406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35C04B-952E-4ED3-AB8E-AF7471F69654}" name="Reps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9:C3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2925EB-CE52-4BE3-8B74-5ED734BF9CC6}"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8:A3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
      <pivotArea dataOnly="0" labelOnly="1" fieldPosition="0">
        <references count="1">
          <reference field="0" count="0"/>
        </references>
      </pivotArea>
    </format>
    <format dxfId="1">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5ADA2D-4791-40A5-A1D7-DC7880527748}"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12:C2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155AA2-8CBA-47F7-9925-FBF443AC23B5}"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E12:F20" firstHeaderRow="1" firstDataRow="1" firstDataCol="1"/>
  <pivotFields count="3">
    <pivotField axis="axisRow" allDrilled="1" subtotalTop="0" showAll="0" sortType="descending" defaultSubtotal="0" defaultAttributeDrillState="1">
      <items count="7">
        <item x="2"/>
        <item x="0"/>
        <item x="4"/>
        <item x="6"/>
        <item x="5"/>
        <item x="1"/>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A375A7-1FEA-430E-92EE-4BD840A06421}"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088746-F8B2-406F-8ED1-DB8967477807}" name="PivotTable2"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9">
  <location ref="A68:G8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6F932F-C4DB-4300-89E6-298DBAE86A1D}"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51:D5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6">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0"/>
          </reference>
        </references>
      </pivotArea>
    </chartFormat>
    <chartFormat chart="3" format="3"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88FE9A-7D01-441E-B0E5-7EEBC11681CA}" name="Rep satisfaction"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59:B6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3">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FC42BF-20F4-4689-B9EB-B07B050673C8}" name="Summary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1</v>
    <v>4</v>
    <v>A person in a suit and tie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B35DF34-9A68-460D-A708-5D3DA6B1125B}" sourceName="[calls].[Representative]">
  <pivotTables>
    <pivotTable tabId="6" name="Rep Pivot"/>
    <pivotTable tabId="6" name="Monthly Trend"/>
    <pivotTable tabId="6" name="Weekday trend"/>
    <pivotTable tabId="6" name="Selected Rep"/>
    <pivotTable tabId="6" name="Rep satisfaction"/>
  </pivotTables>
  <data>
    <olap pivotCacheId="200804066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8ED547D-AE73-4F0B-8F4D-BE68228E5B4A}" cache="Slicer_Representative"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nd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C1" zoomScale="115" zoomScaleNormal="115" workbookViewId="0">
      <selection activeCell="E8" sqref="E8"/>
    </sheetView>
  </sheetViews>
  <sheetFormatPr defaultRowHeight="15" x14ac:dyDescent="0.25"/>
  <cols>
    <col min="1" max="1" width="3.28515625" customWidth="1"/>
    <col min="2" max="2" width="14.7109375" customWidth="1"/>
    <col min="3" max="3" width="13" customWidth="1"/>
    <col min="4" max="4" width="16.7109375" customWidth="1"/>
    <col min="5" max="5" width="15.140625" customWidth="1"/>
    <col min="6" max="6" width="16.28515625" customWidth="1"/>
    <col min="7" max="7" width="17.28515625" customWidth="1"/>
    <col min="8" max="8" width="18.42578125" customWidth="1"/>
    <col min="9" max="9" width="17.28515625" customWidth="1"/>
    <col min="10" max="12" width="15.5703125" customWidth="1"/>
    <col min="13" max="16" width="7.5703125" customWidth="1"/>
    <col min="17" max="17" width="14.7109375" customWidth="1"/>
    <col min="20" max="20" width="10.7109375" customWidth="1"/>
  </cols>
  <sheetData>
    <row r="1" spans="2:20" s="4" customFormat="1" ht="48" customHeight="1" x14ac:dyDescent="0.25">
      <c r="B1" s="5" t="s">
        <v>1002</v>
      </c>
    </row>
    <row r="2" spans="2:20" x14ac:dyDescent="0.25">
      <c r="R2" s="1"/>
    </row>
    <row r="3" spans="2:20" x14ac:dyDescent="0.25">
      <c r="B3" s="14" t="s">
        <v>25</v>
      </c>
      <c r="C3" s="14" t="s">
        <v>0</v>
      </c>
      <c r="D3" s="15" t="s">
        <v>1</v>
      </c>
      <c r="E3" s="16" t="s">
        <v>3</v>
      </c>
      <c r="F3" s="16" t="s">
        <v>4</v>
      </c>
      <c r="G3" s="14" t="s">
        <v>2</v>
      </c>
      <c r="H3" s="14" t="s">
        <v>994</v>
      </c>
      <c r="I3" t="s">
        <v>1035</v>
      </c>
      <c r="J3" t="s">
        <v>1036</v>
      </c>
      <c r="K3" t="s">
        <v>1037</v>
      </c>
      <c r="L3" t="s">
        <v>1038</v>
      </c>
      <c r="Q3" s="8" t="s">
        <v>0</v>
      </c>
      <c r="R3" s="9" t="s">
        <v>1041</v>
      </c>
      <c r="S3" s="9" t="s">
        <v>995</v>
      </c>
      <c r="T3" s="10" t="s">
        <v>996</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I10" sqref="I10"/>
    </sheetView>
  </sheetViews>
  <sheetFormatPr defaultRowHeight="15" x14ac:dyDescent="0.25"/>
  <cols>
    <col min="5" max="5" width="11" customWidth="1"/>
    <col min="6" max="6" width="10" customWidth="1"/>
  </cols>
  <sheetData>
    <row r="2" spans="5:6" x14ac:dyDescent="0.25">
      <c r="E2" t="s">
        <v>1039</v>
      </c>
      <c r="F2" t="s">
        <v>1040</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FBC-7CE5-4629-AA3D-8E37CD965491}">
  <dimension ref="A3:K87"/>
  <sheetViews>
    <sheetView topLeftCell="A22" workbookViewId="0">
      <selection activeCell="G65" sqref="G65"/>
    </sheetView>
  </sheetViews>
  <sheetFormatPr defaultRowHeight="15" x14ac:dyDescent="0.25"/>
  <cols>
    <col min="1" max="1" width="13.42578125" bestFit="1" customWidth="1"/>
    <col min="2" max="2" width="10.5703125" bestFit="1" customWidth="1"/>
    <col min="3" max="3" width="11.5703125" bestFit="1" customWidth="1"/>
    <col min="4" max="4" width="10.85546875" bestFit="1" customWidth="1"/>
    <col min="5" max="5" width="13.42578125" bestFit="1" customWidth="1"/>
    <col min="6" max="6" width="10.5703125" bestFit="1" customWidth="1"/>
    <col min="7" max="7" width="13.5703125" bestFit="1" customWidth="1"/>
    <col min="8" max="8" width="11" bestFit="1" customWidth="1"/>
    <col min="9" max="9" width="10" bestFit="1" customWidth="1"/>
  </cols>
  <sheetData>
    <row r="3" spans="1:6" x14ac:dyDescent="0.25">
      <c r="A3" t="s">
        <v>1042</v>
      </c>
      <c r="B3" t="s">
        <v>1043</v>
      </c>
      <c r="C3" t="s">
        <v>1044</v>
      </c>
      <c r="D3" t="s">
        <v>1045</v>
      </c>
      <c r="E3" t="s">
        <v>1046</v>
      </c>
    </row>
    <row r="4" spans="1:6" x14ac:dyDescent="0.25">
      <c r="A4" s="21">
        <v>1000</v>
      </c>
      <c r="B4" s="22">
        <v>96623</v>
      </c>
      <c r="C4" s="21">
        <v>89850</v>
      </c>
      <c r="D4" s="23">
        <v>3.8854000000000033</v>
      </c>
      <c r="E4" s="21">
        <v>307</v>
      </c>
    </row>
    <row r="8" spans="1:6" x14ac:dyDescent="0.25">
      <c r="A8" t="s">
        <v>1042</v>
      </c>
      <c r="B8" t="s">
        <v>1043</v>
      </c>
      <c r="C8" t="s">
        <v>1044</v>
      </c>
      <c r="D8" t="s">
        <v>1045</v>
      </c>
      <c r="E8" t="s">
        <v>1046</v>
      </c>
    </row>
    <row r="9" spans="1:6" x14ac:dyDescent="0.25">
      <c r="A9" s="21">
        <v>218</v>
      </c>
      <c r="B9" s="22">
        <v>20581</v>
      </c>
      <c r="C9" s="21">
        <v>19300</v>
      </c>
      <c r="D9" s="23">
        <v>3.8706422018348627</v>
      </c>
      <c r="E9" s="21">
        <v>74</v>
      </c>
    </row>
    <row r="12" spans="1:6" x14ac:dyDescent="0.25">
      <c r="A12" s="24" t="s">
        <v>1060</v>
      </c>
      <c r="B12" t="s">
        <v>1042</v>
      </c>
      <c r="C12" t="s">
        <v>1061</v>
      </c>
      <c r="E12" s="24" t="s">
        <v>1060</v>
      </c>
      <c r="F12" t="s">
        <v>1042</v>
      </c>
    </row>
    <row r="13" spans="1:6" x14ac:dyDescent="0.25">
      <c r="A13" s="25" t="s">
        <v>1048</v>
      </c>
      <c r="B13" s="21">
        <v>19</v>
      </c>
      <c r="C13" s="21">
        <v>19</v>
      </c>
      <c r="E13" s="25" t="s">
        <v>1064</v>
      </c>
      <c r="F13" s="21">
        <v>24</v>
      </c>
    </row>
    <row r="14" spans="1:6" x14ac:dyDescent="0.25">
      <c r="A14" s="25" t="s">
        <v>1049</v>
      </c>
      <c r="B14" s="21">
        <v>10</v>
      </c>
      <c r="C14" s="21">
        <v>10</v>
      </c>
      <c r="E14" s="25" t="s">
        <v>1062</v>
      </c>
      <c r="F14" s="21">
        <v>29</v>
      </c>
    </row>
    <row r="15" spans="1:6" x14ac:dyDescent="0.25">
      <c r="A15" s="25" t="s">
        <v>1050</v>
      </c>
      <c r="B15" s="21">
        <v>40</v>
      </c>
      <c r="C15" s="21">
        <v>40</v>
      </c>
      <c r="E15" s="25" t="s">
        <v>1066</v>
      </c>
      <c r="F15" s="21">
        <v>33</v>
      </c>
    </row>
    <row r="16" spans="1:6" x14ac:dyDescent="0.25">
      <c r="A16" s="25" t="s">
        <v>1051</v>
      </c>
      <c r="B16" s="21">
        <v>40</v>
      </c>
      <c r="C16" s="21">
        <v>40</v>
      </c>
      <c r="E16" s="25" t="s">
        <v>1068</v>
      </c>
      <c r="F16" s="21">
        <v>36</v>
      </c>
    </row>
    <row r="17" spans="1:9" x14ac:dyDescent="0.25">
      <c r="A17" s="25" t="s">
        <v>1052</v>
      </c>
      <c r="B17" s="21">
        <v>13</v>
      </c>
      <c r="C17" s="21">
        <v>13</v>
      </c>
      <c r="E17" s="25" t="s">
        <v>1067</v>
      </c>
      <c r="F17" s="21">
        <v>44</v>
      </c>
    </row>
    <row r="18" spans="1:9" x14ac:dyDescent="0.25">
      <c r="A18" s="25" t="s">
        <v>1053</v>
      </c>
      <c r="B18" s="21">
        <v>12</v>
      </c>
      <c r="C18" s="21">
        <v>12</v>
      </c>
      <c r="E18" s="25" t="s">
        <v>1063</v>
      </c>
      <c r="F18" s="21">
        <v>24</v>
      </c>
    </row>
    <row r="19" spans="1:9" x14ac:dyDescent="0.25">
      <c r="A19" s="25" t="s">
        <v>1054</v>
      </c>
      <c r="B19" s="21">
        <v>9</v>
      </c>
      <c r="C19" s="21">
        <v>9</v>
      </c>
      <c r="E19" s="25" t="s">
        <v>1065</v>
      </c>
      <c r="F19" s="21">
        <v>28</v>
      </c>
    </row>
    <row r="20" spans="1:9" x14ac:dyDescent="0.25">
      <c r="A20" s="25" t="s">
        <v>1055</v>
      </c>
      <c r="B20" s="21">
        <v>13</v>
      </c>
      <c r="C20" s="21">
        <v>13</v>
      </c>
      <c r="E20" s="25" t="s">
        <v>1047</v>
      </c>
      <c r="F20" s="21">
        <v>218</v>
      </c>
    </row>
    <row r="21" spans="1:9" x14ac:dyDescent="0.25">
      <c r="A21" s="25" t="s">
        <v>1056</v>
      </c>
      <c r="B21" s="21">
        <v>18</v>
      </c>
      <c r="C21" s="21">
        <v>18</v>
      </c>
    </row>
    <row r="22" spans="1:9" x14ac:dyDescent="0.25">
      <c r="A22" s="25" t="s">
        <v>1057</v>
      </c>
      <c r="B22" s="21">
        <v>21</v>
      </c>
      <c r="C22" s="21">
        <v>21</v>
      </c>
    </row>
    <row r="23" spans="1:9" x14ac:dyDescent="0.25">
      <c r="A23" s="25" t="s">
        <v>1058</v>
      </c>
      <c r="B23" s="21">
        <v>14</v>
      </c>
      <c r="C23" s="21">
        <v>14</v>
      </c>
    </row>
    <row r="24" spans="1:9" x14ac:dyDescent="0.25">
      <c r="A24" s="25" t="s">
        <v>1059</v>
      </c>
      <c r="B24" s="21">
        <v>9</v>
      </c>
      <c r="C24" s="21">
        <v>9</v>
      </c>
    </row>
    <row r="25" spans="1:9" x14ac:dyDescent="0.25">
      <c r="A25" s="25" t="s">
        <v>1047</v>
      </c>
      <c r="B25" s="21">
        <v>218</v>
      </c>
      <c r="C25" s="21">
        <v>218</v>
      </c>
    </row>
    <row r="28" spans="1:9" x14ac:dyDescent="0.25">
      <c r="E28" t="s">
        <v>1069</v>
      </c>
    </row>
    <row r="29" spans="1:9" x14ac:dyDescent="0.25">
      <c r="A29" s="24" t="s">
        <v>1060</v>
      </c>
      <c r="B29" t="s">
        <v>1042</v>
      </c>
      <c r="C29" t="s">
        <v>1043</v>
      </c>
      <c r="E29" t="s">
        <v>1070</v>
      </c>
      <c r="F29" t="s">
        <v>1071</v>
      </c>
      <c r="G29" t="s">
        <v>1072</v>
      </c>
      <c r="H29" t="s">
        <v>1073</v>
      </c>
      <c r="I29" t="s">
        <v>1074</v>
      </c>
    </row>
    <row r="30" spans="1:9" x14ac:dyDescent="0.25">
      <c r="A30" s="25" t="s">
        <v>11</v>
      </c>
      <c r="B30" s="21">
        <v>189</v>
      </c>
      <c r="C30" s="22">
        <v>18415</v>
      </c>
      <c r="E30" t="str">
        <f>A30</f>
        <v>R01</v>
      </c>
      <c r="F30">
        <f t="shared" ref="F30:G34" si="0">B30</f>
        <v>189</v>
      </c>
      <c r="G30" s="26">
        <f t="shared" si="0"/>
        <v>18415</v>
      </c>
      <c r="H30" t="e">
        <f>IF(E30=$F$36,F30,NA())</f>
        <v>#N/A</v>
      </c>
      <c r="I30" t="e">
        <f>IF(E30=$F$36,G30,NA())</f>
        <v>#N/A</v>
      </c>
    </row>
    <row r="31" spans="1:9" x14ac:dyDescent="0.25">
      <c r="A31" s="25" t="s">
        <v>9</v>
      </c>
      <c r="B31" s="21">
        <v>218</v>
      </c>
      <c r="C31" s="22">
        <v>20581</v>
      </c>
      <c r="E31" t="str">
        <f>A31</f>
        <v>R02</v>
      </c>
      <c r="F31">
        <f t="shared" si="0"/>
        <v>218</v>
      </c>
      <c r="G31" s="26">
        <f t="shared" si="0"/>
        <v>20581</v>
      </c>
      <c r="H31">
        <f>IF(E31=$F$36,F31,NA())</f>
        <v>218</v>
      </c>
      <c r="I31">
        <f>IF(E31=$F$36,G31,NA())</f>
        <v>20581</v>
      </c>
    </row>
    <row r="32" spans="1:9" x14ac:dyDescent="0.25">
      <c r="A32" s="25" t="s">
        <v>6</v>
      </c>
      <c r="B32" s="21">
        <v>207</v>
      </c>
      <c r="C32" s="22">
        <v>20872</v>
      </c>
      <c r="E32" t="str">
        <f>A32</f>
        <v>R03</v>
      </c>
      <c r="F32">
        <f t="shared" si="0"/>
        <v>207</v>
      </c>
      <c r="G32" s="26">
        <f t="shared" si="0"/>
        <v>20872</v>
      </c>
      <c r="H32" t="e">
        <f>IF(E32=$F$36,F32,NA())</f>
        <v>#N/A</v>
      </c>
      <c r="I32" t="e">
        <f>IF(E32=$F$36,G32,NA())</f>
        <v>#N/A</v>
      </c>
    </row>
    <row r="33" spans="1:11" x14ac:dyDescent="0.25">
      <c r="A33" s="25" t="s">
        <v>13</v>
      </c>
      <c r="B33" s="21">
        <v>186</v>
      </c>
      <c r="C33" s="22">
        <v>16651</v>
      </c>
      <c r="E33" t="str">
        <f>A33</f>
        <v>R04</v>
      </c>
      <c r="F33">
        <f t="shared" si="0"/>
        <v>186</v>
      </c>
      <c r="G33" s="26">
        <f t="shared" si="0"/>
        <v>16651</v>
      </c>
      <c r="H33" t="e">
        <f>IF(E33=$F$36,F33,NA())</f>
        <v>#N/A</v>
      </c>
      <c r="I33" t="e">
        <f>IF(E33=$F$36,G33,NA())</f>
        <v>#N/A</v>
      </c>
    </row>
    <row r="34" spans="1:11" x14ac:dyDescent="0.25">
      <c r="A34" s="25" t="s">
        <v>10</v>
      </c>
      <c r="B34" s="21">
        <v>200</v>
      </c>
      <c r="C34" s="22">
        <v>20104</v>
      </c>
      <c r="E34" t="str">
        <f>A34</f>
        <v>R05</v>
      </c>
      <c r="F34">
        <f t="shared" si="0"/>
        <v>200</v>
      </c>
      <c r="G34" s="26">
        <f t="shared" si="0"/>
        <v>20104</v>
      </c>
      <c r="H34" t="e">
        <f>IF(E34=$F$36,F34,NA())</f>
        <v>#N/A</v>
      </c>
      <c r="I34" t="e">
        <f>IF(E34=$F$36,G34,NA())</f>
        <v>#N/A</v>
      </c>
    </row>
    <row r="35" spans="1:11" x14ac:dyDescent="0.25">
      <c r="A35" s="25" t="s">
        <v>1047</v>
      </c>
      <c r="B35" s="21">
        <v>1000</v>
      </c>
      <c r="C35" s="22">
        <v>96623</v>
      </c>
    </row>
    <row r="36" spans="1:11" x14ac:dyDescent="0.25">
      <c r="E36" t="s">
        <v>1075</v>
      </c>
      <c r="F36" t="str">
        <f>A39</f>
        <v>R02</v>
      </c>
    </row>
    <row r="38" spans="1:11" x14ac:dyDescent="0.25">
      <c r="A38" s="24" t="s">
        <v>1060</v>
      </c>
      <c r="G38" s="14" t="s">
        <v>1078</v>
      </c>
    </row>
    <row r="39" spans="1:11" x14ac:dyDescent="0.25">
      <c r="A39" s="27" t="s">
        <v>9</v>
      </c>
      <c r="G39" t="s">
        <v>1079</v>
      </c>
      <c r="H39" s="41">
        <f>A9/A4</f>
        <v>0.218</v>
      </c>
      <c r="J39" t="s">
        <v>1084</v>
      </c>
    </row>
    <row r="40" spans="1:11" x14ac:dyDescent="0.25">
      <c r="G40" t="s">
        <v>1082</v>
      </c>
      <c r="H40">
        <f>_xlfn.XLOOKUP(A39,E30:E34,F30:F34)</f>
        <v>218</v>
      </c>
      <c r="K40" t="str">
        <f>"% of Calls: "&amp;TEXT(H39,"0%")</f>
        <v>% of Calls: 22%</v>
      </c>
    </row>
    <row r="41" spans="1:11" x14ac:dyDescent="0.25">
      <c r="G41" t="s">
        <v>1083</v>
      </c>
      <c r="H41">
        <f>_xlfn.XLOOKUP(A39,E30:E34,G30:G34)</f>
        <v>20581</v>
      </c>
      <c r="K41" t="str">
        <f>IF(COUNTA(A39:A43)&gt;1,"","Call Rank: "&amp;H43)</f>
        <v>Call Rank: 1</v>
      </c>
    </row>
    <row r="42" spans="1:11" x14ac:dyDescent="0.25">
      <c r="K42" t="str">
        <f>IF(COUNTA(A39:A43)&gt;1,"","Amount Rank: "&amp;H44)</f>
        <v>Amount Rank: 2</v>
      </c>
    </row>
    <row r="43" spans="1:11" x14ac:dyDescent="0.25">
      <c r="G43" t="s">
        <v>1080</v>
      </c>
      <c r="H43">
        <f>_xlfn.RANK.AVG(H40,F30:F34)</f>
        <v>1</v>
      </c>
    </row>
    <row r="44" spans="1:11" x14ac:dyDescent="0.25">
      <c r="G44" t="s">
        <v>1081</v>
      </c>
      <c r="H44">
        <f>_xlfn.RANK.AVG(H41,G30:G34)</f>
        <v>2</v>
      </c>
    </row>
    <row r="46" spans="1:11" x14ac:dyDescent="0.25">
      <c r="J46" t="s">
        <v>1085</v>
      </c>
      <c r="K46" t="e" vm="6">
        <f>IF(COUNTA(A39:A43)&gt;1,"",_xlfn.XLOOKUP(A39,Assets!E3:E7,Assets!F3:F7))</f>
        <v>#VALUE!</v>
      </c>
    </row>
    <row r="51" spans="1:4" x14ac:dyDescent="0.25">
      <c r="A51" s="24" t="s">
        <v>1042</v>
      </c>
      <c r="B51" s="24" t="s">
        <v>1076</v>
      </c>
    </row>
    <row r="52" spans="1:4" x14ac:dyDescent="0.25">
      <c r="A52" s="24" t="s">
        <v>1060</v>
      </c>
      <c r="B52" t="s">
        <v>998</v>
      </c>
      <c r="C52" t="s">
        <v>997</v>
      </c>
      <c r="D52" t="s">
        <v>1047</v>
      </c>
    </row>
    <row r="53" spans="1:4" x14ac:dyDescent="0.25">
      <c r="A53" s="25" t="s">
        <v>1001</v>
      </c>
      <c r="B53" s="21">
        <v>144</v>
      </c>
      <c r="C53" s="21">
        <v>132</v>
      </c>
      <c r="D53" s="21">
        <v>276</v>
      </c>
    </row>
    <row r="54" spans="1:4" x14ac:dyDescent="0.25">
      <c r="A54" s="25" t="s">
        <v>1000</v>
      </c>
      <c r="B54" s="21">
        <v>326</v>
      </c>
      <c r="C54" s="21">
        <v>63</v>
      </c>
      <c r="D54" s="21">
        <v>389</v>
      </c>
    </row>
    <row r="55" spans="1:4" x14ac:dyDescent="0.25">
      <c r="A55" s="25" t="s">
        <v>999</v>
      </c>
      <c r="B55" s="21">
        <v>129</v>
      </c>
      <c r="C55" s="21">
        <v>206</v>
      </c>
      <c r="D55" s="21">
        <v>335</v>
      </c>
    </row>
    <row r="56" spans="1:4" x14ac:dyDescent="0.25">
      <c r="A56" s="25" t="s">
        <v>1047</v>
      </c>
      <c r="B56" s="21">
        <v>599</v>
      </c>
      <c r="C56" s="21">
        <v>401</v>
      </c>
      <c r="D56" s="21">
        <v>1000</v>
      </c>
    </row>
    <row r="59" spans="1:4" x14ac:dyDescent="0.25">
      <c r="A59" s="24" t="s">
        <v>1060</v>
      </c>
      <c r="B59" t="s">
        <v>1042</v>
      </c>
    </row>
    <row r="60" spans="1:4" x14ac:dyDescent="0.25">
      <c r="A60" s="25">
        <v>1</v>
      </c>
      <c r="B60" s="21">
        <v>3</v>
      </c>
    </row>
    <row r="61" spans="1:4" x14ac:dyDescent="0.25">
      <c r="A61" s="25">
        <v>2</v>
      </c>
      <c r="B61" s="21">
        <v>19</v>
      </c>
    </row>
    <row r="62" spans="1:4" x14ac:dyDescent="0.25">
      <c r="A62" s="25">
        <v>3</v>
      </c>
      <c r="B62" s="21">
        <v>35</v>
      </c>
    </row>
    <row r="63" spans="1:4" x14ac:dyDescent="0.25">
      <c r="A63" s="25">
        <v>4</v>
      </c>
      <c r="B63" s="21">
        <v>87</v>
      </c>
    </row>
    <row r="64" spans="1:4" x14ac:dyDescent="0.25">
      <c r="A64" s="25">
        <v>5</v>
      </c>
      <c r="B64" s="21">
        <v>74</v>
      </c>
    </row>
    <row r="65" spans="1:7" x14ac:dyDescent="0.25">
      <c r="A65" s="25" t="s">
        <v>1047</v>
      </c>
      <c r="B65" s="21">
        <v>218</v>
      </c>
    </row>
    <row r="68" spans="1:7" x14ac:dyDescent="0.25">
      <c r="A68" s="24" t="s">
        <v>1043</v>
      </c>
      <c r="B68" s="24" t="s">
        <v>1076</v>
      </c>
    </row>
    <row r="69" spans="1:7" x14ac:dyDescent="0.25">
      <c r="A69" s="24" t="s">
        <v>1060</v>
      </c>
      <c r="B69" t="s">
        <v>11</v>
      </c>
      <c r="C69" t="s">
        <v>9</v>
      </c>
      <c r="D69" t="s">
        <v>6</v>
      </c>
      <c r="E69" t="s">
        <v>13</v>
      </c>
      <c r="F69" t="s">
        <v>10</v>
      </c>
      <c r="G69" t="s">
        <v>1047</v>
      </c>
    </row>
    <row r="70" spans="1:7" x14ac:dyDescent="0.25">
      <c r="A70" s="25" t="s">
        <v>1001</v>
      </c>
    </row>
    <row r="71" spans="1:7" x14ac:dyDescent="0.25">
      <c r="A71" s="28" t="s">
        <v>20</v>
      </c>
      <c r="B71" s="22">
        <v>891</v>
      </c>
      <c r="C71" s="22">
        <v>1332</v>
      </c>
      <c r="D71" s="22">
        <v>1282</v>
      </c>
      <c r="E71" s="22">
        <v>739</v>
      </c>
      <c r="F71" s="22">
        <v>560</v>
      </c>
      <c r="G71" s="22">
        <v>4804</v>
      </c>
    </row>
    <row r="72" spans="1:7" x14ac:dyDescent="0.25">
      <c r="A72" s="28" t="s">
        <v>12</v>
      </c>
      <c r="B72" s="22">
        <v>1991</v>
      </c>
      <c r="C72" s="22">
        <v>1886</v>
      </c>
      <c r="D72" s="22">
        <v>1206</v>
      </c>
      <c r="E72" s="22">
        <v>884</v>
      </c>
      <c r="F72" s="22">
        <v>1722</v>
      </c>
      <c r="G72" s="22">
        <v>7689</v>
      </c>
    </row>
    <row r="73" spans="1:7" x14ac:dyDescent="0.25">
      <c r="A73" s="28" t="s">
        <v>8</v>
      </c>
      <c r="B73" s="22">
        <v>1163</v>
      </c>
      <c r="C73" s="22">
        <v>1180</v>
      </c>
      <c r="D73" s="22">
        <v>1616</v>
      </c>
      <c r="E73" s="22">
        <v>1043</v>
      </c>
      <c r="F73" s="22">
        <v>1747</v>
      </c>
      <c r="G73" s="22">
        <v>6749</v>
      </c>
    </row>
    <row r="74" spans="1:7" x14ac:dyDescent="0.25">
      <c r="A74" s="28" t="s">
        <v>16</v>
      </c>
      <c r="B74" s="22">
        <v>1438</v>
      </c>
      <c r="C74" s="22">
        <v>1616</v>
      </c>
      <c r="D74" s="22">
        <v>866</v>
      </c>
      <c r="E74" s="22">
        <v>829</v>
      </c>
      <c r="F74" s="22">
        <v>2070</v>
      </c>
      <c r="G74" s="22">
        <v>6819</v>
      </c>
    </row>
    <row r="75" spans="1:7" x14ac:dyDescent="0.25">
      <c r="A75" s="25" t="s">
        <v>1000</v>
      </c>
    </row>
    <row r="76" spans="1:7" x14ac:dyDescent="0.25">
      <c r="A76" s="28" t="s">
        <v>24</v>
      </c>
      <c r="B76" s="22">
        <v>1233</v>
      </c>
      <c r="C76" s="22">
        <v>223</v>
      </c>
      <c r="D76" s="22">
        <v>1680</v>
      </c>
      <c r="E76" s="22">
        <v>990</v>
      </c>
      <c r="F76" s="22">
        <v>1508</v>
      </c>
      <c r="G76" s="22">
        <v>5634</v>
      </c>
    </row>
    <row r="77" spans="1:7" x14ac:dyDescent="0.25">
      <c r="A77" s="28" t="s">
        <v>15</v>
      </c>
      <c r="B77" s="22">
        <v>1598</v>
      </c>
      <c r="C77" s="22">
        <v>1907</v>
      </c>
      <c r="D77" s="22">
        <v>869</v>
      </c>
      <c r="E77" s="22">
        <v>1426</v>
      </c>
      <c r="F77" s="22">
        <v>1416</v>
      </c>
      <c r="G77" s="22">
        <v>7216</v>
      </c>
    </row>
    <row r="78" spans="1:7" x14ac:dyDescent="0.25">
      <c r="A78" s="28" t="s">
        <v>5</v>
      </c>
      <c r="B78" s="22">
        <v>900</v>
      </c>
      <c r="C78" s="22">
        <v>1016</v>
      </c>
      <c r="D78" s="22">
        <v>960</v>
      </c>
      <c r="E78" s="22">
        <v>940</v>
      </c>
      <c r="F78" s="22">
        <v>1193</v>
      </c>
      <c r="G78" s="22">
        <v>5009</v>
      </c>
    </row>
    <row r="79" spans="1:7" x14ac:dyDescent="0.25">
      <c r="A79" s="28" t="s">
        <v>18</v>
      </c>
      <c r="B79" s="22">
        <v>900</v>
      </c>
      <c r="C79" s="22">
        <v>1470</v>
      </c>
      <c r="D79" s="22">
        <v>1617</v>
      </c>
      <c r="E79" s="22">
        <v>1314</v>
      </c>
      <c r="F79" s="22">
        <v>941</v>
      </c>
      <c r="G79" s="22">
        <v>6242</v>
      </c>
    </row>
    <row r="80" spans="1:7" x14ac:dyDescent="0.25">
      <c r="A80" s="28" t="s">
        <v>14</v>
      </c>
      <c r="B80" s="22">
        <v>1255</v>
      </c>
      <c r="C80" s="22">
        <v>516</v>
      </c>
      <c r="D80" s="22">
        <v>1874</v>
      </c>
      <c r="E80" s="22">
        <v>1863</v>
      </c>
      <c r="F80" s="22">
        <v>1722</v>
      </c>
      <c r="G80" s="22">
        <v>7230</v>
      </c>
    </row>
    <row r="81" spans="1:7" x14ac:dyDescent="0.25">
      <c r="A81" s="28" t="s">
        <v>19</v>
      </c>
      <c r="B81" s="22">
        <v>1138</v>
      </c>
      <c r="C81" s="22">
        <v>1898</v>
      </c>
      <c r="D81" s="22">
        <v>1482</v>
      </c>
      <c r="E81" s="22">
        <v>846</v>
      </c>
      <c r="F81" s="22">
        <v>1154</v>
      </c>
      <c r="G81" s="22">
        <v>6518</v>
      </c>
    </row>
    <row r="82" spans="1:7" x14ac:dyDescent="0.25">
      <c r="A82" s="25" t="s">
        <v>999</v>
      </c>
    </row>
    <row r="83" spans="1:7" x14ac:dyDescent="0.25">
      <c r="A83" s="28" t="s">
        <v>17</v>
      </c>
      <c r="B83" s="22">
        <v>1655</v>
      </c>
      <c r="C83" s="22">
        <v>805</v>
      </c>
      <c r="D83" s="22">
        <v>2263</v>
      </c>
      <c r="E83" s="22">
        <v>987</v>
      </c>
      <c r="F83" s="22">
        <v>1075</v>
      </c>
      <c r="G83" s="22">
        <v>6785</v>
      </c>
    </row>
    <row r="84" spans="1:7" x14ac:dyDescent="0.25">
      <c r="A84" s="28" t="s">
        <v>23</v>
      </c>
      <c r="B84" s="22">
        <v>1104</v>
      </c>
      <c r="C84" s="22">
        <v>2280</v>
      </c>
      <c r="D84" s="22">
        <v>1445</v>
      </c>
      <c r="E84" s="22">
        <v>1722</v>
      </c>
      <c r="F84" s="22">
        <v>1196</v>
      </c>
      <c r="G84" s="22">
        <v>7747</v>
      </c>
    </row>
    <row r="85" spans="1:7" x14ac:dyDescent="0.25">
      <c r="A85" s="28" t="s">
        <v>7</v>
      </c>
      <c r="B85" s="22">
        <v>372</v>
      </c>
      <c r="C85" s="22">
        <v>1818</v>
      </c>
      <c r="D85" s="22">
        <v>1346</v>
      </c>
      <c r="E85" s="22">
        <v>1156</v>
      </c>
      <c r="F85" s="22">
        <v>1484</v>
      </c>
      <c r="G85" s="22">
        <v>6176</v>
      </c>
    </row>
    <row r="86" spans="1:7" x14ac:dyDescent="0.25">
      <c r="A86" s="28" t="s">
        <v>22</v>
      </c>
      <c r="B86" s="22">
        <v>1415</v>
      </c>
      <c r="C86" s="22">
        <v>1271</v>
      </c>
      <c r="D86" s="22">
        <v>1214</v>
      </c>
      <c r="E86" s="22">
        <v>1135</v>
      </c>
      <c r="F86" s="22">
        <v>1566</v>
      </c>
      <c r="G86" s="22">
        <v>6601</v>
      </c>
    </row>
    <row r="87" spans="1:7" x14ac:dyDescent="0.25">
      <c r="A87" s="28" t="s">
        <v>21</v>
      </c>
      <c r="B87" s="22">
        <v>1362</v>
      </c>
      <c r="C87" s="22">
        <v>1363</v>
      </c>
      <c r="D87" s="22">
        <v>1152</v>
      </c>
      <c r="E87" s="22">
        <v>777</v>
      </c>
      <c r="F87" s="22">
        <v>750</v>
      </c>
      <c r="G87"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29429-3222-42BC-AF83-5AC3D99805EF}">
  <dimension ref="A1:AL35"/>
  <sheetViews>
    <sheetView topLeftCell="A5" workbookViewId="0">
      <selection activeCell="T39" sqref="T39"/>
    </sheetView>
  </sheetViews>
  <sheetFormatPr defaultRowHeight="15" x14ac:dyDescent="0.25"/>
  <cols>
    <col min="1" max="2" width="2.7109375" style="20" customWidth="1"/>
    <col min="3" max="19" width="9.140625" style="20"/>
    <col min="20" max="20" width="10.85546875" style="20" customWidth="1"/>
    <col min="21" max="25" width="9.140625" style="20"/>
    <col min="26" max="26" width="13.28515625" style="20" bestFit="1" customWidth="1"/>
    <col min="27" max="38" width="9.140625" style="20"/>
  </cols>
  <sheetData>
    <row r="1" spans="3:26" ht="40.5" customHeight="1" x14ac:dyDescent="0.25">
      <c r="C1" s="44" t="s">
        <v>1086</v>
      </c>
      <c r="D1" s="45"/>
      <c r="E1" s="45"/>
      <c r="F1" s="45"/>
      <c r="G1" s="45"/>
      <c r="H1" s="45"/>
      <c r="I1" s="45"/>
      <c r="J1" s="45"/>
      <c r="K1" s="45"/>
      <c r="L1" s="45"/>
    </row>
    <row r="2" spans="3:26" x14ac:dyDescent="0.25">
      <c r="C2" s="45"/>
      <c r="D2" s="45"/>
      <c r="E2" s="45"/>
      <c r="F2" s="45"/>
      <c r="G2" s="45"/>
      <c r="H2" s="45"/>
      <c r="I2" s="45"/>
      <c r="J2" s="45"/>
      <c r="K2" s="45"/>
      <c r="L2" s="45"/>
    </row>
    <row r="4" spans="3:26" x14ac:dyDescent="0.25">
      <c r="Y4" s="42" t="e" vm="6">
        <f>'Pivot Table'!K46</f>
        <v>#VALUE!</v>
      </c>
      <c r="Z4" s="42"/>
    </row>
    <row r="5" spans="3:26" x14ac:dyDescent="0.25">
      <c r="Y5" s="42"/>
      <c r="Z5" s="42"/>
    </row>
    <row r="6" spans="3:26" x14ac:dyDescent="0.25">
      <c r="Y6" s="42"/>
      <c r="Z6" s="42"/>
    </row>
    <row r="7" spans="3:26" x14ac:dyDescent="0.25">
      <c r="Y7" s="42"/>
      <c r="Z7" s="42"/>
    </row>
    <row r="8" spans="3:26" x14ac:dyDescent="0.25">
      <c r="Y8" s="42"/>
      <c r="Z8" s="42"/>
    </row>
    <row r="9" spans="3:26" x14ac:dyDescent="0.25">
      <c r="Y9" s="42"/>
      <c r="Z9" s="42"/>
    </row>
    <row r="11" spans="3:26" ht="15.75" x14ac:dyDescent="0.25">
      <c r="Y11" s="43" t="str">
        <f>'Pivot Table'!K40</f>
        <v>% of Calls: 22%</v>
      </c>
      <c r="Z11" s="43"/>
    </row>
    <row r="12" spans="3:26" ht="15.75" x14ac:dyDescent="0.25">
      <c r="Y12" s="43" t="str">
        <f>'Pivot Table'!K41</f>
        <v>Call Rank: 1</v>
      </c>
      <c r="Z12" s="43"/>
    </row>
    <row r="13" spans="3:26" ht="15.75" x14ac:dyDescent="0.25">
      <c r="Y13" s="43" t="str">
        <f>'Pivot Table'!K42</f>
        <v>Amount Rank: 2</v>
      </c>
      <c r="Z13" s="43"/>
    </row>
    <row r="17" spans="20:26" x14ac:dyDescent="0.25">
      <c r="T17" s="29"/>
      <c r="U17" s="30" t="str" cm="1">
        <f t="array" ref="U17:Y17">'Pivot Table'!B69:F69</f>
        <v>R01</v>
      </c>
      <c r="V17" s="30" t="str">
        <v>R02</v>
      </c>
      <c r="W17" s="30" t="str">
        <v>R03</v>
      </c>
      <c r="X17" s="30" t="str">
        <v>R04</v>
      </c>
      <c r="Y17" s="30" t="str">
        <v>R05</v>
      </c>
      <c r="Z17" s="31" t="s">
        <v>1077</v>
      </c>
    </row>
    <row r="18" spans="20:26" x14ac:dyDescent="0.25">
      <c r="T18" s="32" t="str" cm="1">
        <f t="array" ref="T18:Z35">IF('Pivot Table'!A70:G87="","",'Pivot Table'!A70:G87)</f>
        <v>Cincinnati</v>
      </c>
      <c r="U18" s="33" t="str">
        <v/>
      </c>
      <c r="V18" s="33" t="str">
        <v/>
      </c>
      <c r="W18" s="33" t="str">
        <v/>
      </c>
      <c r="X18" s="33" t="str">
        <v/>
      </c>
      <c r="Y18" s="33" t="str">
        <v/>
      </c>
      <c r="Z18" s="34" t="str">
        <v/>
      </c>
    </row>
    <row r="19" spans="20:26" x14ac:dyDescent="0.25">
      <c r="T19" s="35" t="str">
        <v>C0003</v>
      </c>
      <c r="U19" s="36">
        <v>891</v>
      </c>
      <c r="V19" s="36">
        <v>1332</v>
      </c>
      <c r="W19" s="36">
        <v>1282</v>
      </c>
      <c r="X19" s="36">
        <v>739</v>
      </c>
      <c r="Y19" s="36">
        <v>560</v>
      </c>
      <c r="Z19" s="37">
        <v>4804</v>
      </c>
    </row>
    <row r="20" spans="20:26" x14ac:dyDescent="0.25">
      <c r="T20" s="35" t="str">
        <v>C0004</v>
      </c>
      <c r="U20" s="36">
        <v>1991</v>
      </c>
      <c r="V20" s="36">
        <v>1886</v>
      </c>
      <c r="W20" s="36">
        <v>1206</v>
      </c>
      <c r="X20" s="36">
        <v>884</v>
      </c>
      <c r="Y20" s="36">
        <v>1722</v>
      </c>
      <c r="Z20" s="37">
        <v>7689</v>
      </c>
    </row>
    <row r="21" spans="20:26" x14ac:dyDescent="0.25">
      <c r="T21" s="35" t="str">
        <v>C0011</v>
      </c>
      <c r="U21" s="36">
        <v>1163</v>
      </c>
      <c r="V21" s="36">
        <v>1180</v>
      </c>
      <c r="W21" s="36">
        <v>1616</v>
      </c>
      <c r="X21" s="36">
        <v>1043</v>
      </c>
      <c r="Y21" s="36">
        <v>1747</v>
      </c>
      <c r="Z21" s="37">
        <v>6749</v>
      </c>
    </row>
    <row r="22" spans="20:26" x14ac:dyDescent="0.25">
      <c r="T22" s="35" t="str">
        <v>C0012</v>
      </c>
      <c r="U22" s="36">
        <v>1438</v>
      </c>
      <c r="V22" s="36">
        <v>1616</v>
      </c>
      <c r="W22" s="36">
        <v>866</v>
      </c>
      <c r="X22" s="36">
        <v>829</v>
      </c>
      <c r="Y22" s="36">
        <v>2070</v>
      </c>
      <c r="Z22" s="37">
        <v>6819</v>
      </c>
    </row>
    <row r="23" spans="20:26" x14ac:dyDescent="0.25">
      <c r="T23" s="32" t="str">
        <v>Cleveland</v>
      </c>
      <c r="U23" s="36" t="str">
        <v/>
      </c>
      <c r="V23" s="36" t="str">
        <v/>
      </c>
      <c r="W23" s="36" t="str">
        <v/>
      </c>
      <c r="X23" s="36" t="str">
        <v/>
      </c>
      <c r="Y23" s="36" t="str">
        <v/>
      </c>
      <c r="Z23" s="37" t="str">
        <v/>
      </c>
    </row>
    <row r="24" spans="20:26" x14ac:dyDescent="0.25">
      <c r="T24" s="35" t="str">
        <v>C0002</v>
      </c>
      <c r="U24" s="36">
        <v>1233</v>
      </c>
      <c r="V24" s="36">
        <v>223</v>
      </c>
      <c r="W24" s="36">
        <v>1680</v>
      </c>
      <c r="X24" s="36">
        <v>990</v>
      </c>
      <c r="Y24" s="36">
        <v>1508</v>
      </c>
      <c r="Z24" s="37">
        <v>5634</v>
      </c>
    </row>
    <row r="25" spans="20:26" x14ac:dyDescent="0.25">
      <c r="T25" s="35" t="str">
        <v>C0007</v>
      </c>
      <c r="U25" s="36">
        <v>1598</v>
      </c>
      <c r="V25" s="36">
        <v>1907</v>
      </c>
      <c r="W25" s="36">
        <v>869</v>
      </c>
      <c r="X25" s="36">
        <v>1426</v>
      </c>
      <c r="Y25" s="36">
        <v>1416</v>
      </c>
      <c r="Z25" s="37">
        <v>7216</v>
      </c>
    </row>
    <row r="26" spans="20:26" x14ac:dyDescent="0.25">
      <c r="T26" s="35" t="str">
        <v>C0008</v>
      </c>
      <c r="U26" s="36">
        <v>900</v>
      </c>
      <c r="V26" s="36">
        <v>1016</v>
      </c>
      <c r="W26" s="36">
        <v>960</v>
      </c>
      <c r="X26" s="36">
        <v>940</v>
      </c>
      <c r="Y26" s="36">
        <v>1193</v>
      </c>
      <c r="Z26" s="37">
        <v>5009</v>
      </c>
    </row>
    <row r="27" spans="20:26" x14ac:dyDescent="0.25">
      <c r="T27" s="35" t="str">
        <v>C0010</v>
      </c>
      <c r="U27" s="36">
        <v>900</v>
      </c>
      <c r="V27" s="36">
        <v>1470</v>
      </c>
      <c r="W27" s="36">
        <v>1617</v>
      </c>
      <c r="X27" s="36">
        <v>1314</v>
      </c>
      <c r="Y27" s="36">
        <v>941</v>
      </c>
      <c r="Z27" s="37">
        <v>6242</v>
      </c>
    </row>
    <row r="28" spans="20:26" x14ac:dyDescent="0.25">
      <c r="T28" s="35" t="str">
        <v>C0013</v>
      </c>
      <c r="U28" s="36">
        <v>1255</v>
      </c>
      <c r="V28" s="36">
        <v>516</v>
      </c>
      <c r="W28" s="36">
        <v>1874</v>
      </c>
      <c r="X28" s="36">
        <v>1863</v>
      </c>
      <c r="Y28" s="36">
        <v>1722</v>
      </c>
      <c r="Z28" s="37">
        <v>7230</v>
      </c>
    </row>
    <row r="29" spans="20:26" x14ac:dyDescent="0.25">
      <c r="T29" s="35" t="str">
        <v>C0015</v>
      </c>
      <c r="U29" s="36">
        <v>1138</v>
      </c>
      <c r="V29" s="36">
        <v>1898</v>
      </c>
      <c r="W29" s="36">
        <v>1482</v>
      </c>
      <c r="X29" s="36">
        <v>846</v>
      </c>
      <c r="Y29" s="36">
        <v>1154</v>
      </c>
      <c r="Z29" s="37">
        <v>6518</v>
      </c>
    </row>
    <row r="30" spans="20:26" x14ac:dyDescent="0.25">
      <c r="T30" s="32" t="str">
        <v>Columbus</v>
      </c>
      <c r="U30" s="36" t="str">
        <v/>
      </c>
      <c r="V30" s="36" t="str">
        <v/>
      </c>
      <c r="W30" s="36" t="str">
        <v/>
      </c>
      <c r="X30" s="36" t="str">
        <v/>
      </c>
      <c r="Y30" s="36" t="str">
        <v/>
      </c>
      <c r="Z30" s="37" t="str">
        <v/>
      </c>
    </row>
    <row r="31" spans="20:26" x14ac:dyDescent="0.25">
      <c r="T31" s="35" t="str">
        <v>C0001</v>
      </c>
      <c r="U31" s="36">
        <v>1655</v>
      </c>
      <c r="V31" s="36">
        <v>805</v>
      </c>
      <c r="W31" s="36">
        <v>2263</v>
      </c>
      <c r="X31" s="36">
        <v>987</v>
      </c>
      <c r="Y31" s="36">
        <v>1075</v>
      </c>
      <c r="Z31" s="37">
        <v>6785</v>
      </c>
    </row>
    <row r="32" spans="20:26" x14ac:dyDescent="0.25">
      <c r="T32" s="35" t="str">
        <v>C0005</v>
      </c>
      <c r="U32" s="36">
        <v>1104</v>
      </c>
      <c r="V32" s="36">
        <v>2280</v>
      </c>
      <c r="W32" s="36">
        <v>1445</v>
      </c>
      <c r="X32" s="36">
        <v>1722</v>
      </c>
      <c r="Y32" s="36">
        <v>1196</v>
      </c>
      <c r="Z32" s="37">
        <v>7747</v>
      </c>
    </row>
    <row r="33" spans="20:26" x14ac:dyDescent="0.25">
      <c r="T33" s="35" t="str">
        <v>C0006</v>
      </c>
      <c r="U33" s="36">
        <v>372</v>
      </c>
      <c r="V33" s="36">
        <v>1818</v>
      </c>
      <c r="W33" s="36">
        <v>1346</v>
      </c>
      <c r="X33" s="36">
        <v>1156</v>
      </c>
      <c r="Y33" s="36">
        <v>1484</v>
      </c>
      <c r="Z33" s="37">
        <v>6176</v>
      </c>
    </row>
    <row r="34" spans="20:26" x14ac:dyDescent="0.25">
      <c r="T34" s="35" t="str">
        <v>C0009</v>
      </c>
      <c r="U34" s="36">
        <v>1415</v>
      </c>
      <c r="V34" s="36">
        <v>1271</v>
      </c>
      <c r="W34" s="36">
        <v>1214</v>
      </c>
      <c r="X34" s="36">
        <v>1135</v>
      </c>
      <c r="Y34" s="36">
        <v>1566</v>
      </c>
      <c r="Z34" s="37">
        <v>6601</v>
      </c>
    </row>
    <row r="35" spans="20:26" x14ac:dyDescent="0.25">
      <c r="T35" s="38" t="str">
        <v>C0014</v>
      </c>
      <c r="U35" s="39">
        <v>1362</v>
      </c>
      <c r="V35" s="39">
        <v>1363</v>
      </c>
      <c r="W35" s="39">
        <v>1152</v>
      </c>
      <c r="X35" s="39">
        <v>777</v>
      </c>
      <c r="Y35" s="39">
        <v>750</v>
      </c>
      <c r="Z35" s="40">
        <v>5404</v>
      </c>
    </row>
  </sheetData>
  <mergeCells count="5">
    <mergeCell ref="Y4:Z9"/>
    <mergeCell ref="Y11:Z11"/>
    <mergeCell ref="Y12:Z12"/>
    <mergeCell ref="Y13:Z13"/>
    <mergeCell ref="C1:L2"/>
  </mergeCells>
  <conditionalFormatting sqref="U18:Y35">
    <cfRule type="dataBar" priority="2">
      <dataBar>
        <cfvo type="num" val="0"/>
        <cfvo type="formula" val="MAX($U$18:$Y$35)*2"/>
        <color theme="5"/>
      </dataBar>
      <extLst>
        <ext xmlns:x14="http://schemas.microsoft.com/office/spreadsheetml/2009/9/main" uri="{B025F937-C7B1-47D3-B67F-A62EFF666E3E}">
          <x14:id>{901B5321-C7B0-4D25-9DF8-1C7076EEE87A}</x14:id>
        </ext>
      </extLst>
    </cfRule>
    <cfRule type="dataBar" priority="3">
      <dataBar>
        <cfvo type="num" val="0"/>
        <cfvo type="formula" val="MAX($U$18:$Y$35)*2"/>
        <color theme="4" tint="0.39997558519241921"/>
      </dataBar>
      <extLst>
        <ext xmlns:x14="http://schemas.microsoft.com/office/spreadsheetml/2009/9/main" uri="{B025F937-C7B1-47D3-B67F-A62EFF666E3E}">
          <x14:id>{EE15D742-26F7-4C56-99ED-490DF1F96594}</x14:id>
        </ext>
      </extLst>
    </cfRule>
    <cfRule type="dataBar" priority="4">
      <dataBar>
        <cfvo type="min"/>
        <cfvo type="max"/>
        <color rgb="FFFFB628"/>
      </dataBar>
      <extLst>
        <ext xmlns:x14="http://schemas.microsoft.com/office/spreadsheetml/2009/9/main" uri="{B025F937-C7B1-47D3-B67F-A62EFF666E3E}">
          <x14:id>{E871BEAD-E276-4706-9BCB-44E7EE4C483A}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6" id="{1CA66CA8-C126-4A5D-A9D0-23C7E0C5CF53}">
            <xm:f>U$17='Pivot Table'!$A$39</xm:f>
            <x14:dxf>
              <fill>
                <patternFill>
                  <bgColor theme="9" tint="0.39994506668294322"/>
                </patternFill>
              </fill>
              <border>
                <left style="thin">
                  <color theme="1"/>
                </left>
                <right style="thin">
                  <color theme="1"/>
                </right>
                <top/>
                <bottom/>
                <vertical/>
                <horizontal/>
              </border>
            </x14:dxf>
          </x14:cfRule>
          <xm:sqref>U17:Y35</xm:sqref>
        </x14:conditionalFormatting>
        <x14:conditionalFormatting xmlns:xm="http://schemas.microsoft.com/office/excel/2006/main">
          <x14:cfRule type="dataBar" id="{901B5321-C7B0-4D25-9DF8-1C7076EEE87A}">
            <x14:dataBar minLength="0" maxLength="100" gradient="0">
              <x14:cfvo type="num">
                <xm:f>0</xm:f>
              </x14:cfvo>
              <x14:cfvo type="formula">
                <xm:f>MAX($U$18:$Y$35)*2</xm:f>
              </x14:cfvo>
              <x14:negativeFillColor rgb="FFFF0000"/>
              <x14:axisColor rgb="FF000000"/>
            </x14:dataBar>
          </x14:cfRule>
          <x14:cfRule type="dataBar" id="{EE15D742-26F7-4C56-99ED-490DF1F96594}">
            <x14:dataBar minLength="0" maxLength="100" gradient="0">
              <x14:cfvo type="num">
                <xm:f>0</xm:f>
              </x14:cfvo>
              <x14:cfvo type="formula">
                <xm:f>MAX($U$18:$Y$35)*2</xm:f>
              </x14:cfvo>
              <x14:negativeFillColor rgb="FFFF0000"/>
              <x14:axisColor rgb="FF000000"/>
            </x14:dataBar>
          </x14:cfRule>
          <x14:cfRule type="dataBar" id="{E871BEAD-E276-4706-9BCB-44E7EE4C483A}">
            <x14:dataBar minLength="0" maxLength="100" gradient="0">
              <x14:cfvo type="autoMin"/>
              <x14:cfvo type="autoMax"/>
              <x14:negativeFillColor rgb="FFFF0000"/>
              <x14:axisColor rgb="FF000000"/>
            </x14:dataBar>
          </x14:cfRule>
          <xm:sqref>U18:Y35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 Table</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Meghana Lakshminarayan</cp:lastModifiedBy>
  <dcterms:created xsi:type="dcterms:W3CDTF">2021-03-14T20:21:32Z</dcterms:created>
  <dcterms:modified xsi:type="dcterms:W3CDTF">2025-08-26T03:27:00Z</dcterms:modified>
</cp:coreProperties>
</file>