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Meghana L\OneDrive\Desktop\Downtown Assignment\"/>
    </mc:Choice>
  </mc:AlternateContent>
  <xr:revisionPtr revIDLastSave="0" documentId="13_ncr:1_{01B8EF90-E180-4FB1-A9C0-D3F4C0F7C3DE}" xr6:coauthVersionLast="47" xr6:coauthVersionMax="47" xr10:uidLastSave="{00000000-0000-0000-0000-000000000000}"/>
  <bookViews>
    <workbookView xWindow="-120" yWindow="-120" windowWidth="29040" windowHeight="15720" activeTab="3" xr2:uid="{E9D63C0F-627D-4A25-A7C1-A577F92CADA5}"/>
  </bookViews>
  <sheets>
    <sheet name="CAFB_HungerEstimates" sheetId="1" r:id="rId1"/>
    <sheet name="Calculations" sheetId="2" r:id="rId2"/>
    <sheet name="Pivots" sheetId="4" r:id="rId3"/>
    <sheet name="Dashboard" sheetId="5" r:id="rId4"/>
  </sheets>
  <definedNames>
    <definedName name="_xlchart.v5.0" hidden="1">Pivots!$K$1</definedName>
    <definedName name="_xlchart.v5.1" hidden="1">Pivots!$K$2:$K$4</definedName>
    <definedName name="_xlchart.v5.2" hidden="1">Pivots!$L$1</definedName>
    <definedName name="_xlchart.v5.3" hidden="1">Pivots!$L$2:$L$4</definedName>
    <definedName name="Slicer_State__Label">#N/A</definedName>
  </definedNames>
  <calcPr calcId="191029"/>
  <pivotCaches>
    <pivotCache cacheId="14"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4" l="1"/>
  <c r="L2" i="4"/>
  <c r="L4" i="4"/>
  <c r="L3" i="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2" i="2"/>
  <c r="G154" i="2"/>
  <c r="G281" i="2"/>
  <c r="G474" i="2"/>
  <c r="G731" i="2"/>
  <c r="G901" i="2"/>
  <c r="G956" i="2"/>
  <c r="F33" i="2"/>
  <c r="F63" i="2"/>
  <c r="F149" i="2"/>
  <c r="F173" i="2"/>
  <c r="F204" i="2"/>
  <c r="F234" i="2"/>
  <c r="F258" i="2"/>
  <c r="F289" i="2"/>
  <c r="F405" i="2"/>
  <c r="F426" i="2"/>
  <c r="F453" i="2"/>
  <c r="F498" i="2"/>
  <c r="F521" i="2"/>
  <c r="F544" i="2"/>
  <c r="F562" i="2"/>
  <c r="F585" i="2"/>
  <c r="F608" i="2"/>
  <c r="F626" i="2"/>
  <c r="F663" i="2"/>
  <c r="F791" i="2"/>
  <c r="F919" i="2"/>
  <c r="F945" i="2"/>
  <c r="F955" i="2"/>
  <c r="F965" i="2"/>
  <c r="F973" i="2"/>
  <c r="F981" i="2"/>
  <c r="F989" i="2"/>
  <c r="F997" i="2"/>
  <c r="F1005" i="2"/>
  <c r="F1013" i="2"/>
  <c r="F1021" i="2"/>
  <c r="F1029"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F118" i="2" s="1"/>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F374" i="2" s="1"/>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2" i="2"/>
  <c r="D3" i="2"/>
  <c r="D4" i="2"/>
  <c r="D5" i="2"/>
  <c r="D6" i="2"/>
  <c r="D7" i="2"/>
  <c r="D8" i="2"/>
  <c r="F8" i="2" s="1"/>
  <c r="D9" i="2"/>
  <c r="D10" i="2"/>
  <c r="F10" i="2" s="1"/>
  <c r="D11" i="2"/>
  <c r="D12" i="2"/>
  <c r="F12" i="2" s="1"/>
  <c r="D13" i="2"/>
  <c r="D14" i="2"/>
  <c r="D15" i="2"/>
  <c r="D16" i="2"/>
  <c r="F16" i="2" s="1"/>
  <c r="G16" i="2" s="1"/>
  <c r="D17" i="2"/>
  <c r="D18" i="2"/>
  <c r="D19" i="2"/>
  <c r="D20" i="2"/>
  <c r="D21" i="2"/>
  <c r="D22" i="2"/>
  <c r="D23" i="2"/>
  <c r="D24" i="2"/>
  <c r="D25" i="2"/>
  <c r="D26" i="2"/>
  <c r="D27" i="2"/>
  <c r="D28" i="2"/>
  <c r="D29" i="2"/>
  <c r="D30" i="2"/>
  <c r="D31" i="2"/>
  <c r="D32" i="2"/>
  <c r="D33" i="2"/>
  <c r="D34" i="2"/>
  <c r="D35" i="2"/>
  <c r="F35" i="2" s="1"/>
  <c r="D36" i="2"/>
  <c r="D37" i="2"/>
  <c r="D38" i="2"/>
  <c r="D39" i="2"/>
  <c r="D40" i="2"/>
  <c r="D41" i="2"/>
  <c r="D42" i="2"/>
  <c r="D43" i="2"/>
  <c r="D44" i="2"/>
  <c r="D45" i="2"/>
  <c r="D46" i="2"/>
  <c r="D47" i="2"/>
  <c r="D48" i="2"/>
  <c r="D49" i="2"/>
  <c r="D50" i="2"/>
  <c r="D51" i="2"/>
  <c r="D52" i="2"/>
  <c r="D53" i="2"/>
  <c r="D54" i="2"/>
  <c r="D55" i="2"/>
  <c r="D56" i="2"/>
  <c r="D57" i="2"/>
  <c r="D58" i="2"/>
  <c r="D59" i="2"/>
  <c r="D60" i="2"/>
  <c r="D61" i="2"/>
  <c r="F61" i="2" s="1"/>
  <c r="D62" i="2"/>
  <c r="D63" i="2"/>
  <c r="D64" i="2"/>
  <c r="D65" i="2"/>
  <c r="D66" i="2"/>
  <c r="F66" i="2" s="1"/>
  <c r="D67" i="2"/>
  <c r="D68" i="2"/>
  <c r="D69" i="2"/>
  <c r="D70" i="2"/>
  <c r="D71" i="2"/>
  <c r="D72" i="2"/>
  <c r="D73" i="2"/>
  <c r="D74" i="2"/>
  <c r="D75" i="2"/>
  <c r="D76" i="2"/>
  <c r="D77" i="2"/>
  <c r="D78" i="2"/>
  <c r="D79" i="2"/>
  <c r="D80" i="2"/>
  <c r="D81" i="2"/>
  <c r="F81" i="2" s="1"/>
  <c r="D82" i="2"/>
  <c r="D83" i="2"/>
  <c r="D84" i="2"/>
  <c r="D85" i="2"/>
  <c r="D86" i="2"/>
  <c r="D87" i="2"/>
  <c r="D88" i="2"/>
  <c r="F88" i="2" s="1"/>
  <c r="G88" i="2" s="1"/>
  <c r="D89" i="2"/>
  <c r="F89" i="2" s="1"/>
  <c r="D90" i="2"/>
  <c r="D91" i="2"/>
  <c r="D92" i="2"/>
  <c r="D93" i="2"/>
  <c r="D94" i="2"/>
  <c r="D95" i="2"/>
  <c r="D96" i="2"/>
  <c r="D97" i="2"/>
  <c r="D98" i="2"/>
  <c r="D99" i="2"/>
  <c r="D100" i="2"/>
  <c r="D101" i="2"/>
  <c r="D102" i="2"/>
  <c r="D103" i="2"/>
  <c r="D104" i="2"/>
  <c r="D105" i="2"/>
  <c r="D106" i="2"/>
  <c r="F106" i="2" s="1"/>
  <c r="D107" i="2"/>
  <c r="F107" i="2" s="1"/>
  <c r="D108" i="2"/>
  <c r="D109" i="2"/>
  <c r="D110" i="2"/>
  <c r="D111" i="2"/>
  <c r="D112" i="2"/>
  <c r="D113" i="2"/>
  <c r="D114" i="2"/>
  <c r="D115" i="2"/>
  <c r="F115" i="2" s="1"/>
  <c r="D116" i="2"/>
  <c r="D117" i="2"/>
  <c r="F117" i="2" s="1"/>
  <c r="D118" i="2"/>
  <c r="D119" i="2"/>
  <c r="D120" i="2"/>
  <c r="D121" i="2"/>
  <c r="D122" i="2"/>
  <c r="D123" i="2"/>
  <c r="D124" i="2"/>
  <c r="D125" i="2"/>
  <c r="D126" i="2"/>
  <c r="D127" i="2"/>
  <c r="D128" i="2"/>
  <c r="D129" i="2"/>
  <c r="D130" i="2"/>
  <c r="F130" i="2" s="1"/>
  <c r="D131" i="2"/>
  <c r="D132" i="2"/>
  <c r="D133" i="2"/>
  <c r="D134" i="2"/>
  <c r="D135" i="2"/>
  <c r="D136" i="2"/>
  <c r="F136" i="2" s="1"/>
  <c r="D137" i="2"/>
  <c r="D138" i="2"/>
  <c r="F138" i="2" s="1"/>
  <c r="D139" i="2"/>
  <c r="D140" i="2"/>
  <c r="F140" i="2" s="1"/>
  <c r="D141" i="2"/>
  <c r="F141" i="2" s="1"/>
  <c r="D142" i="2"/>
  <c r="D143" i="2"/>
  <c r="D144" i="2"/>
  <c r="D145" i="2"/>
  <c r="D146" i="2"/>
  <c r="D147" i="2"/>
  <c r="D148" i="2"/>
  <c r="D149" i="2"/>
  <c r="D150" i="2"/>
  <c r="F150" i="2" s="1"/>
  <c r="D151" i="2"/>
  <c r="D152" i="2"/>
  <c r="D153" i="2"/>
  <c r="D154" i="2"/>
  <c r="F154" i="2" s="1"/>
  <c r="D155" i="2"/>
  <c r="D156" i="2"/>
  <c r="D157" i="2"/>
  <c r="D158" i="2"/>
  <c r="D159" i="2"/>
  <c r="D160" i="2"/>
  <c r="D161" i="2"/>
  <c r="F161" i="2" s="1"/>
  <c r="D162" i="2"/>
  <c r="F162" i="2" s="1"/>
  <c r="D163" i="2"/>
  <c r="D164" i="2"/>
  <c r="D165" i="2"/>
  <c r="D166" i="2"/>
  <c r="D167" i="2"/>
  <c r="D168" i="2"/>
  <c r="D169" i="2"/>
  <c r="D170" i="2"/>
  <c r="F170" i="2" s="1"/>
  <c r="D171" i="2"/>
  <c r="D172" i="2"/>
  <c r="F172" i="2" s="1"/>
  <c r="D173" i="2"/>
  <c r="D174" i="2"/>
  <c r="D175" i="2"/>
  <c r="D176" i="2"/>
  <c r="D177" i="2"/>
  <c r="D178" i="2"/>
  <c r="D179" i="2"/>
  <c r="D180" i="2"/>
  <c r="D181" i="2"/>
  <c r="D182" i="2"/>
  <c r="D183" i="2"/>
  <c r="D184" i="2"/>
  <c r="D185" i="2"/>
  <c r="D186" i="2"/>
  <c r="D187" i="2"/>
  <c r="D188" i="2"/>
  <c r="D189" i="2"/>
  <c r="F189" i="2" s="1"/>
  <c r="D190" i="2"/>
  <c r="D191" i="2"/>
  <c r="D192" i="2"/>
  <c r="D193" i="2"/>
  <c r="D194" i="2"/>
  <c r="F194" i="2" s="1"/>
  <c r="D195" i="2"/>
  <c r="D196" i="2"/>
  <c r="D197" i="2"/>
  <c r="D198" i="2"/>
  <c r="D199" i="2"/>
  <c r="D200" i="2"/>
  <c r="D201" i="2"/>
  <c r="D202" i="2"/>
  <c r="F202" i="2" s="1"/>
  <c r="D203" i="2"/>
  <c r="D204" i="2"/>
  <c r="D205" i="2"/>
  <c r="F205" i="2" s="1"/>
  <c r="D206" i="2"/>
  <c r="D207" i="2"/>
  <c r="D208" i="2"/>
  <c r="F208" i="2" s="1"/>
  <c r="D209" i="2"/>
  <c r="F209" i="2" s="1"/>
  <c r="G209" i="2" s="1"/>
  <c r="D210" i="2"/>
  <c r="D211" i="2"/>
  <c r="D212" i="2"/>
  <c r="D213" i="2"/>
  <c r="F213" i="2" s="1"/>
  <c r="D214" i="2"/>
  <c r="D215" i="2"/>
  <c r="D216" i="2"/>
  <c r="D217" i="2"/>
  <c r="D218" i="2"/>
  <c r="D219" i="2"/>
  <c r="D220" i="2"/>
  <c r="D221" i="2"/>
  <c r="D222" i="2"/>
  <c r="D223" i="2"/>
  <c r="D224" i="2"/>
  <c r="D225" i="2"/>
  <c r="D226" i="2"/>
  <c r="F226" i="2" s="1"/>
  <c r="D227" i="2"/>
  <c r="F227" i="2" s="1"/>
  <c r="D228" i="2"/>
  <c r="D229" i="2"/>
  <c r="D230" i="2"/>
  <c r="D231" i="2"/>
  <c r="D232" i="2"/>
  <c r="D233" i="2"/>
  <c r="D234" i="2"/>
  <c r="D235" i="2"/>
  <c r="F235" i="2" s="1"/>
  <c r="D236" i="2"/>
  <c r="F236" i="2" s="1"/>
  <c r="D237" i="2"/>
  <c r="F237" i="2" s="1"/>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F266" i="2" s="1"/>
  <c r="D267" i="2"/>
  <c r="D268" i="2"/>
  <c r="F268" i="2" s="1"/>
  <c r="D269" i="2"/>
  <c r="D270" i="2"/>
  <c r="D271" i="2"/>
  <c r="D272" i="2"/>
  <c r="D273" i="2"/>
  <c r="D274" i="2"/>
  <c r="D275" i="2"/>
  <c r="D276" i="2"/>
  <c r="D277" i="2"/>
  <c r="D278" i="2"/>
  <c r="D279" i="2"/>
  <c r="D280" i="2"/>
  <c r="F280" i="2" s="1"/>
  <c r="D281" i="2"/>
  <c r="F281" i="2" s="1"/>
  <c r="D282" i="2"/>
  <c r="F282" i="2" s="1"/>
  <c r="D283" i="2"/>
  <c r="D284" i="2"/>
  <c r="D285" i="2"/>
  <c r="D286" i="2"/>
  <c r="D287" i="2"/>
  <c r="D288" i="2"/>
  <c r="D289" i="2"/>
  <c r="D290" i="2"/>
  <c r="F290" i="2" s="1"/>
  <c r="D291" i="2"/>
  <c r="D292" i="2"/>
  <c r="D293" i="2"/>
  <c r="D294" i="2"/>
  <c r="D295" i="2"/>
  <c r="D296" i="2"/>
  <c r="D297" i="2"/>
  <c r="D298" i="2"/>
  <c r="F298" i="2" s="1"/>
  <c r="D299" i="2"/>
  <c r="D300" i="2"/>
  <c r="D301" i="2"/>
  <c r="F301" i="2" s="1"/>
  <c r="D302" i="2"/>
  <c r="D303" i="2"/>
  <c r="D304" i="2"/>
  <c r="D305" i="2"/>
  <c r="D306" i="2"/>
  <c r="D307" i="2"/>
  <c r="F307" i="2" s="1"/>
  <c r="D308" i="2"/>
  <c r="D309" i="2"/>
  <c r="D310" i="2"/>
  <c r="D311" i="2"/>
  <c r="D312" i="2"/>
  <c r="D313" i="2"/>
  <c r="D314" i="2"/>
  <c r="D315" i="2"/>
  <c r="D316" i="2"/>
  <c r="D317" i="2"/>
  <c r="D318" i="2"/>
  <c r="D319" i="2"/>
  <c r="D320" i="2"/>
  <c r="D321" i="2"/>
  <c r="D322" i="2"/>
  <c r="F322" i="2" s="1"/>
  <c r="D323" i="2"/>
  <c r="D324" i="2"/>
  <c r="D325" i="2"/>
  <c r="D326" i="2"/>
  <c r="D327" i="2"/>
  <c r="D328" i="2"/>
  <c r="F328" i="2" s="1"/>
  <c r="D329" i="2"/>
  <c r="D330" i="2"/>
  <c r="D331" i="2"/>
  <c r="D332" i="2"/>
  <c r="D333" i="2"/>
  <c r="D334" i="2"/>
  <c r="D335" i="2"/>
  <c r="D336" i="2"/>
  <c r="D337" i="2"/>
  <c r="D338" i="2"/>
  <c r="D339" i="2"/>
  <c r="D340" i="2"/>
  <c r="D341" i="2"/>
  <c r="D342" i="2"/>
  <c r="D343" i="2"/>
  <c r="F343" i="2" s="1"/>
  <c r="D344" i="2"/>
  <c r="D345" i="2"/>
  <c r="D346" i="2"/>
  <c r="D347" i="2"/>
  <c r="D348" i="2"/>
  <c r="D349" i="2"/>
  <c r="D350" i="2"/>
  <c r="D351" i="2"/>
  <c r="D352" i="2"/>
  <c r="D353" i="2"/>
  <c r="F353" i="2" s="1"/>
  <c r="G353" i="2" s="1"/>
  <c r="D354" i="2"/>
  <c r="F354" i="2" s="1"/>
  <c r="D355" i="2"/>
  <c r="F355" i="2" s="1"/>
  <c r="D356" i="2"/>
  <c r="D357" i="2"/>
  <c r="D358" i="2"/>
  <c r="D359" i="2"/>
  <c r="D360" i="2"/>
  <c r="D361" i="2"/>
  <c r="D362" i="2"/>
  <c r="F362" i="2" s="1"/>
  <c r="D363" i="2"/>
  <c r="D364" i="2"/>
  <c r="D365" i="2"/>
  <c r="D366" i="2"/>
  <c r="D367" i="2"/>
  <c r="D368" i="2"/>
  <c r="D369" i="2"/>
  <c r="D370" i="2"/>
  <c r="D371" i="2"/>
  <c r="D372" i="2"/>
  <c r="D373" i="2"/>
  <c r="F373" i="2" s="1"/>
  <c r="D374" i="2"/>
  <c r="D375" i="2"/>
  <c r="D376" i="2"/>
  <c r="D377" i="2"/>
  <c r="D378" i="2"/>
  <c r="D379" i="2"/>
  <c r="D380" i="2"/>
  <c r="D381" i="2"/>
  <c r="F381" i="2" s="1"/>
  <c r="D382" i="2"/>
  <c r="D383" i="2"/>
  <c r="D384" i="2"/>
  <c r="D385" i="2"/>
  <c r="D386" i="2"/>
  <c r="F386" i="2" s="1"/>
  <c r="D387" i="2"/>
  <c r="D388" i="2"/>
  <c r="D389" i="2"/>
  <c r="D390" i="2"/>
  <c r="D391" i="2"/>
  <c r="D392" i="2"/>
  <c r="D393" i="2"/>
  <c r="D394" i="2"/>
  <c r="F394" i="2" s="1"/>
  <c r="D395" i="2"/>
  <c r="D396" i="2"/>
  <c r="F396" i="2" s="1"/>
  <c r="D397" i="2"/>
  <c r="F397" i="2" s="1"/>
  <c r="D398" i="2"/>
  <c r="D399" i="2"/>
  <c r="D400" i="2"/>
  <c r="F400" i="2" s="1"/>
  <c r="D401" i="2"/>
  <c r="F401" i="2" s="1"/>
  <c r="D402" i="2"/>
  <c r="D403" i="2"/>
  <c r="D404" i="2"/>
  <c r="D405" i="2"/>
  <c r="D406" i="2"/>
  <c r="F406" i="2" s="1"/>
  <c r="D407" i="2"/>
  <c r="D408" i="2"/>
  <c r="F408" i="2" s="1"/>
  <c r="G408" i="2" s="1"/>
  <c r="D409" i="2"/>
  <c r="D410" i="2"/>
  <c r="D411" i="2"/>
  <c r="D412" i="2"/>
  <c r="D413" i="2"/>
  <c r="D414" i="2"/>
  <c r="D415" i="2"/>
  <c r="D416" i="2"/>
  <c r="D417" i="2"/>
  <c r="D418" i="2"/>
  <c r="D419" i="2"/>
  <c r="D420" i="2"/>
  <c r="D421" i="2"/>
  <c r="D422" i="2"/>
  <c r="D423" i="2"/>
  <c r="D424" i="2"/>
  <c r="D425" i="2"/>
  <c r="D426" i="2"/>
  <c r="D427" i="2"/>
  <c r="F427" i="2" s="1"/>
  <c r="D428" i="2"/>
  <c r="D429" i="2"/>
  <c r="F429" i="2" s="1"/>
  <c r="D430" i="2"/>
  <c r="D431" i="2"/>
  <c r="D432" i="2"/>
  <c r="D433" i="2"/>
  <c r="D434" i="2"/>
  <c r="F434" i="2" s="1"/>
  <c r="D435" i="2"/>
  <c r="D436" i="2"/>
  <c r="D437" i="2"/>
  <c r="D438" i="2"/>
  <c r="D439" i="2"/>
  <c r="D440" i="2"/>
  <c r="D441" i="2"/>
  <c r="D442" i="2"/>
  <c r="F442" i="2" s="1"/>
  <c r="D443" i="2"/>
  <c r="D444" i="2"/>
  <c r="D445" i="2"/>
  <c r="D446" i="2"/>
  <c r="D447" i="2"/>
  <c r="D448" i="2"/>
  <c r="D449" i="2"/>
  <c r="D450" i="2"/>
  <c r="D451" i="2"/>
  <c r="D452" i="2"/>
  <c r="F452" i="2" s="1"/>
  <c r="D453" i="2"/>
  <c r="D454" i="2"/>
  <c r="D455" i="2"/>
  <c r="D456" i="2"/>
  <c r="D457" i="2"/>
  <c r="D458" i="2"/>
  <c r="D459" i="2"/>
  <c r="D460" i="2"/>
  <c r="D461" i="2"/>
  <c r="F461" i="2" s="1"/>
  <c r="D462" i="2"/>
  <c r="D463" i="2"/>
  <c r="D464" i="2"/>
  <c r="D465" i="2"/>
  <c r="D466" i="2"/>
  <c r="D467" i="2"/>
  <c r="D468" i="2"/>
  <c r="D469" i="2"/>
  <c r="D470" i="2"/>
  <c r="D471" i="2"/>
  <c r="D472" i="2"/>
  <c r="D473" i="2"/>
  <c r="F473" i="2" s="1"/>
  <c r="D474" i="2"/>
  <c r="F474" i="2" s="1"/>
  <c r="D475" i="2"/>
  <c r="D476" i="2"/>
  <c r="D477" i="2"/>
  <c r="D478" i="2"/>
  <c r="D479" i="2"/>
  <c r="D480" i="2"/>
  <c r="D481" i="2"/>
  <c r="D482" i="2"/>
  <c r="D483" i="2"/>
  <c r="D484" i="2"/>
  <c r="D485" i="2"/>
  <c r="D486" i="2"/>
  <c r="D487" i="2"/>
  <c r="D488" i="2"/>
  <c r="D489" i="2"/>
  <c r="D490" i="2"/>
  <c r="F490" i="2" s="1"/>
  <c r="D491" i="2"/>
  <c r="D492" i="2"/>
  <c r="D493" i="2"/>
  <c r="D494" i="2"/>
  <c r="D495" i="2"/>
  <c r="D496" i="2"/>
  <c r="D497" i="2"/>
  <c r="D498" i="2"/>
  <c r="D499" i="2"/>
  <c r="F499" i="2" s="1"/>
  <c r="D500" i="2"/>
  <c r="D501" i="2"/>
  <c r="F501" i="2" s="1"/>
  <c r="D502" i="2"/>
  <c r="D503" i="2"/>
  <c r="D504" i="2"/>
  <c r="D505" i="2"/>
  <c r="D506" i="2"/>
  <c r="D507" i="2"/>
  <c r="D508" i="2"/>
  <c r="D509" i="2"/>
  <c r="D510" i="2"/>
  <c r="D511" i="2"/>
  <c r="D512" i="2"/>
  <c r="D513" i="2"/>
  <c r="D514" i="2"/>
  <c r="F514" i="2" s="1"/>
  <c r="D515" i="2"/>
  <c r="D516" i="2"/>
  <c r="D517" i="2"/>
  <c r="D518" i="2"/>
  <c r="D519" i="2"/>
  <c r="D520" i="2"/>
  <c r="D521" i="2"/>
  <c r="D522" i="2"/>
  <c r="F522" i="2" s="1"/>
  <c r="D523" i="2"/>
  <c r="D524" i="2"/>
  <c r="D525" i="2"/>
  <c r="D526" i="2"/>
  <c r="D527" i="2"/>
  <c r="D528" i="2"/>
  <c r="D529" i="2"/>
  <c r="D530" i="2"/>
  <c r="F530" i="2" s="1"/>
  <c r="D531" i="2"/>
  <c r="D532" i="2"/>
  <c r="D533" i="2"/>
  <c r="D534" i="2"/>
  <c r="D535" i="2"/>
  <c r="D536" i="2"/>
  <c r="D537" i="2"/>
  <c r="D538" i="2"/>
  <c r="F538" i="2" s="1"/>
  <c r="D539" i="2"/>
  <c r="D540" i="2"/>
  <c r="D541" i="2"/>
  <c r="D542" i="2"/>
  <c r="D543" i="2"/>
  <c r="D544" i="2"/>
  <c r="D545" i="2"/>
  <c r="D546" i="2"/>
  <c r="F546" i="2" s="1"/>
  <c r="G546" i="2" s="1"/>
  <c r="D547" i="2"/>
  <c r="F547" i="2" s="1"/>
  <c r="D548" i="2"/>
  <c r="D549" i="2"/>
  <c r="D550" i="2"/>
  <c r="D551" i="2"/>
  <c r="D552" i="2"/>
  <c r="D553" i="2"/>
  <c r="D554" i="2"/>
  <c r="F554" i="2" s="1"/>
  <c r="D555" i="2"/>
  <c r="D556" i="2"/>
  <c r="D557" i="2"/>
  <c r="D558" i="2"/>
  <c r="D559" i="2"/>
  <c r="D560" i="2"/>
  <c r="D561" i="2"/>
  <c r="D562" i="2"/>
  <c r="D563" i="2"/>
  <c r="D564" i="2"/>
  <c r="D565" i="2"/>
  <c r="D566" i="2"/>
  <c r="D567" i="2"/>
  <c r="D568" i="2"/>
  <c r="D569" i="2"/>
  <c r="D570" i="2"/>
  <c r="D571" i="2"/>
  <c r="D572" i="2"/>
  <c r="D573" i="2"/>
  <c r="F573" i="2" s="1"/>
  <c r="D574" i="2"/>
  <c r="D575" i="2"/>
  <c r="D576" i="2"/>
  <c r="D577" i="2"/>
  <c r="D578" i="2"/>
  <c r="F578" i="2" s="1"/>
  <c r="D579" i="2"/>
  <c r="D580" i="2"/>
  <c r="D581" i="2"/>
  <c r="D582" i="2"/>
  <c r="D583" i="2"/>
  <c r="D584" i="2"/>
  <c r="D585" i="2"/>
  <c r="G585" i="2" s="1"/>
  <c r="D586" i="2"/>
  <c r="F586" i="2" s="1"/>
  <c r="D587" i="2"/>
  <c r="F587" i="2" s="1"/>
  <c r="G587" i="2" s="1"/>
  <c r="D588" i="2"/>
  <c r="D589" i="2"/>
  <c r="D590" i="2"/>
  <c r="D591" i="2"/>
  <c r="D592" i="2"/>
  <c r="F592" i="2" s="1"/>
  <c r="D593" i="2"/>
  <c r="D594" i="2"/>
  <c r="F594" i="2" s="1"/>
  <c r="D595" i="2"/>
  <c r="D596" i="2"/>
  <c r="D597" i="2"/>
  <c r="D598" i="2"/>
  <c r="D599" i="2"/>
  <c r="D600" i="2"/>
  <c r="F600" i="2" s="1"/>
  <c r="D601" i="2"/>
  <c r="F601" i="2" s="1"/>
  <c r="D602" i="2"/>
  <c r="D603" i="2"/>
  <c r="D604" i="2"/>
  <c r="D605" i="2"/>
  <c r="D606" i="2"/>
  <c r="D607" i="2"/>
  <c r="D608" i="2"/>
  <c r="D609" i="2"/>
  <c r="D610" i="2"/>
  <c r="F610" i="2" s="1"/>
  <c r="D611" i="2"/>
  <c r="D612" i="2"/>
  <c r="D613" i="2"/>
  <c r="F613" i="2" s="1"/>
  <c r="D614" i="2"/>
  <c r="D615" i="2"/>
  <c r="D616" i="2"/>
  <c r="D617" i="2"/>
  <c r="D618" i="2"/>
  <c r="F618" i="2" s="1"/>
  <c r="D619" i="2"/>
  <c r="D620" i="2"/>
  <c r="D621" i="2"/>
  <c r="D622" i="2"/>
  <c r="D623" i="2"/>
  <c r="D624" i="2"/>
  <c r="D625" i="2"/>
  <c r="D626" i="2"/>
  <c r="D627" i="2"/>
  <c r="D628" i="2"/>
  <c r="D629" i="2"/>
  <c r="F629" i="2" s="1"/>
  <c r="D630" i="2"/>
  <c r="D631" i="2"/>
  <c r="D632" i="2"/>
  <c r="D633" i="2"/>
  <c r="D634" i="2"/>
  <c r="D635" i="2"/>
  <c r="D636" i="2"/>
  <c r="D637" i="2"/>
  <c r="D638" i="2"/>
  <c r="D639" i="2"/>
  <c r="D640" i="2"/>
  <c r="D641" i="2"/>
  <c r="D642" i="2"/>
  <c r="F642" i="2" s="1"/>
  <c r="D643" i="2"/>
  <c r="D644" i="2"/>
  <c r="D645" i="2"/>
  <c r="D646" i="2"/>
  <c r="D647" i="2"/>
  <c r="D648" i="2"/>
  <c r="D649" i="2"/>
  <c r="D650" i="2"/>
  <c r="D651" i="2"/>
  <c r="D652" i="2"/>
  <c r="D653" i="2"/>
  <c r="D654" i="2"/>
  <c r="D655" i="2"/>
  <c r="D656" i="2"/>
  <c r="D657" i="2"/>
  <c r="D658" i="2"/>
  <c r="D659" i="2"/>
  <c r="D660" i="2"/>
  <c r="D661" i="2"/>
  <c r="F661" i="2" s="1"/>
  <c r="D662" i="2"/>
  <c r="D663" i="2"/>
  <c r="D664" i="2"/>
  <c r="D665" i="2"/>
  <c r="D666" i="2"/>
  <c r="D667" i="2"/>
  <c r="D668" i="2"/>
  <c r="D669" i="2"/>
  <c r="D670" i="2"/>
  <c r="D671" i="2"/>
  <c r="D672" i="2"/>
  <c r="D673" i="2"/>
  <c r="F673" i="2" s="1"/>
  <c r="G673" i="2" s="1"/>
  <c r="D674" i="2"/>
  <c r="F674" i="2" s="1"/>
  <c r="D675" i="2"/>
  <c r="F675" i="2" s="1"/>
  <c r="D676" i="2"/>
  <c r="D677" i="2"/>
  <c r="D678" i="2"/>
  <c r="D679" i="2"/>
  <c r="D680" i="2"/>
  <c r="D681" i="2"/>
  <c r="D682" i="2"/>
  <c r="D683" i="2"/>
  <c r="D684" i="2"/>
  <c r="D685" i="2"/>
  <c r="D686" i="2"/>
  <c r="D687" i="2"/>
  <c r="D688" i="2"/>
  <c r="D689" i="2"/>
  <c r="D690" i="2"/>
  <c r="F690" i="2" s="1"/>
  <c r="D691" i="2"/>
  <c r="D692" i="2"/>
  <c r="D693" i="2"/>
  <c r="D694" i="2"/>
  <c r="D695" i="2"/>
  <c r="F695" i="2" s="1"/>
  <c r="D696" i="2"/>
  <c r="D697" i="2"/>
  <c r="D698" i="2"/>
  <c r="D699" i="2"/>
  <c r="F699" i="2" s="1"/>
  <c r="D700" i="2"/>
  <c r="F700" i="2" s="1"/>
  <c r="G700" i="2" s="1"/>
  <c r="D701" i="2"/>
  <c r="D702" i="2"/>
  <c r="D703" i="2"/>
  <c r="D704" i="2"/>
  <c r="D705" i="2"/>
  <c r="D706" i="2"/>
  <c r="F706" i="2" s="1"/>
  <c r="D707" i="2"/>
  <c r="D708" i="2"/>
  <c r="F708" i="2" s="1"/>
  <c r="D709" i="2"/>
  <c r="F709" i="2" s="1"/>
  <c r="D710" i="2"/>
  <c r="D711" i="2"/>
  <c r="D712" i="2"/>
  <c r="D713" i="2"/>
  <c r="D714" i="2"/>
  <c r="D715" i="2"/>
  <c r="D716" i="2"/>
  <c r="D717" i="2"/>
  <c r="D718" i="2"/>
  <c r="D719" i="2"/>
  <c r="D720" i="2"/>
  <c r="D721" i="2"/>
  <c r="D722" i="2"/>
  <c r="F722" i="2" s="1"/>
  <c r="D723" i="2"/>
  <c r="D724" i="2"/>
  <c r="D725" i="2"/>
  <c r="D726" i="2"/>
  <c r="D727" i="2"/>
  <c r="D728" i="2"/>
  <c r="D729" i="2"/>
  <c r="D730" i="2"/>
  <c r="D731" i="2"/>
  <c r="F731" i="2" s="1"/>
  <c r="D732" i="2"/>
  <c r="F732" i="2" s="1"/>
  <c r="D733" i="2"/>
  <c r="D734" i="2"/>
  <c r="D735" i="2"/>
  <c r="D736" i="2"/>
  <c r="D737" i="2"/>
  <c r="D738" i="2"/>
  <c r="F738" i="2" s="1"/>
  <c r="D739" i="2"/>
  <c r="D740" i="2"/>
  <c r="F740" i="2" s="1"/>
  <c r="D741" i="2"/>
  <c r="F741" i="2" s="1"/>
  <c r="D742" i="2"/>
  <c r="D743" i="2"/>
  <c r="D744" i="2"/>
  <c r="D745" i="2"/>
  <c r="D746" i="2"/>
  <c r="D747" i="2"/>
  <c r="D748" i="2"/>
  <c r="D749" i="2"/>
  <c r="D750" i="2"/>
  <c r="D751" i="2"/>
  <c r="D752" i="2"/>
  <c r="F752" i="2" s="1"/>
  <c r="D753" i="2"/>
  <c r="F753" i="2" s="1"/>
  <c r="D754" i="2"/>
  <c r="F754" i="2" s="1"/>
  <c r="D755" i="2"/>
  <c r="D756" i="2"/>
  <c r="D757" i="2"/>
  <c r="D758" i="2"/>
  <c r="D759" i="2"/>
  <c r="D760" i="2"/>
  <c r="D761" i="2"/>
  <c r="F761" i="2" s="1"/>
  <c r="G761" i="2" s="1"/>
  <c r="D762" i="2"/>
  <c r="D763" i="2"/>
  <c r="F763" i="2" s="1"/>
  <c r="D764" i="2"/>
  <c r="F764" i="2" s="1"/>
  <c r="D765" i="2"/>
  <c r="D766" i="2"/>
  <c r="D767" i="2"/>
  <c r="D768" i="2"/>
  <c r="D769" i="2"/>
  <c r="D770" i="2"/>
  <c r="F770" i="2" s="1"/>
  <c r="D771" i="2"/>
  <c r="D772" i="2"/>
  <c r="F772" i="2" s="1"/>
  <c r="D773" i="2"/>
  <c r="F773" i="2" s="1"/>
  <c r="D774" i="2"/>
  <c r="D775" i="2"/>
  <c r="D776" i="2"/>
  <c r="D777" i="2"/>
  <c r="D778" i="2"/>
  <c r="D779" i="2"/>
  <c r="D780" i="2"/>
  <c r="D781" i="2"/>
  <c r="D782" i="2"/>
  <c r="D783" i="2"/>
  <c r="D784" i="2"/>
  <c r="F784" i="2" s="1"/>
  <c r="D785" i="2"/>
  <c r="F785" i="2" s="1"/>
  <c r="G785" i="2" s="1"/>
  <c r="D786" i="2"/>
  <c r="F786" i="2" s="1"/>
  <c r="D787" i="2"/>
  <c r="D788" i="2"/>
  <c r="D789" i="2"/>
  <c r="D790" i="2"/>
  <c r="D791" i="2"/>
  <c r="D792" i="2"/>
  <c r="D793" i="2"/>
  <c r="D794" i="2"/>
  <c r="D795" i="2"/>
  <c r="F795" i="2" s="1"/>
  <c r="D796" i="2"/>
  <c r="F796" i="2" s="1"/>
  <c r="D797" i="2"/>
  <c r="D798" i="2"/>
  <c r="D799" i="2"/>
  <c r="D800" i="2"/>
  <c r="D801" i="2"/>
  <c r="D802" i="2"/>
  <c r="F802" i="2" s="1"/>
  <c r="D803" i="2"/>
  <c r="D804" i="2"/>
  <c r="F804" i="2" s="1"/>
  <c r="D805" i="2"/>
  <c r="F805" i="2" s="1"/>
  <c r="D806" i="2"/>
  <c r="D807" i="2"/>
  <c r="D808" i="2"/>
  <c r="D809" i="2"/>
  <c r="D810" i="2"/>
  <c r="D811" i="2"/>
  <c r="D812" i="2"/>
  <c r="D813" i="2"/>
  <c r="D814" i="2"/>
  <c r="D815" i="2"/>
  <c r="D816" i="2"/>
  <c r="F816" i="2" s="1"/>
  <c r="G816" i="2" s="1"/>
  <c r="D817" i="2"/>
  <c r="F817" i="2" s="1"/>
  <c r="D818" i="2"/>
  <c r="F818" i="2" s="1"/>
  <c r="D819" i="2"/>
  <c r="D820" i="2"/>
  <c r="D821" i="2"/>
  <c r="D822" i="2"/>
  <c r="D823" i="2"/>
  <c r="F823" i="2" s="1"/>
  <c r="D824" i="2"/>
  <c r="D825" i="2"/>
  <c r="D826" i="2"/>
  <c r="D827" i="2"/>
  <c r="F827" i="2" s="1"/>
  <c r="D828" i="2"/>
  <c r="F828" i="2" s="1"/>
  <c r="D829" i="2"/>
  <c r="D830" i="2"/>
  <c r="D831" i="2"/>
  <c r="D832" i="2"/>
  <c r="D833" i="2"/>
  <c r="D834" i="2"/>
  <c r="F834" i="2" s="1"/>
  <c r="D835" i="2"/>
  <c r="D836" i="2"/>
  <c r="F836" i="2" s="1"/>
  <c r="D837" i="2"/>
  <c r="F837" i="2" s="1"/>
  <c r="D838" i="2"/>
  <c r="D839" i="2"/>
  <c r="D840" i="2"/>
  <c r="D841" i="2"/>
  <c r="D842" i="2"/>
  <c r="D843" i="2"/>
  <c r="D844" i="2"/>
  <c r="D845" i="2"/>
  <c r="D846" i="2"/>
  <c r="D847" i="2"/>
  <c r="D848" i="2"/>
  <c r="F848" i="2" s="1"/>
  <c r="D849" i="2"/>
  <c r="F849" i="2" s="1"/>
  <c r="D850" i="2"/>
  <c r="F850" i="2" s="1"/>
  <c r="D851" i="2"/>
  <c r="D852" i="2"/>
  <c r="D853" i="2"/>
  <c r="D854" i="2"/>
  <c r="D855" i="2"/>
  <c r="D856" i="2"/>
  <c r="D857" i="2"/>
  <c r="D858" i="2"/>
  <c r="D859" i="2"/>
  <c r="F859" i="2" s="1"/>
  <c r="D860" i="2"/>
  <c r="F860" i="2" s="1"/>
  <c r="D861" i="2"/>
  <c r="D862" i="2"/>
  <c r="D863" i="2"/>
  <c r="D864" i="2"/>
  <c r="D865" i="2"/>
  <c r="D866" i="2"/>
  <c r="F866" i="2" s="1"/>
  <c r="D867" i="2"/>
  <c r="D868" i="2"/>
  <c r="F868" i="2" s="1"/>
  <c r="D869" i="2"/>
  <c r="F869" i="2" s="1"/>
  <c r="D870" i="2"/>
  <c r="D871" i="2"/>
  <c r="D872" i="2"/>
  <c r="D873" i="2"/>
  <c r="D874" i="2"/>
  <c r="D875" i="2"/>
  <c r="D876" i="2"/>
  <c r="D877" i="2"/>
  <c r="D878" i="2"/>
  <c r="D879" i="2"/>
  <c r="D880" i="2"/>
  <c r="F880" i="2" s="1"/>
  <c r="D881" i="2"/>
  <c r="D882" i="2"/>
  <c r="F882" i="2" s="1"/>
  <c r="D883" i="2"/>
  <c r="D884" i="2"/>
  <c r="D885" i="2"/>
  <c r="D886" i="2"/>
  <c r="D887" i="2"/>
  <c r="D888" i="2"/>
  <c r="D889" i="2"/>
  <c r="D890" i="2"/>
  <c r="D891" i="2"/>
  <c r="F891" i="2" s="1"/>
  <c r="D892" i="2"/>
  <c r="F892" i="2" s="1"/>
  <c r="D893" i="2"/>
  <c r="D894" i="2"/>
  <c r="D895" i="2"/>
  <c r="D896" i="2"/>
  <c r="D897" i="2"/>
  <c r="D898" i="2"/>
  <c r="F898" i="2" s="1"/>
  <c r="D899" i="2"/>
  <c r="D900" i="2"/>
  <c r="F900" i="2" s="1"/>
  <c r="D901" i="2"/>
  <c r="F901" i="2" s="1"/>
  <c r="D902" i="2"/>
  <c r="D903" i="2"/>
  <c r="D904" i="2"/>
  <c r="D905" i="2"/>
  <c r="D906" i="2"/>
  <c r="D907" i="2"/>
  <c r="D908" i="2"/>
  <c r="D909" i="2"/>
  <c r="D910" i="2"/>
  <c r="D911" i="2"/>
  <c r="D912" i="2"/>
  <c r="D913" i="2"/>
  <c r="D914" i="2"/>
  <c r="F914" i="2" s="1"/>
  <c r="D915" i="2"/>
  <c r="D916" i="2"/>
  <c r="D917" i="2"/>
  <c r="D918" i="2"/>
  <c r="D919" i="2"/>
  <c r="D920" i="2"/>
  <c r="D921" i="2"/>
  <c r="D922" i="2"/>
  <c r="D923" i="2"/>
  <c r="F923" i="2" s="1"/>
  <c r="D924" i="2"/>
  <c r="F924" i="2" s="1"/>
  <c r="D925" i="2"/>
  <c r="D926" i="2"/>
  <c r="D927" i="2"/>
  <c r="D928" i="2"/>
  <c r="D929" i="2"/>
  <c r="D930" i="2"/>
  <c r="F930" i="2" s="1"/>
  <c r="D931" i="2"/>
  <c r="D932" i="2"/>
  <c r="F932" i="2" s="1"/>
  <c r="G932" i="2" s="1"/>
  <c r="D933" i="2"/>
  <c r="F933" i="2" s="1"/>
  <c r="D934" i="2"/>
  <c r="D935" i="2"/>
  <c r="D936" i="2"/>
  <c r="D937" i="2"/>
  <c r="D938" i="2"/>
  <c r="D939" i="2"/>
  <c r="D940" i="2"/>
  <c r="D941" i="2"/>
  <c r="D942" i="2"/>
  <c r="D943" i="2"/>
  <c r="D944" i="2"/>
  <c r="D945" i="2"/>
  <c r="G945" i="2" s="1"/>
  <c r="D946" i="2"/>
  <c r="F946" i="2" s="1"/>
  <c r="D947" i="2"/>
  <c r="F947" i="2" s="1"/>
  <c r="D948" i="2"/>
  <c r="D949" i="2"/>
  <c r="D950" i="2"/>
  <c r="D951" i="2"/>
  <c r="D952" i="2"/>
  <c r="D953" i="2"/>
  <c r="D954" i="2"/>
  <c r="F954" i="2" s="1"/>
  <c r="D955" i="2"/>
  <c r="G955" i="2" s="1"/>
  <c r="D956" i="2"/>
  <c r="F956" i="2" s="1"/>
  <c r="D957" i="2"/>
  <c r="D958" i="2"/>
  <c r="F958" i="2" s="1"/>
  <c r="D959" i="2"/>
  <c r="D960" i="2"/>
  <c r="D961" i="2"/>
  <c r="D962" i="2"/>
  <c r="F962" i="2" s="1"/>
  <c r="D963" i="2"/>
  <c r="F963" i="2" s="1"/>
  <c r="D964" i="2"/>
  <c r="F964" i="2" s="1"/>
  <c r="D965" i="2"/>
  <c r="G965" i="2" s="1"/>
  <c r="D966" i="2"/>
  <c r="D967" i="2"/>
  <c r="D968" i="2"/>
  <c r="D969" i="2"/>
  <c r="D970" i="2"/>
  <c r="F970" i="2" s="1"/>
  <c r="D971" i="2"/>
  <c r="F971" i="2" s="1"/>
  <c r="D972" i="2"/>
  <c r="F972" i="2" s="1"/>
  <c r="D973" i="2"/>
  <c r="D974" i="2"/>
  <c r="D975" i="2"/>
  <c r="D976" i="2"/>
  <c r="F976" i="2" s="1"/>
  <c r="D977" i="2"/>
  <c r="F977" i="2" s="1"/>
  <c r="D978" i="2"/>
  <c r="F978" i="2" s="1"/>
  <c r="D979" i="2"/>
  <c r="F979" i="2" s="1"/>
  <c r="D980" i="2"/>
  <c r="F980" i="2" s="1"/>
  <c r="D981" i="2"/>
  <c r="D982" i="2"/>
  <c r="F982" i="2" s="1"/>
  <c r="D983" i="2"/>
  <c r="D984" i="2"/>
  <c r="D985" i="2"/>
  <c r="F985" i="2" s="1"/>
  <c r="D986" i="2"/>
  <c r="F986" i="2" s="1"/>
  <c r="D987" i="2"/>
  <c r="F987" i="2" s="1"/>
  <c r="G987" i="2" s="1"/>
  <c r="D988" i="2"/>
  <c r="F988" i="2" s="1"/>
  <c r="D989" i="2"/>
  <c r="D990" i="2"/>
  <c r="F990" i="2" s="1"/>
  <c r="D991" i="2"/>
  <c r="D992" i="2"/>
  <c r="D993" i="2"/>
  <c r="D994" i="2"/>
  <c r="F994" i="2" s="1"/>
  <c r="D995" i="2"/>
  <c r="F995" i="2" s="1"/>
  <c r="D996" i="2"/>
  <c r="F996" i="2" s="1"/>
  <c r="D997" i="2"/>
  <c r="D998" i="2"/>
  <c r="D999" i="2"/>
  <c r="D1000" i="2"/>
  <c r="D1001" i="2"/>
  <c r="D1002" i="2"/>
  <c r="F1002" i="2" s="1"/>
  <c r="D1003" i="2"/>
  <c r="F1003" i="2" s="1"/>
  <c r="D1004" i="2"/>
  <c r="F1004" i="2" s="1"/>
  <c r="D1005" i="2"/>
  <c r="D1006" i="2"/>
  <c r="D1007" i="2"/>
  <c r="D1008" i="2"/>
  <c r="F1008" i="2" s="1"/>
  <c r="D1009" i="2"/>
  <c r="F1009" i="2" s="1"/>
  <c r="D1010" i="2"/>
  <c r="F1010" i="2" s="1"/>
  <c r="D1011" i="2"/>
  <c r="F1011" i="2" s="1"/>
  <c r="D1012" i="2"/>
  <c r="F1012" i="2" s="1"/>
  <c r="D1013" i="2"/>
  <c r="D1014" i="2"/>
  <c r="F1014" i="2" s="1"/>
  <c r="D1015" i="2"/>
  <c r="D1016" i="2"/>
  <c r="D1017" i="2"/>
  <c r="F1017" i="2" s="1"/>
  <c r="G1017" i="2" s="1"/>
  <c r="D1018" i="2"/>
  <c r="D1019" i="2"/>
  <c r="F1019" i="2" s="1"/>
  <c r="D1020" i="2"/>
  <c r="F1020" i="2" s="1"/>
  <c r="D1021" i="2"/>
  <c r="D1022" i="2"/>
  <c r="F1022" i="2" s="1"/>
  <c r="D1023" i="2"/>
  <c r="D1024" i="2"/>
  <c r="D1025" i="2"/>
  <c r="D1026" i="2"/>
  <c r="D1027" i="2"/>
  <c r="F1027" i="2" s="1"/>
  <c r="D1028" i="2"/>
  <c r="D1029" i="2"/>
  <c r="G1029" i="2" s="1"/>
  <c r="D1030" i="2"/>
  <c r="D1031" i="2"/>
  <c r="D1032" i="2"/>
  <c r="D1033" i="2"/>
  <c r="D1034" i="2"/>
  <c r="D1035" i="2"/>
  <c r="F1035" i="2" s="1"/>
  <c r="D1036" i="2"/>
  <c r="F1036" i="2" s="1"/>
  <c r="D1037" i="2"/>
  <c r="D1038" i="2"/>
  <c r="D1039" i="2"/>
  <c r="D1040" i="2"/>
  <c r="F1040" i="2" s="1"/>
  <c r="D2" i="2"/>
  <c r="F2" i="2" s="1"/>
  <c r="G2"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2"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2" i="2"/>
  <c r="G426" i="2" l="1"/>
  <c r="G234" i="2"/>
  <c r="F1039" i="2"/>
  <c r="G1039" i="2" s="1"/>
  <c r="F1031" i="2"/>
  <c r="G1031" i="2" s="1"/>
  <c r="F1023" i="2"/>
  <c r="G1023" i="2" s="1"/>
  <c r="F1015" i="2"/>
  <c r="G1015" i="2" s="1"/>
  <c r="F1007" i="2"/>
  <c r="G1007" i="2" s="1"/>
  <c r="F999" i="2"/>
  <c r="G999" i="2" s="1"/>
  <c r="F991" i="2"/>
  <c r="G991" i="2" s="1"/>
  <c r="F983" i="2"/>
  <c r="G983" i="2" s="1"/>
  <c r="G975" i="2"/>
  <c r="F975" i="2"/>
  <c r="F967" i="2"/>
  <c r="G967" i="2" s="1"/>
  <c r="F959" i="2"/>
  <c r="G959" i="2" s="1"/>
  <c r="F951" i="2"/>
  <c r="G951" i="2" s="1"/>
  <c r="F943" i="2"/>
  <c r="G943" i="2" s="1"/>
  <c r="F927" i="2"/>
  <c r="G927" i="2" s="1"/>
  <c r="G919" i="2"/>
  <c r="F911" i="2"/>
  <c r="G911" i="2" s="1"/>
  <c r="F895" i="2"/>
  <c r="G895" i="2" s="1"/>
  <c r="F879" i="2"/>
  <c r="G879" i="2" s="1"/>
  <c r="F863" i="2"/>
  <c r="G863" i="2" s="1"/>
  <c r="G847" i="2"/>
  <c r="F847" i="2"/>
  <c r="F831" i="2"/>
  <c r="G831" i="2" s="1"/>
  <c r="G823" i="2"/>
  <c r="F815" i="2"/>
  <c r="G815" i="2" s="1"/>
  <c r="F799" i="2"/>
  <c r="G799" i="2" s="1"/>
  <c r="G791" i="2"/>
  <c r="F783" i="2"/>
  <c r="G783" i="2" s="1"/>
  <c r="F767" i="2"/>
  <c r="G767" i="2" s="1"/>
  <c r="F751" i="2"/>
  <c r="G751" i="2" s="1"/>
  <c r="F735" i="2"/>
  <c r="G735" i="2" s="1"/>
  <c r="F719" i="2"/>
  <c r="G719" i="2" s="1"/>
  <c r="F703" i="2"/>
  <c r="G703" i="2" s="1"/>
  <c r="G695" i="2"/>
  <c r="F687" i="2"/>
  <c r="G687" i="2" s="1"/>
  <c r="F671" i="2"/>
  <c r="G671" i="2" s="1"/>
  <c r="G663" i="2"/>
  <c r="F655" i="2"/>
  <c r="G655" i="2" s="1"/>
  <c r="F639" i="2"/>
  <c r="G639" i="2" s="1"/>
  <c r="F631" i="2"/>
  <c r="G631" i="2" s="1"/>
  <c r="F623" i="2"/>
  <c r="G623" i="2" s="1"/>
  <c r="F615" i="2"/>
  <c r="G615" i="2"/>
  <c r="F607" i="2"/>
  <c r="G607" i="2" s="1"/>
  <c r="F599" i="2"/>
  <c r="G599" i="2" s="1"/>
  <c r="F591" i="2"/>
  <c r="G591" i="2" s="1"/>
  <c r="F583" i="2"/>
  <c r="G583" i="2" s="1"/>
  <c r="F575" i="2"/>
  <c r="G575" i="2" s="1"/>
  <c r="F567" i="2"/>
  <c r="G567" i="2" s="1"/>
  <c r="F559" i="2"/>
  <c r="G559" i="2" s="1"/>
  <c r="F551" i="2"/>
  <c r="G551" i="2" s="1"/>
  <c r="F543" i="2"/>
  <c r="G543" i="2" s="1"/>
  <c r="F535" i="2"/>
  <c r="G535" i="2" s="1"/>
  <c r="F527" i="2"/>
  <c r="G527" i="2" s="1"/>
  <c r="F519" i="2"/>
  <c r="G519" i="2" s="1"/>
  <c r="F511" i="2"/>
  <c r="G511" i="2" s="1"/>
  <c r="F503" i="2"/>
  <c r="G503" i="2" s="1"/>
  <c r="F495" i="2"/>
  <c r="G495" i="2" s="1"/>
  <c r="F487" i="2"/>
  <c r="G487" i="2" s="1"/>
  <c r="F471" i="2"/>
  <c r="G471" i="2" s="1"/>
  <c r="G463" i="2"/>
  <c r="F463" i="2"/>
  <c r="F455" i="2"/>
  <c r="G455" i="2"/>
  <c r="F447" i="2"/>
  <c r="G447" i="2" s="1"/>
  <c r="F439" i="2"/>
  <c r="G439" i="2" s="1"/>
  <c r="F431" i="2"/>
  <c r="G431" i="2" s="1"/>
  <c r="F423" i="2"/>
  <c r="G423" i="2" s="1"/>
  <c r="F415" i="2"/>
  <c r="G415" i="2" s="1"/>
  <c r="F407" i="2"/>
  <c r="G407" i="2" s="1"/>
  <c r="F399" i="2"/>
  <c r="G399" i="2" s="1"/>
  <c r="F391" i="2"/>
  <c r="G391" i="2" s="1"/>
  <c r="F383" i="2"/>
  <c r="G383" i="2" s="1"/>
  <c r="G375" i="2"/>
  <c r="F375" i="2"/>
  <c r="F367" i="2"/>
  <c r="G367" i="2" s="1"/>
  <c r="F359" i="2"/>
  <c r="G359" i="2" s="1"/>
  <c r="F351" i="2"/>
  <c r="G351" i="2" s="1"/>
  <c r="G343" i="2"/>
  <c r="F335" i="2"/>
  <c r="G335" i="2" s="1"/>
  <c r="F327" i="2"/>
  <c r="G327" i="2"/>
  <c r="F311" i="2"/>
  <c r="G311" i="2" s="1"/>
  <c r="F303" i="2"/>
  <c r="G303" i="2" s="1"/>
  <c r="F295" i="2"/>
  <c r="G295" i="2" s="1"/>
  <c r="F287" i="2"/>
  <c r="G287" i="2" s="1"/>
  <c r="F279" i="2"/>
  <c r="G279" i="2" s="1"/>
  <c r="F271" i="2"/>
  <c r="G271" i="2" s="1"/>
  <c r="F263" i="2"/>
  <c r="G263" i="2" s="1"/>
  <c r="F255" i="2"/>
  <c r="G255" i="2" s="1"/>
  <c r="G247" i="2"/>
  <c r="F247" i="2"/>
  <c r="F239" i="2"/>
  <c r="G239" i="2" s="1"/>
  <c r="F231" i="2"/>
  <c r="G231" i="2" s="1"/>
  <c r="F223" i="2"/>
  <c r="G223" i="2" s="1"/>
  <c r="F215" i="2"/>
  <c r="G215" i="2" s="1"/>
  <c r="F207" i="2"/>
  <c r="G207" i="2" s="1"/>
  <c r="F199" i="2"/>
  <c r="G199" i="2" s="1"/>
  <c r="F191" i="2"/>
  <c r="G191" i="2" s="1"/>
  <c r="F183" i="2"/>
  <c r="G183" i="2" s="1"/>
  <c r="F175" i="2"/>
  <c r="G175" i="2" s="1"/>
  <c r="F167" i="2"/>
  <c r="G167" i="2" s="1"/>
  <c r="F159" i="2"/>
  <c r="G159" i="2" s="1"/>
  <c r="F151" i="2"/>
  <c r="G151" i="2" s="1"/>
  <c r="F143" i="2"/>
  <c r="G143" i="2" s="1"/>
  <c r="F135" i="2"/>
  <c r="G135" i="2" s="1"/>
  <c r="F127" i="2"/>
  <c r="G127" i="2" s="1"/>
  <c r="F119" i="2"/>
  <c r="G119" i="2" s="1"/>
  <c r="F111" i="2"/>
  <c r="G111" i="2" s="1"/>
  <c r="F103" i="2"/>
  <c r="G103" i="2" s="1"/>
  <c r="F95" i="2"/>
  <c r="G95" i="2" s="1"/>
  <c r="F79" i="2"/>
  <c r="G79" i="2"/>
  <c r="F71" i="2"/>
  <c r="G71" i="2" s="1"/>
  <c r="G63" i="2"/>
  <c r="F55" i="2"/>
  <c r="G55" i="2" s="1"/>
  <c r="F47" i="2"/>
  <c r="G47" i="2" s="1"/>
  <c r="F39" i="2"/>
  <c r="G39" i="2" s="1"/>
  <c r="F31" i="2"/>
  <c r="G31" i="2" s="1"/>
  <c r="F23" i="2"/>
  <c r="G23" i="2" s="1"/>
  <c r="F15" i="2"/>
  <c r="G15" i="2" s="1"/>
  <c r="F7" i="2"/>
  <c r="G7" i="2" s="1"/>
  <c r="F935" i="2"/>
  <c r="G935" i="2" s="1"/>
  <c r="F807" i="2"/>
  <c r="G807" i="2" s="1"/>
  <c r="F679" i="2"/>
  <c r="G679" i="2" s="1"/>
  <c r="F319" i="2"/>
  <c r="G319" i="2" s="1"/>
  <c r="F87" i="2"/>
  <c r="G87" i="2" s="1"/>
  <c r="F1038" i="2"/>
  <c r="G1038" i="2" s="1"/>
  <c r="G942" i="2"/>
  <c r="G374" i="2"/>
  <c r="G997" i="2"/>
  <c r="F903" i="2"/>
  <c r="G903" i="2" s="1"/>
  <c r="F775" i="2"/>
  <c r="G775" i="2" s="1"/>
  <c r="F647" i="2"/>
  <c r="G647" i="2" s="1"/>
  <c r="F479" i="2"/>
  <c r="G479" i="2" s="1"/>
  <c r="F887" i="2"/>
  <c r="G887" i="2" s="1"/>
  <c r="F759" i="2"/>
  <c r="G759" i="2" s="1"/>
  <c r="F1037" i="2"/>
  <c r="G1037" i="2" s="1"/>
  <c r="F871" i="2"/>
  <c r="G871" i="2" s="1"/>
  <c r="F743" i="2"/>
  <c r="G743" i="2" s="1"/>
  <c r="F1034" i="2"/>
  <c r="G1034" i="2" s="1"/>
  <c r="F1026" i="2"/>
  <c r="G1026" i="2" s="1"/>
  <c r="F1018" i="2"/>
  <c r="G1018" i="2" s="1"/>
  <c r="F855" i="2"/>
  <c r="G855" i="2" s="1"/>
  <c r="F727" i="2"/>
  <c r="G727" i="2" s="1"/>
  <c r="G569" i="2"/>
  <c r="F839" i="2"/>
  <c r="G839" i="2" s="1"/>
  <c r="F711" i="2"/>
  <c r="G711" i="2" s="1"/>
  <c r="G841" i="2"/>
  <c r="G737" i="2"/>
  <c r="G617" i="2"/>
  <c r="G537" i="2"/>
  <c r="G521" i="2"/>
  <c r="F465" i="2"/>
  <c r="G465" i="2"/>
  <c r="F457" i="2"/>
  <c r="G457" i="2" s="1"/>
  <c r="F449" i="2"/>
  <c r="G449" i="2" s="1"/>
  <c r="G441" i="2"/>
  <c r="F441" i="2"/>
  <c r="F409" i="2"/>
  <c r="G409" i="2" s="1"/>
  <c r="F393" i="2"/>
  <c r="G393" i="2" s="1"/>
  <c r="F377" i="2"/>
  <c r="G377" i="2" s="1"/>
  <c r="F369" i="2"/>
  <c r="G369" i="2" s="1"/>
  <c r="F361" i="2"/>
  <c r="G361" i="2" s="1"/>
  <c r="F345" i="2"/>
  <c r="G345" i="2" s="1"/>
  <c r="F337" i="2"/>
  <c r="G337" i="2" s="1"/>
  <c r="F329" i="2"/>
  <c r="G329" i="2" s="1"/>
  <c r="F313" i="2"/>
  <c r="G313" i="2" s="1"/>
  <c r="F305" i="2"/>
  <c r="G305" i="2" s="1"/>
  <c r="F297" i="2"/>
  <c r="G297" i="2" s="1"/>
  <c r="G289" i="2"/>
  <c r="F273" i="2"/>
  <c r="G273" i="2"/>
  <c r="F265" i="2"/>
  <c r="G265" i="2" s="1"/>
  <c r="F249" i="2"/>
  <c r="G249" i="2" s="1"/>
  <c r="F241" i="2"/>
  <c r="G241" i="2" s="1"/>
  <c r="F233" i="2"/>
  <c r="G233" i="2" s="1"/>
  <c r="F217" i="2"/>
  <c r="G217" i="2"/>
  <c r="F201" i="2"/>
  <c r="G201" i="2" s="1"/>
  <c r="F185" i="2"/>
  <c r="G185" i="2" s="1"/>
  <c r="F177" i="2"/>
  <c r="G177" i="2" s="1"/>
  <c r="F169" i="2"/>
  <c r="G169" i="2" s="1"/>
  <c r="F153" i="2"/>
  <c r="G153" i="2" s="1"/>
  <c r="F145" i="2"/>
  <c r="G145" i="2" s="1"/>
  <c r="F137" i="2"/>
  <c r="G137" i="2" s="1"/>
  <c r="F121" i="2"/>
  <c r="G121" i="2" s="1"/>
  <c r="F113" i="2"/>
  <c r="G113" i="2" s="1"/>
  <c r="G105" i="2"/>
  <c r="F105" i="2"/>
  <c r="F73" i="2"/>
  <c r="G73" i="2" s="1"/>
  <c r="F57" i="2"/>
  <c r="G57" i="2" s="1"/>
  <c r="F49" i="2"/>
  <c r="G49" i="2" s="1"/>
  <c r="F41" i="2"/>
  <c r="G41" i="2" s="1"/>
  <c r="G33" i="2"/>
  <c r="F25" i="2"/>
  <c r="G25" i="2" s="1"/>
  <c r="F17" i="2"/>
  <c r="G17" i="2" s="1"/>
  <c r="F9" i="2"/>
  <c r="G9" i="2" s="1"/>
  <c r="F937" i="2"/>
  <c r="G937" i="2" s="1"/>
  <c r="F921" i="2"/>
  <c r="G921" i="2" s="1"/>
  <c r="F905" i="2"/>
  <c r="G905" i="2" s="1"/>
  <c r="F889" i="2"/>
  <c r="G889" i="2" s="1"/>
  <c r="F873" i="2"/>
  <c r="G873" i="2" s="1"/>
  <c r="F857" i="2"/>
  <c r="G857" i="2" s="1"/>
  <c r="F841" i="2"/>
  <c r="F825" i="2"/>
  <c r="G825" i="2" s="1"/>
  <c r="F809" i="2"/>
  <c r="G809" i="2" s="1"/>
  <c r="F793" i="2"/>
  <c r="G793" i="2" s="1"/>
  <c r="F777" i="2"/>
  <c r="G777" i="2" s="1"/>
  <c r="F745" i="2"/>
  <c r="G745" i="2" s="1"/>
  <c r="F729" i="2"/>
  <c r="G729" i="2" s="1"/>
  <c r="F713" i="2"/>
  <c r="G713" i="2" s="1"/>
  <c r="F697" i="2"/>
  <c r="G697" i="2" s="1"/>
  <c r="F681" i="2"/>
  <c r="G681" i="2" s="1"/>
  <c r="F665" i="2"/>
  <c r="G665" i="2" s="1"/>
  <c r="F649" i="2"/>
  <c r="G649" i="2" s="1"/>
  <c r="F633" i="2"/>
  <c r="G633" i="2" s="1"/>
  <c r="F569" i="2"/>
  <c r="F528" i="2"/>
  <c r="G528" i="2" s="1"/>
  <c r="F505" i="2"/>
  <c r="G505" i="2" s="1"/>
  <c r="F481" i="2"/>
  <c r="G481" i="2" s="1"/>
  <c r="F182" i="2"/>
  <c r="G182" i="2" s="1"/>
  <c r="F97" i="2"/>
  <c r="G97" i="2" s="1"/>
  <c r="F42" i="2"/>
  <c r="G42" i="2" s="1"/>
  <c r="G1020" i="2"/>
  <c r="G996" i="2"/>
  <c r="G880" i="2"/>
  <c r="G849" i="2"/>
  <c r="G795" i="2"/>
  <c r="G764" i="2"/>
  <c r="G740" i="2"/>
  <c r="G709" i="2"/>
  <c r="G675" i="2"/>
  <c r="G642" i="2"/>
  <c r="G601" i="2"/>
  <c r="G554" i="2"/>
  <c r="G499" i="2"/>
  <c r="G427" i="2"/>
  <c r="G355" i="2"/>
  <c r="G301" i="2"/>
  <c r="G162" i="2"/>
  <c r="G107" i="2"/>
  <c r="G35" i="2"/>
  <c r="G1000" i="2"/>
  <c r="G736" i="2"/>
  <c r="G664" i="2"/>
  <c r="G656" i="2"/>
  <c r="G608" i="2"/>
  <c r="G592" i="2"/>
  <c r="G544" i="2"/>
  <c r="G496" i="2"/>
  <c r="F464" i="2"/>
  <c r="G464" i="2" s="1"/>
  <c r="F456" i="2"/>
  <c r="G456" i="2" s="1"/>
  <c r="G448" i="2"/>
  <c r="F448" i="2"/>
  <c r="F440" i="2"/>
  <c r="G440" i="2" s="1"/>
  <c r="F432" i="2"/>
  <c r="G432" i="2" s="1"/>
  <c r="F392" i="2"/>
  <c r="G392" i="2" s="1"/>
  <c r="F384" i="2"/>
  <c r="G384" i="2" s="1"/>
  <c r="G376" i="2"/>
  <c r="F376" i="2"/>
  <c r="F368" i="2"/>
  <c r="G368" i="2"/>
  <c r="F360" i="2"/>
  <c r="G360" i="2" s="1"/>
  <c r="F352" i="2"/>
  <c r="G352" i="2"/>
  <c r="F344" i="2"/>
  <c r="G344" i="2" s="1"/>
  <c r="F336" i="2"/>
  <c r="G336" i="2" s="1"/>
  <c r="F320" i="2"/>
  <c r="G320" i="2" s="1"/>
  <c r="F312" i="2"/>
  <c r="G312" i="2" s="1"/>
  <c r="F304" i="2"/>
  <c r="G304" i="2" s="1"/>
  <c r="F296" i="2"/>
  <c r="G296" i="2"/>
  <c r="F288" i="2"/>
  <c r="G288" i="2" s="1"/>
  <c r="F272" i="2"/>
  <c r="G272" i="2" s="1"/>
  <c r="F264" i="2"/>
  <c r="G264" i="2" s="1"/>
  <c r="F256" i="2"/>
  <c r="G256" i="2" s="1"/>
  <c r="F248" i="2"/>
  <c r="G248" i="2" s="1"/>
  <c r="F240" i="2"/>
  <c r="G240" i="2"/>
  <c r="F232" i="2"/>
  <c r="G232" i="2" s="1"/>
  <c r="F224" i="2"/>
  <c r="G224" i="2"/>
  <c r="F216" i="2"/>
  <c r="G216" i="2" s="1"/>
  <c r="F200" i="2"/>
  <c r="G200" i="2"/>
  <c r="F192" i="2"/>
  <c r="G192" i="2" s="1"/>
  <c r="F184" i="2"/>
  <c r="G184" i="2" s="1"/>
  <c r="F176" i="2"/>
  <c r="G176" i="2" s="1"/>
  <c r="F168" i="2"/>
  <c r="G168" i="2"/>
  <c r="F160" i="2"/>
  <c r="G160" i="2" s="1"/>
  <c r="F152" i="2"/>
  <c r="G152" i="2"/>
  <c r="F144" i="2"/>
  <c r="G144" i="2" s="1"/>
  <c r="F128" i="2"/>
  <c r="G128" i="2" s="1"/>
  <c r="F120" i="2"/>
  <c r="G120" i="2" s="1"/>
  <c r="F112" i="2"/>
  <c r="G112" i="2"/>
  <c r="F104" i="2"/>
  <c r="G104" i="2" s="1"/>
  <c r="F96" i="2"/>
  <c r="G96" i="2"/>
  <c r="F80" i="2"/>
  <c r="G80" i="2" s="1"/>
  <c r="F72" i="2"/>
  <c r="G72" i="2"/>
  <c r="F64" i="2"/>
  <c r="G64" i="2" s="1"/>
  <c r="F56" i="2"/>
  <c r="G56" i="2" s="1"/>
  <c r="F48" i="2"/>
  <c r="G48" i="2" s="1"/>
  <c r="F40" i="2"/>
  <c r="G40" i="2" s="1"/>
  <c r="F32" i="2"/>
  <c r="G32" i="2" s="1"/>
  <c r="F24" i="2"/>
  <c r="G24" i="2"/>
  <c r="F1030" i="2"/>
  <c r="G1030" i="2" s="1"/>
  <c r="F1006" i="2"/>
  <c r="G1006" i="2" s="1"/>
  <c r="F998" i="2"/>
  <c r="G998" i="2" s="1"/>
  <c r="F974" i="2"/>
  <c r="G974" i="2" s="1"/>
  <c r="F966" i="2"/>
  <c r="G966" i="2" s="1"/>
  <c r="F936" i="2"/>
  <c r="G936" i="2" s="1"/>
  <c r="F920" i="2"/>
  <c r="G920" i="2" s="1"/>
  <c r="F904" i="2"/>
  <c r="G904" i="2" s="1"/>
  <c r="F888" i="2"/>
  <c r="G888" i="2" s="1"/>
  <c r="F872" i="2"/>
  <c r="G872" i="2" s="1"/>
  <c r="F856" i="2"/>
  <c r="G856" i="2" s="1"/>
  <c r="F840" i="2"/>
  <c r="G840" i="2" s="1"/>
  <c r="F824" i="2"/>
  <c r="G824" i="2" s="1"/>
  <c r="F808" i="2"/>
  <c r="G808" i="2" s="1"/>
  <c r="F792" i="2"/>
  <c r="G792" i="2" s="1"/>
  <c r="F776" i="2"/>
  <c r="G776" i="2" s="1"/>
  <c r="F760" i="2"/>
  <c r="G760" i="2" s="1"/>
  <c r="F744" i="2"/>
  <c r="G744" i="2" s="1"/>
  <c r="F728" i="2"/>
  <c r="G728" i="2" s="1"/>
  <c r="F712" i="2"/>
  <c r="G712" i="2" s="1"/>
  <c r="F696" i="2"/>
  <c r="G696" i="2" s="1"/>
  <c r="F680" i="2"/>
  <c r="G680" i="2" s="1"/>
  <c r="F664" i="2"/>
  <c r="F648" i="2"/>
  <c r="G648" i="2" s="1"/>
  <c r="F632" i="2"/>
  <c r="G632" i="2" s="1"/>
  <c r="F609" i="2"/>
  <c r="G609" i="2" s="1"/>
  <c r="F568" i="2"/>
  <c r="G568" i="2" s="1"/>
  <c r="F545" i="2"/>
  <c r="G545" i="2" s="1"/>
  <c r="F504" i="2"/>
  <c r="G504" i="2" s="1"/>
  <c r="F480" i="2"/>
  <c r="G480" i="2" s="1"/>
  <c r="F454" i="2"/>
  <c r="G454" i="2" s="1"/>
  <c r="F433" i="2"/>
  <c r="G433" i="2" s="1"/>
  <c r="F321" i="2"/>
  <c r="G321" i="2" s="1"/>
  <c r="F181" i="2"/>
  <c r="G181" i="2" s="1"/>
  <c r="F65" i="2"/>
  <c r="G65" i="2" s="1"/>
  <c r="F34" i="2"/>
  <c r="G34" i="2" s="1"/>
  <c r="G1019" i="2"/>
  <c r="G988" i="2"/>
  <c r="G964" i="2"/>
  <c r="G933" i="2"/>
  <c r="G848" i="2"/>
  <c r="G817" i="2"/>
  <c r="G763" i="2"/>
  <c r="G732" i="2"/>
  <c r="G708" i="2"/>
  <c r="G674" i="2"/>
  <c r="G600" i="2"/>
  <c r="G547" i="2"/>
  <c r="G354" i="2"/>
  <c r="G282" i="2"/>
  <c r="G227" i="2"/>
  <c r="G161" i="2"/>
  <c r="G89" i="2"/>
  <c r="G1022" i="2"/>
  <c r="G1014" i="2"/>
  <c r="G990" i="2"/>
  <c r="G982" i="2"/>
  <c r="G958" i="2"/>
  <c r="F934" i="2"/>
  <c r="G934" i="2" s="1"/>
  <c r="G926" i="2"/>
  <c r="F926" i="2"/>
  <c r="F918" i="2"/>
  <c r="G918" i="2" s="1"/>
  <c r="F910" i="2"/>
  <c r="G910" i="2" s="1"/>
  <c r="F902" i="2"/>
  <c r="G902" i="2" s="1"/>
  <c r="F894" i="2"/>
  <c r="G894" i="2" s="1"/>
  <c r="F886" i="2"/>
  <c r="G886" i="2" s="1"/>
  <c r="F878" i="2"/>
  <c r="G878" i="2" s="1"/>
  <c r="F870" i="2"/>
  <c r="G870" i="2" s="1"/>
  <c r="F862" i="2"/>
  <c r="G862" i="2" s="1"/>
  <c r="F854" i="2"/>
  <c r="G854" i="2" s="1"/>
  <c r="F846" i="2"/>
  <c r="G846" i="2" s="1"/>
  <c r="F838" i="2"/>
  <c r="G838" i="2" s="1"/>
  <c r="F830" i="2"/>
  <c r="G830" i="2" s="1"/>
  <c r="G822" i="2"/>
  <c r="F822" i="2"/>
  <c r="F814" i="2"/>
  <c r="F806" i="2"/>
  <c r="G806" i="2" s="1"/>
  <c r="F798" i="2"/>
  <c r="G798" i="2" s="1"/>
  <c r="F790" i="2"/>
  <c r="G790" i="2" s="1"/>
  <c r="F782" i="2"/>
  <c r="G782" i="2" s="1"/>
  <c r="F774" i="2"/>
  <c r="G774" i="2" s="1"/>
  <c r="F766" i="2"/>
  <c r="G766" i="2" s="1"/>
  <c r="F758" i="2"/>
  <c r="G758" i="2" s="1"/>
  <c r="F750" i="2"/>
  <c r="F742" i="2"/>
  <c r="G742" i="2" s="1"/>
  <c r="F734" i="2"/>
  <c r="G734" i="2" s="1"/>
  <c r="F726" i="2"/>
  <c r="G726" i="2" s="1"/>
  <c r="F718" i="2"/>
  <c r="G718" i="2" s="1"/>
  <c r="F710" i="2"/>
  <c r="F702" i="2"/>
  <c r="G702" i="2" s="1"/>
  <c r="F694" i="2"/>
  <c r="G694" i="2" s="1"/>
  <c r="F686" i="2"/>
  <c r="F678" i="2"/>
  <c r="G678" i="2" s="1"/>
  <c r="F670" i="2"/>
  <c r="G670" i="2" s="1"/>
  <c r="F662" i="2"/>
  <c r="G662" i="2" s="1"/>
  <c r="F654" i="2"/>
  <c r="G654" i="2" s="1"/>
  <c r="F646" i="2"/>
  <c r="F638" i="2"/>
  <c r="G638" i="2" s="1"/>
  <c r="F630" i="2"/>
  <c r="G630" i="2" s="1"/>
  <c r="F622" i="2"/>
  <c r="G622" i="2" s="1"/>
  <c r="F614" i="2"/>
  <c r="G614" i="2" s="1"/>
  <c r="F606" i="2"/>
  <c r="G606" i="2" s="1"/>
  <c r="F598" i="2"/>
  <c r="G598" i="2" s="1"/>
  <c r="F590" i="2"/>
  <c r="G590" i="2" s="1"/>
  <c r="F582" i="2"/>
  <c r="G582" i="2" s="1"/>
  <c r="F574" i="2"/>
  <c r="G574" i="2" s="1"/>
  <c r="F566" i="2"/>
  <c r="G566" i="2" s="1"/>
  <c r="F558" i="2"/>
  <c r="G558" i="2" s="1"/>
  <c r="F550" i="2"/>
  <c r="G550" i="2" s="1"/>
  <c r="F542" i="2"/>
  <c r="G542" i="2" s="1"/>
  <c r="F534" i="2"/>
  <c r="G534" i="2" s="1"/>
  <c r="F526" i="2"/>
  <c r="G526" i="2" s="1"/>
  <c r="F518" i="2"/>
  <c r="G518" i="2" s="1"/>
  <c r="F510" i="2"/>
  <c r="G510" i="2" s="1"/>
  <c r="F502" i="2"/>
  <c r="F494" i="2"/>
  <c r="G494" i="2" s="1"/>
  <c r="F486" i="2"/>
  <c r="G486" i="2" s="1"/>
  <c r="F478" i="2"/>
  <c r="G478" i="2" s="1"/>
  <c r="G470" i="2"/>
  <c r="G462" i="2"/>
  <c r="F446" i="2"/>
  <c r="G446" i="2" s="1"/>
  <c r="F438" i="2"/>
  <c r="G438" i="2" s="1"/>
  <c r="F430" i="2"/>
  <c r="G430" i="2" s="1"/>
  <c r="F422" i="2"/>
  <c r="G422" i="2" s="1"/>
  <c r="F414" i="2"/>
  <c r="G414" i="2" s="1"/>
  <c r="G406" i="2"/>
  <c r="G398" i="2"/>
  <c r="F398" i="2"/>
  <c r="F390" i="2"/>
  <c r="G390" i="2" s="1"/>
  <c r="F382" i="2"/>
  <c r="G382" i="2" s="1"/>
  <c r="F366" i="2"/>
  <c r="G366" i="2" s="1"/>
  <c r="F358" i="2"/>
  <c r="G358" i="2" s="1"/>
  <c r="F350" i="2"/>
  <c r="G350" i="2" s="1"/>
  <c r="G334" i="2"/>
  <c r="F334" i="2"/>
  <c r="F326" i="2"/>
  <c r="G326" i="2"/>
  <c r="F318" i="2"/>
  <c r="G318" i="2" s="1"/>
  <c r="F302" i="2"/>
  <c r="G302" i="2" s="1"/>
  <c r="F294" i="2"/>
  <c r="G294" i="2" s="1"/>
  <c r="F286" i="2"/>
  <c r="G286" i="2" s="1"/>
  <c r="F270" i="2"/>
  <c r="G270" i="2" s="1"/>
  <c r="F262" i="2"/>
  <c r="G262" i="2" s="1"/>
  <c r="F254" i="2"/>
  <c r="F238" i="2"/>
  <c r="G238" i="2" s="1"/>
  <c r="F230" i="2"/>
  <c r="G230" i="2" s="1"/>
  <c r="F222" i="2"/>
  <c r="G222" i="2" s="1"/>
  <c r="F206" i="2"/>
  <c r="G206" i="2" s="1"/>
  <c r="F198" i="2"/>
  <c r="G198" i="2" s="1"/>
  <c r="F190" i="2"/>
  <c r="G190" i="2" s="1"/>
  <c r="F174" i="2"/>
  <c r="G174" i="2" s="1"/>
  <c r="F166" i="2"/>
  <c r="G166" i="2" s="1"/>
  <c r="F158" i="2"/>
  <c r="G158" i="2" s="1"/>
  <c r="G150" i="2"/>
  <c r="F142" i="2"/>
  <c r="G142" i="2" s="1"/>
  <c r="F134" i="2"/>
  <c r="F126" i="2"/>
  <c r="G126" i="2" s="1"/>
  <c r="G118" i="2"/>
  <c r="F110" i="2"/>
  <c r="G110" i="2" s="1"/>
  <c r="F102" i="2"/>
  <c r="G102" i="2" s="1"/>
  <c r="G94" i="2"/>
  <c r="F94" i="2"/>
  <c r="F78" i="2"/>
  <c r="G78" i="2" s="1"/>
  <c r="F70" i="2"/>
  <c r="G70" i="2" s="1"/>
  <c r="F62" i="2"/>
  <c r="G62" i="2" s="1"/>
  <c r="F46" i="2"/>
  <c r="G46" i="2" s="1"/>
  <c r="F38" i="2"/>
  <c r="G38" i="2" s="1"/>
  <c r="F30" i="2"/>
  <c r="G30" i="2" s="1"/>
  <c r="F14" i="2"/>
  <c r="G14" i="2" s="1"/>
  <c r="F6" i="2"/>
  <c r="G6" i="2" s="1"/>
  <c r="F1028" i="2"/>
  <c r="G1028" i="2" s="1"/>
  <c r="F944" i="2"/>
  <c r="G944" i="2" s="1"/>
  <c r="F658" i="2"/>
  <c r="G658" i="2" s="1"/>
  <c r="F625" i="2"/>
  <c r="G625" i="2" s="1"/>
  <c r="F602" i="2"/>
  <c r="G602" i="2" s="1"/>
  <c r="F584" i="2"/>
  <c r="G584" i="2" s="1"/>
  <c r="F561" i="2"/>
  <c r="G561" i="2" s="1"/>
  <c r="F520" i="2"/>
  <c r="G520" i="2" s="1"/>
  <c r="F497" i="2"/>
  <c r="G497" i="2" s="1"/>
  <c r="F472" i="2"/>
  <c r="G472" i="2" s="1"/>
  <c r="F425" i="2"/>
  <c r="G425" i="2" s="1"/>
  <c r="F342" i="2"/>
  <c r="G342" i="2" s="1"/>
  <c r="F257" i="2"/>
  <c r="G257" i="2" s="1"/>
  <c r="F86" i="2"/>
  <c r="G86" i="2" s="1"/>
  <c r="G1040" i="2"/>
  <c r="G1009" i="2"/>
  <c r="G985" i="2"/>
  <c r="G924" i="2"/>
  <c r="G900" i="2"/>
  <c r="G869" i="2"/>
  <c r="G814" i="2"/>
  <c r="G784" i="2"/>
  <c r="G753" i="2"/>
  <c r="G699" i="2"/>
  <c r="G661" i="2"/>
  <c r="G629" i="2"/>
  <c r="G473" i="2"/>
  <c r="G401" i="2"/>
  <c r="G280" i="2"/>
  <c r="G208" i="2"/>
  <c r="G136" i="2"/>
  <c r="G81" i="2"/>
  <c r="G1021" i="2"/>
  <c r="G1013" i="2"/>
  <c r="G1005" i="2"/>
  <c r="G989" i="2"/>
  <c r="G981" i="2"/>
  <c r="G973" i="2"/>
  <c r="F957" i="2"/>
  <c r="G957" i="2" s="1"/>
  <c r="F949" i="2"/>
  <c r="G949" i="2" s="1"/>
  <c r="F941" i="2"/>
  <c r="G941" i="2" s="1"/>
  <c r="F925" i="2"/>
  <c r="G925" i="2" s="1"/>
  <c r="F917" i="2"/>
  <c r="G917" i="2" s="1"/>
  <c r="F909" i="2"/>
  <c r="G909" i="2"/>
  <c r="F893" i="2"/>
  <c r="G893" i="2" s="1"/>
  <c r="F885" i="2"/>
  <c r="G885" i="2" s="1"/>
  <c r="F877" i="2"/>
  <c r="G877" i="2" s="1"/>
  <c r="F861" i="2"/>
  <c r="G861" i="2" s="1"/>
  <c r="F853" i="2"/>
  <c r="G853" i="2" s="1"/>
  <c r="F845" i="2"/>
  <c r="G845" i="2"/>
  <c r="F829" i="2"/>
  <c r="G829" i="2" s="1"/>
  <c r="F821" i="2"/>
  <c r="G821" i="2" s="1"/>
  <c r="F813" i="2"/>
  <c r="G813" i="2" s="1"/>
  <c r="F797" i="2"/>
  <c r="G797" i="2" s="1"/>
  <c r="F789" i="2"/>
  <c r="G789" i="2" s="1"/>
  <c r="F781" i="2"/>
  <c r="G781" i="2"/>
  <c r="F765" i="2"/>
  <c r="G765" i="2" s="1"/>
  <c r="F757" i="2"/>
  <c r="G757" i="2" s="1"/>
  <c r="F749" i="2"/>
  <c r="G749" i="2" s="1"/>
  <c r="F733" i="2"/>
  <c r="G733" i="2" s="1"/>
  <c r="F725" i="2"/>
  <c r="G725" i="2" s="1"/>
  <c r="F717" i="2"/>
  <c r="G717" i="2"/>
  <c r="F701" i="2"/>
  <c r="G701" i="2" s="1"/>
  <c r="F693" i="2"/>
  <c r="G693" i="2" s="1"/>
  <c r="F685" i="2"/>
  <c r="G685" i="2" s="1"/>
  <c r="F677" i="2"/>
  <c r="G677" i="2" s="1"/>
  <c r="F669" i="2"/>
  <c r="G669" i="2" s="1"/>
  <c r="F653" i="2"/>
  <c r="G653" i="2" s="1"/>
  <c r="F645" i="2"/>
  <c r="G645" i="2" s="1"/>
  <c r="F637" i="2"/>
  <c r="G637" i="2" s="1"/>
  <c r="F621" i="2"/>
  <c r="G621" i="2" s="1"/>
  <c r="F605" i="2"/>
  <c r="G605" i="2" s="1"/>
  <c r="F597" i="2"/>
  <c r="G597" i="2" s="1"/>
  <c r="F589" i="2"/>
  <c r="G589" i="2" s="1"/>
  <c r="F581" i="2"/>
  <c r="G581" i="2" s="1"/>
  <c r="F565" i="2"/>
  <c r="G565" i="2" s="1"/>
  <c r="F557" i="2"/>
  <c r="G557" i="2" s="1"/>
  <c r="F549" i="2"/>
  <c r="G549" i="2" s="1"/>
  <c r="F541" i="2"/>
  <c r="G541" i="2" s="1"/>
  <c r="F533" i="2"/>
  <c r="G533" i="2" s="1"/>
  <c r="F525" i="2"/>
  <c r="G525" i="2" s="1"/>
  <c r="F517" i="2"/>
  <c r="G517" i="2" s="1"/>
  <c r="F509" i="2"/>
  <c r="G509" i="2" s="1"/>
  <c r="F493" i="2"/>
  <c r="G493" i="2"/>
  <c r="G485" i="2"/>
  <c r="F485" i="2"/>
  <c r="F477" i="2"/>
  <c r="G477" i="2" s="1"/>
  <c r="F469" i="2"/>
  <c r="G469" i="2" s="1"/>
  <c r="G461" i="2"/>
  <c r="G453" i="2"/>
  <c r="G445" i="2"/>
  <c r="F437" i="2"/>
  <c r="G437" i="2" s="1"/>
  <c r="F421" i="2"/>
  <c r="G421" i="2" s="1"/>
  <c r="F413" i="2"/>
  <c r="G413" i="2" s="1"/>
  <c r="G405" i="2"/>
  <c r="G397" i="2"/>
  <c r="F389" i="2"/>
  <c r="G389" i="2" s="1"/>
  <c r="G373" i="2"/>
  <c r="F357" i="2"/>
  <c r="G357" i="2" s="1"/>
  <c r="F349" i="2"/>
  <c r="G349" i="2" s="1"/>
  <c r="F325" i="2"/>
  <c r="G325" i="2" s="1"/>
  <c r="F317" i="2"/>
  <c r="G317" i="2" s="1"/>
  <c r="F293" i="2"/>
  <c r="G293" i="2" s="1"/>
  <c r="F285" i="2"/>
  <c r="G285" i="2" s="1"/>
  <c r="F261" i="2"/>
  <c r="G261" i="2" s="1"/>
  <c r="F253" i="2"/>
  <c r="G253" i="2"/>
  <c r="G237" i="2"/>
  <c r="F229" i="2"/>
  <c r="G229" i="2" s="1"/>
  <c r="F221" i="2"/>
  <c r="G221" i="2" s="1"/>
  <c r="G213" i="2"/>
  <c r="G205" i="2"/>
  <c r="F197" i="2"/>
  <c r="G197" i="2" s="1"/>
  <c r="G173" i="2"/>
  <c r="F165" i="2"/>
  <c r="G165" i="2" s="1"/>
  <c r="F157" i="2"/>
  <c r="G157" i="2" s="1"/>
  <c r="G149" i="2"/>
  <c r="G141" i="2"/>
  <c r="F133" i="2"/>
  <c r="G133" i="2" s="1"/>
  <c r="F125" i="2"/>
  <c r="G125" i="2" s="1"/>
  <c r="G117" i="2"/>
  <c r="F101" i="2"/>
  <c r="G101" i="2" s="1"/>
  <c r="F93" i="2"/>
  <c r="G93" i="2" s="1"/>
  <c r="F69" i="2"/>
  <c r="G69" i="2" s="1"/>
  <c r="G45" i="2"/>
  <c r="F37" i="2"/>
  <c r="G37" i="2" s="1"/>
  <c r="F29" i="2"/>
  <c r="G29" i="2" s="1"/>
  <c r="F5" i="2"/>
  <c r="G5" i="2" s="1"/>
  <c r="F953" i="2"/>
  <c r="G953" i="2" s="1"/>
  <c r="F929" i="2"/>
  <c r="G929" i="2" s="1"/>
  <c r="F913" i="2"/>
  <c r="G913" i="2" s="1"/>
  <c r="F897" i="2"/>
  <c r="G897" i="2" s="1"/>
  <c r="F881" i="2"/>
  <c r="G881" i="2" s="1"/>
  <c r="F865" i="2"/>
  <c r="G865" i="2" s="1"/>
  <c r="F833" i="2"/>
  <c r="G833" i="2" s="1"/>
  <c r="F801" i="2"/>
  <c r="G801" i="2" s="1"/>
  <c r="F769" i="2"/>
  <c r="G769" i="2" s="1"/>
  <c r="F737" i="2"/>
  <c r="F721" i="2"/>
  <c r="G721" i="2" s="1"/>
  <c r="F705" i="2"/>
  <c r="G705" i="2" s="1"/>
  <c r="F689" i="2"/>
  <c r="G689" i="2" s="1"/>
  <c r="F657" i="2"/>
  <c r="G657" i="2" s="1"/>
  <c r="F641" i="2"/>
  <c r="G641" i="2" s="1"/>
  <c r="F624" i="2"/>
  <c r="G624" i="2" s="1"/>
  <c r="F560" i="2"/>
  <c r="G560" i="2" s="1"/>
  <c r="F537" i="2"/>
  <c r="F496" i="2"/>
  <c r="F445" i="2"/>
  <c r="F424" i="2"/>
  <c r="G424" i="2" s="1"/>
  <c r="F365" i="2"/>
  <c r="G365" i="2" s="1"/>
  <c r="F341" i="2"/>
  <c r="G341" i="2" s="1"/>
  <c r="F310" i="2"/>
  <c r="G310" i="2" s="1"/>
  <c r="F225" i="2"/>
  <c r="G225" i="2" s="1"/>
  <c r="F109" i="2"/>
  <c r="G109" i="2" s="1"/>
  <c r="F85" i="2"/>
  <c r="G85" i="2" s="1"/>
  <c r="F54" i="2"/>
  <c r="G54" i="2" s="1"/>
  <c r="G1008" i="2"/>
  <c r="G977" i="2"/>
  <c r="G923" i="2"/>
  <c r="G892" i="2"/>
  <c r="G868" i="2"/>
  <c r="G837" i="2"/>
  <c r="G752" i="2"/>
  <c r="G618" i="2"/>
  <c r="G400" i="2"/>
  <c r="G328" i="2"/>
  <c r="G8" i="2"/>
  <c r="G1036" i="2"/>
  <c r="G1012" i="2"/>
  <c r="G1004" i="2"/>
  <c r="G980" i="2"/>
  <c r="G972" i="2"/>
  <c r="F948" i="2"/>
  <c r="G948" i="2" s="1"/>
  <c r="F940" i="2"/>
  <c r="G940" i="2" s="1"/>
  <c r="F916" i="2"/>
  <c r="G916" i="2" s="1"/>
  <c r="F908" i="2"/>
  <c r="G908" i="2"/>
  <c r="F884" i="2"/>
  <c r="G884" i="2" s="1"/>
  <c r="F876" i="2"/>
  <c r="G876" i="2" s="1"/>
  <c r="F852" i="2"/>
  <c r="G852" i="2" s="1"/>
  <c r="F844" i="2"/>
  <c r="G844" i="2"/>
  <c r="F820" i="2"/>
  <c r="G820" i="2" s="1"/>
  <c r="F812" i="2"/>
  <c r="G812" i="2"/>
  <c r="F788" i="2"/>
  <c r="G788" i="2" s="1"/>
  <c r="F780" i="2"/>
  <c r="G780" i="2"/>
  <c r="F756" i="2"/>
  <c r="G756" i="2" s="1"/>
  <c r="F748" i="2"/>
  <c r="G748" i="2"/>
  <c r="F724" i="2"/>
  <c r="G724" i="2" s="1"/>
  <c r="F716" i="2"/>
  <c r="G716" i="2"/>
  <c r="F692" i="2"/>
  <c r="G692" i="2" s="1"/>
  <c r="F684" i="2"/>
  <c r="G684" i="2" s="1"/>
  <c r="G676" i="2"/>
  <c r="F676" i="2"/>
  <c r="F668" i="2"/>
  <c r="G668" i="2" s="1"/>
  <c r="F660" i="2"/>
  <c r="G660" i="2" s="1"/>
  <c r="F652" i="2"/>
  <c r="G652" i="2" s="1"/>
  <c r="F644" i="2"/>
  <c r="G644" i="2" s="1"/>
  <c r="F636" i="2"/>
  <c r="G636" i="2" s="1"/>
  <c r="F628" i="2"/>
  <c r="G628" i="2" s="1"/>
  <c r="F620" i="2"/>
  <c r="G620" i="2" s="1"/>
  <c r="F612" i="2"/>
  <c r="G612" i="2" s="1"/>
  <c r="F604" i="2"/>
  <c r="G604" i="2" s="1"/>
  <c r="F596" i="2"/>
  <c r="G596" i="2" s="1"/>
  <c r="F588" i="2"/>
  <c r="G588" i="2" s="1"/>
  <c r="G580" i="2"/>
  <c r="F580" i="2"/>
  <c r="F572" i="2"/>
  <c r="G572" i="2" s="1"/>
  <c r="F564" i="2"/>
  <c r="G564" i="2" s="1"/>
  <c r="F556" i="2"/>
  <c r="G556" i="2" s="1"/>
  <c r="F548" i="2"/>
  <c r="G548" i="2" s="1"/>
  <c r="F540" i="2"/>
  <c r="G540" i="2" s="1"/>
  <c r="F532" i="2"/>
  <c r="G532" i="2" s="1"/>
  <c r="F524" i="2"/>
  <c r="G524" i="2" s="1"/>
  <c r="G516" i="2"/>
  <c r="F516" i="2"/>
  <c r="F508" i="2"/>
  <c r="G508" i="2" s="1"/>
  <c r="F500" i="2"/>
  <c r="G500" i="2" s="1"/>
  <c r="F492" i="2"/>
  <c r="G492" i="2" s="1"/>
  <c r="F484" i="2"/>
  <c r="G484" i="2" s="1"/>
  <c r="F476" i="2"/>
  <c r="G476" i="2" s="1"/>
  <c r="F468" i="2"/>
  <c r="G468" i="2" s="1"/>
  <c r="F460" i="2"/>
  <c r="G460" i="2" s="1"/>
  <c r="G452" i="2"/>
  <c r="F428" i="2"/>
  <c r="G428" i="2" s="1"/>
  <c r="F420" i="2"/>
  <c r="G420" i="2" s="1"/>
  <c r="F412" i="2"/>
  <c r="G412" i="2" s="1"/>
  <c r="F404" i="2"/>
  <c r="G404" i="2" s="1"/>
  <c r="G396" i="2"/>
  <c r="F388" i="2"/>
  <c r="G388" i="2" s="1"/>
  <c r="F380" i="2"/>
  <c r="G380" i="2" s="1"/>
  <c r="F372" i="2"/>
  <c r="G372" i="2" s="1"/>
  <c r="F356" i="2"/>
  <c r="G356" i="2" s="1"/>
  <c r="F348" i="2"/>
  <c r="G348" i="2" s="1"/>
  <c r="F340" i="2"/>
  <c r="G340" i="2" s="1"/>
  <c r="F324" i="2"/>
  <c r="G324" i="2" s="1"/>
  <c r="F316" i="2"/>
  <c r="G316" i="2" s="1"/>
  <c r="F308" i="2"/>
  <c r="G308" i="2" s="1"/>
  <c r="F292" i="2"/>
  <c r="G292" i="2" s="1"/>
  <c r="F284" i="2"/>
  <c r="G284" i="2" s="1"/>
  <c r="G276" i="2"/>
  <c r="F276" i="2"/>
  <c r="G268" i="2"/>
  <c r="F260" i="2"/>
  <c r="G260" i="2" s="1"/>
  <c r="F252" i="2"/>
  <c r="G252" i="2" s="1"/>
  <c r="F244" i="2"/>
  <c r="G244" i="2" s="1"/>
  <c r="G236" i="2"/>
  <c r="F228" i="2"/>
  <c r="G228" i="2" s="1"/>
  <c r="F220" i="2"/>
  <c r="G220" i="2" s="1"/>
  <c r="F212" i="2"/>
  <c r="G212" i="2" s="1"/>
  <c r="G204" i="2"/>
  <c r="F196" i="2"/>
  <c r="G196" i="2" s="1"/>
  <c r="F188" i="2"/>
  <c r="G188" i="2" s="1"/>
  <c r="F180" i="2"/>
  <c r="G180" i="2" s="1"/>
  <c r="G172" i="2"/>
  <c r="G164" i="2"/>
  <c r="F164" i="2"/>
  <c r="F156" i="2"/>
  <c r="G156" i="2" s="1"/>
  <c r="F148" i="2"/>
  <c r="G148" i="2" s="1"/>
  <c r="G140" i="2"/>
  <c r="F132" i="2"/>
  <c r="G132" i="2" s="1"/>
  <c r="F124" i="2"/>
  <c r="G124" i="2" s="1"/>
  <c r="F116" i="2"/>
  <c r="G116" i="2" s="1"/>
  <c r="F100" i="2"/>
  <c r="G100" i="2" s="1"/>
  <c r="F92" i="2"/>
  <c r="G92" i="2" s="1"/>
  <c r="F84" i="2"/>
  <c r="G84" i="2" s="1"/>
  <c r="F68" i="2"/>
  <c r="G68" i="2" s="1"/>
  <c r="G60" i="2"/>
  <c r="F60" i="2"/>
  <c r="F52" i="2"/>
  <c r="G52" i="2" s="1"/>
  <c r="F36" i="2"/>
  <c r="G36" i="2" s="1"/>
  <c r="F28" i="2"/>
  <c r="G28" i="2" s="1"/>
  <c r="F20" i="2"/>
  <c r="G20" i="2" s="1"/>
  <c r="G12" i="2"/>
  <c r="F4" i="2"/>
  <c r="G4" i="2" s="1"/>
  <c r="F952" i="2"/>
  <c r="G952" i="2" s="1"/>
  <c r="F942" i="2"/>
  <c r="F928" i="2"/>
  <c r="G928" i="2" s="1"/>
  <c r="F912" i="2"/>
  <c r="G912" i="2" s="1"/>
  <c r="F896" i="2"/>
  <c r="G896" i="2" s="1"/>
  <c r="F864" i="2"/>
  <c r="G864" i="2" s="1"/>
  <c r="F832" i="2"/>
  <c r="G832" i="2" s="1"/>
  <c r="F800" i="2"/>
  <c r="G800" i="2" s="1"/>
  <c r="F768" i="2"/>
  <c r="G768" i="2" s="1"/>
  <c r="F736" i="2"/>
  <c r="F720" i="2"/>
  <c r="G720" i="2" s="1"/>
  <c r="F704" i="2"/>
  <c r="G704" i="2" s="1"/>
  <c r="F688" i="2"/>
  <c r="G688" i="2" s="1"/>
  <c r="F672" i="2"/>
  <c r="G672" i="2" s="1"/>
  <c r="F656" i="2"/>
  <c r="F640" i="2"/>
  <c r="G640" i="2" s="1"/>
  <c r="F577" i="2"/>
  <c r="G577" i="2" s="1"/>
  <c r="F536" i="2"/>
  <c r="G536" i="2" s="1"/>
  <c r="F513" i="2"/>
  <c r="G513" i="2" s="1"/>
  <c r="F470" i="2"/>
  <c r="F444" i="2"/>
  <c r="G444" i="2" s="1"/>
  <c r="F417" i="2"/>
  <c r="G417" i="2" s="1"/>
  <c r="F364" i="2"/>
  <c r="G364" i="2" s="1"/>
  <c r="F333" i="2"/>
  <c r="G333" i="2" s="1"/>
  <c r="F309" i="2"/>
  <c r="G309" i="2" s="1"/>
  <c r="F278" i="2"/>
  <c r="G278" i="2" s="1"/>
  <c r="F193" i="2"/>
  <c r="G193" i="2" s="1"/>
  <c r="F108" i="2"/>
  <c r="G108" i="2" s="1"/>
  <c r="F77" i="2"/>
  <c r="G77" i="2" s="1"/>
  <c r="F53" i="2"/>
  <c r="G53" i="2" s="1"/>
  <c r="F22" i="2"/>
  <c r="G22" i="2" s="1"/>
  <c r="G976" i="2"/>
  <c r="G891" i="2"/>
  <c r="G860" i="2"/>
  <c r="G836" i="2"/>
  <c r="G805" i="2"/>
  <c r="G750" i="2"/>
  <c r="G189" i="2"/>
  <c r="G134" i="2"/>
  <c r="G1035" i="2"/>
  <c r="G1027" i="2"/>
  <c r="G1011" i="2"/>
  <c r="G1003" i="2"/>
  <c r="G995" i="2"/>
  <c r="G979" i="2"/>
  <c r="G971" i="2"/>
  <c r="G963" i="2"/>
  <c r="G947" i="2"/>
  <c r="F931" i="2"/>
  <c r="G931" i="2" s="1"/>
  <c r="F915" i="2"/>
  <c r="G915" i="2" s="1"/>
  <c r="F907" i="2"/>
  <c r="G907" i="2"/>
  <c r="F899" i="2"/>
  <c r="G899" i="2" s="1"/>
  <c r="F883" i="2"/>
  <c r="G883" i="2" s="1"/>
  <c r="F875" i="2"/>
  <c r="G875" i="2" s="1"/>
  <c r="F867" i="2"/>
  <c r="G867" i="2"/>
  <c r="F851" i="2"/>
  <c r="G851" i="2" s="1"/>
  <c r="F843" i="2"/>
  <c r="G843" i="2" s="1"/>
  <c r="F835" i="2"/>
  <c r="G835" i="2" s="1"/>
  <c r="F819" i="2"/>
  <c r="G819" i="2" s="1"/>
  <c r="F811" i="2"/>
  <c r="G811" i="2" s="1"/>
  <c r="F803" i="2"/>
  <c r="G803" i="2" s="1"/>
  <c r="F787" i="2"/>
  <c r="G787" i="2" s="1"/>
  <c r="F779" i="2"/>
  <c r="G779" i="2"/>
  <c r="F771" i="2"/>
  <c r="G771" i="2" s="1"/>
  <c r="F755" i="2"/>
  <c r="G755" i="2" s="1"/>
  <c r="F747" i="2"/>
  <c r="G747" i="2" s="1"/>
  <c r="F739" i="2"/>
  <c r="G739" i="2"/>
  <c r="F723" i="2"/>
  <c r="G723" i="2" s="1"/>
  <c r="F715" i="2"/>
  <c r="G715" i="2" s="1"/>
  <c r="F707" i="2"/>
  <c r="G707" i="2" s="1"/>
  <c r="F691" i="2"/>
  <c r="G691" i="2" s="1"/>
  <c r="F683" i="2"/>
  <c r="G683" i="2" s="1"/>
  <c r="F667" i="2"/>
  <c r="G667" i="2" s="1"/>
  <c r="F659" i="2"/>
  <c r="G659" i="2" s="1"/>
  <c r="F651" i="2"/>
  <c r="G651" i="2"/>
  <c r="F643" i="2"/>
  <c r="G643" i="2" s="1"/>
  <c r="F635" i="2"/>
  <c r="G635" i="2" s="1"/>
  <c r="F627" i="2"/>
  <c r="G627" i="2"/>
  <c r="F619" i="2"/>
  <c r="G619" i="2" s="1"/>
  <c r="F611" i="2"/>
  <c r="G611" i="2" s="1"/>
  <c r="F603" i="2"/>
  <c r="G603" i="2" s="1"/>
  <c r="F595" i="2"/>
  <c r="G595" i="2" s="1"/>
  <c r="F579" i="2"/>
  <c r="G579" i="2" s="1"/>
  <c r="F571" i="2"/>
  <c r="G571" i="2" s="1"/>
  <c r="F563" i="2"/>
  <c r="G563" i="2" s="1"/>
  <c r="F555" i="2"/>
  <c r="G555" i="2" s="1"/>
  <c r="F539" i="2"/>
  <c r="G539" i="2" s="1"/>
  <c r="G531" i="2"/>
  <c r="F531" i="2"/>
  <c r="F523" i="2"/>
  <c r="G523" i="2" s="1"/>
  <c r="F515" i="2"/>
  <c r="G515" i="2" s="1"/>
  <c r="F507" i="2"/>
  <c r="G507" i="2" s="1"/>
  <c r="F491" i="2"/>
  <c r="G491" i="2" s="1"/>
  <c r="F483" i="2"/>
  <c r="G483" i="2" s="1"/>
  <c r="F475" i="2"/>
  <c r="G475" i="2" s="1"/>
  <c r="F467" i="2"/>
  <c r="G467" i="2" s="1"/>
  <c r="F459" i="2"/>
  <c r="G459" i="2" s="1"/>
  <c r="F451" i="2"/>
  <c r="G451" i="2" s="1"/>
  <c r="F443" i="2"/>
  <c r="G443" i="2" s="1"/>
  <c r="F435" i="2"/>
  <c r="G435" i="2"/>
  <c r="F419" i="2"/>
  <c r="G419" i="2" s="1"/>
  <c r="F411" i="2"/>
  <c r="G411" i="2" s="1"/>
  <c r="F403" i="2"/>
  <c r="G403" i="2" s="1"/>
  <c r="F395" i="2"/>
  <c r="G395" i="2" s="1"/>
  <c r="F387" i="2"/>
  <c r="G387" i="2" s="1"/>
  <c r="F379" i="2"/>
  <c r="G379" i="2" s="1"/>
  <c r="F371" i="2"/>
  <c r="G371" i="2"/>
  <c r="F363" i="2"/>
  <c r="G363" i="2" s="1"/>
  <c r="G347" i="2"/>
  <c r="F347" i="2"/>
  <c r="F339" i="2"/>
  <c r="G339" i="2" s="1"/>
  <c r="F331" i="2"/>
  <c r="G331" i="2" s="1"/>
  <c r="F323" i="2"/>
  <c r="G323" i="2" s="1"/>
  <c r="F315" i="2"/>
  <c r="G315" i="2" s="1"/>
  <c r="F299" i="2"/>
  <c r="G299" i="2" s="1"/>
  <c r="F291" i="2"/>
  <c r="G291" i="2" s="1"/>
  <c r="F283" i="2"/>
  <c r="G283" i="2" s="1"/>
  <c r="F275" i="2"/>
  <c r="G275" i="2" s="1"/>
  <c r="F267" i="2"/>
  <c r="G267" i="2" s="1"/>
  <c r="F259" i="2"/>
  <c r="G259" i="2" s="1"/>
  <c r="F251" i="2"/>
  <c r="G251" i="2" s="1"/>
  <c r="F243" i="2"/>
  <c r="G243" i="2" s="1"/>
  <c r="F219" i="2"/>
  <c r="G219" i="2" s="1"/>
  <c r="F211" i="2"/>
  <c r="G211" i="2" s="1"/>
  <c r="F203" i="2"/>
  <c r="G203" i="2" s="1"/>
  <c r="F195" i="2"/>
  <c r="G195" i="2" s="1"/>
  <c r="F187" i="2"/>
  <c r="G187" i="2" s="1"/>
  <c r="F179" i="2"/>
  <c r="G179" i="2" s="1"/>
  <c r="F171" i="2"/>
  <c r="G171" i="2"/>
  <c r="F163" i="2"/>
  <c r="G163" i="2" s="1"/>
  <c r="F155" i="2"/>
  <c r="G155" i="2" s="1"/>
  <c r="F147" i="2"/>
  <c r="G147" i="2" s="1"/>
  <c r="F139" i="2"/>
  <c r="G139" i="2" s="1"/>
  <c r="F131" i="2"/>
  <c r="G131" i="2" s="1"/>
  <c r="F123" i="2"/>
  <c r="G123" i="2" s="1"/>
  <c r="F99" i="2"/>
  <c r="G99" i="2"/>
  <c r="F91" i="2"/>
  <c r="G91" i="2" s="1"/>
  <c r="F83" i="2"/>
  <c r="G83" i="2" s="1"/>
  <c r="F75" i="2"/>
  <c r="G75" i="2" s="1"/>
  <c r="F67" i="2"/>
  <c r="G67" i="2" s="1"/>
  <c r="F59" i="2"/>
  <c r="G59" i="2" s="1"/>
  <c r="F51" i="2"/>
  <c r="G51" i="2" s="1"/>
  <c r="F43" i="2"/>
  <c r="G43" i="2" s="1"/>
  <c r="F27" i="2"/>
  <c r="G27" i="2" s="1"/>
  <c r="F19" i="2"/>
  <c r="G19" i="2" s="1"/>
  <c r="G11" i="2"/>
  <c r="F11" i="2"/>
  <c r="F3" i="2"/>
  <c r="G3" i="2" s="1"/>
  <c r="F1033" i="2"/>
  <c r="G1033" i="2" s="1"/>
  <c r="F1025" i="2"/>
  <c r="G1025" i="2" s="1"/>
  <c r="F1001" i="2"/>
  <c r="G1001" i="2" s="1"/>
  <c r="F993" i="2"/>
  <c r="G993" i="2" s="1"/>
  <c r="F969" i="2"/>
  <c r="G969" i="2" s="1"/>
  <c r="F961" i="2"/>
  <c r="G961" i="2" s="1"/>
  <c r="F939" i="2"/>
  <c r="G939" i="2" s="1"/>
  <c r="F617" i="2"/>
  <c r="F576" i="2"/>
  <c r="G576" i="2" s="1"/>
  <c r="F553" i="2"/>
  <c r="G553" i="2" s="1"/>
  <c r="F512" i="2"/>
  <c r="G512" i="2" s="1"/>
  <c r="F489" i="2"/>
  <c r="G489" i="2" s="1"/>
  <c r="F416" i="2"/>
  <c r="G416" i="2" s="1"/>
  <c r="F332" i="2"/>
  <c r="G332" i="2" s="1"/>
  <c r="F277" i="2"/>
  <c r="G277" i="2" s="1"/>
  <c r="F246" i="2"/>
  <c r="G246" i="2" s="1"/>
  <c r="F76" i="2"/>
  <c r="G76" i="2" s="1"/>
  <c r="F45" i="2"/>
  <c r="F21" i="2"/>
  <c r="G21" i="2" s="1"/>
  <c r="G859" i="2"/>
  <c r="G828" i="2"/>
  <c r="G804" i="2"/>
  <c r="G773" i="2"/>
  <c r="G613" i="2"/>
  <c r="G573" i="2"/>
  <c r="G502" i="2"/>
  <c r="G381" i="2"/>
  <c r="G254" i="2"/>
  <c r="G115" i="2"/>
  <c r="G61" i="2"/>
  <c r="G1010" i="2"/>
  <c r="G1002" i="2"/>
  <c r="G994" i="2"/>
  <c r="G986" i="2"/>
  <c r="G978" i="2"/>
  <c r="G970" i="2"/>
  <c r="G962" i="2"/>
  <c r="G954" i="2"/>
  <c r="G946" i="2"/>
  <c r="G930" i="2"/>
  <c r="G922" i="2"/>
  <c r="G914" i="2"/>
  <c r="G898" i="2"/>
  <c r="G882" i="2"/>
  <c r="G866" i="2"/>
  <c r="G850" i="2"/>
  <c r="G834" i="2"/>
  <c r="G818" i="2"/>
  <c r="G802" i="2"/>
  <c r="G794" i="2"/>
  <c r="G786" i="2"/>
  <c r="G770" i="2"/>
  <c r="G754" i="2"/>
  <c r="G738" i="2"/>
  <c r="G722" i="2"/>
  <c r="G706" i="2"/>
  <c r="G690" i="2"/>
  <c r="G666" i="2"/>
  <c r="G650" i="2"/>
  <c r="G626" i="2"/>
  <c r="G610" i="2"/>
  <c r="G594" i="2"/>
  <c r="G586" i="2"/>
  <c r="G578" i="2"/>
  <c r="G562" i="2"/>
  <c r="G538" i="2"/>
  <c r="G530" i="2"/>
  <c r="G522" i="2"/>
  <c r="G514" i="2"/>
  <c r="G498" i="2"/>
  <c r="G490" i="2"/>
  <c r="F482" i="2"/>
  <c r="G482" i="2" s="1"/>
  <c r="F466" i="2"/>
  <c r="G466" i="2" s="1"/>
  <c r="G458" i="2"/>
  <c r="F458" i="2"/>
  <c r="F450" i="2"/>
  <c r="G450" i="2" s="1"/>
  <c r="G442" i="2"/>
  <c r="G434" i="2"/>
  <c r="F418" i="2"/>
  <c r="G418" i="2"/>
  <c r="F410" i="2"/>
  <c r="G410" i="2" s="1"/>
  <c r="F402" i="2"/>
  <c r="G402" i="2" s="1"/>
  <c r="G394" i="2"/>
  <c r="G386" i="2"/>
  <c r="F378" i="2"/>
  <c r="G378" i="2" s="1"/>
  <c r="F370" i="2"/>
  <c r="G370" i="2" s="1"/>
  <c r="G362" i="2"/>
  <c r="F346" i="2"/>
  <c r="G346" i="2" s="1"/>
  <c r="G338" i="2"/>
  <c r="F338" i="2"/>
  <c r="G322" i="2"/>
  <c r="F314" i="2"/>
  <c r="G314" i="2" s="1"/>
  <c r="F306" i="2"/>
  <c r="G306" i="2" s="1"/>
  <c r="G298" i="2"/>
  <c r="G290" i="2"/>
  <c r="F274" i="2"/>
  <c r="G274" i="2" s="1"/>
  <c r="G266" i="2"/>
  <c r="G258" i="2"/>
  <c r="F250" i="2"/>
  <c r="G250" i="2" s="1"/>
  <c r="F242" i="2"/>
  <c r="G242" i="2" s="1"/>
  <c r="G226" i="2"/>
  <c r="F218" i="2"/>
  <c r="G218" i="2" s="1"/>
  <c r="F210" i="2"/>
  <c r="G210" i="2" s="1"/>
  <c r="G202" i="2"/>
  <c r="G194" i="2"/>
  <c r="F186" i="2"/>
  <c r="G186" i="2" s="1"/>
  <c r="F178" i="2"/>
  <c r="G178" i="2" s="1"/>
  <c r="G170" i="2"/>
  <c r="F146" i="2"/>
  <c r="G146" i="2" s="1"/>
  <c r="G138" i="2"/>
  <c r="G130" i="2"/>
  <c r="F122" i="2"/>
  <c r="G122" i="2" s="1"/>
  <c r="F114" i="2"/>
  <c r="G114" i="2" s="1"/>
  <c r="G106" i="2"/>
  <c r="F90" i="2"/>
  <c r="G90" i="2" s="1"/>
  <c r="F82" i="2"/>
  <c r="G82" i="2" s="1"/>
  <c r="G66" i="2"/>
  <c r="F58" i="2"/>
  <c r="G58" i="2" s="1"/>
  <c r="F50" i="2"/>
  <c r="G50" i="2" s="1"/>
  <c r="F26" i="2"/>
  <c r="G26" i="2" s="1"/>
  <c r="F18" i="2"/>
  <c r="G18" i="2" s="1"/>
  <c r="G10" i="2"/>
  <c r="F1032" i="2"/>
  <c r="G1032" i="2" s="1"/>
  <c r="F1024" i="2"/>
  <c r="G1024" i="2" s="1"/>
  <c r="F1016" i="2"/>
  <c r="G1016" i="2" s="1"/>
  <c r="F1000" i="2"/>
  <c r="F992" i="2"/>
  <c r="G992" i="2" s="1"/>
  <c r="F984" i="2"/>
  <c r="G984" i="2" s="1"/>
  <c r="F968" i="2"/>
  <c r="G968" i="2" s="1"/>
  <c r="F960" i="2"/>
  <c r="G960" i="2" s="1"/>
  <c r="F950" i="2"/>
  <c r="G950" i="2" s="1"/>
  <c r="F938" i="2"/>
  <c r="G938" i="2" s="1"/>
  <c r="F922" i="2"/>
  <c r="F906" i="2"/>
  <c r="G906" i="2" s="1"/>
  <c r="F890" i="2"/>
  <c r="G890" i="2" s="1"/>
  <c r="F874" i="2"/>
  <c r="G874" i="2" s="1"/>
  <c r="F858" i="2"/>
  <c r="G858" i="2" s="1"/>
  <c r="F842" i="2"/>
  <c r="G842" i="2" s="1"/>
  <c r="F826" i="2"/>
  <c r="G826" i="2" s="1"/>
  <c r="F810" i="2"/>
  <c r="G810" i="2" s="1"/>
  <c r="F794" i="2"/>
  <c r="F778" i="2"/>
  <c r="G778" i="2" s="1"/>
  <c r="F762" i="2"/>
  <c r="G762" i="2" s="1"/>
  <c r="F746" i="2"/>
  <c r="G746" i="2" s="1"/>
  <c r="F730" i="2"/>
  <c r="G730" i="2" s="1"/>
  <c r="F714" i="2"/>
  <c r="G714" i="2" s="1"/>
  <c r="F698" i="2"/>
  <c r="G698" i="2" s="1"/>
  <c r="F682" i="2"/>
  <c r="G682" i="2" s="1"/>
  <c r="F666" i="2"/>
  <c r="F650" i="2"/>
  <c r="F634" i="2"/>
  <c r="G634" i="2" s="1"/>
  <c r="F616" i="2"/>
  <c r="G616" i="2" s="1"/>
  <c r="F593" i="2"/>
  <c r="G593" i="2" s="1"/>
  <c r="F570" i="2"/>
  <c r="G570" i="2" s="1"/>
  <c r="F552" i="2"/>
  <c r="G552" i="2" s="1"/>
  <c r="F529" i="2"/>
  <c r="G529" i="2" s="1"/>
  <c r="F506" i="2"/>
  <c r="G506" i="2" s="1"/>
  <c r="F488" i="2"/>
  <c r="G488" i="2" s="1"/>
  <c r="F462" i="2"/>
  <c r="F436" i="2"/>
  <c r="G436" i="2" s="1"/>
  <c r="F385" i="2"/>
  <c r="G385" i="2" s="1"/>
  <c r="F330" i="2"/>
  <c r="G330" i="2" s="1"/>
  <c r="F300" i="2"/>
  <c r="G300" i="2" s="1"/>
  <c r="F269" i="2"/>
  <c r="G269" i="2" s="1"/>
  <c r="F245" i="2"/>
  <c r="G245" i="2" s="1"/>
  <c r="F214" i="2"/>
  <c r="G214" i="2" s="1"/>
  <c r="F129" i="2"/>
  <c r="G129" i="2" s="1"/>
  <c r="F98" i="2"/>
  <c r="G98" i="2" s="1"/>
  <c r="F74" i="2"/>
  <c r="G74" i="2" s="1"/>
  <c r="F44" i="2"/>
  <c r="G44" i="2" s="1"/>
  <c r="F13" i="2"/>
  <c r="G13" i="2" s="1"/>
  <c r="G827" i="2"/>
  <c r="G796" i="2"/>
  <c r="G772" i="2"/>
  <c r="G741" i="2"/>
  <c r="G710" i="2"/>
  <c r="G686" i="2"/>
  <c r="G646" i="2"/>
  <c r="G501" i="2"/>
  <c r="G429" i="2"/>
  <c r="G307" i="2"/>
  <c r="G235" i="2"/>
  <c r="M1035" i="2"/>
  <c r="M1027" i="2"/>
  <c r="M1019" i="2"/>
  <c r="M1011" i="2"/>
  <c r="M1003" i="2"/>
  <c r="M995" i="2"/>
  <c r="M987" i="2"/>
  <c r="M979" i="2"/>
  <c r="M971" i="2"/>
  <c r="M963" i="2"/>
  <c r="M955" i="2"/>
  <c r="M947" i="2"/>
  <c r="M939" i="2"/>
  <c r="M931" i="2"/>
  <c r="M923" i="2"/>
  <c r="M915" i="2"/>
  <c r="M907" i="2"/>
  <c r="M899" i="2"/>
  <c r="M891" i="2"/>
  <c r="M883" i="2"/>
  <c r="M875" i="2"/>
  <c r="M867" i="2"/>
  <c r="M859" i="2"/>
  <c r="M851" i="2"/>
  <c r="M843" i="2"/>
  <c r="M835" i="2"/>
  <c r="M827" i="2"/>
  <c r="M819" i="2"/>
  <c r="M811" i="2"/>
  <c r="M803" i="2"/>
  <c r="M795" i="2"/>
  <c r="M787" i="2"/>
  <c r="M779" i="2"/>
  <c r="M771" i="2"/>
  <c r="M763" i="2"/>
  <c r="M755" i="2"/>
  <c r="M747" i="2"/>
  <c r="M739" i="2"/>
  <c r="M731" i="2"/>
  <c r="M723" i="2"/>
  <c r="M715" i="2"/>
  <c r="M707" i="2"/>
  <c r="M699" i="2"/>
  <c r="M691" i="2"/>
  <c r="M683" i="2"/>
  <c r="M675" i="2"/>
  <c r="M667" i="2"/>
  <c r="M659" i="2"/>
  <c r="M651" i="2"/>
  <c r="M643" i="2"/>
  <c r="M635" i="2"/>
  <c r="M627" i="2"/>
  <c r="M619" i="2"/>
  <c r="M611" i="2"/>
  <c r="M603" i="2"/>
  <c r="M595" i="2"/>
  <c r="M587" i="2"/>
  <c r="M579" i="2"/>
  <c r="M571" i="2"/>
  <c r="M563" i="2"/>
  <c r="M555" i="2"/>
  <c r="M547" i="2"/>
  <c r="M539" i="2"/>
  <c r="M531" i="2"/>
  <c r="M523" i="2"/>
  <c r="M515" i="2"/>
  <c r="M507" i="2"/>
  <c r="M499" i="2"/>
  <c r="M491" i="2"/>
  <c r="M483" i="2"/>
  <c r="M475" i="2"/>
  <c r="M467" i="2"/>
  <c r="M459" i="2"/>
  <c r="M451" i="2"/>
  <c r="M443" i="2"/>
  <c r="M435" i="2"/>
  <c r="M427" i="2"/>
  <c r="M419" i="2"/>
  <c r="M411" i="2"/>
  <c r="M403" i="2"/>
  <c r="M395" i="2"/>
  <c r="M387" i="2"/>
  <c r="M379" i="2"/>
  <c r="M371" i="2"/>
  <c r="M363" i="2"/>
  <c r="M355" i="2"/>
  <c r="M347" i="2"/>
  <c r="M339" i="2"/>
  <c r="M331" i="2"/>
  <c r="M323" i="2"/>
  <c r="M315" i="2"/>
  <c r="M307" i="2"/>
  <c r="M299" i="2"/>
  <c r="M291" i="2"/>
  <c r="M283" i="2"/>
  <c r="M1034" i="2"/>
  <c r="M1026" i="2"/>
  <c r="M1018" i="2"/>
  <c r="M1010" i="2"/>
  <c r="M1002" i="2"/>
  <c r="M994" i="2"/>
  <c r="M986" i="2"/>
  <c r="M978" i="2"/>
  <c r="M970" i="2"/>
  <c r="M962" i="2"/>
  <c r="M954" i="2"/>
  <c r="M946" i="2"/>
  <c r="M938" i="2"/>
  <c r="M930" i="2"/>
  <c r="M922" i="2"/>
  <c r="M914" i="2"/>
  <c r="M906" i="2"/>
  <c r="M898" i="2"/>
  <c r="M890" i="2"/>
  <c r="M882" i="2"/>
  <c r="M874" i="2"/>
  <c r="M866" i="2"/>
  <c r="M858" i="2"/>
  <c r="M850" i="2"/>
  <c r="M842" i="2"/>
  <c r="M834" i="2"/>
  <c r="M826" i="2"/>
  <c r="M818" i="2"/>
  <c r="M810" i="2"/>
  <c r="M802" i="2"/>
  <c r="M794" i="2"/>
  <c r="M786" i="2"/>
  <c r="M778" i="2"/>
  <c r="M770" i="2"/>
  <c r="M762" i="2"/>
  <c r="M754" i="2"/>
  <c r="M746" i="2"/>
  <c r="M738" i="2"/>
  <c r="M730" i="2"/>
  <c r="M722" i="2"/>
  <c r="M714" i="2"/>
  <c r="M706" i="2"/>
  <c r="M698" i="2"/>
  <c r="M690" i="2"/>
  <c r="M682" i="2"/>
  <c r="M674" i="2"/>
  <c r="M666" i="2"/>
  <c r="M658" i="2"/>
  <c r="M650" i="2"/>
  <c r="M642" i="2"/>
  <c r="M634" i="2"/>
  <c r="M626" i="2"/>
  <c r="M618" i="2"/>
  <c r="M610" i="2"/>
  <c r="M602" i="2"/>
  <c r="M594" i="2"/>
  <c r="M586" i="2"/>
  <c r="M578" i="2"/>
  <c r="M570" i="2"/>
  <c r="M562" i="2"/>
  <c r="M554" i="2"/>
  <c r="M546" i="2"/>
  <c r="M538" i="2"/>
  <c r="M530" i="2"/>
  <c r="M522" i="2"/>
  <c r="M514" i="2"/>
  <c r="M506" i="2"/>
  <c r="M498" i="2"/>
  <c r="M490" i="2"/>
  <c r="M482" i="2"/>
  <c r="M474" i="2"/>
  <c r="M466" i="2"/>
  <c r="M458" i="2"/>
  <c r="M450" i="2"/>
  <c r="M442" i="2"/>
  <c r="M434" i="2"/>
  <c r="M426" i="2"/>
  <c r="M418" i="2"/>
  <c r="M410" i="2"/>
  <c r="M402" i="2"/>
  <c r="M394" i="2"/>
  <c r="M386" i="2"/>
  <c r="M378" i="2"/>
  <c r="M370" i="2"/>
  <c r="M362" i="2"/>
  <c r="M354" i="2"/>
  <c r="M2" i="2"/>
  <c r="M1033" i="2"/>
  <c r="M1025" i="2"/>
  <c r="M1017" i="2"/>
  <c r="M1009" i="2"/>
  <c r="M1001" i="2"/>
  <c r="M993" i="2"/>
  <c r="M985" i="2"/>
  <c r="M977" i="2"/>
  <c r="M969" i="2"/>
  <c r="M961" i="2"/>
  <c r="M953" i="2"/>
  <c r="M945" i="2"/>
  <c r="M937" i="2"/>
  <c r="M929" i="2"/>
  <c r="M921" i="2"/>
  <c r="M913" i="2"/>
  <c r="M905" i="2"/>
  <c r="M897" i="2"/>
  <c r="M889" i="2"/>
  <c r="M881" i="2"/>
  <c r="M873" i="2"/>
  <c r="M865" i="2"/>
  <c r="M857" i="2"/>
  <c r="M849" i="2"/>
  <c r="M841" i="2"/>
  <c r="M833" i="2"/>
  <c r="M825" i="2"/>
  <c r="M817" i="2"/>
  <c r="M809" i="2"/>
  <c r="M801" i="2"/>
  <c r="M793" i="2"/>
  <c r="M785" i="2"/>
  <c r="M777" i="2"/>
  <c r="M769" i="2"/>
  <c r="M761" i="2"/>
  <c r="M753" i="2"/>
  <c r="M745" i="2"/>
  <c r="M737" i="2"/>
  <c r="M729" i="2"/>
  <c r="M721" i="2"/>
  <c r="M713" i="2"/>
  <c r="M705" i="2"/>
  <c r="M697" i="2"/>
  <c r="M689" i="2"/>
  <c r="M681" i="2"/>
  <c r="M673" i="2"/>
  <c r="M665" i="2"/>
  <c r="M657" i="2"/>
  <c r="M649" i="2"/>
  <c r="M641" i="2"/>
  <c r="M633" i="2"/>
  <c r="M625" i="2"/>
  <c r="M617" i="2"/>
  <c r="M609" i="2"/>
  <c r="M601" i="2"/>
  <c r="M593" i="2"/>
  <c r="M585" i="2"/>
  <c r="M577" i="2"/>
  <c r="M569" i="2"/>
  <c r="M561" i="2"/>
  <c r="M553" i="2"/>
  <c r="M545" i="2"/>
  <c r="M537" i="2"/>
  <c r="M529" i="2"/>
  <c r="M521" i="2"/>
  <c r="M513" i="2"/>
  <c r="M505" i="2"/>
  <c r="M497" i="2"/>
  <c r="M489" i="2"/>
  <c r="M481" i="2"/>
  <c r="M473" i="2"/>
  <c r="M465" i="2"/>
  <c r="M457" i="2"/>
  <c r="M449" i="2"/>
  <c r="M441" i="2"/>
  <c r="M433" i="2"/>
  <c r="M425" i="2"/>
  <c r="M417" i="2"/>
  <c r="M409" i="2"/>
  <c r="M401" i="2"/>
  <c r="M393" i="2"/>
  <c r="M385" i="2"/>
  <c r="M377" i="2"/>
  <c r="M369" i="2"/>
  <c r="M361" i="2"/>
  <c r="M353" i="2"/>
  <c r="M345" i="2"/>
  <c r="M337" i="2"/>
  <c r="M329" i="2"/>
  <c r="M321" i="2"/>
  <c r="M313" i="2"/>
  <c r="M305" i="2"/>
  <c r="M297" i="2"/>
  <c r="M289" i="2"/>
  <c r="M281" i="2"/>
  <c r="M273" i="2"/>
  <c r="M265" i="2"/>
  <c r="M257" i="2"/>
  <c r="M249" i="2"/>
  <c r="M241" i="2"/>
  <c r="M233" i="2"/>
  <c r="M225" i="2"/>
  <c r="M217" i="2"/>
  <c r="M209" i="2"/>
  <c r="M201" i="2"/>
  <c r="M193" i="2"/>
  <c r="M185" i="2"/>
  <c r="M177" i="2"/>
  <c r="M169" i="2"/>
  <c r="M161" i="2"/>
  <c r="M153" i="2"/>
  <c r="M145" i="2"/>
  <c r="M137" i="2"/>
  <c r="M129" i="2"/>
  <c r="M121" i="2"/>
  <c r="M113" i="2"/>
  <c r="M105" i="2"/>
  <c r="M97" i="2"/>
  <c r="M89" i="2"/>
  <c r="M81" i="2"/>
  <c r="M73" i="2"/>
  <c r="M65" i="2"/>
  <c r="M57" i="2"/>
  <c r="M49" i="2"/>
  <c r="M41" i="2"/>
  <c r="M33" i="2"/>
  <c r="M1040" i="2"/>
  <c r="M1032" i="2"/>
  <c r="M1024" i="2"/>
  <c r="M1016" i="2"/>
  <c r="M1008" i="2"/>
  <c r="M1000" i="2"/>
  <c r="M992" i="2"/>
  <c r="M984" i="2"/>
  <c r="M976" i="2"/>
  <c r="M968" i="2"/>
  <c r="M960" i="2"/>
  <c r="M952" i="2"/>
  <c r="M944" i="2"/>
  <c r="M936" i="2"/>
  <c r="M928" i="2"/>
  <c r="M920" i="2"/>
  <c r="M912" i="2"/>
  <c r="M904" i="2"/>
  <c r="M896" i="2"/>
  <c r="M888" i="2"/>
  <c r="M880" i="2"/>
  <c r="M872" i="2"/>
  <c r="M864" i="2"/>
  <c r="M856" i="2"/>
  <c r="M848" i="2"/>
  <c r="M840" i="2"/>
  <c r="M832" i="2"/>
  <c r="M824" i="2"/>
  <c r="M816" i="2"/>
  <c r="M808" i="2"/>
  <c r="M800" i="2"/>
  <c r="M792" i="2"/>
  <c r="M784" i="2"/>
  <c r="M776" i="2"/>
  <c r="M768" i="2"/>
  <c r="M760" i="2"/>
  <c r="M752" i="2"/>
  <c r="M744" i="2"/>
  <c r="M736" i="2"/>
  <c r="M728" i="2"/>
  <c r="M720" i="2"/>
  <c r="M712" i="2"/>
  <c r="M704" i="2"/>
  <c r="M696" i="2"/>
  <c r="M688" i="2"/>
  <c r="M680" i="2"/>
  <c r="M672" i="2"/>
  <c r="M664" i="2"/>
  <c r="M656" i="2"/>
  <c r="M648" i="2"/>
  <c r="M640" i="2"/>
  <c r="M632" i="2"/>
  <c r="M624" i="2"/>
  <c r="M616" i="2"/>
  <c r="M608" i="2"/>
  <c r="M600" i="2"/>
  <c r="M592" i="2"/>
  <c r="M584" i="2"/>
  <c r="M576" i="2"/>
  <c r="M568" i="2"/>
  <c r="M560" i="2"/>
  <c r="M552" i="2"/>
  <c r="M544" i="2"/>
  <c r="M536" i="2"/>
  <c r="M528" i="2"/>
  <c r="M520" i="2"/>
  <c r="M512" i="2"/>
  <c r="M504" i="2"/>
  <c r="M496" i="2"/>
  <c r="M488" i="2"/>
  <c r="M480" i="2"/>
  <c r="M472" i="2"/>
  <c r="M464" i="2"/>
  <c r="M456" i="2"/>
  <c r="M448" i="2"/>
  <c r="M440" i="2"/>
  <c r="M432" i="2"/>
  <c r="M424" i="2"/>
  <c r="M416" i="2"/>
  <c r="M408" i="2"/>
  <c r="M400" i="2"/>
  <c r="M392" i="2"/>
  <c r="M384" i="2"/>
  <c r="M376" i="2"/>
  <c r="M1039" i="2"/>
  <c r="M1031" i="2"/>
  <c r="M1023" i="2"/>
  <c r="M1015" i="2"/>
  <c r="M1007" i="2"/>
  <c r="M999" i="2"/>
  <c r="M991" i="2"/>
  <c r="M983" i="2"/>
  <c r="M975" i="2"/>
  <c r="M967" i="2"/>
  <c r="M959" i="2"/>
  <c r="M951" i="2"/>
  <c r="M943" i="2"/>
  <c r="M935" i="2"/>
  <c r="M927" i="2"/>
  <c r="M919" i="2"/>
  <c r="M911" i="2"/>
  <c r="M903" i="2"/>
  <c r="M895" i="2"/>
  <c r="M887" i="2"/>
  <c r="M879" i="2"/>
  <c r="M871" i="2"/>
  <c r="M863" i="2"/>
  <c r="M855" i="2"/>
  <c r="M847" i="2"/>
  <c r="M839" i="2"/>
  <c r="M831" i="2"/>
  <c r="M823" i="2"/>
  <c r="M815" i="2"/>
  <c r="M807" i="2"/>
  <c r="M799" i="2"/>
  <c r="M791" i="2"/>
  <c r="M783" i="2"/>
  <c r="M775" i="2"/>
  <c r="M767" i="2"/>
  <c r="M759" i="2"/>
  <c r="M751" i="2"/>
  <c r="M743" i="2"/>
  <c r="M735" i="2"/>
  <c r="M727" i="2"/>
  <c r="M719" i="2"/>
  <c r="M711" i="2"/>
  <c r="M703" i="2"/>
  <c r="M695" i="2"/>
  <c r="M687" i="2"/>
  <c r="M679" i="2"/>
  <c r="M671" i="2"/>
  <c r="M663" i="2"/>
  <c r="M655" i="2"/>
  <c r="M647" i="2"/>
  <c r="M639" i="2"/>
  <c r="M631" i="2"/>
  <c r="M623" i="2"/>
  <c r="M615" i="2"/>
  <c r="M607" i="2"/>
  <c r="M599" i="2"/>
  <c r="M591" i="2"/>
  <c r="M583" i="2"/>
  <c r="M575" i="2"/>
  <c r="M567" i="2"/>
  <c r="M559" i="2"/>
  <c r="M551" i="2"/>
  <c r="M543" i="2"/>
  <c r="M535" i="2"/>
  <c r="M527" i="2"/>
  <c r="M519" i="2"/>
  <c r="M511" i="2"/>
  <c r="M503" i="2"/>
  <c r="M495" i="2"/>
  <c r="M487" i="2"/>
  <c r="M479" i="2"/>
  <c r="M471" i="2"/>
  <c r="M463" i="2"/>
  <c r="M455" i="2"/>
  <c r="M447" i="2"/>
  <c r="M439" i="2"/>
  <c r="M431" i="2"/>
  <c r="M423" i="2"/>
  <c r="M415" i="2"/>
  <c r="M407" i="2"/>
  <c r="M399" i="2"/>
  <c r="M391" i="2"/>
  <c r="M383" i="2"/>
  <c r="M375" i="2"/>
  <c r="M367" i="2"/>
  <c r="M1038" i="2"/>
  <c r="M1030" i="2"/>
  <c r="M1022" i="2"/>
  <c r="M1014" i="2"/>
  <c r="M1006" i="2"/>
  <c r="M998" i="2"/>
  <c r="M990" i="2"/>
  <c r="M982" i="2"/>
  <c r="M974" i="2"/>
  <c r="M966" i="2"/>
  <c r="M958" i="2"/>
  <c r="M950" i="2"/>
  <c r="M942" i="2"/>
  <c r="M934" i="2"/>
  <c r="M926" i="2"/>
  <c r="M918" i="2"/>
  <c r="M910" i="2"/>
  <c r="M902" i="2"/>
  <c r="M894" i="2"/>
  <c r="M886" i="2"/>
  <c r="M878" i="2"/>
  <c r="M870" i="2"/>
  <c r="M862" i="2"/>
  <c r="M854" i="2"/>
  <c r="M846" i="2"/>
  <c r="M838" i="2"/>
  <c r="M830" i="2"/>
  <c r="M822" i="2"/>
  <c r="M814" i="2"/>
  <c r="M806" i="2"/>
  <c r="M798" i="2"/>
  <c r="M790" i="2"/>
  <c r="M782" i="2"/>
  <c r="M774" i="2"/>
  <c r="M766" i="2"/>
  <c r="M758" i="2"/>
  <c r="M750" i="2"/>
  <c r="M742" i="2"/>
  <c r="M734" i="2"/>
  <c r="M726" i="2"/>
  <c r="M718" i="2"/>
  <c r="M710" i="2"/>
  <c r="M702" i="2"/>
  <c r="M694" i="2"/>
  <c r="M686" i="2"/>
  <c r="M678" i="2"/>
  <c r="M670" i="2"/>
  <c r="M662" i="2"/>
  <c r="M654" i="2"/>
  <c r="M646" i="2"/>
  <c r="M638" i="2"/>
  <c r="M630" i="2"/>
  <c r="M622" i="2"/>
  <c r="M614" i="2"/>
  <c r="M606" i="2"/>
  <c r="M598" i="2"/>
  <c r="M590" i="2"/>
  <c r="M582" i="2"/>
  <c r="M574" i="2"/>
  <c r="M566" i="2"/>
  <c r="M558" i="2"/>
  <c r="M550" i="2"/>
  <c r="M542" i="2"/>
  <c r="M534" i="2"/>
  <c r="M526" i="2"/>
  <c r="M518" i="2"/>
  <c r="M510" i="2"/>
  <c r="M502" i="2"/>
  <c r="M494" i="2"/>
  <c r="M486" i="2"/>
  <c r="M478" i="2"/>
  <c r="M470" i="2"/>
  <c r="M462" i="2"/>
  <c r="M454" i="2"/>
  <c r="M446" i="2"/>
  <c r="M438" i="2"/>
  <c r="M430" i="2"/>
  <c r="M422" i="2"/>
  <c r="M414" i="2"/>
  <c r="M406" i="2"/>
  <c r="M398" i="2"/>
  <c r="M390" i="2"/>
  <c r="M1037" i="2"/>
  <c r="M1029" i="2"/>
  <c r="M1021" i="2"/>
  <c r="M1013" i="2"/>
  <c r="M1005" i="2"/>
  <c r="M997" i="2"/>
  <c r="M989" i="2"/>
  <c r="M981" i="2"/>
  <c r="M973" i="2"/>
  <c r="M965" i="2"/>
  <c r="M957" i="2"/>
  <c r="M949" i="2"/>
  <c r="M941" i="2"/>
  <c r="M933" i="2"/>
  <c r="M925" i="2"/>
  <c r="M917" i="2"/>
  <c r="M909" i="2"/>
  <c r="M901" i="2"/>
  <c r="M893" i="2"/>
  <c r="M885" i="2"/>
  <c r="M877" i="2"/>
  <c r="M869" i="2"/>
  <c r="M861" i="2"/>
  <c r="M853" i="2"/>
  <c r="M845" i="2"/>
  <c r="M837" i="2"/>
  <c r="M829" i="2"/>
  <c r="M821" i="2"/>
  <c r="M813" i="2"/>
  <c r="M805" i="2"/>
  <c r="M797" i="2"/>
  <c r="M789" i="2"/>
  <c r="M781" i="2"/>
  <c r="M773" i="2"/>
  <c r="M765" i="2"/>
  <c r="M757" i="2"/>
  <c r="M749" i="2"/>
  <c r="M741" i="2"/>
  <c r="M733" i="2"/>
  <c r="M725" i="2"/>
  <c r="M717" i="2"/>
  <c r="M709" i="2"/>
  <c r="M701" i="2"/>
  <c r="M693" i="2"/>
  <c r="M685" i="2"/>
  <c r="M677" i="2"/>
  <c r="M669" i="2"/>
  <c r="M661" i="2"/>
  <c r="M653" i="2"/>
  <c r="M645" i="2"/>
  <c r="M637" i="2"/>
  <c r="M629" i="2"/>
  <c r="M621" i="2"/>
  <c r="M613" i="2"/>
  <c r="M605" i="2"/>
  <c r="M597" i="2"/>
  <c r="M589" i="2"/>
  <c r="M581" i="2"/>
  <c r="M573" i="2"/>
  <c r="M565" i="2"/>
  <c r="M557" i="2"/>
  <c r="M549" i="2"/>
  <c r="M541" i="2"/>
  <c r="M533" i="2"/>
  <c r="M525" i="2"/>
  <c r="M517" i="2"/>
  <c r="M509" i="2"/>
  <c r="M501" i="2"/>
  <c r="M493" i="2"/>
  <c r="M485" i="2"/>
  <c r="M477" i="2"/>
  <c r="M469" i="2"/>
  <c r="M461" i="2"/>
  <c r="M453" i="2"/>
  <c r="M445" i="2"/>
  <c r="M437" i="2"/>
  <c r="M429" i="2"/>
  <c r="M1036" i="2"/>
  <c r="M1028" i="2"/>
  <c r="M1020" i="2"/>
  <c r="M1012" i="2"/>
  <c r="M1004" i="2"/>
  <c r="M996" i="2"/>
  <c r="M988" i="2"/>
  <c r="M980" i="2"/>
  <c r="M972" i="2"/>
  <c r="M964" i="2"/>
  <c r="M956" i="2"/>
  <c r="M948" i="2"/>
  <c r="M940" i="2"/>
  <c r="M932" i="2"/>
  <c r="M924" i="2"/>
  <c r="M916" i="2"/>
  <c r="M908" i="2"/>
  <c r="M900" i="2"/>
  <c r="M892" i="2"/>
  <c r="M884" i="2"/>
  <c r="M876" i="2"/>
  <c r="M868" i="2"/>
  <c r="M860" i="2"/>
  <c r="M852" i="2"/>
  <c r="M844" i="2"/>
  <c r="M836" i="2"/>
  <c r="M828" i="2"/>
  <c r="M820" i="2"/>
  <c r="M812" i="2"/>
  <c r="M804" i="2"/>
  <c r="M796" i="2"/>
  <c r="M788" i="2"/>
  <c r="M780" i="2"/>
  <c r="M772" i="2"/>
  <c r="M764" i="2"/>
  <c r="M756" i="2"/>
  <c r="M748" i="2"/>
  <c r="M740" i="2"/>
  <c r="M732" i="2"/>
  <c r="M724" i="2"/>
  <c r="M716" i="2"/>
  <c r="M708" i="2"/>
  <c r="M700" i="2"/>
  <c r="M692" i="2"/>
  <c r="M684" i="2"/>
  <c r="M676" i="2"/>
  <c r="M668" i="2"/>
  <c r="M660" i="2"/>
  <c r="M652" i="2"/>
  <c r="M644" i="2"/>
  <c r="M636" i="2"/>
  <c r="M628" i="2"/>
  <c r="M620" i="2"/>
  <c r="M612" i="2"/>
  <c r="M604" i="2"/>
  <c r="M596" i="2"/>
  <c r="M588" i="2"/>
  <c r="M580" i="2"/>
  <c r="M572" i="2"/>
  <c r="M564" i="2"/>
  <c r="M556" i="2"/>
  <c r="M548" i="2"/>
  <c r="M540" i="2"/>
  <c r="M532" i="2"/>
  <c r="M524" i="2"/>
  <c r="M516" i="2"/>
  <c r="M508" i="2"/>
  <c r="M500" i="2"/>
  <c r="M492" i="2"/>
  <c r="M484" i="2"/>
  <c r="M476" i="2"/>
  <c r="M468" i="2"/>
  <c r="M460" i="2"/>
  <c r="M452" i="2"/>
  <c r="M444" i="2"/>
  <c r="M436" i="2"/>
  <c r="M428" i="2"/>
  <c r="M420" i="2"/>
  <c r="M412" i="2"/>
  <c r="M404" i="2"/>
  <c r="M396" i="2"/>
  <c r="M388" i="2"/>
  <c r="M380" i="2"/>
  <c r="M372" i="2"/>
  <c r="M275" i="2"/>
  <c r="M267" i="2"/>
  <c r="M259" i="2"/>
  <c r="M251" i="2"/>
  <c r="M243" i="2"/>
  <c r="M235" i="2"/>
  <c r="M227" i="2"/>
  <c r="M219" i="2"/>
  <c r="M211" i="2"/>
  <c r="M203" i="2"/>
  <c r="M195" i="2"/>
  <c r="M187" i="2"/>
  <c r="M179" i="2"/>
  <c r="M171" i="2"/>
  <c r="M163" i="2"/>
  <c r="M155" i="2"/>
  <c r="M147" i="2"/>
  <c r="M139" i="2"/>
  <c r="M131" i="2"/>
  <c r="M123" i="2"/>
  <c r="M115" i="2"/>
  <c r="M107" i="2"/>
  <c r="M99" i="2"/>
  <c r="M91" i="2"/>
  <c r="M83" i="2"/>
  <c r="M75" i="2"/>
  <c r="M67" i="2"/>
  <c r="M59" i="2"/>
  <c r="M51" i="2"/>
  <c r="M43" i="2"/>
  <c r="M35" i="2"/>
  <c r="M27" i="2"/>
  <c r="M19" i="2"/>
  <c r="M11" i="2"/>
  <c r="M3" i="2"/>
  <c r="N1034" i="2"/>
  <c r="N1026" i="2"/>
  <c r="N1018" i="2"/>
  <c r="N1010" i="2"/>
  <c r="N1002" i="2"/>
  <c r="N994" i="2"/>
  <c r="N986" i="2"/>
  <c r="N978" i="2"/>
  <c r="N970" i="2"/>
  <c r="N962" i="2"/>
  <c r="N954" i="2"/>
  <c r="N946" i="2"/>
  <c r="N938" i="2"/>
  <c r="N930" i="2"/>
  <c r="N922" i="2"/>
  <c r="N914" i="2"/>
  <c r="N906" i="2"/>
  <c r="N898" i="2"/>
  <c r="N890" i="2"/>
  <c r="N882" i="2"/>
  <c r="N874" i="2"/>
  <c r="N866" i="2"/>
  <c r="N858" i="2"/>
  <c r="N850" i="2"/>
  <c r="N842" i="2"/>
  <c r="N834" i="2"/>
  <c r="N826" i="2"/>
  <c r="N818" i="2"/>
  <c r="N810" i="2"/>
  <c r="N802" i="2"/>
  <c r="N794" i="2"/>
  <c r="N786" i="2"/>
  <c r="N778" i="2"/>
  <c r="N770" i="2"/>
  <c r="N762" i="2"/>
  <c r="N754" i="2"/>
  <c r="N746" i="2"/>
  <c r="N738" i="2"/>
  <c r="N730" i="2"/>
  <c r="N722" i="2"/>
  <c r="N714" i="2"/>
  <c r="N706" i="2"/>
  <c r="N698" i="2"/>
  <c r="N690" i="2"/>
  <c r="N682" i="2"/>
  <c r="N674" i="2"/>
  <c r="N666" i="2"/>
  <c r="N658" i="2"/>
  <c r="N650" i="2"/>
  <c r="N642" i="2"/>
  <c r="M346" i="2"/>
  <c r="M338" i="2"/>
  <c r="M330" i="2"/>
  <c r="M322" i="2"/>
  <c r="M314" i="2"/>
  <c r="M306" i="2"/>
  <c r="M298" i="2"/>
  <c r="M290" i="2"/>
  <c r="M282" i="2"/>
  <c r="M274" i="2"/>
  <c r="M266" i="2"/>
  <c r="M258" i="2"/>
  <c r="M250" i="2"/>
  <c r="M242" i="2"/>
  <c r="M234" i="2"/>
  <c r="M226" i="2"/>
  <c r="M218" i="2"/>
  <c r="M210" i="2"/>
  <c r="M202" i="2"/>
  <c r="M194" i="2"/>
  <c r="M186" i="2"/>
  <c r="M178" i="2"/>
  <c r="M170" i="2"/>
  <c r="M162" i="2"/>
  <c r="M154" i="2"/>
  <c r="M146" i="2"/>
  <c r="M138" i="2"/>
  <c r="M130" i="2"/>
  <c r="M122" i="2"/>
  <c r="M114" i="2"/>
  <c r="M106" i="2"/>
  <c r="M98" i="2"/>
  <c r="M90" i="2"/>
  <c r="M82" i="2"/>
  <c r="M74" i="2"/>
  <c r="M66" i="2"/>
  <c r="M58" i="2"/>
  <c r="M50" i="2"/>
  <c r="M42" i="2"/>
  <c r="M34" i="2"/>
  <c r="M26" i="2"/>
  <c r="M18" i="2"/>
  <c r="M10" i="2"/>
  <c r="N2" i="2"/>
  <c r="N1033" i="2"/>
  <c r="N1025" i="2"/>
  <c r="N1017" i="2"/>
  <c r="N1009" i="2"/>
  <c r="N1001" i="2"/>
  <c r="N993" i="2"/>
  <c r="N985" i="2"/>
  <c r="N977" i="2"/>
  <c r="N969" i="2"/>
  <c r="N961" i="2"/>
  <c r="N953" i="2"/>
  <c r="N945" i="2"/>
  <c r="N937" i="2"/>
  <c r="N929" i="2"/>
  <c r="N921" i="2"/>
  <c r="N913" i="2"/>
  <c r="N905" i="2"/>
  <c r="N897" i="2"/>
  <c r="N889" i="2"/>
  <c r="N881" i="2"/>
  <c r="N873" i="2"/>
  <c r="N865" i="2"/>
  <c r="N857" i="2"/>
  <c r="N849" i="2"/>
  <c r="N841" i="2"/>
  <c r="N833" i="2"/>
  <c r="N825" i="2"/>
  <c r="N817" i="2"/>
  <c r="N809" i="2"/>
  <c r="N801" i="2"/>
  <c r="N793" i="2"/>
  <c r="N785" i="2"/>
  <c r="N777" i="2"/>
  <c r="N769" i="2"/>
  <c r="N761" i="2"/>
  <c r="N753" i="2"/>
  <c r="N745" i="2"/>
  <c r="N737" i="2"/>
  <c r="N729" i="2"/>
  <c r="N721" i="2"/>
  <c r="N713" i="2"/>
  <c r="N705" i="2"/>
  <c r="N697" i="2"/>
  <c r="N689" i="2"/>
  <c r="N681" i="2"/>
  <c r="N673" i="2"/>
  <c r="N665" i="2"/>
  <c r="N657" i="2"/>
  <c r="N649" i="2"/>
  <c r="N641" i="2"/>
  <c r="N633" i="2"/>
  <c r="N625" i="2"/>
  <c r="N617" i="2"/>
  <c r="N609" i="2"/>
  <c r="N601" i="2"/>
  <c r="N593" i="2"/>
  <c r="N585" i="2"/>
  <c r="N577" i="2"/>
  <c r="N569" i="2"/>
  <c r="N561" i="2"/>
  <c r="N553" i="2"/>
  <c r="N545" i="2"/>
  <c r="N537" i="2"/>
  <c r="N529" i="2"/>
  <c r="N521" i="2"/>
  <c r="N513" i="2"/>
  <c r="N505" i="2"/>
  <c r="N497" i="2"/>
  <c r="N489" i="2"/>
  <c r="N481" i="2"/>
  <c r="N473" i="2"/>
  <c r="N465" i="2"/>
  <c r="N457" i="2"/>
  <c r="N449" i="2"/>
  <c r="N441" i="2"/>
  <c r="N433" i="2"/>
  <c r="N425" i="2"/>
  <c r="N417" i="2"/>
  <c r="N409" i="2"/>
  <c r="N401" i="2"/>
  <c r="N393" i="2"/>
  <c r="N385" i="2"/>
  <c r="N377" i="2"/>
  <c r="N369" i="2"/>
  <c r="M25" i="2"/>
  <c r="M17" i="2"/>
  <c r="M9" i="2"/>
  <c r="N1040" i="2"/>
  <c r="N1032" i="2"/>
  <c r="N1024" i="2"/>
  <c r="N1016" i="2"/>
  <c r="N1008" i="2"/>
  <c r="N1000" i="2"/>
  <c r="N992" i="2"/>
  <c r="N984" i="2"/>
  <c r="N976" i="2"/>
  <c r="N968" i="2"/>
  <c r="N960" i="2"/>
  <c r="N952" i="2"/>
  <c r="N944" i="2"/>
  <c r="N936" i="2"/>
  <c r="N928" i="2"/>
  <c r="N920" i="2"/>
  <c r="N912" i="2"/>
  <c r="N904" i="2"/>
  <c r="N896" i="2"/>
  <c r="N888" i="2"/>
  <c r="N880" i="2"/>
  <c r="N872" i="2"/>
  <c r="N864" i="2"/>
  <c r="N856" i="2"/>
  <c r="N848" i="2"/>
  <c r="N840" i="2"/>
  <c r="N832" i="2"/>
  <c r="N824" i="2"/>
  <c r="N816" i="2"/>
  <c r="N808" i="2"/>
  <c r="N800" i="2"/>
  <c r="N792" i="2"/>
  <c r="N784" i="2"/>
  <c r="N776" i="2"/>
  <c r="N768" i="2"/>
  <c r="N760" i="2"/>
  <c r="N752" i="2"/>
  <c r="N744" i="2"/>
  <c r="N736" i="2"/>
  <c r="N728" i="2"/>
  <c r="N720" i="2"/>
  <c r="N712" i="2"/>
  <c r="N704" i="2"/>
  <c r="N696" i="2"/>
  <c r="N688" i="2"/>
  <c r="N680" i="2"/>
  <c r="N672" i="2"/>
  <c r="M368" i="2"/>
  <c r="M360" i="2"/>
  <c r="M352" i="2"/>
  <c r="M344" i="2"/>
  <c r="M336" i="2"/>
  <c r="M328" i="2"/>
  <c r="M320" i="2"/>
  <c r="M312" i="2"/>
  <c r="M304" i="2"/>
  <c r="M296" i="2"/>
  <c r="M288" i="2"/>
  <c r="M280" i="2"/>
  <c r="M272" i="2"/>
  <c r="M264" i="2"/>
  <c r="M256" i="2"/>
  <c r="M248" i="2"/>
  <c r="M240" i="2"/>
  <c r="M232" i="2"/>
  <c r="M224" i="2"/>
  <c r="M216" i="2"/>
  <c r="M208" i="2"/>
  <c r="M200" i="2"/>
  <c r="M192" i="2"/>
  <c r="M184" i="2"/>
  <c r="M176" i="2"/>
  <c r="M168" i="2"/>
  <c r="M160" i="2"/>
  <c r="M152" i="2"/>
  <c r="M144" i="2"/>
  <c r="M136" i="2"/>
  <c r="M128" i="2"/>
  <c r="M120" i="2"/>
  <c r="M112" i="2"/>
  <c r="M104" i="2"/>
  <c r="M96" i="2"/>
  <c r="M88" i="2"/>
  <c r="M80" i="2"/>
  <c r="M72" i="2"/>
  <c r="M64" i="2"/>
  <c r="M56" i="2"/>
  <c r="M48" i="2"/>
  <c r="M40" i="2"/>
  <c r="M32" i="2"/>
  <c r="M24" i="2"/>
  <c r="M16" i="2"/>
  <c r="M8" i="2"/>
  <c r="N1039" i="2"/>
  <c r="N1031" i="2"/>
  <c r="N1023" i="2"/>
  <c r="N1015" i="2"/>
  <c r="N1007" i="2"/>
  <c r="N999" i="2"/>
  <c r="N991" i="2"/>
  <c r="N983" i="2"/>
  <c r="N975" i="2"/>
  <c r="N967" i="2"/>
  <c r="N959" i="2"/>
  <c r="N951" i="2"/>
  <c r="N943" i="2"/>
  <c r="N935" i="2"/>
  <c r="N927" i="2"/>
  <c r="N919" i="2"/>
  <c r="N911" i="2"/>
  <c r="N903" i="2"/>
  <c r="N895" i="2"/>
  <c r="N887" i="2"/>
  <c r="N879" i="2"/>
  <c r="N871" i="2"/>
  <c r="N863" i="2"/>
  <c r="N855" i="2"/>
  <c r="N847" i="2"/>
  <c r="N839" i="2"/>
  <c r="N831" i="2"/>
  <c r="N823" i="2"/>
  <c r="N815" i="2"/>
  <c r="N807" i="2"/>
  <c r="N799" i="2"/>
  <c r="N791" i="2"/>
  <c r="N783" i="2"/>
  <c r="N775" i="2"/>
  <c r="N767" i="2"/>
  <c r="N759" i="2"/>
  <c r="N751" i="2"/>
  <c r="N743" i="2"/>
  <c r="N735" i="2"/>
  <c r="N727" i="2"/>
  <c r="N719" i="2"/>
  <c r="N711" i="2"/>
  <c r="N703" i="2"/>
  <c r="N695" i="2"/>
  <c r="N687" i="2"/>
  <c r="N679" i="2"/>
  <c r="N671" i="2"/>
  <c r="N663" i="2"/>
  <c r="N655" i="2"/>
  <c r="N647" i="2"/>
  <c r="N639" i="2"/>
  <c r="N631" i="2"/>
  <c r="M359" i="2"/>
  <c r="M351" i="2"/>
  <c r="M343" i="2"/>
  <c r="M335" i="2"/>
  <c r="M327" i="2"/>
  <c r="M319" i="2"/>
  <c r="M311" i="2"/>
  <c r="M303" i="2"/>
  <c r="M295" i="2"/>
  <c r="M287" i="2"/>
  <c r="M279" i="2"/>
  <c r="M271" i="2"/>
  <c r="M263" i="2"/>
  <c r="M255" i="2"/>
  <c r="M247" i="2"/>
  <c r="M239" i="2"/>
  <c r="M231" i="2"/>
  <c r="M223" i="2"/>
  <c r="M215" i="2"/>
  <c r="M207" i="2"/>
  <c r="M199" i="2"/>
  <c r="M191" i="2"/>
  <c r="M183" i="2"/>
  <c r="M175" i="2"/>
  <c r="M167" i="2"/>
  <c r="M159" i="2"/>
  <c r="M151" i="2"/>
  <c r="M143" i="2"/>
  <c r="M135" i="2"/>
  <c r="M127" i="2"/>
  <c r="M119" i="2"/>
  <c r="M111" i="2"/>
  <c r="M103" i="2"/>
  <c r="M95" i="2"/>
  <c r="M87" i="2"/>
  <c r="M79" i="2"/>
  <c r="M71" i="2"/>
  <c r="M63" i="2"/>
  <c r="M55" i="2"/>
  <c r="M47" i="2"/>
  <c r="M39" i="2"/>
  <c r="M31" i="2"/>
  <c r="M23" i="2"/>
  <c r="M15" i="2"/>
  <c r="M7" i="2"/>
  <c r="N1038" i="2"/>
  <c r="N1030" i="2"/>
  <c r="N1022" i="2"/>
  <c r="N1014" i="2"/>
  <c r="N1006" i="2"/>
  <c r="N998" i="2"/>
  <c r="N990" i="2"/>
  <c r="N982" i="2"/>
  <c r="N974" i="2"/>
  <c r="N966" i="2"/>
  <c r="N958" i="2"/>
  <c r="N950" i="2"/>
  <c r="N942" i="2"/>
  <c r="N934" i="2"/>
  <c r="N926" i="2"/>
  <c r="N918" i="2"/>
  <c r="N910" i="2"/>
  <c r="N902" i="2"/>
  <c r="N894" i="2"/>
  <c r="N886" i="2"/>
  <c r="N878" i="2"/>
  <c r="N870" i="2"/>
  <c r="N862" i="2"/>
  <c r="N854" i="2"/>
  <c r="N846" i="2"/>
  <c r="N838" i="2"/>
  <c r="N830" i="2"/>
  <c r="N822" i="2"/>
  <c r="N814" i="2"/>
  <c r="N806" i="2"/>
  <c r="N798" i="2"/>
  <c r="N790" i="2"/>
  <c r="N782" i="2"/>
  <c r="N774" i="2"/>
  <c r="N766" i="2"/>
  <c r="N758" i="2"/>
  <c r="N750" i="2"/>
  <c r="N742" i="2"/>
  <c r="N734" i="2"/>
  <c r="N726" i="2"/>
  <c r="N718" i="2"/>
  <c r="N710" i="2"/>
  <c r="N702" i="2"/>
  <c r="N694" i="2"/>
  <c r="N686" i="2"/>
  <c r="N678" i="2"/>
  <c r="N670" i="2"/>
  <c r="N662" i="2"/>
  <c r="N654" i="2"/>
  <c r="N646" i="2"/>
  <c r="N638" i="2"/>
  <c r="N630" i="2"/>
  <c r="M382" i="2"/>
  <c r="M374" i="2"/>
  <c r="M366" i="2"/>
  <c r="M358" i="2"/>
  <c r="M350" i="2"/>
  <c r="M342" i="2"/>
  <c r="M334" i="2"/>
  <c r="M326" i="2"/>
  <c r="M318" i="2"/>
  <c r="M310" i="2"/>
  <c r="M302" i="2"/>
  <c r="M294" i="2"/>
  <c r="M286" i="2"/>
  <c r="M278" i="2"/>
  <c r="M270" i="2"/>
  <c r="M262" i="2"/>
  <c r="M254" i="2"/>
  <c r="M246" i="2"/>
  <c r="M238" i="2"/>
  <c r="M230" i="2"/>
  <c r="M222" i="2"/>
  <c r="M214" i="2"/>
  <c r="M206" i="2"/>
  <c r="M198" i="2"/>
  <c r="M190" i="2"/>
  <c r="M182" i="2"/>
  <c r="M174" i="2"/>
  <c r="M166" i="2"/>
  <c r="M158" i="2"/>
  <c r="M150" i="2"/>
  <c r="M142" i="2"/>
  <c r="M134" i="2"/>
  <c r="M126" i="2"/>
  <c r="M118" i="2"/>
  <c r="M110" i="2"/>
  <c r="M102" i="2"/>
  <c r="M94" i="2"/>
  <c r="M86" i="2"/>
  <c r="M78" i="2"/>
  <c r="M70" i="2"/>
  <c r="M62" i="2"/>
  <c r="M54" i="2"/>
  <c r="M46" i="2"/>
  <c r="M38" i="2"/>
  <c r="M30" i="2"/>
  <c r="M22" i="2"/>
  <c r="M14" i="2"/>
  <c r="M6" i="2"/>
  <c r="N1037" i="2"/>
  <c r="N1029" i="2"/>
  <c r="N1021" i="2"/>
  <c r="N1013" i="2"/>
  <c r="N1005" i="2"/>
  <c r="N997" i="2"/>
  <c r="N989" i="2"/>
  <c r="N981" i="2"/>
  <c r="N973" i="2"/>
  <c r="N965" i="2"/>
  <c r="N957" i="2"/>
  <c r="N949" i="2"/>
  <c r="N941" i="2"/>
  <c r="N933" i="2"/>
  <c r="N925" i="2"/>
  <c r="N917" i="2"/>
  <c r="N909" i="2"/>
  <c r="N901" i="2"/>
  <c r="N893" i="2"/>
  <c r="N885" i="2"/>
  <c r="N877" i="2"/>
  <c r="N869" i="2"/>
  <c r="N861" i="2"/>
  <c r="N853" i="2"/>
  <c r="N845" i="2"/>
  <c r="N837" i="2"/>
  <c r="N829" i="2"/>
  <c r="N821" i="2"/>
  <c r="N813" i="2"/>
  <c r="N805" i="2"/>
  <c r="N797" i="2"/>
  <c r="N789" i="2"/>
  <c r="N781" i="2"/>
  <c r="N773" i="2"/>
  <c r="N765" i="2"/>
  <c r="N757" i="2"/>
  <c r="N749" i="2"/>
  <c r="N741" i="2"/>
  <c r="N733" i="2"/>
  <c r="N725" i="2"/>
  <c r="N717" i="2"/>
  <c r="N709" i="2"/>
  <c r="N701" i="2"/>
  <c r="N693" i="2"/>
  <c r="M421" i="2"/>
  <c r="M413" i="2"/>
  <c r="M405" i="2"/>
  <c r="M397" i="2"/>
  <c r="M389" i="2"/>
  <c r="M381" i="2"/>
  <c r="M373" i="2"/>
  <c r="M365" i="2"/>
  <c r="M357" i="2"/>
  <c r="M349" i="2"/>
  <c r="M341" i="2"/>
  <c r="M333" i="2"/>
  <c r="M325" i="2"/>
  <c r="M317" i="2"/>
  <c r="M309" i="2"/>
  <c r="M301" i="2"/>
  <c r="M293" i="2"/>
  <c r="M285" i="2"/>
  <c r="M277" i="2"/>
  <c r="M269" i="2"/>
  <c r="M261" i="2"/>
  <c r="M253" i="2"/>
  <c r="M245" i="2"/>
  <c r="M237" i="2"/>
  <c r="M229" i="2"/>
  <c r="M221" i="2"/>
  <c r="M213" i="2"/>
  <c r="M205" i="2"/>
  <c r="M197" i="2"/>
  <c r="M189" i="2"/>
  <c r="M181" i="2"/>
  <c r="M173" i="2"/>
  <c r="M165" i="2"/>
  <c r="M157" i="2"/>
  <c r="M149" i="2"/>
  <c r="M141" i="2"/>
  <c r="M133" i="2"/>
  <c r="M125" i="2"/>
  <c r="M117" i="2"/>
  <c r="M109" i="2"/>
  <c r="M101" i="2"/>
  <c r="M93" i="2"/>
  <c r="M85" i="2"/>
  <c r="M77" i="2"/>
  <c r="M69" i="2"/>
  <c r="M61" i="2"/>
  <c r="M53" i="2"/>
  <c r="M45" i="2"/>
  <c r="M37" i="2"/>
  <c r="M29" i="2"/>
  <c r="M21" i="2"/>
  <c r="M13" i="2"/>
  <c r="M5" i="2"/>
  <c r="N1036" i="2"/>
  <c r="N1028" i="2"/>
  <c r="N1020" i="2"/>
  <c r="N1012" i="2"/>
  <c r="N1004" i="2"/>
  <c r="N996" i="2"/>
  <c r="N988" i="2"/>
  <c r="N980" i="2"/>
  <c r="N972" i="2"/>
  <c r="N964" i="2"/>
  <c r="N956" i="2"/>
  <c r="N948" i="2"/>
  <c r="N940" i="2"/>
  <c r="N932" i="2"/>
  <c r="N924" i="2"/>
  <c r="N916" i="2"/>
  <c r="N908" i="2"/>
  <c r="N900" i="2"/>
  <c r="N892" i="2"/>
  <c r="N884" i="2"/>
  <c r="N876" i="2"/>
  <c r="N868" i="2"/>
  <c r="N860" i="2"/>
  <c r="N852" i="2"/>
  <c r="N844" i="2"/>
  <c r="N836" i="2"/>
  <c r="N828" i="2"/>
  <c r="N820" i="2"/>
  <c r="N812" i="2"/>
  <c r="N804" i="2"/>
  <c r="N796" i="2"/>
  <c r="N788" i="2"/>
  <c r="N780" i="2"/>
  <c r="N772" i="2"/>
  <c r="N764" i="2"/>
  <c r="N756" i="2"/>
  <c r="N748" i="2"/>
  <c r="N740" i="2"/>
  <c r="N732" i="2"/>
  <c r="N724" i="2"/>
  <c r="N716" i="2"/>
  <c r="N708" i="2"/>
  <c r="N700" i="2"/>
  <c r="N692" i="2"/>
  <c r="N684" i="2"/>
  <c r="N676" i="2"/>
  <c r="N668" i="2"/>
  <c r="N660" i="2"/>
  <c r="N652" i="2"/>
  <c r="N644" i="2"/>
  <c r="N636" i="2"/>
  <c r="N628" i="2"/>
  <c r="M364" i="2"/>
  <c r="M356" i="2"/>
  <c r="M348" i="2"/>
  <c r="M340" i="2"/>
  <c r="M332" i="2"/>
  <c r="M324" i="2"/>
  <c r="M316" i="2"/>
  <c r="M308" i="2"/>
  <c r="M300" i="2"/>
  <c r="M292" i="2"/>
  <c r="M284" i="2"/>
  <c r="M276" i="2"/>
  <c r="M268" i="2"/>
  <c r="M260" i="2"/>
  <c r="M252" i="2"/>
  <c r="M244" i="2"/>
  <c r="M236" i="2"/>
  <c r="M228" i="2"/>
  <c r="M220" i="2"/>
  <c r="M212" i="2"/>
  <c r="M204" i="2"/>
  <c r="M196" i="2"/>
  <c r="M188" i="2"/>
  <c r="M180" i="2"/>
  <c r="M172" i="2"/>
  <c r="M164" i="2"/>
  <c r="M156" i="2"/>
  <c r="M148" i="2"/>
  <c r="M140" i="2"/>
  <c r="M132" i="2"/>
  <c r="M124" i="2"/>
  <c r="M116" i="2"/>
  <c r="M108" i="2"/>
  <c r="M100" i="2"/>
  <c r="M92" i="2"/>
  <c r="M84" i="2"/>
  <c r="M76" i="2"/>
  <c r="M68" i="2"/>
  <c r="M60" i="2"/>
  <c r="M52" i="2"/>
  <c r="M44" i="2"/>
  <c r="M36" i="2"/>
  <c r="M28" i="2"/>
  <c r="M20" i="2"/>
  <c r="M12" i="2"/>
  <c r="M4" i="2"/>
  <c r="N1035" i="2"/>
  <c r="N1027" i="2"/>
  <c r="N1019" i="2"/>
  <c r="N1011" i="2"/>
  <c r="N1003" i="2"/>
  <c r="N995" i="2"/>
  <c r="N987" i="2"/>
  <c r="N979" i="2"/>
  <c r="N971" i="2"/>
  <c r="N963" i="2"/>
  <c r="N955" i="2"/>
  <c r="N947" i="2"/>
  <c r="N939" i="2"/>
  <c r="N931" i="2"/>
  <c r="N923" i="2"/>
  <c r="N915" i="2"/>
  <c r="N907" i="2"/>
  <c r="N899" i="2"/>
  <c r="N891" i="2"/>
  <c r="N883" i="2"/>
  <c r="N875" i="2"/>
  <c r="N867" i="2"/>
  <c r="N859" i="2"/>
  <c r="N851" i="2"/>
  <c r="N843" i="2"/>
  <c r="N835" i="2"/>
  <c r="N827" i="2"/>
  <c r="N819" i="2"/>
  <c r="N811" i="2"/>
  <c r="N803" i="2"/>
  <c r="N795" i="2"/>
  <c r="N787" i="2"/>
  <c r="N779" i="2"/>
  <c r="N771" i="2"/>
  <c r="N763" i="2"/>
  <c r="N755" i="2"/>
  <c r="N747" i="2"/>
  <c r="N739" i="2"/>
  <c r="N731" i="2"/>
  <c r="N723" i="2"/>
  <c r="N715" i="2"/>
  <c r="N707" i="2"/>
  <c r="N699" i="2"/>
  <c r="N691" i="2"/>
  <c r="N683" i="2"/>
  <c r="N675" i="2"/>
  <c r="N667" i="2"/>
  <c r="N659" i="2"/>
  <c r="N651" i="2"/>
  <c r="N643" i="2"/>
  <c r="N635" i="2"/>
  <c r="N627" i="2"/>
  <c r="N619" i="2"/>
  <c r="N611" i="2"/>
  <c r="N603" i="2"/>
  <c r="N595" i="2"/>
  <c r="N587" i="2"/>
  <c r="N579" i="2"/>
  <c r="N571" i="2"/>
  <c r="N563" i="2"/>
  <c r="N555" i="2"/>
  <c r="N547" i="2"/>
  <c r="N539" i="2"/>
  <c r="N531" i="2"/>
  <c r="N523" i="2"/>
  <c r="N515" i="2"/>
  <c r="N507" i="2"/>
  <c r="N499" i="2"/>
  <c r="N491" i="2"/>
  <c r="N483" i="2"/>
  <c r="N475" i="2"/>
  <c r="N467" i="2"/>
  <c r="N459" i="2"/>
  <c r="N451" i="2"/>
  <c r="N443" i="2"/>
  <c r="N435" i="2"/>
  <c r="N427" i="2"/>
  <c r="N419" i="2"/>
  <c r="N411" i="2"/>
  <c r="N403" i="2"/>
  <c r="N395" i="2"/>
  <c r="N387" i="2"/>
  <c r="N379" i="2"/>
  <c r="N371" i="2"/>
  <c r="N363" i="2"/>
  <c r="N355" i="2"/>
  <c r="N347" i="2"/>
  <c r="N339" i="2"/>
  <c r="N331" i="2"/>
  <c r="N323" i="2"/>
  <c r="N315" i="2"/>
  <c r="N307" i="2"/>
  <c r="N299" i="2"/>
  <c r="N291" i="2"/>
  <c r="N283" i="2"/>
  <c r="N275" i="2"/>
  <c r="N267" i="2"/>
  <c r="N259" i="2"/>
  <c r="N251" i="2"/>
  <c r="N243" i="2"/>
  <c r="N235" i="2"/>
  <c r="N227" i="2"/>
  <c r="N219" i="2"/>
  <c r="N211" i="2"/>
  <c r="N203" i="2"/>
  <c r="N195" i="2"/>
  <c r="N187" i="2"/>
  <c r="N179" i="2"/>
  <c r="N171" i="2"/>
  <c r="N163" i="2"/>
  <c r="N155" i="2"/>
  <c r="N147" i="2"/>
  <c r="N139" i="2"/>
  <c r="N131" i="2"/>
  <c r="N123" i="2"/>
  <c r="N115" i="2"/>
  <c r="N107" i="2"/>
  <c r="N99" i="2"/>
  <c r="N91" i="2"/>
  <c r="N83" i="2"/>
  <c r="N75" i="2"/>
  <c r="N67" i="2"/>
  <c r="N59" i="2"/>
  <c r="N51" i="2"/>
  <c r="N43" i="2"/>
  <c r="N35" i="2"/>
  <c r="N634" i="2"/>
  <c r="N626" i="2"/>
  <c r="N618" i="2"/>
  <c r="N610" i="2"/>
  <c r="N602" i="2"/>
  <c r="N594" i="2"/>
  <c r="N586" i="2"/>
  <c r="N578" i="2"/>
  <c r="N570" i="2"/>
  <c r="N562" i="2"/>
  <c r="N554" i="2"/>
  <c r="N546" i="2"/>
  <c r="N538" i="2"/>
  <c r="N530" i="2"/>
  <c r="N522" i="2"/>
  <c r="N514" i="2"/>
  <c r="N506" i="2"/>
  <c r="N498" i="2"/>
  <c r="N490" i="2"/>
  <c r="N482" i="2"/>
  <c r="N474" i="2"/>
  <c r="N466" i="2"/>
  <c r="N458" i="2"/>
  <c r="N450" i="2"/>
  <c r="N442" i="2"/>
  <c r="N434" i="2"/>
  <c r="N426" i="2"/>
  <c r="N418" i="2"/>
  <c r="N410" i="2"/>
  <c r="N402" i="2"/>
  <c r="N394" i="2"/>
  <c r="N386" i="2"/>
  <c r="N378" i="2"/>
  <c r="N370" i="2"/>
  <c r="N362" i="2"/>
  <c r="N354" i="2"/>
  <c r="N346" i="2"/>
  <c r="N338" i="2"/>
  <c r="N330" i="2"/>
  <c r="N322" i="2"/>
  <c r="N314" i="2"/>
  <c r="N306" i="2"/>
  <c r="N298" i="2"/>
  <c r="N290" i="2"/>
  <c r="N282" i="2"/>
  <c r="N274" i="2"/>
  <c r="N266" i="2"/>
  <c r="N258" i="2"/>
  <c r="N250" i="2"/>
  <c r="N242" i="2"/>
  <c r="N234" i="2"/>
  <c r="N226" i="2"/>
  <c r="N218" i="2"/>
  <c r="N210" i="2"/>
  <c r="N202" i="2"/>
  <c r="N194" i="2"/>
  <c r="N186" i="2"/>
  <c r="N178" i="2"/>
  <c r="N170" i="2"/>
  <c r="N162" i="2"/>
  <c r="N154" i="2"/>
  <c r="N146" i="2"/>
  <c r="N138" i="2"/>
  <c r="N130" i="2"/>
  <c r="N122" i="2"/>
  <c r="N114" i="2"/>
  <c r="N106" i="2"/>
  <c r="N98" i="2"/>
  <c r="N90" i="2"/>
  <c r="N82" i="2"/>
  <c r="N74" i="2"/>
  <c r="N66" i="2"/>
  <c r="N58" i="2"/>
  <c r="N50" i="2"/>
  <c r="N42" i="2"/>
  <c r="N361" i="2"/>
  <c r="N353" i="2"/>
  <c r="N345" i="2"/>
  <c r="N337" i="2"/>
  <c r="N329" i="2"/>
  <c r="N321" i="2"/>
  <c r="N313" i="2"/>
  <c r="N305" i="2"/>
  <c r="N297" i="2"/>
  <c r="N289" i="2"/>
  <c r="N281" i="2"/>
  <c r="N273" i="2"/>
  <c r="N265" i="2"/>
  <c r="N257" i="2"/>
  <c r="N249" i="2"/>
  <c r="N241" i="2"/>
  <c r="N233" i="2"/>
  <c r="N225" i="2"/>
  <c r="N217" i="2"/>
  <c r="N209" i="2"/>
  <c r="N201" i="2"/>
  <c r="N193" i="2"/>
  <c r="N185" i="2"/>
  <c r="N177" i="2"/>
  <c r="N169" i="2"/>
  <c r="N161" i="2"/>
  <c r="N153" i="2"/>
  <c r="N145" i="2"/>
  <c r="N137" i="2"/>
  <c r="N129" i="2"/>
  <c r="N121" i="2"/>
  <c r="N113" i="2"/>
  <c r="N105" i="2"/>
  <c r="N97" i="2"/>
  <c r="N89" i="2"/>
  <c r="N81" i="2"/>
  <c r="N73" i="2"/>
  <c r="N65" i="2"/>
  <c r="N57" i="2"/>
  <c r="N49" i="2"/>
  <c r="N664" i="2"/>
  <c r="N656" i="2"/>
  <c r="N648" i="2"/>
  <c r="N640" i="2"/>
  <c r="N632" i="2"/>
  <c r="N624" i="2"/>
  <c r="N616" i="2"/>
  <c r="N608" i="2"/>
  <c r="N600" i="2"/>
  <c r="N592" i="2"/>
  <c r="N584" i="2"/>
  <c r="N576" i="2"/>
  <c r="N568" i="2"/>
  <c r="N560" i="2"/>
  <c r="N552" i="2"/>
  <c r="N544" i="2"/>
  <c r="N536" i="2"/>
  <c r="N528" i="2"/>
  <c r="N520" i="2"/>
  <c r="N512" i="2"/>
  <c r="N504" i="2"/>
  <c r="N496" i="2"/>
  <c r="N488" i="2"/>
  <c r="N480" i="2"/>
  <c r="N472" i="2"/>
  <c r="N464" i="2"/>
  <c r="N456" i="2"/>
  <c r="N448" i="2"/>
  <c r="N440" i="2"/>
  <c r="N432" i="2"/>
  <c r="N424" i="2"/>
  <c r="N416" i="2"/>
  <c r="N408" i="2"/>
  <c r="N400" i="2"/>
  <c r="N392" i="2"/>
  <c r="N384" i="2"/>
  <c r="N376" i="2"/>
  <c r="N368" i="2"/>
  <c r="N360" i="2"/>
  <c r="N352" i="2"/>
  <c r="N344" i="2"/>
  <c r="N336" i="2"/>
  <c r="N328" i="2"/>
  <c r="N320" i="2"/>
  <c r="N312" i="2"/>
  <c r="N304" i="2"/>
  <c r="N296" i="2"/>
  <c r="N288" i="2"/>
  <c r="N280" i="2"/>
  <c r="N272" i="2"/>
  <c r="N264" i="2"/>
  <c r="N256" i="2"/>
  <c r="N248" i="2"/>
  <c r="N240" i="2"/>
  <c r="N232" i="2"/>
  <c r="N224" i="2"/>
  <c r="N216" i="2"/>
  <c r="N208" i="2"/>
  <c r="N200" i="2"/>
  <c r="N192" i="2"/>
  <c r="N184" i="2"/>
  <c r="N176" i="2"/>
  <c r="N168" i="2"/>
  <c r="N160" i="2"/>
  <c r="N152" i="2"/>
  <c r="N144" i="2"/>
  <c r="N136" i="2"/>
  <c r="N128" i="2"/>
  <c r="N120" i="2"/>
  <c r="N112" i="2"/>
  <c r="N104" i="2"/>
  <c r="N96" i="2"/>
  <c r="N88" i="2"/>
  <c r="N80" i="2"/>
  <c r="N72" i="2"/>
  <c r="N64" i="2"/>
  <c r="N56" i="2"/>
  <c r="N48" i="2"/>
  <c r="N40" i="2"/>
  <c r="N32" i="2"/>
  <c r="N24" i="2"/>
  <c r="N16" i="2"/>
  <c r="N8" i="2"/>
  <c r="N623" i="2"/>
  <c r="N615" i="2"/>
  <c r="N607" i="2"/>
  <c r="N599" i="2"/>
  <c r="N591" i="2"/>
  <c r="N583" i="2"/>
  <c r="N575" i="2"/>
  <c r="N567" i="2"/>
  <c r="N559" i="2"/>
  <c r="N551" i="2"/>
  <c r="N543" i="2"/>
  <c r="N535" i="2"/>
  <c r="N527" i="2"/>
  <c r="N519" i="2"/>
  <c r="N511" i="2"/>
  <c r="N503" i="2"/>
  <c r="N495" i="2"/>
  <c r="N487" i="2"/>
  <c r="N479" i="2"/>
  <c r="N471" i="2"/>
  <c r="N463" i="2"/>
  <c r="N455" i="2"/>
  <c r="N447" i="2"/>
  <c r="N439" i="2"/>
  <c r="N431" i="2"/>
  <c r="N423" i="2"/>
  <c r="N415" i="2"/>
  <c r="N407" i="2"/>
  <c r="N399" i="2"/>
  <c r="N391" i="2"/>
  <c r="N383" i="2"/>
  <c r="N375" i="2"/>
  <c r="N367" i="2"/>
  <c r="N359" i="2"/>
  <c r="N351" i="2"/>
  <c r="N343" i="2"/>
  <c r="N335" i="2"/>
  <c r="N327" i="2"/>
  <c r="N319" i="2"/>
  <c r="N311" i="2"/>
  <c r="N303" i="2"/>
  <c r="N295" i="2"/>
  <c r="N287" i="2"/>
  <c r="N279" i="2"/>
  <c r="N271" i="2"/>
  <c r="N263" i="2"/>
  <c r="N255" i="2"/>
  <c r="N247" i="2"/>
  <c r="N239" i="2"/>
  <c r="N231" i="2"/>
  <c r="N223" i="2"/>
  <c r="N215" i="2"/>
  <c r="N207" i="2"/>
  <c r="N199" i="2"/>
  <c r="N191" i="2"/>
  <c r="N183" i="2"/>
  <c r="N175" i="2"/>
  <c r="N167" i="2"/>
  <c r="N159" i="2"/>
  <c r="N151" i="2"/>
  <c r="N143" i="2"/>
  <c r="N135" i="2"/>
  <c r="N127" i="2"/>
  <c r="N119" i="2"/>
  <c r="N111" i="2"/>
  <c r="N103" i="2"/>
  <c r="N95" i="2"/>
  <c r="N87" i="2"/>
  <c r="N79" i="2"/>
  <c r="N71" i="2"/>
  <c r="N63" i="2"/>
  <c r="N55" i="2"/>
  <c r="N47" i="2"/>
  <c r="N622" i="2"/>
  <c r="N614" i="2"/>
  <c r="N606" i="2"/>
  <c r="N598" i="2"/>
  <c r="N590" i="2"/>
  <c r="N582" i="2"/>
  <c r="N574" i="2"/>
  <c r="N566" i="2"/>
  <c r="N558" i="2"/>
  <c r="N550" i="2"/>
  <c r="N542" i="2"/>
  <c r="N534" i="2"/>
  <c r="N526" i="2"/>
  <c r="N518" i="2"/>
  <c r="N510" i="2"/>
  <c r="N502" i="2"/>
  <c r="N494" i="2"/>
  <c r="N486" i="2"/>
  <c r="N478" i="2"/>
  <c r="N470" i="2"/>
  <c r="N462" i="2"/>
  <c r="N454" i="2"/>
  <c r="N446" i="2"/>
  <c r="N438" i="2"/>
  <c r="N430" i="2"/>
  <c r="N422" i="2"/>
  <c r="N414" i="2"/>
  <c r="N406" i="2"/>
  <c r="N398" i="2"/>
  <c r="N390" i="2"/>
  <c r="N382" i="2"/>
  <c r="N374" i="2"/>
  <c r="N366" i="2"/>
  <c r="N358" i="2"/>
  <c r="N350" i="2"/>
  <c r="N342" i="2"/>
  <c r="N334" i="2"/>
  <c r="N326" i="2"/>
  <c r="N318" i="2"/>
  <c r="N310" i="2"/>
  <c r="N302" i="2"/>
  <c r="N294" i="2"/>
  <c r="N286" i="2"/>
  <c r="N278" i="2"/>
  <c r="N270" i="2"/>
  <c r="N262" i="2"/>
  <c r="N254" i="2"/>
  <c r="N246" i="2"/>
  <c r="N238" i="2"/>
  <c r="N230" i="2"/>
  <c r="N222" i="2"/>
  <c r="N214" i="2"/>
  <c r="N206" i="2"/>
  <c r="N198" i="2"/>
  <c r="N190" i="2"/>
  <c r="N182" i="2"/>
  <c r="N174" i="2"/>
  <c r="N166" i="2"/>
  <c r="N158" i="2"/>
  <c r="N150" i="2"/>
  <c r="N142" i="2"/>
  <c r="N134" i="2"/>
  <c r="N126" i="2"/>
  <c r="N118" i="2"/>
  <c r="N110" i="2"/>
  <c r="N102" i="2"/>
  <c r="N94" i="2"/>
  <c r="N86" i="2"/>
  <c r="N78" i="2"/>
  <c r="N70" i="2"/>
  <c r="N62" i="2"/>
  <c r="N54" i="2"/>
  <c r="N685" i="2"/>
  <c r="N677" i="2"/>
  <c r="N669" i="2"/>
  <c r="N661" i="2"/>
  <c r="N653" i="2"/>
  <c r="N645" i="2"/>
  <c r="N637" i="2"/>
  <c r="N629" i="2"/>
  <c r="N621" i="2"/>
  <c r="N613" i="2"/>
  <c r="N605" i="2"/>
  <c r="N597" i="2"/>
  <c r="N589" i="2"/>
  <c r="N581" i="2"/>
  <c r="N573" i="2"/>
  <c r="N565" i="2"/>
  <c r="N557" i="2"/>
  <c r="N549" i="2"/>
  <c r="N541" i="2"/>
  <c r="N533" i="2"/>
  <c r="N525" i="2"/>
  <c r="N517" i="2"/>
  <c r="N509" i="2"/>
  <c r="N501" i="2"/>
  <c r="N493" i="2"/>
  <c r="N485" i="2"/>
  <c r="N477" i="2"/>
  <c r="N469" i="2"/>
  <c r="N461" i="2"/>
  <c r="N453" i="2"/>
  <c r="N445" i="2"/>
  <c r="N437" i="2"/>
  <c r="N429" i="2"/>
  <c r="N421" i="2"/>
  <c r="N413" i="2"/>
  <c r="N405" i="2"/>
  <c r="N397" i="2"/>
  <c r="N389" i="2"/>
  <c r="N381" i="2"/>
  <c r="N373" i="2"/>
  <c r="N365" i="2"/>
  <c r="N357" i="2"/>
  <c r="N349" i="2"/>
  <c r="N341" i="2"/>
  <c r="N333" i="2"/>
  <c r="N325" i="2"/>
  <c r="N317" i="2"/>
  <c r="N309" i="2"/>
  <c r="N301" i="2"/>
  <c r="N293" i="2"/>
  <c r="N285" i="2"/>
  <c r="N277" i="2"/>
  <c r="N269" i="2"/>
  <c r="N261" i="2"/>
  <c r="N253" i="2"/>
  <c r="N245" i="2"/>
  <c r="N237" i="2"/>
  <c r="N229" i="2"/>
  <c r="N221" i="2"/>
  <c r="N213" i="2"/>
  <c r="N205" i="2"/>
  <c r="N197" i="2"/>
  <c r="N189" i="2"/>
  <c r="N181" i="2"/>
  <c r="N173" i="2"/>
  <c r="N165" i="2"/>
  <c r="N157" i="2"/>
  <c r="N149" i="2"/>
  <c r="N141" i="2"/>
  <c r="N133" i="2"/>
  <c r="N125" i="2"/>
  <c r="N117" i="2"/>
  <c r="N109" i="2"/>
  <c r="N101" i="2"/>
  <c r="N93" i="2"/>
  <c r="N85" i="2"/>
  <c r="N77" i="2"/>
  <c r="N69" i="2"/>
  <c r="N61" i="2"/>
  <c r="N53" i="2"/>
  <c r="N45" i="2"/>
  <c r="N620" i="2"/>
  <c r="N612" i="2"/>
  <c r="N604" i="2"/>
  <c r="N596" i="2"/>
  <c r="N588" i="2"/>
  <c r="N580" i="2"/>
  <c r="N572" i="2"/>
  <c r="N564" i="2"/>
  <c r="N556" i="2"/>
  <c r="N548" i="2"/>
  <c r="N540" i="2"/>
  <c r="N532" i="2"/>
  <c r="N524" i="2"/>
  <c r="N516" i="2"/>
  <c r="N508" i="2"/>
  <c r="N500" i="2"/>
  <c r="N492" i="2"/>
  <c r="N484" i="2"/>
  <c r="N476" i="2"/>
  <c r="N468" i="2"/>
  <c r="N460" i="2"/>
  <c r="N452" i="2"/>
  <c r="N444" i="2"/>
  <c r="N436" i="2"/>
  <c r="N428" i="2"/>
  <c r="N420" i="2"/>
  <c r="N412" i="2"/>
  <c r="N404" i="2"/>
  <c r="N396" i="2"/>
  <c r="N388" i="2"/>
  <c r="N380" i="2"/>
  <c r="N372" i="2"/>
  <c r="N364" i="2"/>
  <c r="N356" i="2"/>
  <c r="N348" i="2"/>
  <c r="N340" i="2"/>
  <c r="N332" i="2"/>
  <c r="N324" i="2"/>
  <c r="N316" i="2"/>
  <c r="N308" i="2"/>
  <c r="N300" i="2"/>
  <c r="N292" i="2"/>
  <c r="N284" i="2"/>
  <c r="N276" i="2"/>
  <c r="N268" i="2"/>
  <c r="N260" i="2"/>
  <c r="N252" i="2"/>
  <c r="N244" i="2"/>
  <c r="N236" i="2"/>
  <c r="N228" i="2"/>
  <c r="N220" i="2"/>
  <c r="N212" i="2"/>
  <c r="N204" i="2"/>
  <c r="N196" i="2"/>
  <c r="N188" i="2"/>
  <c r="N180" i="2"/>
  <c r="N172" i="2"/>
  <c r="N164" i="2"/>
  <c r="N156" i="2"/>
  <c r="N148" i="2"/>
  <c r="N140" i="2"/>
  <c r="N132" i="2"/>
  <c r="N124" i="2"/>
  <c r="N116" i="2"/>
  <c r="N108" i="2"/>
  <c r="N100" i="2"/>
  <c r="N92" i="2"/>
  <c r="N84" i="2"/>
  <c r="N76" i="2"/>
  <c r="N68" i="2"/>
  <c r="N60" i="2"/>
  <c r="N52" i="2"/>
  <c r="N44" i="2"/>
  <c r="N39" i="2"/>
  <c r="N31" i="2"/>
  <c r="N23" i="2"/>
  <c r="N15" i="2"/>
  <c r="N7" i="2"/>
  <c r="N46" i="2"/>
  <c r="N38" i="2"/>
  <c r="N30" i="2"/>
  <c r="N22" i="2"/>
  <c r="N14" i="2"/>
  <c r="N6" i="2"/>
  <c r="N37" i="2"/>
  <c r="N29" i="2"/>
  <c r="N21" i="2"/>
  <c r="N13" i="2"/>
  <c r="N5" i="2"/>
  <c r="N36" i="2"/>
  <c r="N28" i="2"/>
  <c r="N20" i="2"/>
  <c r="N12" i="2"/>
  <c r="N4" i="2"/>
  <c r="N27" i="2"/>
  <c r="N19" i="2"/>
  <c r="N11" i="2"/>
  <c r="N3" i="2"/>
  <c r="N34" i="2"/>
  <c r="N26" i="2"/>
  <c r="N18" i="2"/>
  <c r="N10" i="2"/>
  <c r="N41" i="2"/>
  <c r="N33" i="2"/>
  <c r="N25" i="2"/>
  <c r="N17" i="2"/>
  <c r="N9" i="2"/>
</calcChain>
</file>

<file path=xl/sharedStrings.xml><?xml version="1.0" encoding="utf-8"?>
<sst xmlns="http://schemas.openxmlformats.org/spreadsheetml/2006/main" count="5312" uniqueCount="3207">
  <si>
    <t>STATEFP10</t>
  </si>
  <si>
    <t>COUNTYFP10</t>
  </si>
  <si>
    <t>TRACTCE10</t>
  </si>
  <si>
    <t>GEOID10</t>
  </si>
  <si>
    <t>NAME10</t>
  </si>
  <si>
    <t>NAMELSAD10</t>
  </si>
  <si>
    <t>MTFCC10</t>
  </si>
  <si>
    <t>FUNCSTAT10</t>
  </si>
  <si>
    <t>ALAND10</t>
  </si>
  <si>
    <t>AWATER10</t>
  </si>
  <si>
    <t>GEOGRAPH</t>
  </si>
  <si>
    <t>TRACT</t>
  </si>
  <si>
    <t>POVERTY200</t>
  </si>
  <si>
    <t>TRACTCE</t>
  </si>
  <si>
    <t>PERCENT_CA</t>
  </si>
  <si>
    <t>PERCENT_TR</t>
  </si>
  <si>
    <t>PERCENT_WA</t>
  </si>
  <si>
    <t>TOTAL_POP</t>
  </si>
  <si>
    <t>UNEMPLOYME</t>
  </si>
  <si>
    <t>POVERTY_RA</t>
  </si>
  <si>
    <t>MEDIAN_INC</t>
  </si>
  <si>
    <t>PERCENT_BL</t>
  </si>
  <si>
    <t>PERCENT_HI</t>
  </si>
  <si>
    <t>HOME_OWN</t>
  </si>
  <si>
    <t>F15_FI_RATE</t>
  </si>
  <si>
    <t>F15_FI_POP</t>
  </si>
  <si>
    <t>F15_LB_NEED</t>
  </si>
  <si>
    <t>F15_LB_UNME</t>
  </si>
  <si>
    <t>F15_DISTRIB</t>
  </si>
  <si>
    <t>F15_PPIN</t>
  </si>
  <si>
    <t>FY_FI_RATE</t>
  </si>
  <si>
    <t>FY_FI_POP</t>
  </si>
  <si>
    <t>FY_LB_UNME</t>
  </si>
  <si>
    <t>FY_DISTRIB</t>
  </si>
  <si>
    <t>FY_PPIN</t>
  </si>
  <si>
    <t>F14_FI_RATE</t>
  </si>
  <si>
    <t>F14_LB_UNME</t>
  </si>
  <si>
    <t>F14_DISTRIB</t>
  </si>
  <si>
    <t>F14_PPIN</t>
  </si>
  <si>
    <t>GIS_ID</t>
  </si>
  <si>
    <t>GLOBALID</t>
  </si>
  <si>
    <t>CREATED</t>
  </si>
  <si>
    <t>EDITED</t>
  </si>
  <si>
    <t>SHAPEAREA</t>
  </si>
  <si>
    <t>SHAPELEN</t>
  </si>
  <si>
    <t>OBJECTID</t>
  </si>
  <si>
    <t>Census Tract 7002.04</t>
  </si>
  <si>
    <t>G5020</t>
  </si>
  <si>
    <t>S</t>
  </si>
  <si>
    <t>CAFB_Hunger_Heat_Map_35</t>
  </si>
  <si>
    <t>{44C768E0-B293-448B-8967-8698354F92FE}</t>
  </si>
  <si>
    <t>Census Tract 7002.08</t>
  </si>
  <si>
    <t>CAFB_Hunger_Heat_Map_36</t>
  </si>
  <si>
    <t>{031EE5E5-8E0E-4717-97FD-3B3939234C06}</t>
  </si>
  <si>
    <t>Census Tract 7003.12</t>
  </si>
  <si>
    <t>CAFB_Hunger_Heat_Map_37</t>
  </si>
  <si>
    <t>{E7C6164C-844D-4F17-AD30-3A5FB9DB3CDD}</t>
  </si>
  <si>
    <t>Census Tract 7001.03</t>
  </si>
  <si>
    <t>CAFB_Hunger_Heat_Map_38</t>
  </si>
  <si>
    <t>{02DB2CBD-696D-455A-A92C-468A0EE2C592}</t>
  </si>
  <si>
    <t>Census Tract 7002.07</t>
  </si>
  <si>
    <t>CAFB_Hunger_Heat_Map_39</t>
  </si>
  <si>
    <t>{9AC5286D-8288-4325-B979-C1D9CCD30CC4}</t>
  </si>
  <si>
    <t>Census Tract 7004</t>
  </si>
  <si>
    <t>CAFB_Hunger_Heat_Map_40</t>
  </si>
  <si>
    <t>{B5EEB5EC-59AB-4083-9707-BFBA5EE7A1A6}</t>
  </si>
  <si>
    <t>Census Tract 7001.01</t>
  </si>
  <si>
    <t>CAFB_Hunger_Heat_Map_41</t>
  </si>
  <si>
    <t>{E679FE9C-1E46-40D1-9830-70E8DF597D29}</t>
  </si>
  <si>
    <t>Census Tract 7002.06</t>
  </si>
  <si>
    <t>CAFB_Hunger_Heat_Map_42</t>
  </si>
  <si>
    <t>{9504D7BA-CDFB-49EE-9F79-FB7BCB7B5332}</t>
  </si>
  <si>
    <t>Census Tract 7002.05</t>
  </si>
  <si>
    <t>CAFB_Hunger_Heat_Map_43</t>
  </si>
  <si>
    <t>{716C73FE-F515-4912-91CA-CB99371B841B}</t>
  </si>
  <si>
    <t>Census Tract 7003.11</t>
  </si>
  <si>
    <t>CAFB_Hunger_Heat_Map_44</t>
  </si>
  <si>
    <t>{376208FC-3C8B-4BF0-BEA5-B481CD485892}</t>
  </si>
  <si>
    <t>Census Tract 7013.17</t>
  </si>
  <si>
    <t>CAFB_Hunger_Heat_Map_45</t>
  </si>
  <si>
    <t>{D16701DF-C10B-469A-9804-46A93D1E6AA0}</t>
  </si>
  <si>
    <t>Census Tract 7005</t>
  </si>
  <si>
    <t>CAFB_Hunger_Heat_Map_46</t>
  </si>
  <si>
    <t>{32C5630B-C743-4F03-88BE-82D55D342496}</t>
  </si>
  <si>
    <t>Census Tract 7003.04</t>
  </si>
  <si>
    <t>CAFB_Hunger_Heat_Map_47</t>
  </si>
  <si>
    <t>{144AE81A-932B-41E3-8BA8-CA18B6140B01}</t>
  </si>
  <si>
    <t>Census Tract 7008.35</t>
  </si>
  <si>
    <t>CAFB_Hunger_Heat_Map_48</t>
  </si>
  <si>
    <t>{61AAEC49-C994-4CF3-A771-E6A5548F4CCB}</t>
  </si>
  <si>
    <t>Census Tract 7003.08</t>
  </si>
  <si>
    <t>CAFB_Hunger_Heat_Map_49</t>
  </si>
  <si>
    <t>{8BB878C0-110A-4D08-B106-397B4D180138}</t>
  </si>
  <si>
    <t>Census Tract 7008.10</t>
  </si>
  <si>
    <t>CAFB_Hunger_Heat_Map_50</t>
  </si>
  <si>
    <t>{336F212B-9D61-487B-85E7-8B8BC454B3C7}</t>
  </si>
  <si>
    <t>Census Tract 7001.04</t>
  </si>
  <si>
    <t>CAFB_Hunger_Heat_Map_51</t>
  </si>
  <si>
    <t>{F38B69E1-49DC-4770-BA22-CBB414DC2474}</t>
  </si>
  <si>
    <t>Census Tract 7003.09</t>
  </si>
  <si>
    <t>CAFB_Hunger_Heat_Map_52</t>
  </si>
  <si>
    <t>{C94F9D66-7134-4BD6-ACE6-4768BBEA9A62}</t>
  </si>
  <si>
    <t>Census Tract 7008.30</t>
  </si>
  <si>
    <t>CAFB_Hunger_Heat_Map_53</t>
  </si>
  <si>
    <t>{DC8043AA-D80E-43C9-8349-D6CB0DB0D455}</t>
  </si>
  <si>
    <t>Census Tract 7008.34</t>
  </si>
  <si>
    <t>CAFB_Hunger_Heat_Map_54</t>
  </si>
  <si>
    <t>{C7D08C2B-CE63-4AB7-84CC-5B94A49D89AC}</t>
  </si>
  <si>
    <t>Census Tract 7001.05</t>
  </si>
  <si>
    <t>CAFB_Hunger_Heat_Map_55</t>
  </si>
  <si>
    <t>{8335485E-788A-47D2-AB49-C030A3B89757}</t>
  </si>
  <si>
    <t>Census Tract 7008.11</t>
  </si>
  <si>
    <t>CAFB_Hunger_Heat_Map_56</t>
  </si>
  <si>
    <t>{AC978EF5-4170-479A-9619-856D2F356686}</t>
  </si>
  <si>
    <t>Census Tract 7003.10</t>
  </si>
  <si>
    <t>CAFB_Hunger_Heat_Map_57</t>
  </si>
  <si>
    <t>{CFE85081-88BF-46EC-8A78-9EC3E62BB457}</t>
  </si>
  <si>
    <t>Census Tract 7008.33</t>
  </si>
  <si>
    <t>CAFB_Hunger_Heat_Map_58</t>
  </si>
  <si>
    <t>{72FD4E9E-5D93-42B1-9D51-0ED71498826D}</t>
  </si>
  <si>
    <t>Census Tract 7007.15</t>
  </si>
  <si>
    <t>CAFB_Hunger_Heat_Map_59</t>
  </si>
  <si>
    <t>{83B49324-F6E2-44AE-BEBB-461F623DE3B5}</t>
  </si>
  <si>
    <t>Census Tract 7013.04</t>
  </si>
  <si>
    <t>CAFB_Hunger_Heat_Map_60</t>
  </si>
  <si>
    <t>{C096A1C2-777F-49C7-9804-1D6FDB72F08C}</t>
  </si>
  <si>
    <t>Census Tract 7013.07</t>
  </si>
  <si>
    <t>CAFB_Hunger_Heat_Map_61</t>
  </si>
  <si>
    <t>{9DA2A6B2-D561-464C-A193-25B8244A9223}</t>
  </si>
  <si>
    <t>Census Tract 7008.18</t>
  </si>
  <si>
    <t>CAFB_Hunger_Heat_Map_62</t>
  </si>
  <si>
    <t>{252B03A3-BC7A-4FDA-9BD2-1443E62D6E35}</t>
  </si>
  <si>
    <t>Census Tract 7006.11</t>
  </si>
  <si>
    <t>CAFB_Hunger_Heat_Map_63</t>
  </si>
  <si>
    <t>{933BFD07-0164-40DD-9C2C-9FE81A129550}</t>
  </si>
  <si>
    <t>Census Tract 7003.06</t>
  </si>
  <si>
    <t>CAFB_Hunger_Heat_Map_64</t>
  </si>
  <si>
    <t>{6A7302DC-628B-4A6A-9797-9943E60C4900}</t>
  </si>
  <si>
    <t>Census Tract 7008.32</t>
  </si>
  <si>
    <t>CAFB_Hunger_Heat_Map_65</t>
  </si>
  <si>
    <t>{4CD169A5-EC0A-4DC6-9A9C-0A5C584459B9}</t>
  </si>
  <si>
    <t>Census Tract 7008.13</t>
  </si>
  <si>
    <t>CAFB_Hunger_Heat_Map_66</t>
  </si>
  <si>
    <t>{DA8D499C-14C1-4C5C-9574-3B669564DE1E}</t>
  </si>
  <si>
    <t>Census Tract 7008.12</t>
  </si>
  <si>
    <t>CAFB_Hunger_Heat_Map_67</t>
  </si>
  <si>
    <t>{DA126F14-9D7A-45B8-AB90-286EB1FA8355}</t>
  </si>
  <si>
    <t>Census Tract 7013.16</t>
  </si>
  <si>
    <t>CAFB_Hunger_Heat_Map_68</t>
  </si>
  <si>
    <t>{0FEE9672-8A64-44D6-96C1-32C954840BE1}</t>
  </si>
  <si>
    <t>Census Tract 7008.19</t>
  </si>
  <si>
    <t>CAFB_Hunger_Heat_Map_69</t>
  </si>
  <si>
    <t>{3543CA0E-CC90-4AEE-B43B-B736714ACD69}</t>
  </si>
  <si>
    <t>Census Tract 7008.15</t>
  </si>
  <si>
    <t>CAFB_Hunger_Heat_Map_1</t>
  </si>
  <si>
    <t>{F2736CF3-5B93-478E-BB6C-A5E4B53F7CA9}</t>
  </si>
  <si>
    <t>Census Tract 7007.16</t>
  </si>
  <si>
    <t>CAFB_Hunger_Heat_Map_2</t>
  </si>
  <si>
    <t>{1054383E-6D36-4759-AB09-18B00778DFB1}</t>
  </si>
  <si>
    <t>Census Tract 7007.22</t>
  </si>
  <si>
    <t>CAFB_Hunger_Heat_Map_3</t>
  </si>
  <si>
    <t>{CA62B61E-AC46-4ED4-B388-E512A8CF4AF6}</t>
  </si>
  <si>
    <t>Census Tract 7007.13</t>
  </si>
  <si>
    <t>CAFB_Hunger_Heat_Map_4</t>
  </si>
  <si>
    <t>{2EC90AD2-8337-480F-9A51-614EF48902CD}</t>
  </si>
  <si>
    <t>Census Tract 7007.21</t>
  </si>
  <si>
    <t>CAFB_Hunger_Heat_Map_5</t>
  </si>
  <si>
    <t>{C489453F-8F6E-4D1A-9B20-A0955A72F533}</t>
  </si>
  <si>
    <t>Census Tract 7013.12</t>
  </si>
  <si>
    <t>CAFB_Hunger_Heat_Map_6</t>
  </si>
  <si>
    <t>{AE8A7F96-A14A-460D-8C5C-E856040882F6}</t>
  </si>
  <si>
    <t>Census Tract 7013.15</t>
  </si>
  <si>
    <t>CAFB_Hunger_Heat_Map_7</t>
  </si>
  <si>
    <t>{6FDDC446-62B9-4A7E-A38C-38A87DD7BD24}</t>
  </si>
  <si>
    <t>Census Tract 7006.13</t>
  </si>
  <si>
    <t>CAFB_Hunger_Heat_Map_8</t>
  </si>
  <si>
    <t>{68C58BC9-B930-4A30-827D-D094B515E0D8}</t>
  </si>
  <si>
    <t>Census Tract 7007.06</t>
  </si>
  <si>
    <t>CAFB_Hunger_Heat_Map_9</t>
  </si>
  <si>
    <t>{CFE053E3-A818-4B99-BF0B-1BAB28B0277B}</t>
  </si>
  <si>
    <t>Census Tract 7006.14</t>
  </si>
  <si>
    <t>CAFB_Hunger_Heat_Map_10</t>
  </si>
  <si>
    <t>{C2D6BFED-3DF9-4745-B817-A8CECEF58AEA}</t>
  </si>
  <si>
    <t>Census Tract 7007.10</t>
  </si>
  <si>
    <t>CAFB_Hunger_Heat_Map_11</t>
  </si>
  <si>
    <t>{C601D954-5F58-4344-BCDE-B9708128FE66}</t>
  </si>
  <si>
    <t>Census Tract 7013.06</t>
  </si>
  <si>
    <t>CAFB_Hunger_Heat_Map_12</t>
  </si>
  <si>
    <t>{D2D47468-ADEE-4C31-89D1-37C221A68ED3}</t>
  </si>
  <si>
    <t>Census Tract 7007.19</t>
  </si>
  <si>
    <t>CAFB_Hunger_Heat_Map_13</t>
  </si>
  <si>
    <t>{6D4AEEF7-010C-4261-ABEF-9BB396B448E4}</t>
  </si>
  <si>
    <t>Census Tract 7007.20</t>
  </si>
  <si>
    <t>CAFB_Hunger_Heat_Map_14</t>
  </si>
  <si>
    <t>{DBD42C0B-C171-43C6-8EBB-F5B075CB53D2}</t>
  </si>
  <si>
    <t>Census Tract 7006.10</t>
  </si>
  <si>
    <t>CAFB_Hunger_Heat_Map_15</t>
  </si>
  <si>
    <t>{F8C966ED-1A99-440D-88C0-179F07F26C42}</t>
  </si>
  <si>
    <t>Census Tract 7013.14</t>
  </si>
  <si>
    <t>CAFB_Hunger_Heat_Map_16</t>
  </si>
  <si>
    <t>{F1A3BC62-62C3-41A0-9367-E6C4650182F7}</t>
  </si>
  <si>
    <t>Census Tract 7007.23</t>
  </si>
  <si>
    <t>CAFB_Hunger_Heat_Map_26</t>
  </si>
  <si>
    <t>{05A1958B-E00D-4045-A176-B8BACD4E5E45}</t>
  </si>
  <si>
    <t>Census Tract 7008.20</t>
  </si>
  <si>
    <t>CAFB_Hunger_Heat_Map_27</t>
  </si>
  <si>
    <t>{04F27481-85EB-4A70-89F1-7031D4D885C6}</t>
  </si>
  <si>
    <t>Census Tract 7013.13</t>
  </si>
  <si>
    <t>CAFB_Hunger_Heat_Map_28</t>
  </si>
  <si>
    <t>{3E978A6C-1C4C-4E00-BAEE-7F534F797972}</t>
  </si>
  <si>
    <t>Census Tract 7007.11</t>
  </si>
  <si>
    <t>CAFB_Hunger_Heat_Map_29</t>
  </si>
  <si>
    <t>{E768D51A-A99D-44AC-AC8C-160DE5777426}</t>
  </si>
  <si>
    <t>Census Tract 7013.08</t>
  </si>
  <si>
    <t>CAFB_Hunger_Heat_Map_30</t>
  </si>
  <si>
    <t>{0926099E-FE4A-4A19-B1D1-FC176D228F4A}</t>
  </si>
  <si>
    <t>Census Tract 7014.08</t>
  </si>
  <si>
    <t>CAFB_Hunger_Heat_Map_31</t>
  </si>
  <si>
    <t>{DBBBE39A-5C45-4FE6-AE45-90E8048A2B44}</t>
  </si>
  <si>
    <t>Census Tract 7007.24</t>
  </si>
  <si>
    <t>CAFB_Hunger_Heat_Map_32</t>
  </si>
  <si>
    <t>{3DB5D09B-0D3B-4E6E-9D89-34F78E88602A}</t>
  </si>
  <si>
    <t>Census Tract 7012.12</t>
  </si>
  <si>
    <t>CAFB_Hunger_Heat_Map_33</t>
  </si>
  <si>
    <t>{CDD29009-48FD-4B26-ACC6-DE2BA96212EB}</t>
  </si>
  <si>
    <t>Census Tract 7008.22</t>
  </si>
  <si>
    <t>CAFB_Hunger_Heat_Map_34</t>
  </si>
  <si>
    <t>{D9D1AB35-2CDE-4310-A65F-CF077DE82B77}</t>
  </si>
  <si>
    <t>Census Tract 7008.29</t>
  </si>
  <si>
    <t>CAFB_Hunger_Heat_Map_17</t>
  </si>
  <si>
    <t>{49275418-5C5C-4505-AE0A-F7C0CC0A259E}</t>
  </si>
  <si>
    <t>Census Tract 7007.17</t>
  </si>
  <si>
    <t>CAFB_Hunger_Heat_Map_18</t>
  </si>
  <si>
    <t>{DD2B71C9-449C-432C-90DC-D6BE9D8EE1C5}</t>
  </si>
  <si>
    <t>Census Tract 7007.04</t>
  </si>
  <si>
    <t>CAFB_Hunger_Heat_Map_19</t>
  </si>
  <si>
    <t>{FB93FD4E-4003-4EDA-80D1-DA6A7648E6C9}</t>
  </si>
  <si>
    <t>Census Tract 7008.23</t>
  </si>
  <si>
    <t>CAFB_Hunger_Heat_Map_20</t>
  </si>
  <si>
    <t>{D887EA0D-1987-46D2-9122-F1A1B5BC25E4}</t>
  </si>
  <si>
    <t>Census Tract 7006.04</t>
  </si>
  <si>
    <t>CAFB_Hunger_Heat_Map_21</t>
  </si>
  <si>
    <t>{DC005138-E554-4FF0-8DEF-2D58D827752F}</t>
  </si>
  <si>
    <t>Census Tract 7014.10</t>
  </si>
  <si>
    <t>CAFB_Hunger_Heat_Map_22</t>
  </si>
  <si>
    <t>{C5BA5A37-4AED-4B96-90A3-D4BDC7811414}</t>
  </si>
  <si>
    <t>Census Tract 7008.16</t>
  </si>
  <si>
    <t>CAFB_Hunger_Heat_Map_23</t>
  </si>
  <si>
    <t>{D73577DC-B7D9-486D-973A-6C4A3D248DDC}</t>
  </si>
  <si>
    <t>Census Tract 8002.03</t>
  </si>
  <si>
    <t>CAFB_Hunger_Heat_Map_24</t>
  </si>
  <si>
    <t>{B93D4BBB-16FC-44CF-9025-4C05A56E80E2}</t>
  </si>
  <si>
    <t>Census Tract 7008.26</t>
  </si>
  <si>
    <t>CAFB_Hunger_Heat_Map_25</t>
  </si>
  <si>
    <t>{D590A09C-397C-460C-B759-236033E2F843}</t>
  </si>
  <si>
    <t>Census Tract 7008.24</t>
  </si>
  <si>
    <t>CAFB_Hunger_Heat_Map_126</t>
  </si>
  <si>
    <t>{B12B8C39-65D0-48F1-AF74-8BB185A151C4}</t>
  </si>
  <si>
    <t>Census Tract 7014.07</t>
  </si>
  <si>
    <t>CAFB_Hunger_Heat_Map_127</t>
  </si>
  <si>
    <t>{B9B4C748-6868-46A8-8318-B753EAC19182}</t>
  </si>
  <si>
    <t>Census Tract 7007.18</t>
  </si>
  <si>
    <t>CAFB_Hunger_Heat_Map_128</t>
  </si>
  <si>
    <t>{7C828636-7AAC-4ED3-A52C-B011DCF46B68}</t>
  </si>
  <si>
    <t>Census Tract 7012.11</t>
  </si>
  <si>
    <t>CAFB_Hunger_Heat_Map_129</t>
  </si>
  <si>
    <t>{4AA7670E-8ACB-4ACC-AA94-7C5EE938E9B9}</t>
  </si>
  <si>
    <t>Census Tract 7008.17</t>
  </si>
  <si>
    <t>CAFB_Hunger_Heat_Map_130</t>
  </si>
  <si>
    <t>{0CC062D9-AB1A-45FB-A844-7AD7E2662310}</t>
  </si>
  <si>
    <t>Census Tract 7032.21</t>
  </si>
  <si>
    <t>CAFB_Hunger_Heat_Map_131</t>
  </si>
  <si>
    <t>{974D32C8-1884-45B4-AEEF-04D534B32398}</t>
  </si>
  <si>
    <t>Census Tract 7008.28</t>
  </si>
  <si>
    <t>CAFB_Hunger_Heat_Map_132</t>
  </si>
  <si>
    <t>{5C606117-9CF9-4822-A94A-BABE3FFCD417}</t>
  </si>
  <si>
    <t>Census Tract 7006.16</t>
  </si>
  <si>
    <t>CAFB_Hunger_Heat_Map_133</t>
  </si>
  <si>
    <t>{CBF3D39D-EBB7-4B74-8A33-510EAF381959}</t>
  </si>
  <si>
    <t>Census Tract 7013.03</t>
  </si>
  <si>
    <t>CAFB_Hunger_Heat_Map_134</t>
  </si>
  <si>
    <t>{B6EE1536-A331-48E2-AF9A-782C90E48CE9}</t>
  </si>
  <si>
    <t>Census Tract 7006.15</t>
  </si>
  <si>
    <t>CAFB_Hunger_Heat_Map_135</t>
  </si>
  <si>
    <t>{0CE49EAF-DB02-4E0A-83D4-CE8EE2BEFFDE}</t>
  </si>
  <si>
    <t>Census Tract 7014.09</t>
  </si>
  <si>
    <t>CAFB_Hunger_Heat_Map_136</t>
  </si>
  <si>
    <t>{920D10F2-3503-4C4B-87CF-8BD2416B030B}</t>
  </si>
  <si>
    <t>Census Tract 8001.05</t>
  </si>
  <si>
    <t>CAFB_Hunger_Heat_Map_137</t>
  </si>
  <si>
    <t>{DF0C4665-F6AE-4591-B9E1-BFA64668FF96}</t>
  </si>
  <si>
    <t>Census Tract 7032.18</t>
  </si>
  <si>
    <t>CAFB_Hunger_Heat_Map_138</t>
  </si>
  <si>
    <t>{F13E37B3-7AA4-46E4-9C1C-76D470A77B9F}</t>
  </si>
  <si>
    <t>Census Tract 7032.20</t>
  </si>
  <si>
    <t>CAFB_Hunger_Heat_Map_139</t>
  </si>
  <si>
    <t>{FE880EA4-4CDB-455E-A402-9AB9B8BA79D7}</t>
  </si>
  <si>
    <t>Census Tract 7010.07</t>
  </si>
  <si>
    <t>CAFB_Hunger_Heat_Map_140</t>
  </si>
  <si>
    <t>{17269FAE-8205-46DE-BA0E-DC27387487FA}</t>
  </si>
  <si>
    <t>Census Tract 8001.02</t>
  </si>
  <si>
    <t>CAFB_Hunger_Heat_Map_141</t>
  </si>
  <si>
    <t>{E3E5DDDE-A071-4FEC-A305-7F22E19DF507}</t>
  </si>
  <si>
    <t>Census Tract 7032.02</t>
  </si>
  <si>
    <t>CAFB_Hunger_Heat_Map_70</t>
  </si>
  <si>
    <t>{133404AA-E250-4E69-BD96-86152171E914}</t>
  </si>
  <si>
    <t>Census Tract 7006.06</t>
  </si>
  <si>
    <t>CAFB_Hunger_Heat_Map_71</t>
  </si>
  <si>
    <t>{753F7CA4-B782-46A3-8EE2-4A60355D11A5}</t>
  </si>
  <si>
    <t>Census Tract 8001.03</t>
  </si>
  <si>
    <t>CAFB_Hunger_Heat_Map_72</t>
  </si>
  <si>
    <t>{6E78A5E9-BAE5-47BE-ACC2-E8F1D435C914}</t>
  </si>
  <si>
    <t>Census Tract 7009.03</t>
  </si>
  <si>
    <t>CAFB_Hunger_Heat_Map_73</t>
  </si>
  <si>
    <t>{E89381DE-91EF-4BD5-8EEB-701431F26018}</t>
  </si>
  <si>
    <t>Census Tract 7010.04</t>
  </si>
  <si>
    <t>CAFB_Hunger_Heat_Map_74</t>
  </si>
  <si>
    <t>{ECF6A57A-B496-415D-8410-C774B81D299C}</t>
  </si>
  <si>
    <t>Census Tract 7032.16</t>
  </si>
  <si>
    <t>CAFB_Hunger_Heat_Map_75</t>
  </si>
  <si>
    <t>{99413C7C-DD1C-4D11-830B-9980E4EC0A49}</t>
  </si>
  <si>
    <t>Census Tract 7006.07</t>
  </si>
  <si>
    <t>CAFB_Hunger_Heat_Map_85</t>
  </si>
  <si>
    <t>{C9E5358B-DA02-4495-8810-59D340D23D06}</t>
  </si>
  <si>
    <t>Census Tract 8001.06</t>
  </si>
  <si>
    <t>CAFB_Hunger_Heat_Map_86</t>
  </si>
  <si>
    <t>{8BDE0E94-A04F-45A9-B52F-82DF52B5864E}</t>
  </si>
  <si>
    <t>Census Tract 8001.09</t>
  </si>
  <si>
    <t>CAFB_Hunger_Heat_Map_87</t>
  </si>
  <si>
    <t>{6CBBA168-3B01-4E05-9C00-5D76674FD45D}</t>
  </si>
  <si>
    <t>Census Tract 7014.15</t>
  </si>
  <si>
    <t>CAFB_Hunger_Heat_Map_88</t>
  </si>
  <si>
    <t>{E2FCEAF3-9BD4-47BC-8E71-4864E68B0924}</t>
  </si>
  <si>
    <t>Census Tract 7009.02</t>
  </si>
  <si>
    <t>CAFB_Hunger_Heat_Map_89</t>
  </si>
  <si>
    <t>{D90A9C29-B6AD-433E-8A6C-F92999A57AED}</t>
  </si>
  <si>
    <t>Census Tract 8001.08</t>
  </si>
  <si>
    <t>CAFB_Hunger_Heat_Map_90</t>
  </si>
  <si>
    <t>{205CB1B8-B019-4243-B7CE-58B1A6E4A3C9}</t>
  </si>
  <si>
    <t>Census Tract 8002.13</t>
  </si>
  <si>
    <t>CAFB_Hunger_Heat_Map_91</t>
  </si>
  <si>
    <t>{7DB0C262-860C-4738-830E-5C4F26159CD6}</t>
  </si>
  <si>
    <t>Census Tract 7012.21</t>
  </si>
  <si>
    <t>CAFB_Hunger_Heat_Map_92</t>
  </si>
  <si>
    <t>{A8AF7E47-420A-4D68-A284-C0ADF5D0FD24}</t>
  </si>
  <si>
    <t>Census Tract 7009.01</t>
  </si>
  <si>
    <t>CAFB_Hunger_Heat_Map_93</t>
  </si>
  <si>
    <t>{3AB5B3AE-8538-41A0-81AE-6AEB15670E21}</t>
  </si>
  <si>
    <t>Census Tract 7015.07</t>
  </si>
  <si>
    <t>CAFB_Hunger_Heat_Map_94</t>
  </si>
  <si>
    <t>{2630690E-8DB1-416E-B0C8-944E688ACDEA}</t>
  </si>
  <si>
    <t>Census Tract 7014.23</t>
  </si>
  <si>
    <t>CAFB_Hunger_Heat_Map_95</t>
  </si>
  <si>
    <t>{8D7596F4-FFCA-42BB-9452-F9A1188EBAFF}</t>
  </si>
  <si>
    <t>Census Tract 8002.09</t>
  </si>
  <si>
    <t>CAFB_Hunger_Heat_Map_96</t>
  </si>
  <si>
    <t>{8E486363-9364-47D3-94F4-0D17618437BA}</t>
  </si>
  <si>
    <t>Census Tract 7032.01</t>
  </si>
  <si>
    <t>CAFB_Hunger_Heat_Map_97</t>
  </si>
  <si>
    <t>{4EB8AD4F-8FC5-4622-AA5E-347451FDF1A0}</t>
  </si>
  <si>
    <t>Census Tract 7032.13</t>
  </si>
  <si>
    <t>CAFB_Hunger_Heat_Map_98</t>
  </si>
  <si>
    <t>{F8238B8E-8FE5-47B6-95F3-87E01DACB96C}</t>
  </si>
  <si>
    <t>Census Tract 7032.12</t>
  </si>
  <si>
    <t>CAFB_Hunger_Heat_Map_99</t>
  </si>
  <si>
    <t>{BA892CAE-416C-4827-9F24-7AF4D3D25F7C}</t>
  </si>
  <si>
    <t>Census Tract 8002.11</t>
  </si>
  <si>
    <t>CAFB_Hunger_Heat_Map_100</t>
  </si>
  <si>
    <t>{0ED7D877-BA83-47CF-9B85-EA14D463EB43}</t>
  </si>
  <si>
    <t>Census Tract 7010.06</t>
  </si>
  <si>
    <t>CAFB_Hunger_Heat_Map_101</t>
  </si>
  <si>
    <t>{ED23445B-AFEA-4D1C-8241-3C7D95147387}</t>
  </si>
  <si>
    <t>Census Tract 7032.14</t>
  </si>
  <si>
    <t>CAFB_Hunger_Heat_Map_102</t>
  </si>
  <si>
    <t>{5AB560F8-72A9-413B-A50D-EDF2479BE293}</t>
  </si>
  <si>
    <t>Census Tract 8002.12</t>
  </si>
  <si>
    <t>CAFB_Hunger_Heat_Map_103</t>
  </si>
  <si>
    <t>{0C4DC8E3-2BC5-46E3-A74B-ABAF859FDBFA}</t>
  </si>
  <si>
    <t>Census Tract 7032.15</t>
  </si>
  <si>
    <t>CAFB_Hunger_Heat_Map_104</t>
  </si>
  <si>
    <t>{35BCE162-0E9D-4CAD-9FFE-62026C7FDEF0}</t>
  </si>
  <si>
    <t>Census Tract 7010.05</t>
  </si>
  <si>
    <t>CAFB_Hunger_Heat_Map_105</t>
  </si>
  <si>
    <t>{0099C161-8F67-4F90-A674-DDE5E2AF21C4}</t>
  </si>
  <si>
    <t>Census Tract 7011.01</t>
  </si>
  <si>
    <t>CAFB_Hunger_Heat_Map_106</t>
  </si>
  <si>
    <t>{B78E3779-17AF-41E5-8D0C-1A6FCB0D99AB}</t>
  </si>
  <si>
    <t>Census Tract 7014.14</t>
  </si>
  <si>
    <t>CAFB_Hunger_Heat_Map_107</t>
  </si>
  <si>
    <t>{5A790CCA-B0F9-4FC4-8CD6-7066E4FC4EED}</t>
  </si>
  <si>
    <t>Census Tract 7006.08</t>
  </si>
  <si>
    <t>CAFB_Hunger_Heat_Map_108</t>
  </si>
  <si>
    <t>{9A610DB3-9E48-4157-B748-42BC5B935DD6}</t>
  </si>
  <si>
    <t>Census Tract 7014.17</t>
  </si>
  <si>
    <t>CAFB_Hunger_Heat_Map_109</t>
  </si>
  <si>
    <t>{DE7537B1-A5E9-42AA-A4A1-156CF427AB7C}</t>
  </si>
  <si>
    <t>Census Tract 8074.07</t>
  </si>
  <si>
    <t>CAFB_Hunger_Heat_Map_110</t>
  </si>
  <si>
    <t>{49FE77CA-93C2-4187-88F4-FF71C8A8BC70}</t>
  </si>
  <si>
    <t>Census Tract 8074.08</t>
  </si>
  <si>
    <t>CAFB_Hunger_Heat_Map_111</t>
  </si>
  <si>
    <t>{2A93224C-F56F-4737-97FC-40F790F84125}</t>
  </si>
  <si>
    <t>Census Tract 7012.20</t>
  </si>
  <si>
    <t>CAFB_Hunger_Heat_Map_112</t>
  </si>
  <si>
    <t>{6C753315-1472-431A-BC22-52214992E889}</t>
  </si>
  <si>
    <t>Census Tract 7032.06</t>
  </si>
  <si>
    <t>CAFB_Hunger_Heat_Map_113</t>
  </si>
  <si>
    <t>{9B6FF2D9-5CBE-44AE-A67E-7F3D4B9A0EBB}</t>
  </si>
  <si>
    <t>Census Tract 7009.04</t>
  </si>
  <si>
    <t>CAFB_Hunger_Heat_Map_114</t>
  </si>
  <si>
    <t>{DB47F0F1-CC1A-4CAD-BFAA-C5368307BA2C}</t>
  </si>
  <si>
    <t>Census Tract 8002.10</t>
  </si>
  <si>
    <t>CAFB_Hunger_Heat_Map_115</t>
  </si>
  <si>
    <t>{52D9661A-C0A9-4C01-87AD-FDACC24B036D}</t>
  </si>
  <si>
    <t>Census Tract 7011.02</t>
  </si>
  <si>
    <t>CAFB_Hunger_Heat_Map_116</t>
  </si>
  <si>
    <t>{8AEF1A26-032B-4B9A-8EF8-61769A8B1CF5}</t>
  </si>
  <si>
    <t>Census Tract 7033.02</t>
  </si>
  <si>
    <t>CAFB_Hunger_Heat_Map_117</t>
  </si>
  <si>
    <t>{548340F2-F4E9-4E99-AAAF-29EBD90553FF}</t>
  </si>
  <si>
    <t>Census Tract 7010.01</t>
  </si>
  <si>
    <t>CAFB_Hunger_Heat_Map_118</t>
  </si>
  <si>
    <t>{6773B689-929A-4542-AC37-9CC7A30B02C1}</t>
  </si>
  <si>
    <t>Census Tract 7033.01</t>
  </si>
  <si>
    <t>CAFB_Hunger_Heat_Map_119</t>
  </si>
  <si>
    <t>{F2691F50-EA64-4872-B8BE-9F2CC20C74ED}</t>
  </si>
  <si>
    <t>Census Tract 7014.18</t>
  </si>
  <si>
    <t>CAFB_Hunger_Heat_Map_120</t>
  </si>
  <si>
    <t>{89211EF8-C299-4DC3-B32F-3AD73032C426}</t>
  </si>
  <si>
    <t>Census Tract 7034.02</t>
  </si>
  <si>
    <t>CAFB_Hunger_Heat_Map_121</t>
  </si>
  <si>
    <t>{4664971D-D22E-465C-BD0E-C39F21E6B963}</t>
  </si>
  <si>
    <t>Census Tract 7015.06</t>
  </si>
  <si>
    <t>CAFB_Hunger_Heat_Map_122</t>
  </si>
  <si>
    <t>{3D0FCB58-D7A7-4D42-93EB-680A06269992}</t>
  </si>
  <si>
    <t>Census Tract 7015.03</t>
  </si>
  <si>
    <t>CAFB_Hunger_Heat_Map_123</t>
  </si>
  <si>
    <t>{695F4BEC-5042-4888-BBC9-DEEA0B0C3ECE}</t>
  </si>
  <si>
    <t>Census Tract 8002.15</t>
  </si>
  <si>
    <t>CAFB_Hunger_Heat_Map_124</t>
  </si>
  <si>
    <t>{13FC283C-D6D2-4135-A375-229A9194DA70}</t>
  </si>
  <si>
    <t>Census Tract 7010.02</t>
  </si>
  <si>
    <t>CAFB_Hunger_Heat_Map_125</t>
  </si>
  <si>
    <t>{6BAE6469-E0F4-46F9-9998-CF1B00F816C1}</t>
  </si>
  <si>
    <t>Census Tract 8002.14</t>
  </si>
  <si>
    <t>CAFB_Hunger_Heat_Map_76</t>
  </si>
  <si>
    <t>{3563B06A-5C30-4117-9515-5B392DF3ED26}</t>
  </si>
  <si>
    <t>Census Tract 7012.19</t>
  </si>
  <si>
    <t>CAFB_Hunger_Heat_Map_77</t>
  </si>
  <si>
    <t>{60C1569D-72D2-4EB3-8159-762F26E1B8EB}</t>
  </si>
  <si>
    <t>Census Tract 7014.20</t>
  </si>
  <si>
    <t>CAFB_Hunger_Heat_Map_78</t>
  </si>
  <si>
    <t>{B0BF0A26-2D67-4F1A-AE17-8F4B991A041C}</t>
  </si>
  <si>
    <t>Census Tract 7012.10</t>
  </si>
  <si>
    <t>CAFB_Hunger_Heat_Map_79</t>
  </si>
  <si>
    <t>{844A5D1E-4700-4A4F-93FF-1C307D406D6F}</t>
  </si>
  <si>
    <t>Census Tract 7035.01</t>
  </si>
  <si>
    <t>CAFB_Hunger_Heat_Map_80</t>
  </si>
  <si>
    <t>{61FD80E2-00C0-4B57-BC5E-30BD76DFD79C}</t>
  </si>
  <si>
    <t>Census Tract 7034.01</t>
  </si>
  <si>
    <t>CAFB_Hunger_Heat_Map_81</t>
  </si>
  <si>
    <t>{802DDFB0-800A-4E32-8C96-E6F34F042E1F}</t>
  </si>
  <si>
    <t>Census Tract 8002.08</t>
  </si>
  <si>
    <t>CAFB_Hunger_Heat_Map_82</t>
  </si>
  <si>
    <t>{0975DDD7-1941-44C4-9E6B-4F255B5FD48E}</t>
  </si>
  <si>
    <t>Census Tract 8002.06</t>
  </si>
  <si>
    <t>CAFB_Hunger_Heat_Map_83</t>
  </si>
  <si>
    <t>{0E5A05D0-33C0-498C-8E2E-487285F3DD19}</t>
  </si>
  <si>
    <t>Census Tract 7034.03</t>
  </si>
  <si>
    <t>CAFB_Hunger_Heat_Map_84</t>
  </si>
  <si>
    <t>{CF5D14DC-CAEE-4C8C-ABE2-85C4C5B5725C}</t>
  </si>
  <si>
    <t>Census Tract 7032.07</t>
  </si>
  <si>
    <t>CAFB_Hunger_Heat_Map_183</t>
  </si>
  <si>
    <t>{B1EA75D6-3586-46DD-B2FC-1EF8C70E560D}</t>
  </si>
  <si>
    <t>Census Tract 7060.07</t>
  </si>
  <si>
    <t>CAFB_Hunger_Heat_Map_184</t>
  </si>
  <si>
    <t>{DB08BC41-A1BE-476C-8510-62D46D1FA0C3}</t>
  </si>
  <si>
    <t>Census Tract 7032.08</t>
  </si>
  <si>
    <t>CAFB_Hunger_Heat_Map_185</t>
  </si>
  <si>
    <t>{992C60DF-2164-4B60-B6AE-B51B0A9ECAD3}</t>
  </si>
  <si>
    <t>Census Tract 7009.05</t>
  </si>
  <si>
    <t>CAFB_Hunger_Heat_Map_186</t>
  </si>
  <si>
    <t>{EE050161-2875-47DE-84B6-178AE76CBB6B}</t>
  </si>
  <si>
    <t>Census Tract 8004.11</t>
  </si>
  <si>
    <t>CAFB_Hunger_Heat_Map_187</t>
  </si>
  <si>
    <t>{EF2A41EF-7748-40CE-AD52-F6EFDC5355E7}</t>
  </si>
  <si>
    <t>Census Tract 7014.21</t>
  </si>
  <si>
    <t>CAFB_Hunger_Heat_Map_188</t>
  </si>
  <si>
    <t>{4C0CEDA3-3D89-4498-9558-5FBFBB8D82FC}</t>
  </si>
  <si>
    <t>Census Tract 7012.01</t>
  </si>
  <si>
    <t>CAFB_Hunger_Heat_Map_189</t>
  </si>
  <si>
    <t>{01227EAB-9AF3-4ACD-AA1A-6FD261F4D286}</t>
  </si>
  <si>
    <t>Census Tract 7012.18</t>
  </si>
  <si>
    <t>CAFB_Hunger_Heat_Map_190</t>
  </si>
  <si>
    <t>{1E0213E7-86AC-41DB-B652-288A70973C9D}</t>
  </si>
  <si>
    <t>Census Tract 7037.01</t>
  </si>
  <si>
    <t>CAFB_Hunger_Heat_Map_191</t>
  </si>
  <si>
    <t>{E4007B1B-76BB-4726-BCF8-BDBFF0325ADC}</t>
  </si>
  <si>
    <t>Census Tract 7034.04</t>
  </si>
  <si>
    <t>CAFB_Hunger_Heat_Map_192</t>
  </si>
  <si>
    <t>{8EB6368C-0D39-4797-991C-5232AA6C1633}</t>
  </si>
  <si>
    <t>Census Tract 4801</t>
  </si>
  <si>
    <t>CAFB_Hunger_Heat_Map_193</t>
  </si>
  <si>
    <t>{D6907DC2-DBEE-46EF-A6AB-F8A2E2DAC10E}</t>
  </si>
  <si>
    <t>Census Tract 7037.02</t>
  </si>
  <si>
    <t>CAFB_Hunger_Heat_Map_194</t>
  </si>
  <si>
    <t>{2DB46E61-43F3-4A97-88ED-086608562EA4}</t>
  </si>
  <si>
    <t>Census Tract 8074.04</t>
  </si>
  <si>
    <t>CAFB_Hunger_Heat_Map_195</t>
  </si>
  <si>
    <t>{8FFCFA35-06C9-4BEC-9EBE-F2937EF458D5}</t>
  </si>
  <si>
    <t>Census Tract 7012.06</t>
  </si>
  <si>
    <t>CAFB_Hunger_Heat_Map_142</t>
  </si>
  <si>
    <t>{C06BDB31-BC6D-4816-801B-AA18AB9397E5}</t>
  </si>
  <si>
    <t>Census Tract 7012.05</t>
  </si>
  <si>
    <t>CAFB_Hunger_Heat_Map_143</t>
  </si>
  <si>
    <t>{57F4356F-A34C-4B7E-8465-3C062A8481CB}</t>
  </si>
  <si>
    <t>Census Tract 7012.16</t>
  </si>
  <si>
    <t>CAFB_Hunger_Heat_Map_144</t>
  </si>
  <si>
    <t>{4DD4E0DD-918C-48A4-B17F-231E7131AC6C}</t>
  </si>
  <si>
    <t>Census Tract 8074.10</t>
  </si>
  <si>
    <t>CAFB_Hunger_Heat_Map_154</t>
  </si>
  <si>
    <t>{9844EC15-DFE3-4E19-9E9B-41EE39B39D22}</t>
  </si>
  <si>
    <t>Census Tract 4804.02</t>
  </si>
  <si>
    <t>CAFB_Hunger_Heat_Map_155</t>
  </si>
  <si>
    <t>{A4B62526-B01E-4691-ABF1-4034E0694173}</t>
  </si>
  <si>
    <t>Census Tract 7036.01</t>
  </si>
  <si>
    <t>CAFB_Hunger_Heat_Map_156</t>
  </si>
  <si>
    <t>{FC4C3FE3-B75F-42E4-B3D2-3C797C1AF6C3}</t>
  </si>
  <si>
    <t>Census Tract 8074.05</t>
  </si>
  <si>
    <t>CAFB_Hunger_Heat_Map_157</t>
  </si>
  <si>
    <t>{C235952A-BA4C-427B-895E-C80430B4D9FE}</t>
  </si>
  <si>
    <t>Census Tract 7015.08</t>
  </si>
  <si>
    <t>CAFB_Hunger_Heat_Map_158</t>
  </si>
  <si>
    <t>{5B4C7F67-2DE0-4F4A-B45C-12220006AA5C}</t>
  </si>
  <si>
    <t>Census Tract 8074.09</t>
  </si>
  <si>
    <t>CAFB_Hunger_Heat_Map_159</t>
  </si>
  <si>
    <t>{25A52109-9259-45FD-8D89-B4F5D60CFA30}</t>
  </si>
  <si>
    <t>Census Tract 7060.11</t>
  </si>
  <si>
    <t>CAFB_Hunger_Heat_Map_160</t>
  </si>
  <si>
    <t>{3B0BE49F-847F-4D45-8F46-1C5680CEA16B}</t>
  </si>
  <si>
    <t>Census Tract 7035.02</t>
  </si>
  <si>
    <t>CAFB_Hunger_Heat_Map_161</t>
  </si>
  <si>
    <t>{9E5B1649-B482-408E-82BE-B033EEEC6D5C}</t>
  </si>
  <si>
    <t>Census Tract 7032.09</t>
  </si>
  <si>
    <t>CAFB_Hunger_Heat_Map_162</t>
  </si>
  <si>
    <t>{41520E02-051C-4626-8C32-02DF33B1AB75}</t>
  </si>
  <si>
    <t>Census Tract 7012.02</t>
  </si>
  <si>
    <t>CAFB_Hunger_Heat_Map_163</t>
  </si>
  <si>
    <t>{45D185FC-E9BD-4261-BE94-315022435136}</t>
  </si>
  <si>
    <t>Census Tract 7015.09</t>
  </si>
  <si>
    <t>CAFB_Hunger_Heat_Map_164</t>
  </si>
  <si>
    <t>{2F3D1DE4-4CD2-4021-A374-141A6FC42BBC}</t>
  </si>
  <si>
    <t>Census Tract 7012.13</t>
  </si>
  <si>
    <t>CAFB_Hunger_Heat_Map_165</t>
  </si>
  <si>
    <t>{588E03EC-E551-4A4C-AF97-BA2BBC29EB03}</t>
  </si>
  <si>
    <t>Census Tract 7015.05</t>
  </si>
  <si>
    <t>CAFB_Hunger_Heat_Map_166</t>
  </si>
  <si>
    <t>{B0A2B9E3-C5D9-4298-8AEE-5B50C92DA847}</t>
  </si>
  <si>
    <t>Census Tract 7038</t>
  </si>
  <si>
    <t>CAFB_Hunger_Heat_Map_167</t>
  </si>
  <si>
    <t>{CABD9C57-A83A-4931-B484-273249427F7F}</t>
  </si>
  <si>
    <t>Census Tract 7039.02</t>
  </si>
  <si>
    <t>CAFB_Hunger_Heat_Map_168</t>
  </si>
  <si>
    <t>{64B2FD4F-371B-4ABE-A4D3-69105045BB9C}</t>
  </si>
  <si>
    <t>Census Tract 7032.10</t>
  </si>
  <si>
    <t>CAFB_Hunger_Heat_Map_169</t>
  </si>
  <si>
    <t>{090E2367-7D61-486C-AB43-AE584358BB80}</t>
  </si>
  <si>
    <t>Census Tract 7060.12</t>
  </si>
  <si>
    <t>CAFB_Hunger_Heat_Map_170</t>
  </si>
  <si>
    <t>{A5EC95B8-2659-4E1D-842D-D6F2B9424F94}</t>
  </si>
  <si>
    <t>Census Tract 8004.10</t>
  </si>
  <si>
    <t>CAFB_Hunger_Heat_Map_171</t>
  </si>
  <si>
    <t>{00617813-DA36-4D8C-975A-911A1A777236}</t>
  </si>
  <si>
    <t>Census Tract 7036.02</t>
  </si>
  <si>
    <t>CAFB_Hunger_Heat_Map_172</t>
  </si>
  <si>
    <t>{F634A9B1-9737-418E-9296-F779D5558C5F}</t>
  </si>
  <si>
    <t>Census Tract 7031</t>
  </si>
  <si>
    <t>CAFB_Hunger_Heat_Map_173</t>
  </si>
  <si>
    <t>{6FDE6366-910F-4288-8BB3-837973ACCFF1}</t>
  </si>
  <si>
    <t>Census Tract 7060.05</t>
  </si>
  <si>
    <t>CAFB_Hunger_Heat_Map_174</t>
  </si>
  <si>
    <t>{78C1CACB-4AC5-4A6C-B603-687DA6F51F66}</t>
  </si>
  <si>
    <t>Census Tract 7060.08</t>
  </si>
  <si>
    <t>CAFB_Hunger_Heat_Map_175</t>
  </si>
  <si>
    <t>{78320AA9-731D-41BA-81DF-E80D889EA6B2}</t>
  </si>
  <si>
    <t>Census Tract 7060.10</t>
  </si>
  <si>
    <t>CAFB_Hunger_Heat_Map_176</t>
  </si>
  <si>
    <t>{515675C4-618A-4FA8-9A92-9480836BDD56}</t>
  </si>
  <si>
    <t>Census Tract 7012.14</t>
  </si>
  <si>
    <t>CAFB_Hunger_Heat_Map_177</t>
  </si>
  <si>
    <t>{015A20E1-6BBA-4F97-8195-653D05DBC580}</t>
  </si>
  <si>
    <t>Census Tract 7012.15</t>
  </si>
  <si>
    <t>CAFB_Hunger_Heat_Map_178</t>
  </si>
  <si>
    <t>{9B4DC9F4-6A89-4167-8872-C56464DAC4D9}</t>
  </si>
  <si>
    <t>Census Tract 7042</t>
  </si>
  <si>
    <t>CAFB_Hunger_Heat_Map_179</t>
  </si>
  <si>
    <t>{C8B83549-923B-4EEA-8694-76DE3F5A3BE1}</t>
  </si>
  <si>
    <t>Census Tract 7043</t>
  </si>
  <si>
    <t>CAFB_Hunger_Heat_Map_180</t>
  </si>
  <si>
    <t>{D3657A9A-55A0-4C87-8240-96DB90753AEF}</t>
  </si>
  <si>
    <t>Census Tract 8073.04</t>
  </si>
  <si>
    <t>CAFB_Hunger_Heat_Map_181</t>
  </si>
  <si>
    <t>{202EB6CF-4065-46BA-87EF-0C38DF475C99}</t>
  </si>
  <si>
    <t>Census Tract 7044.01</t>
  </si>
  <si>
    <t>CAFB_Hunger_Heat_Map_182</t>
  </si>
  <si>
    <t>{0039A82E-8CE7-40AC-895A-5E782CCAE2E5}</t>
  </si>
  <si>
    <t>Census Tract 7021.02</t>
  </si>
  <si>
    <t>CAFB_Hunger_Heat_Map_145</t>
  </si>
  <si>
    <t>{7D1C0EF3-D71C-449B-85CA-B4C6DFAF75E3}</t>
  </si>
  <si>
    <t>Census Tract 7040</t>
  </si>
  <si>
    <t>CAFB_Hunger_Heat_Map_146</t>
  </si>
  <si>
    <t>{43791C3A-7D4F-4171-891F-322C412AE48A}</t>
  </si>
  <si>
    <t>Census Tract 7039.01</t>
  </si>
  <si>
    <t>CAFB_Hunger_Heat_Map_147</t>
  </si>
  <si>
    <t>{59393099-D1AF-4602-8CBD-17059669E438}</t>
  </si>
  <si>
    <t>Census Tract 7041</t>
  </si>
  <si>
    <t>CAFB_Hunger_Heat_Map_148</t>
  </si>
  <si>
    <t>{A71A6F75-4F7F-4515-BB81-EBDE16F4EBA9}</t>
  </si>
  <si>
    <t>Census Tract 7045.01</t>
  </si>
  <si>
    <t>CAFB_Hunger_Heat_Map_149</t>
  </si>
  <si>
    <t>{2ED40F91-B81B-4C58-BE51-954F3D703D12}</t>
  </si>
  <si>
    <t>Census Tract 7060.13</t>
  </si>
  <si>
    <t>CAFB_Hunger_Heat_Map_150</t>
  </si>
  <si>
    <t>{84A78A76-3BBF-4DE8-8C4F-79AA2B474175}</t>
  </si>
  <si>
    <t>Census Tract 8073.01</t>
  </si>
  <si>
    <t>CAFB_Hunger_Heat_Map_151</t>
  </si>
  <si>
    <t>{92F5EAD1-EACA-487E-A12F-550FE2F2B766}</t>
  </si>
  <si>
    <t>Census Tract 7030</t>
  </si>
  <si>
    <t>CAFB_Hunger_Heat_Map_152</t>
  </si>
  <si>
    <t>{D221619F-7760-4423-B757-BE4E49C77A4E}</t>
  </si>
  <si>
    <t>Census Tract 8073.05</t>
  </si>
  <si>
    <t>CAFB_Hunger_Heat_Map_153</t>
  </si>
  <si>
    <t>{FEA6A36F-5B44-453E-AE49-5C4DF39F8537}</t>
  </si>
  <si>
    <t>Census Tract 8067.12</t>
  </si>
  <si>
    <t>CAFB_Hunger_Heat_Map_241</t>
  </si>
  <si>
    <t>{24B8C98C-2755-4CA0-8156-E6E0D2F51FE7}</t>
  </si>
  <si>
    <t>Census Tract 7016.02</t>
  </si>
  <si>
    <t>CAFB_Hunger_Heat_Map_242</t>
  </si>
  <si>
    <t>{858E227B-59C1-404D-B9CF-EF8A720065AE}</t>
  </si>
  <si>
    <t>Census Tract 7016.01</t>
  </si>
  <si>
    <t>CAFB_Hunger_Heat_Map_243</t>
  </si>
  <si>
    <t>{94272711-49AD-4645-83A9-A90F91BA8EA1}</t>
  </si>
  <si>
    <t>Census Tract 7044.03</t>
  </si>
  <si>
    <t>CAFB_Hunger_Heat_Map_244</t>
  </si>
  <si>
    <t>{65ED6394-6EF0-4AFF-97AC-9A5B4D3CCE95}</t>
  </si>
  <si>
    <t>Census Tract 8069</t>
  </si>
  <si>
    <t>CAFB_Hunger_Heat_Map_245</t>
  </si>
  <si>
    <t>{3537CD5B-F6D8-452F-A2FD-E1673436332A}</t>
  </si>
  <si>
    <t>Census Tract 7060.09</t>
  </si>
  <si>
    <t>CAFB_Hunger_Heat_Map_246</t>
  </si>
  <si>
    <t>{FE119997-DE41-4D02-8ED4-A906DF747E2C}</t>
  </si>
  <si>
    <t>Census Tract 7044.04</t>
  </si>
  <si>
    <t>CAFB_Hunger_Heat_Map_247</t>
  </si>
  <si>
    <t>{D62AB9D4-C608-435C-9841-D995D989F93D}</t>
  </si>
  <si>
    <t>Census Tract 7021.01</t>
  </si>
  <si>
    <t>CAFB_Hunger_Heat_Map_248</t>
  </si>
  <si>
    <t>{14A23AFE-AC6D-434A-AA1F-0475EEB572EB}</t>
  </si>
  <si>
    <t>Census Tract 8070</t>
  </si>
  <si>
    <t>CAFB_Hunger_Heat_Map_249</t>
  </si>
  <si>
    <t>{FCFA3448-7A12-4D8D-AC0A-58336C64B838}</t>
  </si>
  <si>
    <t>Census Tract 7023.02</t>
  </si>
  <si>
    <t>CAFB_Hunger_Heat_Map_250</t>
  </si>
  <si>
    <t>{8263D05C-BBC6-41D0-939F-406A064DBEA8}</t>
  </si>
  <si>
    <t>Census Tract 7022</t>
  </si>
  <si>
    <t>CAFB_Hunger_Heat_Map_251</t>
  </si>
  <si>
    <t>{F5E06CE7-5CF7-46FC-B4A9-7D7A97E23729}</t>
  </si>
  <si>
    <t>Census Tract 7045.03</t>
  </si>
  <si>
    <t>CAFB_Hunger_Heat_Map_252</t>
  </si>
  <si>
    <t>{303A3C49-A4A1-4987-97D7-38F1CA78CD06}</t>
  </si>
  <si>
    <t>Census Tract 7045.02</t>
  </si>
  <si>
    <t>CAFB_Hunger_Heat_Map_253</t>
  </si>
  <si>
    <t>{DF0DA685-C851-44B2-B1E0-28859C833F2B}</t>
  </si>
  <si>
    <t>Census Tract 4805.02</t>
  </si>
  <si>
    <t>CAFB_Hunger_Heat_Map_254</t>
  </si>
  <si>
    <t>{5DFE8242-2750-4F65-B6F4-B72B420C5141}</t>
  </si>
  <si>
    <t>Census Tract 7027</t>
  </si>
  <si>
    <t>CAFB_Hunger_Heat_Map_255</t>
  </si>
  <si>
    <t>{CD70FBDF-5E89-4905-BEE4-E7AE53002ACE}</t>
  </si>
  <si>
    <t>Census Tract 7029</t>
  </si>
  <si>
    <t>CAFB_Hunger_Heat_Map_196</t>
  </si>
  <si>
    <t>{FD3E2C01-BEF7-4EC3-A14D-05E9EE6733F5}</t>
  </si>
  <si>
    <t>Census Tract 4805.01</t>
  </si>
  <si>
    <t>CAFB_Hunger_Heat_Map_197</t>
  </si>
  <si>
    <t>{59EC0B0C-18E4-405E-A574-AD94CD56DD0E}</t>
  </si>
  <si>
    <t>Census Tract 7028</t>
  </si>
  <si>
    <t>CAFB_Hunger_Heat_Map_198</t>
  </si>
  <si>
    <t>{29365BE5-780E-49E4-A6E5-1394BC80C99B}</t>
  </si>
  <si>
    <t>Census Tract 7051</t>
  </si>
  <si>
    <t>CAFB_Hunger_Heat_Map_199</t>
  </si>
  <si>
    <t>{292A0FEF-356C-4C46-87C8-A4036DB9FBE8}</t>
  </si>
  <si>
    <t>Census Tract 8004.01</t>
  </si>
  <si>
    <t>CAFB_Hunger_Heat_Map_200</t>
  </si>
  <si>
    <t>{59DF39C3-4C60-41DD-B80C-0F36E0CEEC5B}</t>
  </si>
  <si>
    <t>Census Tract 8059.06</t>
  </si>
  <si>
    <t>CAFB_Hunger_Heat_Map_206</t>
  </si>
  <si>
    <t>{BA4B650D-CA16-4B09-B5A0-5359C85EFFC7}</t>
  </si>
  <si>
    <t>Census Tract 7059.01</t>
  </si>
  <si>
    <t>CAFB_Hunger_Heat_Map_207</t>
  </si>
  <si>
    <t>{2F5B2141-003E-4F5F-A201-7E6662ABCED1}</t>
  </si>
  <si>
    <t>Census Tract 8004.03</t>
  </si>
  <si>
    <t>CAFB_Hunger_Heat_Map_208</t>
  </si>
  <si>
    <t>{A2AADD03-ECCF-42A8-AFF7-54142328DDAF}</t>
  </si>
  <si>
    <t>Census Tract 8067.08</t>
  </si>
  <si>
    <t>CAFB_Hunger_Heat_Map_209</t>
  </si>
  <si>
    <t>{F9039699-1058-4B9B-9C8C-09F226D84775}</t>
  </si>
  <si>
    <t>Census Tract 7050</t>
  </si>
  <si>
    <t>CAFB_Hunger_Heat_Map_210</t>
  </si>
  <si>
    <t>{CF78006C-C881-48E1-84D9-B74CDB4FE6C0}</t>
  </si>
  <si>
    <t>Census Tract 8059.07</t>
  </si>
  <si>
    <t>CAFB_Hunger_Heat_Map_211</t>
  </si>
  <si>
    <t>{EB7637B8-FDEE-45BE-A16E-4AA15641BB84}</t>
  </si>
  <si>
    <t>Census Tract 7046</t>
  </si>
  <si>
    <t>CAFB_Hunger_Heat_Map_212</t>
  </si>
  <si>
    <t>{02332D01-56AD-4116-82CC-99B6E9E8261C}</t>
  </si>
  <si>
    <t>Census Tract 8059.04</t>
  </si>
  <si>
    <t>CAFB_Hunger_Heat_Map_213</t>
  </si>
  <si>
    <t>{376D5E02-A02F-4848-A78C-1C40964611EF}</t>
  </si>
  <si>
    <t>Census Tract 7023.01</t>
  </si>
  <si>
    <t>CAFB_Hunger_Heat_Map_214</t>
  </si>
  <si>
    <t>{2A66A7C5-E734-409A-9BC9-5AFC9720BEB3}</t>
  </si>
  <si>
    <t>Census Tract 8004.09</t>
  </si>
  <si>
    <t>CAFB_Hunger_Heat_Map_215</t>
  </si>
  <si>
    <t>{5E14E02D-59BE-458E-9B2D-19B5A19BC22F}</t>
  </si>
  <si>
    <t>Census Tract 8067.06</t>
  </si>
  <si>
    <t>CAFB_Hunger_Heat_Map_216</t>
  </si>
  <si>
    <t>{EAB5EBD0-E236-42C8-B630-83B3702DE74F}</t>
  </si>
  <si>
    <t>Census Tract 8057</t>
  </si>
  <si>
    <t>CAFB_Hunger_Heat_Map_217</t>
  </si>
  <si>
    <t>{55E51645-02ED-4D10-8BC9-7FFDC56F68BE}</t>
  </si>
  <si>
    <t>Census Tract 4804.01</t>
  </si>
  <si>
    <t>CAFB_Hunger_Heat_Map_218</t>
  </si>
  <si>
    <t>{1490D4E9-7106-4464-B310-C5EC70E26E28}</t>
  </si>
  <si>
    <t>Census Tract 7020</t>
  </si>
  <si>
    <t>CAFB_Hunger_Heat_Map_219</t>
  </si>
  <si>
    <t>{7A0127BC-1D8D-4990-8EA5-F3FB2F27B1C5}</t>
  </si>
  <si>
    <t>Census Tract 7026.02</t>
  </si>
  <si>
    <t>CAFB_Hunger_Heat_Map_220</t>
  </si>
  <si>
    <t>{94085269-6AC4-4525-B3F2-CD8E8C4B313B}</t>
  </si>
  <si>
    <t>Census Tract 7025</t>
  </si>
  <si>
    <t>CAFB_Hunger_Heat_Map_221</t>
  </si>
  <si>
    <t>{C1D71461-2C56-4492-B891-7B4CF7504780}</t>
  </si>
  <si>
    <t>Census Tract 7024.01</t>
  </si>
  <si>
    <t>CAFB_Hunger_Heat_Map_222</t>
  </si>
  <si>
    <t>{AA74C90E-F4E8-4656-B48A-89C2A70F1F78}</t>
  </si>
  <si>
    <t>Census Tract 4820.01</t>
  </si>
  <si>
    <t>CAFB_Hunger_Heat_Map_223</t>
  </si>
  <si>
    <t>{261720AB-6BFB-433A-91EE-B3C692A43B68}</t>
  </si>
  <si>
    <t>Census Tract 7026.01</t>
  </si>
  <si>
    <t>CAFB_Hunger_Heat_Map_224</t>
  </si>
  <si>
    <t>{F4C0A149-D2E6-4F65-AA8A-737A6190CC74}</t>
  </si>
  <si>
    <t>Census Tract 8004.02</t>
  </si>
  <si>
    <t>CAFB_Hunger_Heat_Map_225</t>
  </si>
  <si>
    <t>{BA812500-71AF-443C-B879-45CC9F1588B9}</t>
  </si>
  <si>
    <t>Census Tract 7019</t>
  </si>
  <si>
    <t>CAFB_Hunger_Heat_Map_226</t>
  </si>
  <si>
    <t>{8D009A79-BE0F-46CD-B352-FC8683A80B7F}</t>
  </si>
  <si>
    <t>Census Tract 4803</t>
  </si>
  <si>
    <t>CAFB_Hunger_Heat_Map_227</t>
  </si>
  <si>
    <t>{CED1D52A-D563-459D-9117-17787EC173E1}</t>
  </si>
  <si>
    <t>Census Tract 7017.02</t>
  </si>
  <si>
    <t>CAFB_Hunger_Heat_Map_228</t>
  </si>
  <si>
    <t>{1B94D2AD-3278-4AF5-A0D5-224ABDDB23A5}</t>
  </si>
  <si>
    <t>Census Tract 8068</t>
  </si>
  <si>
    <t>CAFB_Hunger_Heat_Map_229</t>
  </si>
  <si>
    <t>{3E27E332-C92B-4338-9639-8AB84B4B191A}</t>
  </si>
  <si>
    <t>Census Tract 7024.02</t>
  </si>
  <si>
    <t>CAFB_Hunger_Heat_Map_230</t>
  </si>
  <si>
    <t>{40E0AA48-75FF-4FC3-9908-4849C35F40F4}</t>
  </si>
  <si>
    <t>Census Tract 8056.01</t>
  </si>
  <si>
    <t>CAFB_Hunger_Heat_Map_231</t>
  </si>
  <si>
    <t>{4150FBF4-7783-4B0F-8CF7-517F49B85A70}</t>
  </si>
  <si>
    <t>Census Tract 8004.08</t>
  </si>
  <si>
    <t>CAFB_Hunger_Heat_Map_232</t>
  </si>
  <si>
    <t>{067E7376-914F-4525-AE87-BE539783B9B8}</t>
  </si>
  <si>
    <t>Census Tract 16</t>
  </si>
  <si>
    <t>CAFB_Hunger_Heat_Map_233</t>
  </si>
  <si>
    <t>{1E0987CA-C65F-443D-89B8-02176C768FD1}</t>
  </si>
  <si>
    <t>Census Tract 8067.10</t>
  </si>
  <si>
    <t>CAFB_Hunger_Heat_Map_234</t>
  </si>
  <si>
    <t>{699623EF-3598-4720-948F-C5FFF2C5F1EE}</t>
  </si>
  <si>
    <t>Census Tract 7048.06</t>
  </si>
  <si>
    <t>CAFB_Hunger_Heat_Map_235</t>
  </si>
  <si>
    <t>{BF9E9C8D-D011-42BC-8038-76CC9FBE6491}</t>
  </si>
  <si>
    <t>Census Tract 4805.03</t>
  </si>
  <si>
    <t>CAFB_Hunger_Heat_Map_236</t>
  </si>
  <si>
    <t>{9DC882D0-9E1A-4B3C-B988-FF19B059281E}</t>
  </si>
  <si>
    <t>Census Tract 7052</t>
  </si>
  <si>
    <t>CAFB_Hunger_Heat_Map_237</t>
  </si>
  <si>
    <t>{A24FF994-E8CA-48BD-9D36-5D780EA0A8C6}</t>
  </si>
  <si>
    <t>Census Tract 4805.04</t>
  </si>
  <si>
    <t>CAFB_Hunger_Heat_Map_238</t>
  </si>
  <si>
    <t>{DDEC929F-837F-4C76-A632-5D90767D5976}</t>
  </si>
  <si>
    <t>Census Tract 7047</t>
  </si>
  <si>
    <t>CAFB_Hunger_Heat_Map_239</t>
  </si>
  <si>
    <t>{35A360C5-B50E-46C3-BD79-C90D20469EAF}</t>
  </si>
  <si>
    <t>Census Tract 7017.03</t>
  </si>
  <si>
    <t>CAFB_Hunger_Heat_Map_240</t>
  </si>
  <si>
    <t>{0C5AFC90-0F38-46A0-B6DE-67CD21ADC1FC}</t>
  </si>
  <si>
    <t>Census Tract 8056.02</t>
  </si>
  <si>
    <t>CAFB_Hunger_Heat_Map_201</t>
  </si>
  <si>
    <t>{A2F9E4A5-C457-4627-9C8D-4E53450623FD}</t>
  </si>
  <si>
    <t>Census Tract 8004.12</t>
  </si>
  <si>
    <t>CAFB_Hunger_Heat_Map_202</t>
  </si>
  <si>
    <t>{3F37095E-060A-41B6-A773-AD80BD1F562B}</t>
  </si>
  <si>
    <t>Census Tract 8067.11</t>
  </si>
  <si>
    <t>CAFB_Hunger_Heat_Map_203</t>
  </si>
  <si>
    <t>{D6E97218-1FA8-44AF-9564-12B6A62DECD2}</t>
  </si>
  <si>
    <t>Census Tract 7059.03</t>
  </si>
  <si>
    <t>CAFB_Hunger_Heat_Map_204</t>
  </si>
  <si>
    <t>{D4461120-E5C6-409E-AA0C-44A5D75BA471}</t>
  </si>
  <si>
    <t>Census Tract 7059.02</t>
  </si>
  <si>
    <t>CAFB_Hunger_Heat_Map_205</t>
  </si>
  <si>
    <t>{184CE4B8-529E-4A43-B439-D67EBC0EC0BE}</t>
  </si>
  <si>
    <t>Census Tract 8004.13</t>
  </si>
  <si>
    <t>CAFB_Hunger_Heat_Map_301</t>
  </si>
  <si>
    <t>{1A379347-4215-49F7-B397-D07A27B857DC}</t>
  </si>
  <si>
    <t>Census Tract 8058.01</t>
  </si>
  <si>
    <t>CAFB_Hunger_Heat_Map_302</t>
  </si>
  <si>
    <t>{86419220-F8FE-4C23-B957-EE8257E5C7B0}</t>
  </si>
  <si>
    <t>Census Tract 8005.04</t>
  </si>
  <si>
    <t>CAFB_Hunger_Heat_Map_303</t>
  </si>
  <si>
    <t>{A892D75D-62A5-4344-9B79-D6B97388BA5B}</t>
  </si>
  <si>
    <t>Census Tract 4808.01</t>
  </si>
  <si>
    <t>CAFB_Hunger_Heat_Map_304</t>
  </si>
  <si>
    <t>{94FF3693-EA44-4175-A8A6-D0467EA7C5AA}</t>
  </si>
  <si>
    <t>Census Tract 7018</t>
  </si>
  <si>
    <t>CAFB_Hunger_Heat_Map_305</t>
  </si>
  <si>
    <t>{670F2D39-3FFD-41B3-94BF-D0F283210530}</t>
  </si>
  <si>
    <t>Census Tract 7048.05</t>
  </si>
  <si>
    <t>CAFB_Hunger_Heat_Map_306</t>
  </si>
  <si>
    <t>{424CA37D-638F-4541-B6EB-423FCB168FDE}</t>
  </si>
  <si>
    <t>Census Tract 7054</t>
  </si>
  <si>
    <t>CAFB_Hunger_Heat_Map_307</t>
  </si>
  <si>
    <t>{4D2FEB0F-AA4E-4F34-B299-79E16987AA70}</t>
  </si>
  <si>
    <t>Census Tract 15</t>
  </si>
  <si>
    <t>CAFB_Hunger_Heat_Map_308</t>
  </si>
  <si>
    <t>{D9F51A31-E0A8-42E0-934F-ACCF2B833AD2}</t>
  </si>
  <si>
    <t>Census Tract 8055</t>
  </si>
  <si>
    <t>CAFB_Hunger_Heat_Map_309</t>
  </si>
  <si>
    <t>{E9DEC180-E422-4837-B5E7-FEB349F80E0E}</t>
  </si>
  <si>
    <t>Census Tract 4820.02</t>
  </si>
  <si>
    <t>CAFB_Hunger_Heat_Map_310</t>
  </si>
  <si>
    <t>{3654D01D-5523-4FCE-8EE2-FCCD28C267FB}</t>
  </si>
  <si>
    <t>Census Tract 4808.02</t>
  </si>
  <si>
    <t>CAFB_Hunger_Heat_Map_311</t>
  </si>
  <si>
    <t>{5D7CBB9D-1F26-4C7A-99BB-D3B6BFFFF76A}</t>
  </si>
  <si>
    <t>Census Tract 7048.04</t>
  </si>
  <si>
    <t>CAFB_Hunger_Heat_Map_312</t>
  </si>
  <si>
    <t>{6DF2A279-8C85-4A76-9F0C-27A362715261}</t>
  </si>
  <si>
    <t>Census Tract 8059.09</t>
  </si>
  <si>
    <t>CAFB_Hunger_Heat_Map_256</t>
  </si>
  <si>
    <t>{B5252957-47FF-48A7-9D48-27846AA66A70}</t>
  </si>
  <si>
    <t>Census Tract 8064</t>
  </si>
  <si>
    <t>CAFB_Hunger_Heat_Map_257</t>
  </si>
  <si>
    <t>{63068FEB-1730-4E1F-A174-3AB0B720DD8C}</t>
  </si>
  <si>
    <t>Census Tract 7058</t>
  </si>
  <si>
    <t>CAFB_Hunger_Heat_Map_258</t>
  </si>
  <si>
    <t>{6298BA4C-5D08-4C28-89B0-BA10378F5D8A}</t>
  </si>
  <si>
    <t>Census Tract 103</t>
  </si>
  <si>
    <t>CAFB_Hunger_Heat_Map_259</t>
  </si>
  <si>
    <t>{55A84B12-B883-4DAB-AB16-6BE55078483F}</t>
  </si>
  <si>
    <t>Census Tract 8071.02</t>
  </si>
  <si>
    <t>CAFB_Hunger_Heat_Map_260</t>
  </si>
  <si>
    <t>{7DE0CD1F-BC15-4E73-8492-3A5AF1EEF0E3}</t>
  </si>
  <si>
    <t>Census Tract 8058.02</t>
  </si>
  <si>
    <t>CAFB_Hunger_Heat_Map_267</t>
  </si>
  <si>
    <t>{B5245B21-B25F-4D8A-8488-1C1018088364}</t>
  </si>
  <si>
    <t>Census Tract 7017.01</t>
  </si>
  <si>
    <t>CAFB_Hunger_Heat_Map_268</t>
  </si>
  <si>
    <t>{DFF0B55B-C290-4DC6-AB87-1AA77FBBF50E}</t>
  </si>
  <si>
    <t>Census Tract 4809.01</t>
  </si>
  <si>
    <t>CAFB_Hunger_Heat_Map_269</t>
  </si>
  <si>
    <t>{02DA0812-384B-4A6F-ADE1-C2F54009A059}</t>
  </si>
  <si>
    <t>Census Tract 7017.04</t>
  </si>
  <si>
    <t>CAFB_Hunger_Heat_Map_270</t>
  </si>
  <si>
    <t>{A053D514-14F9-4274-83A1-9BDDB81A9A94}</t>
  </si>
  <si>
    <t>Census Tract 7048.03</t>
  </si>
  <si>
    <t>CAFB_Hunger_Heat_Map_271</t>
  </si>
  <si>
    <t>{3FBE3158-344E-462E-BB5D-F5643C3D3CD6}</t>
  </si>
  <si>
    <t>Census Tract 4805.05</t>
  </si>
  <si>
    <t>CAFB_Hunger_Heat_Map_272</t>
  </si>
  <si>
    <t>{DB4C6E91-C80B-4E55-B328-95CFDD042F0B}</t>
  </si>
  <si>
    <t>Census Tract 8036.06</t>
  </si>
  <si>
    <t>CAFB_Hunger_Heat_Map_273</t>
  </si>
  <si>
    <t>{BD68EB28-20A5-48AA-95CC-F3A08799F355}</t>
  </si>
  <si>
    <t>Census Tract 17.02</t>
  </si>
  <si>
    <t>CAFB_Hunger_Heat_Map_274</t>
  </si>
  <si>
    <t>{A242DF2D-8B1B-4AAB-A049-0693F5E34649}</t>
  </si>
  <si>
    <t>Census Tract 8036.05</t>
  </si>
  <si>
    <t>CAFB_Hunger_Heat_Map_275</t>
  </si>
  <si>
    <t>{D8A87288-FFBB-4950-8C65-702583E0E3FD}</t>
  </si>
  <si>
    <t>Census Tract 4819</t>
  </si>
  <si>
    <t>CAFB_Hunger_Heat_Map_276</t>
  </si>
  <si>
    <t>{0169480B-83D5-469A-99F7-355796191C3C}</t>
  </si>
  <si>
    <t>Census Tract 8005.13</t>
  </si>
  <si>
    <t>CAFB_Hunger_Heat_Map_277</t>
  </si>
  <si>
    <t>{99863CAE-441F-4EE9-8D29-DDC9BE4AFDC3}</t>
  </si>
  <si>
    <t>Census Tract 8059.08</t>
  </si>
  <si>
    <t>CAFB_Hunger_Heat_Map_278</t>
  </si>
  <si>
    <t>{4008AA48-34DB-4924-ADF0-77E15BE592DD}</t>
  </si>
  <si>
    <t>Census Tract 7055.02</t>
  </si>
  <si>
    <t>CAFB_Hunger_Heat_Map_279</t>
  </si>
  <si>
    <t>{C4F998D3-D992-4D32-93E4-9FD486C0B479}</t>
  </si>
  <si>
    <t>Census Tract 7053</t>
  </si>
  <si>
    <t>CAFB_Hunger_Heat_Map_280</t>
  </si>
  <si>
    <t>{A4C20B23-F531-445A-92A2-B95361DD9186}</t>
  </si>
  <si>
    <t>Census Tract 8036.07</t>
  </si>
  <si>
    <t>CAFB_Hunger_Heat_Map_281</t>
  </si>
  <si>
    <t>{EF65DE71-A2F0-4C30-A509-012A40F3B396}</t>
  </si>
  <si>
    <t>Census Tract 8052.02</t>
  </si>
  <si>
    <t>CAFB_Hunger_Heat_Map_282</t>
  </si>
  <si>
    <t>{090E5523-0718-425B-B5D8-76B301108D54}</t>
  </si>
  <si>
    <t>Census Tract 4821</t>
  </si>
  <si>
    <t>CAFB_Hunger_Heat_Map_283</t>
  </si>
  <si>
    <t>{A300FE7E-678F-4A38-88D5-980A2FE6E440}</t>
  </si>
  <si>
    <t>Census Tract 8005.14</t>
  </si>
  <si>
    <t>CAFB_Hunger_Heat_Map_284</t>
  </si>
  <si>
    <t>{C5248DC2-ABC9-455C-A7D2-3A38D08BF449}</t>
  </si>
  <si>
    <t>Census Tract 18.03</t>
  </si>
  <si>
    <t>CAFB_Hunger_Heat_Map_285</t>
  </si>
  <si>
    <t>{74F62146-E493-43AC-A696-BF6D5B721C4D}</t>
  </si>
  <si>
    <t>Census Tract 7057.01</t>
  </si>
  <si>
    <t>CAFB_Hunger_Heat_Map_286</t>
  </si>
  <si>
    <t>{636E8024-A084-423C-B5AD-70C5E9169CEA}</t>
  </si>
  <si>
    <t>Census Tract 8066.02</t>
  </si>
  <si>
    <t>CAFB_Hunger_Heat_Map_287</t>
  </si>
  <si>
    <t>{1FD36D47-1FAB-4E14-9BE8-7575C2EBEA4F}</t>
  </si>
  <si>
    <t>Census Tract 4810</t>
  </si>
  <si>
    <t>CAFB_Hunger_Heat_Map_288</t>
  </si>
  <si>
    <t>{32B8EAC9-CA2C-4380-8A65-5EF7318DC923}</t>
  </si>
  <si>
    <t>Census Tract 18.04</t>
  </si>
  <si>
    <t>CAFB_Hunger_Heat_Map_289</t>
  </si>
  <si>
    <t>{620422AA-5ADB-408E-BDA2-643152C30618}</t>
  </si>
  <si>
    <t>Census Tract 8051.01</t>
  </si>
  <si>
    <t>CAFB_Hunger_Heat_Map_290</t>
  </si>
  <si>
    <t>{1BBB64F4-DB2D-4EF4-8AD8-29E76A261714}</t>
  </si>
  <si>
    <t>Census Tract 14.01</t>
  </si>
  <si>
    <t>CAFB_Hunger_Heat_Map_291</t>
  </si>
  <si>
    <t>{FBAF0BC5-BFCE-4724-B542-AB7FF5FC2445}</t>
  </si>
  <si>
    <t>Census Tract 4822.02</t>
  </si>
  <si>
    <t>CAFB_Hunger_Heat_Map_292</t>
  </si>
  <si>
    <t>{B418270A-4A62-4DA3-B496-ACB97D2A5642}</t>
  </si>
  <si>
    <t>Census Tract 8050</t>
  </si>
  <si>
    <t>CAFB_Hunger_Heat_Map_293</t>
  </si>
  <si>
    <t>{5F29277A-7AA4-42CF-8CBB-12391CFF873B}</t>
  </si>
  <si>
    <t>Census Tract 8052.01</t>
  </si>
  <si>
    <t>CAFB_Hunger_Heat_Map_294</t>
  </si>
  <si>
    <t>{F33C8F10-A846-4111-9B36-75EB0494D987}</t>
  </si>
  <si>
    <t>Census Tract 4809.02</t>
  </si>
  <si>
    <t>CAFB_Hunger_Heat_Map_295</t>
  </si>
  <si>
    <t>{529E9312-814B-4AE4-BE6C-336B1E38CF04}</t>
  </si>
  <si>
    <t>Census Tract 95.05</t>
  </si>
  <si>
    <t>CAFB_Hunger_Heat_Map_296</t>
  </si>
  <si>
    <t>{3C5CCDBE-6A48-4994-91D1-513FD6118F6D}</t>
  </si>
  <si>
    <t>Census Tract 19.02</t>
  </si>
  <si>
    <t>CAFB_Hunger_Heat_Map_297</t>
  </si>
  <si>
    <t>{53312C4B-B535-467D-9A2D-A19A02D4F1CA}</t>
  </si>
  <si>
    <t>Census Tract 19.01</t>
  </si>
  <si>
    <t>CAFB_Hunger_Heat_Map_298</t>
  </si>
  <si>
    <t>{57F1412F-29E4-4D7A-8E1A-489E132806B6}</t>
  </si>
  <si>
    <t>Census Tract 4701</t>
  </si>
  <si>
    <t>CAFB_Hunger_Heat_Map_299</t>
  </si>
  <si>
    <t>{6F46AEAE-D11C-4986-9FBA-C66CE13D0490}</t>
  </si>
  <si>
    <t>Census Tract 8060</t>
  </si>
  <si>
    <t>CAFB_Hunger_Heat_Map_300</t>
  </si>
  <si>
    <t>{91A77AC4-44F4-4297-A411-D541DB7B6807}</t>
  </si>
  <si>
    <t>Census Tract 4822.03</t>
  </si>
  <si>
    <t>CAFB_Hunger_Heat_Map_261</t>
  </si>
  <si>
    <t>{4EB8EC86-CE7B-45FB-9A37-5658A8D9B669}</t>
  </si>
  <si>
    <t>Census Tract 8036.10</t>
  </si>
  <si>
    <t>CAFB_Hunger_Heat_Map_262</t>
  </si>
  <si>
    <t>{1329F4F9-3B9B-4EC4-9C2C-F44611404B64}</t>
  </si>
  <si>
    <t>Census Tract 11</t>
  </si>
  <si>
    <t>CAFB_Hunger_Heat_Map_263</t>
  </si>
  <si>
    <t>{848C19EB-AD77-4F67-A570-05ACACF0FA18}</t>
  </si>
  <si>
    <t>Census Tract 7055.01</t>
  </si>
  <si>
    <t>CAFB_Hunger_Heat_Map_264</t>
  </si>
  <si>
    <t>{F2FC9CE2-AC0B-4E12-8136-991343F4DD7E}</t>
  </si>
  <si>
    <t>Census Tract 4601</t>
  </si>
  <si>
    <t>CAFB_Hunger_Heat_Map_265</t>
  </si>
  <si>
    <t>{DCAB18F9-54A6-40C9-A695-28BAAF37579E}</t>
  </si>
  <si>
    <t>Census Tract 8062</t>
  </si>
  <si>
    <t>CAFB_Hunger_Heat_Map_266</t>
  </si>
  <si>
    <t>{95819061-DCD7-4C8E-BCF3-6838E0FD5FEB}</t>
  </si>
  <si>
    <t>Census Tract 8061</t>
  </si>
  <si>
    <t>CAFB_Hunger_Heat_Map_346</t>
  </si>
  <si>
    <t>{6359C5C2-1D42-419F-B759-BB5138C2BBC0}</t>
  </si>
  <si>
    <t>Census Tract 4822.01</t>
  </si>
  <si>
    <t>CAFB_Hunger_Heat_Map_347</t>
  </si>
  <si>
    <t>{DB5A44EE-734C-4F04-8F51-D2578BC77FF4}</t>
  </si>
  <si>
    <t>Census Tract 14.02</t>
  </si>
  <si>
    <t>CAFB_Hunger_Heat_Map_348</t>
  </si>
  <si>
    <t>{FFC81BDA-1A6D-4730-A857-BEC138FD4640}</t>
  </si>
  <si>
    <t>Census Tract 8065.01</t>
  </si>
  <si>
    <t>CAFB_Hunger_Heat_Map_349</t>
  </si>
  <si>
    <t>{50733EB3-C9C6-4A52-9370-CD91F051DEE6}</t>
  </si>
  <si>
    <t>Census Tract 4809.03</t>
  </si>
  <si>
    <t>CAFB_Hunger_Heat_Map_350</t>
  </si>
  <si>
    <t>{4F9D7B39-13E5-46B4-9CB5-D51062AD4C48}</t>
  </si>
  <si>
    <t>Census Tract 8036.08</t>
  </si>
  <si>
    <t>CAFB_Hunger_Heat_Map_351</t>
  </si>
  <si>
    <t>{C47203AD-1E45-4321-BF48-C60415AB484A}</t>
  </si>
  <si>
    <t>Census Tract 7056.01</t>
  </si>
  <si>
    <t>CAFB_Hunger_Heat_Map_352</t>
  </si>
  <si>
    <t>{4300F6D9-4380-4167-9384-4D97B9BAA794}</t>
  </si>
  <si>
    <t>Census Tract 8036.13</t>
  </si>
  <si>
    <t>CAFB_Hunger_Heat_Map_353</t>
  </si>
  <si>
    <t>{EE539468-D13F-4E94-98B6-6ACA5B9E33CF}</t>
  </si>
  <si>
    <t>Census Tract 8005.05</t>
  </si>
  <si>
    <t>CAFB_Hunger_Heat_Map_354</t>
  </si>
  <si>
    <t>{EE50330B-D585-4E58-B71C-6CA864FDC54B}</t>
  </si>
  <si>
    <t>Census Tract 7056.02</t>
  </si>
  <si>
    <t>CAFB_Hunger_Heat_Map_355</t>
  </si>
  <si>
    <t>{66898A64-44D8-4C3A-8B1F-45FE5BC94CA2}</t>
  </si>
  <si>
    <t>Census Tract 7057.02</t>
  </si>
  <si>
    <t>CAFB_Hunger_Heat_Map_356</t>
  </si>
  <si>
    <t>{DB468C13-2CA4-4CEA-89C4-6FED9F77A122}</t>
  </si>
  <si>
    <t>Census Tract 4825.01</t>
  </si>
  <si>
    <t>CAFB_Hunger_Heat_Map_357</t>
  </si>
  <si>
    <t>{F3057EBA-99B9-48CF-AF0D-82C61F37F238}</t>
  </si>
  <si>
    <t>Census Tract 8038.03</t>
  </si>
  <si>
    <t>CAFB_Hunger_Heat_Map_313</t>
  </si>
  <si>
    <t>{5B6A566B-3529-46BA-B64D-81F2030DC7E2}</t>
  </si>
  <si>
    <t>Census Tract 20.01</t>
  </si>
  <si>
    <t>CAFB_Hunger_Heat_Map_314</t>
  </si>
  <si>
    <t>{2E986550-C0F0-48A6-9C32-C7D2FBB11212}</t>
  </si>
  <si>
    <t>Census Tract 4802.01</t>
  </si>
  <si>
    <t>CAFB_Hunger_Heat_Map_315</t>
  </si>
  <si>
    <t>{48EA36EA-1FE7-4EAF-B14F-91A28E1EE6FB}</t>
  </si>
  <si>
    <t>Census Tract 13.01</t>
  </si>
  <si>
    <t>CAFB_Hunger_Heat_Map_316</t>
  </si>
  <si>
    <t>{3D56544C-7D01-4EE6-89BD-C52952500660}</t>
  </si>
  <si>
    <t>Census Tract 95.07</t>
  </si>
  <si>
    <t>CAFB_Hunger_Heat_Map_317</t>
  </si>
  <si>
    <t>{1BF6D5FF-CC9A-4FAB-98FF-983D57EA4C54}</t>
  </si>
  <si>
    <t>Census Tract 20.02</t>
  </si>
  <si>
    <t>CAFB_Hunger_Heat_Map_324</t>
  </si>
  <si>
    <t>{6A86F98B-3442-4312-A70C-08BD9CF2EA17}</t>
  </si>
  <si>
    <t>Census Tract 8035.16</t>
  </si>
  <si>
    <t>CAFB_Hunger_Heat_Map_325</t>
  </si>
  <si>
    <t>{7740F7C9-D0CA-4C88-AC7F-4608C18564F7}</t>
  </si>
  <si>
    <t>Census Tract 8066.01</t>
  </si>
  <si>
    <t>CAFB_Hunger_Heat_Map_326</t>
  </si>
  <si>
    <t>{D3E28132-1F2B-4C99-ACC6-724EF9FB5C0C}</t>
  </si>
  <si>
    <t>Census Tract 21.01</t>
  </si>
  <si>
    <t>CAFB_Hunger_Heat_Map_327</t>
  </si>
  <si>
    <t>{EFC28E8E-B9E4-4B91-8462-053AE0A16445}</t>
  </si>
  <si>
    <t>Census Tract 10.01</t>
  </si>
  <si>
    <t>CAFB_Hunger_Heat_Map_328</t>
  </si>
  <si>
    <t>{03443946-72DF-4635-82DE-0C8FBB7824F7}</t>
  </si>
  <si>
    <t>Census Tract 26</t>
  </si>
  <si>
    <t>CAFB_Hunger_Heat_Map_329</t>
  </si>
  <si>
    <t>{1D35B0EE-712F-4F4E-8A27-092E92BA1FA5}</t>
  </si>
  <si>
    <t>Census Tract 21.02</t>
  </si>
  <si>
    <t>CAFB_Hunger_Heat_Map_330</t>
  </si>
  <si>
    <t>{EB941EB0-6C25-40AB-B45E-CDE4D684AA14}</t>
  </si>
  <si>
    <t>Census Tract 8036.12</t>
  </si>
  <si>
    <t>CAFB_Hunger_Heat_Map_331</t>
  </si>
  <si>
    <t>{79342288-3250-4B8E-B566-D25631A77E39}</t>
  </si>
  <si>
    <t>Census Tract 8063</t>
  </si>
  <si>
    <t>CAFB_Hunger_Heat_Map_332</t>
  </si>
  <si>
    <t>{EC4907D9-1161-49C5-9ECD-93ADEF046DE9}</t>
  </si>
  <si>
    <t>Census Tract 8049</t>
  </si>
  <si>
    <t>CAFB_Hunger_Heat_Map_333</t>
  </si>
  <si>
    <t>{71173039-BD57-4B73-96E0-D94C7350A2B9}</t>
  </si>
  <si>
    <t>Census Tract 4811.01</t>
  </si>
  <si>
    <t>CAFB_Hunger_Heat_Map_334</t>
  </si>
  <si>
    <t>{9D96068F-C7AC-46A5-B5B9-2F63C42B64F1}</t>
  </si>
  <si>
    <t>Census Tract 95.08</t>
  </si>
  <si>
    <t>CAFB_Hunger_Heat_Map_335</t>
  </si>
  <si>
    <t>{479673E3-A1AD-4446-B793-E41E15BE5909}</t>
  </si>
  <si>
    <t>Census Tract 8036.02</t>
  </si>
  <si>
    <t>CAFB_Hunger_Heat_Map_336</t>
  </si>
  <si>
    <t>{18A76743-27AF-4387-8B06-B26D9797A5A1}</t>
  </si>
  <si>
    <t>Census Tract 8005.07</t>
  </si>
  <si>
    <t>CAFB_Hunger_Heat_Map_337</t>
  </si>
  <si>
    <t>{1F158078-CF60-45EE-A19F-040E6DE1D958}</t>
  </si>
  <si>
    <t>Census Tract 8005.16</t>
  </si>
  <si>
    <t>CAFB_Hunger_Heat_Map_338</t>
  </si>
  <si>
    <t>{56D34622-CD59-4132-8BC4-85D22D441C92}</t>
  </si>
  <si>
    <t>Census Tract 4705</t>
  </si>
  <si>
    <t>CAFB_Hunger_Heat_Map_339</t>
  </si>
  <si>
    <t>{1DF0CF5B-2470-496B-8836-5153E889DF14}</t>
  </si>
  <si>
    <t>Census Tract 12</t>
  </si>
  <si>
    <t>CAFB_Hunger_Heat_Map_340</t>
  </si>
  <si>
    <t>{B3DE41E7-792E-483D-BAC7-45E29A2D5D5E}</t>
  </si>
  <si>
    <t>Census Tract 4812.01</t>
  </si>
  <si>
    <t>CAFB_Hunger_Heat_Map_341</t>
  </si>
  <si>
    <t>{30446595-1DD0-4EB2-B18F-0044F58866D8}</t>
  </si>
  <si>
    <t>Census Tract 4812.02</t>
  </si>
  <si>
    <t>CAFB_Hunger_Heat_Map_342</t>
  </si>
  <si>
    <t>{95FD79D3-4B69-4481-8397-519AFAB2A4B7}</t>
  </si>
  <si>
    <t>Census Tract 8039</t>
  </si>
  <si>
    <t>CAFB_Hunger_Heat_Map_343</t>
  </si>
  <si>
    <t>{8D582224-0E27-4FE2-9E6D-640C64E1B477}</t>
  </si>
  <si>
    <t>Census Tract 8040.01</t>
  </si>
  <si>
    <t>CAFB_Hunger_Heat_Map_344</t>
  </si>
  <si>
    <t>{38BB2173-3643-4F43-B326-A9618B46F753}</t>
  </si>
  <si>
    <t>Census Tract 8005.15</t>
  </si>
  <si>
    <t>CAFB_Hunger_Heat_Map_345</t>
  </si>
  <si>
    <t>{3C614D3F-33D4-48F6-A27F-16AAFB77F1F3}</t>
  </si>
  <si>
    <t>Census Tract 95.03</t>
  </si>
  <si>
    <t>CAFB_Hunger_Heat_Map_318</t>
  </si>
  <si>
    <t>{173939DF-ACBC-4E7E-B73F-66B040FAF4D6}</t>
  </si>
  <si>
    <t>Census Tract 8038.01</t>
  </si>
  <si>
    <t>CAFB_Hunger_Heat_Map_319</t>
  </si>
  <si>
    <t>{A0ADE556-EF1F-4EC5-AA5A-5ADADB4C1665}</t>
  </si>
  <si>
    <t>Census Tract 4811.03</t>
  </si>
  <si>
    <t>CAFB_Hunger_Heat_Map_320</t>
  </si>
  <si>
    <t>{085F334B-0B4D-4D11-8FDF-467EABA9582E}</t>
  </si>
  <si>
    <t>Census Tract 4823.01</t>
  </si>
  <si>
    <t>CAFB_Hunger_Heat_Map_321</t>
  </si>
  <si>
    <t>{13DE638D-D3D3-4208-9C6F-870B163AE614}</t>
  </si>
  <si>
    <t>Census Tract 95.01</t>
  </si>
  <si>
    <t>CAFB_Hunger_Heat_Map_322</t>
  </si>
  <si>
    <t>{95E37094-7D4A-419C-902F-B4552BAED2A8}</t>
  </si>
  <si>
    <t>Census Tract 95.09</t>
  </si>
  <si>
    <t>CAFB_Hunger_Heat_Map_323</t>
  </si>
  <si>
    <t>{0FCA9108-8E77-485D-820E-786ED0A9CD90}</t>
  </si>
  <si>
    <t>Census Tract 22.02</t>
  </si>
  <si>
    <t>CAFB_Hunger_Heat_Map_420</t>
  </si>
  <si>
    <t>{F52446F4-B406-4C4D-8449-C28C47D0C31C}</t>
  </si>
  <si>
    <t>Census Tract 4811.02</t>
  </si>
  <si>
    <t>CAFB_Hunger_Heat_Map_421</t>
  </si>
  <si>
    <t>{BFEF4DAA-0A3C-42CA-8A86-F9042F38F26F}</t>
  </si>
  <si>
    <t>Census Tract 22.01</t>
  </si>
  <si>
    <t>CAFB_Hunger_Heat_Map_422</t>
  </si>
  <si>
    <t>{4A524A0B-9D0A-4B33-AB8A-77892591EA8C}</t>
  </si>
  <si>
    <t>Census Tract 8005.18</t>
  </si>
  <si>
    <t>CAFB_Hunger_Heat_Map_423</t>
  </si>
  <si>
    <t>{2D83556E-088E-4BE5-BAF9-C52CF02D9469}</t>
  </si>
  <si>
    <t>Census Tract 9.01</t>
  </si>
  <si>
    <t>CAFB_Hunger_Heat_Map_424</t>
  </si>
  <si>
    <t>{BD03FE63-16F4-49C7-9A6C-AE977C9B753B}</t>
  </si>
  <si>
    <t>Census Tract 8046</t>
  </si>
  <si>
    <t>CAFB_Hunger_Heat_Map_425</t>
  </si>
  <si>
    <t>{E8CFA0FB-75D9-48F9-A96B-43F6E8925745}</t>
  </si>
  <si>
    <t>Census Tract 8048.01</t>
  </si>
  <si>
    <t>CAFB_Hunger_Heat_Map_426</t>
  </si>
  <si>
    <t>{310247D5-17F6-4212-B848-B311F62079B3}</t>
  </si>
  <si>
    <t>Census Tract 13.02</t>
  </si>
  <si>
    <t>CAFB_Hunger_Heat_Map_427</t>
  </si>
  <si>
    <t>{848CAF1F-6579-4A2A-BEA0-09407C267B4D}</t>
  </si>
  <si>
    <t>Census Tract 4824</t>
  </si>
  <si>
    <t>CAFB_Hunger_Heat_Map_428</t>
  </si>
  <si>
    <t>{6A21EC00-B5CB-4B6C-A6EF-46C3AF00B97E}</t>
  </si>
  <si>
    <t>Census Tract 4811.04</t>
  </si>
  <si>
    <t>CAFB_Hunger_Heat_Map_429</t>
  </si>
  <si>
    <t>{67596180-3DB9-4C0A-A6E9-F3790E66D320}</t>
  </si>
  <si>
    <t>Census Tract 8047</t>
  </si>
  <si>
    <t>CAFB_Hunger_Heat_Map_430</t>
  </si>
  <si>
    <t>{3FE79AAF-938C-4DE4-90EA-53D919C67FCD}</t>
  </si>
  <si>
    <t>Census Tract 25.01</t>
  </si>
  <si>
    <t>CAFB_Hunger_Heat_Map_431</t>
  </si>
  <si>
    <t>{0DBFF320-AB86-46EE-A188-14387260F994}</t>
  </si>
  <si>
    <t>Census Tract 8037</t>
  </si>
  <si>
    <t>CAFB_Hunger_Heat_Map_432</t>
  </si>
  <si>
    <t>{F734AE55-CDB3-40A4-8CE8-6FB7F6C39FF2}</t>
  </si>
  <si>
    <t>Census Tract 8040.02</t>
  </si>
  <si>
    <t>CAFB_Hunger_Heat_Map_433</t>
  </si>
  <si>
    <t>{0615030F-C0A0-4003-8F09-41C5064237E0}</t>
  </si>
  <si>
    <t>Census Tract 8035.20</t>
  </si>
  <si>
    <t>CAFB_Hunger_Heat_Map_358</t>
  </si>
  <si>
    <t>{D55FDB19-7963-4604-97EC-47C6A4D68108}</t>
  </si>
  <si>
    <t>Census Tract 8036.01</t>
  </si>
  <si>
    <t>CAFB_Hunger_Heat_Map_359</t>
  </si>
  <si>
    <t>{6F6DD18A-2A90-419E-A8E5-F0E7C187EA32}</t>
  </si>
  <si>
    <t>Census Tract 4704</t>
  </si>
  <si>
    <t>CAFB_Hunger_Heat_Map_360</t>
  </si>
  <si>
    <t>{E1ED3A1D-68B7-4243-8F79-A8134DE1C26F}</t>
  </si>
  <si>
    <t>Census Tract 4811.05</t>
  </si>
  <si>
    <t>CAFB_Hunger_Heat_Map_361</t>
  </si>
  <si>
    <t>{87C114CD-F186-4F88-B12E-3D7951FE8126}</t>
  </si>
  <si>
    <t>Census Tract 23.01</t>
  </si>
  <si>
    <t>CAFB_Hunger_Heat_Map_362</t>
  </si>
  <si>
    <t>{61394D00-DF8B-469C-AEEC-9F6A0039E438}</t>
  </si>
  <si>
    <t>Census Tract 94</t>
  </si>
  <si>
    <t>CAFB_Hunger_Heat_Map_374</t>
  </si>
  <si>
    <t>{8189B654-FFE0-4D36-B2B0-35D07150A8A0}</t>
  </si>
  <si>
    <t>Census Tract 24</t>
  </si>
  <si>
    <t>CAFB_Hunger_Heat_Map_375</t>
  </si>
  <si>
    <t>{1F0D711E-9C8A-493D-B6D7-7B6870F900F2}</t>
  </si>
  <si>
    <t>Census Tract 95.04</t>
  </si>
  <si>
    <t>CAFB_Hunger_Heat_Map_376</t>
  </si>
  <si>
    <t>{74E81A52-C82C-46C0-A7E2-D694771B867D}</t>
  </si>
  <si>
    <t>Census Tract 4602</t>
  </si>
  <si>
    <t>CAFB_Hunger_Heat_Map_377</t>
  </si>
  <si>
    <t>{0CE362CB-720B-47D8-BD7B-6ACB71A73AB7}</t>
  </si>
  <si>
    <t>Census Tract 10.02</t>
  </si>
  <si>
    <t>CAFB_Hunger_Heat_Map_378</t>
  </si>
  <si>
    <t>{498DBB79-8C7E-4585-A706-7D60E0CF95B7}</t>
  </si>
  <si>
    <t>Census Tract 4706</t>
  </si>
  <si>
    <t>CAFB_Hunger_Heat_Map_379</t>
  </si>
  <si>
    <t>{F6B8A168-CE82-46F0-B6DE-31157EECDF40}</t>
  </si>
  <si>
    <t>Census Tract 8041.02</t>
  </si>
  <si>
    <t>CAFB_Hunger_Heat_Map_380</t>
  </si>
  <si>
    <t>{EE82B876-07FF-4F7C-9EE4-26040238058B}</t>
  </si>
  <si>
    <t>Census Tract 8005.20</t>
  </si>
  <si>
    <t>CAFB_Hunger_Heat_Map_381</t>
  </si>
  <si>
    <t>{D82A8114-FBCF-4DBC-A0B0-F412A81E05AF}</t>
  </si>
  <si>
    <t>Census Tract 8044</t>
  </si>
  <si>
    <t>CAFB_Hunger_Heat_Map_382</t>
  </si>
  <si>
    <t>{C5174531-926B-4D4F-8F2D-2CC018E34DBB}</t>
  </si>
  <si>
    <t>Census Tract 9015.09</t>
  </si>
  <si>
    <t>CAFB_Hunger_Heat_Map_383</t>
  </si>
  <si>
    <t>{801B5524-7613-4396-B5A1-7F0E13F2ECF7}</t>
  </si>
  <si>
    <t>Census Tract 23.02</t>
  </si>
  <si>
    <t>CAFB_Hunger_Heat_Map_384</t>
  </si>
  <si>
    <t>{8C1EA284-EF8D-4DE2-9111-D031453D524B}</t>
  </si>
  <si>
    <t>Census Tract 4823.02</t>
  </si>
  <si>
    <t>CAFB_Hunger_Heat_Map_385</t>
  </si>
  <si>
    <t>{1EB8AE5F-56D9-4644-B97C-C5D6498DC849}</t>
  </si>
  <si>
    <t>Census Tract 8035.09</t>
  </si>
  <si>
    <t>CAFB_Hunger_Heat_Map_386</t>
  </si>
  <si>
    <t>{7316C45A-4765-4578-8B2E-C7308914A929}</t>
  </si>
  <si>
    <t>Census Tract 6</t>
  </si>
  <si>
    <t>CAFB_Hunger_Heat_Map_387</t>
  </si>
  <si>
    <t>{EE2A86ED-F0F7-4180-A5B9-5C698C687A5D}</t>
  </si>
  <si>
    <t>Census Tract 4823.03</t>
  </si>
  <si>
    <t>CAFB_Hunger_Heat_Map_388</t>
  </si>
  <si>
    <t>{13EF02F0-0CDC-4DDE-93EF-ED9823CE32A5}</t>
  </si>
  <si>
    <t>Census Tract 25.02</t>
  </si>
  <si>
    <t>CAFB_Hunger_Heat_Map_389</t>
  </si>
  <si>
    <t>{7ADF6B56-6289-4CA3-B5C3-018548D97986}</t>
  </si>
  <si>
    <t>Census Tract 8005.19</t>
  </si>
  <si>
    <t>CAFB_Hunger_Heat_Map_390</t>
  </si>
  <si>
    <t>{4EB9320B-BB21-4EBD-B9A4-8F3DA365EA5A}</t>
  </si>
  <si>
    <t>Census Tract 9.02</t>
  </si>
  <si>
    <t>CAFB_Hunger_Heat_Map_391</t>
  </si>
  <si>
    <t>{489C68C0-0DEE-4D4E-9455-54B80E62975A}</t>
  </si>
  <si>
    <t>Census Tract 4811.06</t>
  </si>
  <si>
    <t>CAFB_Hunger_Heat_Map_392</t>
  </si>
  <si>
    <t>{E482F910-7D38-4011-974D-40AFA24126BF}</t>
  </si>
  <si>
    <t>Census Tract 4814</t>
  </si>
  <si>
    <t>CAFB_Hunger_Heat_Map_393</t>
  </si>
  <si>
    <t>{C2BBD42C-F87C-4856-838B-9B3C8502157E}</t>
  </si>
  <si>
    <t>Census Tract 4703</t>
  </si>
  <si>
    <t>CAFB_Hunger_Heat_Map_394</t>
  </si>
  <si>
    <t>{18127D67-DD80-4178-BE3B-9465FA817BD2}</t>
  </si>
  <si>
    <t>Census Tract 8043</t>
  </si>
  <si>
    <t>CAFB_Hunger_Heat_Map_395</t>
  </si>
  <si>
    <t>{7DDCAD48-5D08-4BDD-BD53-80896CA4063B}</t>
  </si>
  <si>
    <t>Census Tract 27.01</t>
  </si>
  <si>
    <t>CAFB_Hunger_Heat_Map_396</t>
  </si>
  <si>
    <t>{0541C346-FAA1-4298-B407-013318DFDBE8}</t>
  </si>
  <si>
    <t>Census Tract 4825.03</t>
  </si>
  <si>
    <t>CAFB_Hunger_Heat_Map_397</t>
  </si>
  <si>
    <t>{E2D75BF2-DE6A-4E30-992E-6B1685FB83AB}</t>
  </si>
  <si>
    <t>Census Tract 8.01</t>
  </si>
  <si>
    <t>CAFB_Hunger_Heat_Map_398</t>
  </si>
  <si>
    <t>{90C0D9CA-EA65-470A-8B3D-3DE14895C614}</t>
  </si>
  <si>
    <t>Census Tract 28.01</t>
  </si>
  <si>
    <t>CAFB_Hunger_Heat_Map_399</t>
  </si>
  <si>
    <t>{E600774A-741C-47BB-BDB5-2F6536A1C3DD}</t>
  </si>
  <si>
    <t>Census Tract 32</t>
  </si>
  <si>
    <t>CAFB_Hunger_Heat_Map_400</t>
  </si>
  <si>
    <t>{C14064BA-BBAE-4094-9738-5C5C64CD3512}</t>
  </si>
  <si>
    <t>Census Tract 29</t>
  </si>
  <si>
    <t>CAFB_Hunger_Heat_Map_401</t>
  </si>
  <si>
    <t>{CC0BE143-4148-493E-867A-47005D659CAF}</t>
  </si>
  <si>
    <t>Census Tract 4604</t>
  </si>
  <si>
    <t>CAFB_Hunger_Heat_Map_402</t>
  </si>
  <si>
    <t>{AF7128EB-32FC-4505-941B-FCBE7BE35F54}</t>
  </si>
  <si>
    <t>Census Tract 8035.21</t>
  </si>
  <si>
    <t>CAFB_Hunger_Heat_Map_403</t>
  </si>
  <si>
    <t>{D7775A97-CD80-4AAC-80FA-7B208E76DBCE}</t>
  </si>
  <si>
    <t>Census Tract 31</t>
  </si>
  <si>
    <t>CAFB_Hunger_Heat_Map_404</t>
  </si>
  <si>
    <t>{59037FF4-D320-4CFC-ABE7-8C4841DAEC5E}</t>
  </si>
  <si>
    <t>Census Tract 4712.02</t>
  </si>
  <si>
    <t>CAFB_Hunger_Heat_Map_405</t>
  </si>
  <si>
    <t>{0F1D8817-01D4-4729-B4BE-659ADF4A6DC9}</t>
  </si>
  <si>
    <t>Census Tract 8042</t>
  </si>
  <si>
    <t>CAFB_Hunger_Heat_Map_406</t>
  </si>
  <si>
    <t>{9E84436D-46B6-462E-9EE4-1F1C459C9649}</t>
  </si>
  <si>
    <t>Census Tract 111</t>
  </si>
  <si>
    <t>CAFB_Hunger_Heat_Map_407</t>
  </si>
  <si>
    <t>{2B4EA0FE-A872-49ED-9A66-A31112882F3C}</t>
  </si>
  <si>
    <t>Census Tract 93.01</t>
  </si>
  <si>
    <t>CAFB_Hunger_Heat_Map_408</t>
  </si>
  <si>
    <t>{8BFA7D52-5431-49C2-85FD-959F184534A3}</t>
  </si>
  <si>
    <t>Census Tract 8035.08</t>
  </si>
  <si>
    <t>CAFB_Hunger_Heat_Map_409</t>
  </si>
  <si>
    <t>{BE40444C-7C0B-4DC9-88FD-44AAAA119C31}</t>
  </si>
  <si>
    <t>Census Tract 4802.02</t>
  </si>
  <si>
    <t>CAFB_Hunger_Heat_Map_410</t>
  </si>
  <si>
    <t>{41E8EBA2-1403-44A7-99E3-5631CFED6E6D}</t>
  </si>
  <si>
    <t>Census Tract 8041.01</t>
  </si>
  <si>
    <t>CAFB_Hunger_Heat_Map_411</t>
  </si>
  <si>
    <t>{170BDD72-CACD-4F9C-BF4A-BF75E5C1BB50}</t>
  </si>
  <si>
    <t>Census Tract 1003</t>
  </si>
  <si>
    <t>CAFB_Hunger_Heat_Map_412</t>
  </si>
  <si>
    <t>{65143233-AE5E-4D29-AB39-29048B5EB5B0}</t>
  </si>
  <si>
    <t>Census Tract 4707</t>
  </si>
  <si>
    <t>CAFB_Hunger_Heat_Map_413</t>
  </si>
  <si>
    <t>{599A1DAC-E32E-462B-8C17-EE285679A03A}</t>
  </si>
  <si>
    <t>Census Tract 92.01</t>
  </si>
  <si>
    <t>CAFB_Hunger_Heat_Map_414</t>
  </si>
  <si>
    <t>{4174E474-E52F-49C7-BB52-4E859FBD1758}</t>
  </si>
  <si>
    <t>Census Tract 5.01</t>
  </si>
  <si>
    <t>CAFB_Hunger_Heat_Map_415</t>
  </si>
  <si>
    <t>{0364C6A8-8132-48BC-80C8-DBBADF2659E8}</t>
  </si>
  <si>
    <t>Census Tract 7.01</t>
  </si>
  <si>
    <t>CAFB_Hunger_Heat_Map_416</t>
  </si>
  <si>
    <t>{9595FF1B-9EBE-4F15-BBB7-6E0D0F2E9D03}</t>
  </si>
  <si>
    <t>Census Tract 9015.03</t>
  </si>
  <si>
    <t>CAFB_Hunger_Heat_Map_417</t>
  </si>
  <si>
    <t>{F9513470-5A31-431E-8EF9-77F5C1151B6B}</t>
  </si>
  <si>
    <t>Census Tract 27.02</t>
  </si>
  <si>
    <t>CAFB_Hunger_Heat_Map_418</t>
  </si>
  <si>
    <t>{602F7B89-185E-481D-B864-F0D26555B862}</t>
  </si>
  <si>
    <t>Census Tract 28.02</t>
  </si>
  <si>
    <t>CAFB_Hunger_Heat_Map_419</t>
  </si>
  <si>
    <t>{64D8307A-4D45-4F00-B614-183DC856AABE}</t>
  </si>
  <si>
    <t>Census Tract 5.02</t>
  </si>
  <si>
    <t>CAFB_Hunger_Heat_Map_363</t>
  </si>
  <si>
    <t>{279D0A33-433F-48A8-920D-024B3A23EF5C}</t>
  </si>
  <si>
    <t>Census Tract 4802.03</t>
  </si>
  <si>
    <t>CAFB_Hunger_Heat_Map_364</t>
  </si>
  <si>
    <t>{91153C82-1820-49EB-903B-0F4BD96FA0D3}</t>
  </si>
  <si>
    <t>Census Tract 4</t>
  </si>
  <si>
    <t>CAFB_Hunger_Heat_Map_365</t>
  </si>
  <si>
    <t>{B642A0F3-5B97-4960-B179-1806121DAAFE}</t>
  </si>
  <si>
    <t>Census Tract 30</t>
  </si>
  <si>
    <t>CAFB_Hunger_Heat_Map_366</t>
  </si>
  <si>
    <t>{0F2FD45B-C3F9-4948-946C-82C924D6AD5F}</t>
  </si>
  <si>
    <t>Census Tract 90</t>
  </si>
  <si>
    <t>CAFB_Hunger_Heat_Map_367</t>
  </si>
  <si>
    <t>{3A0DB81F-EA46-4304-AF1F-57B747C57873}</t>
  </si>
  <si>
    <t>Census Tract 4603</t>
  </si>
  <si>
    <t>CAFB_Hunger_Heat_Map_368</t>
  </si>
  <si>
    <t>{7F7721EE-F08F-48BA-82F5-DF81236A2EF0}</t>
  </si>
  <si>
    <t>Census Tract 4708</t>
  </si>
  <si>
    <t>CAFB_Hunger_Heat_Map_369</t>
  </si>
  <si>
    <t>{C98DD160-1A16-46C4-9642-3439CB12476F}</t>
  </si>
  <si>
    <t>Census Tract 8032</t>
  </si>
  <si>
    <t>CAFB_Hunger_Heat_Map_370</t>
  </si>
  <si>
    <t>{A664E6F4-D202-4111-9906-9AFEE45411A4}</t>
  </si>
  <si>
    <t>Census Tract 1004</t>
  </si>
  <si>
    <t>CAFB_Hunger_Heat_Map_371</t>
  </si>
  <si>
    <t>{443EBE8E-4BA2-4DA8-B94D-AFD9DFDD1DAE}</t>
  </si>
  <si>
    <t>Census Tract 34</t>
  </si>
  <si>
    <t>CAFB_Hunger_Heat_Map_372</t>
  </si>
  <si>
    <t>{C596CD65-61AB-4D58-BEFA-6DA609BE1835}</t>
  </si>
  <si>
    <t>Census Tract 39</t>
  </si>
  <si>
    <t>CAFB_Hunger_Heat_Map_373</t>
  </si>
  <si>
    <t>{6D073658-0E3C-48EC-BD23-E360296D7208}</t>
  </si>
  <si>
    <t>Census Tract 93.02</t>
  </si>
  <si>
    <t>CAFB_Hunger_Heat_Map_490</t>
  </si>
  <si>
    <t>{2AA5A986-9969-4F2C-BB70-D6D7D1212FB6}</t>
  </si>
  <si>
    <t>Census Tract 4815</t>
  </si>
  <si>
    <t>CAFB_Hunger_Heat_Map_491</t>
  </si>
  <si>
    <t>{0D501FEB-9789-41B4-A295-1AE5DA9BB4F8}</t>
  </si>
  <si>
    <t>Census Tract 91.02</t>
  </si>
  <si>
    <t>CAFB_Hunger_Heat_Map_492</t>
  </si>
  <si>
    <t>{AD2B7A60-F5F0-499F-B39C-5BBA78A2C276}</t>
  </si>
  <si>
    <t>Census Tract 8005.17</t>
  </si>
  <si>
    <t>CAFB_Hunger_Heat_Map_493</t>
  </si>
  <si>
    <t>{87FD3DAE-85AB-49F5-B321-D7A88110D727}</t>
  </si>
  <si>
    <t>Census Tract 8033</t>
  </si>
  <si>
    <t>CAFB_Hunger_Heat_Map_494</t>
  </si>
  <si>
    <t>{4F18E5BC-958B-4E42-AFCA-F801885CCB07}</t>
  </si>
  <si>
    <t>Census Tract 35</t>
  </si>
  <si>
    <t>CAFB_Hunger_Heat_Map_495</t>
  </si>
  <si>
    <t>{3FCBE4B1-E4B8-4893-89BA-3C0AFEA375FB}</t>
  </si>
  <si>
    <t>Census Tract 92.03</t>
  </si>
  <si>
    <t>CAFB_Hunger_Heat_Map_496</t>
  </si>
  <si>
    <t>{B4DE43E1-4D7C-4EC3-9669-AAA226830B46}</t>
  </si>
  <si>
    <t>Census Tract 36</t>
  </si>
  <si>
    <t>CAFB_Hunger_Heat_Map_497</t>
  </si>
  <si>
    <t>{CE495331-5233-4FE9-AD87-AA642A7D26C2}</t>
  </si>
  <si>
    <t>Census Tract 37</t>
  </si>
  <si>
    <t>CAFB_Hunger_Heat_Map_498</t>
  </si>
  <si>
    <t>{1BEEE1B1-A5FD-4538-BD10-898F31DD20E4}</t>
  </si>
  <si>
    <t>Census Tract 33.01</t>
  </si>
  <si>
    <t>CAFB_Hunger_Heat_Map_499</t>
  </si>
  <si>
    <t>{527A2A62-8B8D-41C7-9D58-3305DCA320B0}</t>
  </si>
  <si>
    <t>Census Tract 38</t>
  </si>
  <si>
    <t>CAFB_Hunger_Heat_Map_500</t>
  </si>
  <si>
    <t>{27355AA4-B256-497B-9B01-4BA0D037323B}</t>
  </si>
  <si>
    <t>Census Tract 8005.11</t>
  </si>
  <si>
    <t>CAFB_Hunger_Heat_Map_434</t>
  </si>
  <si>
    <t>{E27E7348-96E2-4414-95DE-7178A8F1B419}</t>
  </si>
  <si>
    <t>Census Tract 8034.01</t>
  </si>
  <si>
    <t>CAFB_Hunger_Heat_Map_435</t>
  </si>
  <si>
    <t>{3644380E-64F6-4616-B0E8-AFB7180A2D27}</t>
  </si>
  <si>
    <t>Census Tract 7.02</t>
  </si>
  <si>
    <t>CAFB_Hunger_Heat_Map_441</t>
  </si>
  <si>
    <t>{A7E36222-DA57-45A1-A3EA-DC451F76715D}</t>
  </si>
  <si>
    <t>Census Tract 92.04</t>
  </si>
  <si>
    <t>CAFB_Hunger_Heat_Map_442</t>
  </si>
  <si>
    <t>{3BC416F7-F682-4ED3-AD27-4E348E0DDE27}</t>
  </si>
  <si>
    <t>Census Tract 4817.01</t>
  </si>
  <si>
    <t>CAFB_Hunger_Heat_Map_443</t>
  </si>
  <si>
    <t>{EE6BBDC9-98F7-4BB5-9BA3-7A11B6F834EA}</t>
  </si>
  <si>
    <t>Census Tract 4712.01</t>
  </si>
  <si>
    <t>CAFB_Hunger_Heat_Map_444</t>
  </si>
  <si>
    <t>{DB8F6FF6-510C-4DF4-B741-D35C14826190}</t>
  </si>
  <si>
    <t>Census Tract 4711</t>
  </si>
  <si>
    <t>CAFB_Hunger_Heat_Map_445</t>
  </si>
  <si>
    <t>{F7B43020-B0A8-42DB-8F4C-ABF4A6672B54}</t>
  </si>
  <si>
    <t>Census Tract 4612.01</t>
  </si>
  <si>
    <t>CAFB_Hunger_Heat_Map_446</t>
  </si>
  <si>
    <t>{6AA64FB4-B6C1-43E0-94BA-4C82F4CB16D7}</t>
  </si>
  <si>
    <t>Census Tract 40.01</t>
  </si>
  <si>
    <t>CAFB_Hunger_Heat_Map_447</t>
  </si>
  <si>
    <t>{71C73101-A3F7-4A1A-9659-F3A744D56E2B}</t>
  </si>
  <si>
    <t>Census Tract 4816</t>
  </si>
  <si>
    <t>CAFB_Hunger_Heat_Map_448</t>
  </si>
  <si>
    <t>{B0F9BA0A-1B0E-4C8A-934A-C3F482F7615F}</t>
  </si>
  <si>
    <t>Census Tract 40.02</t>
  </si>
  <si>
    <t>CAFB_Hunger_Heat_Map_449</t>
  </si>
  <si>
    <t>{109AA5ED-94AF-435D-91C7-51BF977D9902}</t>
  </si>
  <si>
    <t>Census Tract 3</t>
  </si>
  <si>
    <t>CAFB_Hunger_Heat_Map_450</t>
  </si>
  <si>
    <t>{5BAD4737-DBBB-41A5-A92D-2B6F1B0B7AEF}</t>
  </si>
  <si>
    <t>Census Tract 4609</t>
  </si>
  <si>
    <t>CAFB_Hunger_Heat_Map_451</t>
  </si>
  <si>
    <t>{79419482-C0BE-46E3-9A29-B58B1E221522}</t>
  </si>
  <si>
    <t>Census Tract 4825.04</t>
  </si>
  <si>
    <t>CAFB_Hunger_Heat_Map_452</t>
  </si>
  <si>
    <t>{732C0130-9758-4DD2-8859-BB69098B6177}</t>
  </si>
  <si>
    <t>Census Tract 4709</t>
  </si>
  <si>
    <t>CAFB_Hunger_Heat_Map_453</t>
  </si>
  <si>
    <t>{7D965547-3BD0-4C6D-B7AC-7842998BA961}</t>
  </si>
  <si>
    <t>Census Tract 41</t>
  </si>
  <si>
    <t>CAFB_Hunger_Heat_Map_454</t>
  </si>
  <si>
    <t>{47597CC5-9BD7-4130-9FFF-CD9DEAB071F4}</t>
  </si>
  <si>
    <t>Census Tract 8035.23</t>
  </si>
  <si>
    <t>CAFB_Hunger_Heat_Map_455</t>
  </si>
  <si>
    <t>{DED94E40-EE4A-463B-9815-6467941EE063}</t>
  </si>
  <si>
    <t>Census Tract 87.02</t>
  </si>
  <si>
    <t>CAFB_Hunger_Heat_Map_456</t>
  </si>
  <si>
    <t>{3D48D1D5-2C59-4D12-AB73-C226FB3576F4}</t>
  </si>
  <si>
    <t>Census Tract 4825.02</t>
  </si>
  <si>
    <t>CAFB_Hunger_Heat_Map_457</t>
  </si>
  <si>
    <t>{C821EED3-FF73-4B5B-B73F-09587234963D}</t>
  </si>
  <si>
    <t>Census Tract 8034.02</t>
  </si>
  <si>
    <t>CAFB_Hunger_Heat_Map_458</t>
  </si>
  <si>
    <t>{4CEFA307-CBD3-4D76-8731-3EA015140674}</t>
  </si>
  <si>
    <t>Census Tract 44</t>
  </si>
  <si>
    <t>CAFB_Hunger_Heat_Map_459</t>
  </si>
  <si>
    <t>{BD441FFB-5229-4E1B-8974-D1E47E014759}</t>
  </si>
  <si>
    <t>Census Tract 43</t>
  </si>
  <si>
    <t>CAFB_Hunger_Heat_Map_460</t>
  </si>
  <si>
    <t>{DB6DE60B-4CF1-43D2-8BB0-8F362359C4AC}</t>
  </si>
  <si>
    <t>Census Tract 4901.03</t>
  </si>
  <si>
    <t>CAFB_Hunger_Heat_Map_461</t>
  </si>
  <si>
    <t>{CC856C27-8696-4B59-9431-8734B98BDAAF}</t>
  </si>
  <si>
    <t>Census Tract 8.02</t>
  </si>
  <si>
    <t>CAFB_Hunger_Heat_Map_462</t>
  </si>
  <si>
    <t>{51377429-738F-4A8A-8241-4DD7993684E7}</t>
  </si>
  <si>
    <t>Census Tract 4605.01</t>
  </si>
  <si>
    <t>CAFB_Hunger_Heat_Map_463</t>
  </si>
  <si>
    <t>{0C492346-C0A9-4951-891A-477C131E6349}</t>
  </si>
  <si>
    <t>Census Tract 42.01</t>
  </si>
  <si>
    <t>CAFB_Hunger_Heat_Map_464</t>
  </si>
  <si>
    <t>{6CBA5C7C-89BF-4309-A8A9-DE61B6C8EF3F}</t>
  </si>
  <si>
    <t>Census Tract 1</t>
  </si>
  <si>
    <t>CAFB_Hunger_Heat_Map_465</t>
  </si>
  <si>
    <t>{BFFA6E19-CD32-4552-99E2-A0FD6EE858D5}</t>
  </si>
  <si>
    <t>Census Tract 87.01</t>
  </si>
  <si>
    <t>CAFB_Hunger_Heat_Map_466</t>
  </si>
  <si>
    <t>{A39EA1EF-E972-46E5-A355-C1F046401618}</t>
  </si>
  <si>
    <t>Census Tract 4611</t>
  </si>
  <si>
    <t>CAFB_Hunger_Heat_Map_467</t>
  </si>
  <si>
    <t>{EBA36102-0763-4813-BD8D-FE0B322C0A34}</t>
  </si>
  <si>
    <t>Census Tract 96.01</t>
  </si>
  <si>
    <t>CAFB_Hunger_Heat_Map_468</t>
  </si>
  <si>
    <t>{7C6BF1FD-0977-4996-ABBD-72DECA183829}</t>
  </si>
  <si>
    <t>Census Tract 8035.25</t>
  </si>
  <si>
    <t>CAFB_Hunger_Heat_Map_469</t>
  </si>
  <si>
    <t>{C3547A13-18BF-4529-952A-54287C03F6B2}</t>
  </si>
  <si>
    <t>Census Tract 2.02</t>
  </si>
  <si>
    <t>CAFB_Hunger_Heat_Map_470</t>
  </si>
  <si>
    <t>{44D23F18-EB81-4D9F-807E-A86717043987}</t>
  </si>
  <si>
    <t>Census Tract 8035.14</t>
  </si>
  <si>
    <t>CAFB_Hunger_Heat_Map_471</t>
  </si>
  <si>
    <t>{C6CADCF1-75D5-405A-901E-CC226E6F9BD3}</t>
  </si>
  <si>
    <t>Census Tract 88.04</t>
  </si>
  <si>
    <t>CAFB_Hunger_Heat_Map_472</t>
  </si>
  <si>
    <t>{129905CE-5961-4CFB-A42C-2B91D9A6EBF2}</t>
  </si>
  <si>
    <t>Census Tract 88.03</t>
  </si>
  <si>
    <t>CAFB_Hunger_Heat_Map_473</t>
  </si>
  <si>
    <t>{2DC97CC2-D9AE-40A5-956D-582ECE3334E7}</t>
  </si>
  <si>
    <t>Census Tract 8031</t>
  </si>
  <si>
    <t>CAFB_Hunger_Heat_Map_474</t>
  </si>
  <si>
    <t>{3E87A2A7-217E-44CD-B5ED-B7D9517E22C5}</t>
  </si>
  <si>
    <t>Census Tract 33.02</t>
  </si>
  <si>
    <t>CAFB_Hunger_Heat_Map_475</t>
  </si>
  <si>
    <t>{0CDA4F03-484A-4619-87E4-A1803735D841}</t>
  </si>
  <si>
    <t>Census Tract 42.02</t>
  </si>
  <si>
    <t>CAFB_Hunger_Heat_Map_476</t>
  </si>
  <si>
    <t>{3445FAF6-8BFC-40C5-8056-C1B98C55E687}</t>
  </si>
  <si>
    <t>Census Tract 48.01</t>
  </si>
  <si>
    <t>CAFB_Hunger_Heat_Map_477</t>
  </si>
  <si>
    <t>{52BEBBE9-E228-4086-BEB8-E38EECCB2808}</t>
  </si>
  <si>
    <t>Census Tract 46</t>
  </si>
  <si>
    <t>CAFB_Hunger_Heat_Map_478</t>
  </si>
  <si>
    <t>{1C1860BE-966C-499C-9AD7-F16A376AAD83}</t>
  </si>
  <si>
    <t>Census Tract 8035.22</t>
  </si>
  <si>
    <t>CAFB_Hunger_Heat_Map_479</t>
  </si>
  <si>
    <t>{66DEA343-3CB6-4D58-B701-2A96ECEA6B54}</t>
  </si>
  <si>
    <t>Census Tract 55</t>
  </si>
  <si>
    <t>CAFB_Hunger_Heat_Map_480</t>
  </si>
  <si>
    <t>{337C0F5F-8319-4FDD-8BF3-1F544FEE9C71}</t>
  </si>
  <si>
    <t>Census Tract 53.01</t>
  </si>
  <si>
    <t>CAFB_Hunger_Heat_Map_481</t>
  </si>
  <si>
    <t>{00A21F37-9BA6-4DC7-A9F8-46D2CE14333E}</t>
  </si>
  <si>
    <t>Census Tract 52.01</t>
  </si>
  <si>
    <t>CAFB_Hunger_Heat_Map_482</t>
  </si>
  <si>
    <t>{5DF2D583-AFE7-4BE4-A407-6F2C7D105B17}</t>
  </si>
  <si>
    <t>Census Tract 50.01</t>
  </si>
  <si>
    <t>CAFB_Hunger_Heat_Map_483</t>
  </si>
  <si>
    <t>{27C7A33A-F9AC-4023-9129-FFD64991A044}</t>
  </si>
  <si>
    <t>Census Tract 1002</t>
  </si>
  <si>
    <t>CAFB_Hunger_Heat_Map_484</t>
  </si>
  <si>
    <t>{A7126FD2-A378-4AF6-B89E-43BBBBA84B7D}</t>
  </si>
  <si>
    <t>Census Tract 49.01</t>
  </si>
  <si>
    <t>CAFB_Hunger_Heat_Map_485</t>
  </si>
  <si>
    <t>{79485A37-07FE-42E9-87E6-2C98E20264B3}</t>
  </si>
  <si>
    <t>Census Tract 8035.24</t>
  </si>
  <si>
    <t>CAFB_Hunger_Heat_Map_486</t>
  </si>
  <si>
    <t>{F0563D69-57E1-4E74-BF83-292353F36DD8}</t>
  </si>
  <si>
    <t>Census Tract 4605.02</t>
  </si>
  <si>
    <t>CAFB_Hunger_Heat_Map_487</t>
  </si>
  <si>
    <t>{15C2DE49-4220-4950-A1AA-33BC21FBCFD9}</t>
  </si>
  <si>
    <t>Census Tract 4826.01</t>
  </si>
  <si>
    <t>CAFB_Hunger_Heat_Map_488</t>
  </si>
  <si>
    <t>{A8BC1B5B-2659-47FB-A686-07DC0C747297}</t>
  </si>
  <si>
    <t>Census Tract 1005</t>
  </si>
  <si>
    <t>CAFB_Hunger_Heat_Map_489</t>
  </si>
  <si>
    <t>{8A366932-7A85-4D39-94FB-EEED0790EE2C}</t>
  </si>
  <si>
    <t>Census Tract 4608</t>
  </si>
  <si>
    <t>CAFB_Hunger_Heat_Map_436</t>
  </si>
  <si>
    <t>{1102542C-A5A0-49ED-B66B-4CBE972F1474}</t>
  </si>
  <si>
    <t>Census Tract 106</t>
  </si>
  <si>
    <t>CAFB_Hunger_Heat_Map_437</t>
  </si>
  <si>
    <t>{C63DC8B0-268B-4620-89E1-712DBDDC47F4}</t>
  </si>
  <si>
    <t>Census Tract 4610</t>
  </si>
  <si>
    <t>CAFB_Hunger_Heat_Map_438</t>
  </si>
  <si>
    <t>{7BBAE86A-7558-4310-A020-8F14E2E85114}</t>
  </si>
  <si>
    <t>Census Tract 4713.01</t>
  </si>
  <si>
    <t>CAFB_Hunger_Heat_Map_439</t>
  </si>
  <si>
    <t>{654ED18C-59DA-4947-B46C-3C973B7C7C7B}</t>
  </si>
  <si>
    <t>Census Tract 78.06</t>
  </si>
  <si>
    <t>CAFB_Hunger_Heat_Map_440</t>
  </si>
  <si>
    <t>{CE9E325C-00C5-4208-9DEF-E149CA403C13}</t>
  </si>
  <si>
    <t>Census Tract 50.02</t>
  </si>
  <si>
    <t>CAFB_Hunger_Heat_Map_532</t>
  </si>
  <si>
    <t>{74D2232F-2A4D-40E1-941E-7AD6583D1B16}</t>
  </si>
  <si>
    <t>Census Tract 4710</t>
  </si>
  <si>
    <t>CAFB_Hunger_Heat_Map_533</t>
  </si>
  <si>
    <t>{381DFC9D-952D-4BE4-8892-D53A60E89556}</t>
  </si>
  <si>
    <t>Census Tract 8030.02</t>
  </si>
  <si>
    <t>CAFB_Hunger_Heat_Map_534</t>
  </si>
  <si>
    <t>{F2B5B2E1-8056-405B-8989-684906A4B9AE}</t>
  </si>
  <si>
    <t>Census Tract 107</t>
  </si>
  <si>
    <t>CAFB_Hunger_Heat_Map_535</t>
  </si>
  <si>
    <t>{E89E639A-824C-4E36-9C02-AC8AB0A83BFD}</t>
  </si>
  <si>
    <t>Census Tract 49.02</t>
  </si>
  <si>
    <t>CAFB_Hunger_Heat_Map_536</t>
  </si>
  <si>
    <t>{EB8D32B8-26D6-473F-A2D2-9123E3CF86CF}</t>
  </si>
  <si>
    <t>Census Tract 48.02</t>
  </si>
  <si>
    <t>CAFB_Hunger_Heat_Map_537</t>
  </si>
  <si>
    <t>{0552C207-339D-4E42-9D61-637EB8C174A8}</t>
  </si>
  <si>
    <t>Census Tract 96.02</t>
  </si>
  <si>
    <t>CAFB_Hunger_Heat_Map_538</t>
  </si>
  <si>
    <t>{7E4DD99C-6461-4697-A501-148CCB292562}</t>
  </si>
  <si>
    <t>Census Tract 88.02</t>
  </si>
  <si>
    <t>CAFB_Hunger_Heat_Map_539</t>
  </si>
  <si>
    <t>{E059E830-DCB1-4127-B2A9-D2558466583B}</t>
  </si>
  <si>
    <t>Census Tract 8030.01</t>
  </si>
  <si>
    <t>CAFB_Hunger_Heat_Map_540</t>
  </si>
  <si>
    <t>{19CA577D-5305-436B-AB5A-3FECD04D4564}</t>
  </si>
  <si>
    <t>Census Tract 8035.19</t>
  </si>
  <si>
    <t>CAFB_Hunger_Heat_Map_541</t>
  </si>
  <si>
    <t>{E0AFCF17-2E91-4A00-83A1-12C6A7EA4253}</t>
  </si>
  <si>
    <t>Census Tract 47.01</t>
  </si>
  <si>
    <t>CAFB_Hunger_Heat_Map_542</t>
  </si>
  <si>
    <t>{80575F92-886D-45D1-A099-78A6FB09F2D0}</t>
  </si>
  <si>
    <t>Census Tract 89.03</t>
  </si>
  <si>
    <t>CAFB_Hunger_Heat_Map_543</t>
  </si>
  <si>
    <t>{FD96CD88-8F25-44D9-AFA5-12C545F2EB64}</t>
  </si>
  <si>
    <t>Census Tract 101</t>
  </si>
  <si>
    <t>CAFB_Hunger_Heat_Map_544</t>
  </si>
  <si>
    <t>{47D11E71-91C7-4517-B441-5323CCB68F04}</t>
  </si>
  <si>
    <t>Census Tract 4713.03</t>
  </si>
  <si>
    <t>CAFB_Hunger_Heat_Map_545</t>
  </si>
  <si>
    <t>{E73156D9-45E4-498E-ADF1-24FD7749D445}</t>
  </si>
  <si>
    <t>Census Tract 89.04</t>
  </si>
  <si>
    <t>CAFB_Hunger_Heat_Map_546</t>
  </si>
  <si>
    <t>{79B490F5-A9C4-42C7-9764-BB6CDA9F0A3F}</t>
  </si>
  <si>
    <t>Census Tract 56</t>
  </si>
  <si>
    <t>CAFB_Hunger_Heat_Map_547</t>
  </si>
  <si>
    <t>{A65CE9E0-9EBF-4961-B540-99B269C1FD30}</t>
  </si>
  <si>
    <t>Census Tract 78.07</t>
  </si>
  <si>
    <t>CAFB_Hunger_Heat_Map_548</t>
  </si>
  <si>
    <t>{09E297C1-11D6-447E-835F-776743E03949}</t>
  </si>
  <si>
    <t>Census Tract 78.09</t>
  </si>
  <si>
    <t>CAFB_Hunger_Heat_Map_549</t>
  </si>
  <si>
    <t>{BA9E99C8-7AB4-444D-81BC-2E2E3951E314}</t>
  </si>
  <si>
    <t>Census Tract 84.10</t>
  </si>
  <si>
    <t>CAFB_Hunger_Heat_Map_550</t>
  </si>
  <si>
    <t>{2C6F80C2-0BB2-4D50-A37C-48323F1E452A}</t>
  </si>
  <si>
    <t>Census Tract 8005.09</t>
  </si>
  <si>
    <t>CAFB_Hunger_Heat_Map_551</t>
  </si>
  <si>
    <t>{A233EC07-03F6-4789-B5B1-6A4934EC9BDD}</t>
  </si>
  <si>
    <t>Census Tract 8029.01</t>
  </si>
  <si>
    <t>CAFB_Hunger_Heat_Map_552</t>
  </si>
  <si>
    <t>{E753FF24-FCA4-443B-BE23-887425C51343}</t>
  </si>
  <si>
    <t>Census Tract 1001</t>
  </si>
  <si>
    <t>CAFB_Hunger_Heat_Map_553</t>
  </si>
  <si>
    <t>{DA9C01C6-99B1-48BF-B184-870A4B8B0119}</t>
  </si>
  <si>
    <t>Census Tract 58</t>
  </si>
  <si>
    <t>CAFB_Hunger_Heat_Map_554</t>
  </si>
  <si>
    <t>{2DA1BD3C-1138-4F0B-BC94-BCEA5AE9C1ED}</t>
  </si>
  <si>
    <t>Census Tract 4607.02</t>
  </si>
  <si>
    <t>CAFB_Hunger_Heat_Map_555</t>
  </si>
  <si>
    <t>{F3846B77-9D09-468B-A119-FE99E7837880}</t>
  </si>
  <si>
    <t>Census Tract 47.02</t>
  </si>
  <si>
    <t>CAFB_Hunger_Heat_Map_556</t>
  </si>
  <si>
    <t>{433FBD2B-1A33-496C-9994-C72177A26CC3}</t>
  </si>
  <si>
    <t>Census Tract 1016.01</t>
  </si>
  <si>
    <t>CAFB_Hunger_Heat_Map_557</t>
  </si>
  <si>
    <t>{25C2ABB8-49FC-4DE3-97D1-64F2DFCD562B}</t>
  </si>
  <si>
    <t>Census Tract 108</t>
  </si>
  <si>
    <t>CAFB_Hunger_Heat_Map_558</t>
  </si>
  <si>
    <t>{59888FA4-F0F2-4430-A72D-D2B66D593904}</t>
  </si>
  <si>
    <t>Census Tract 78.03</t>
  </si>
  <si>
    <t>CAFB_Hunger_Heat_Map_559</t>
  </si>
  <si>
    <t>{D74FB940-7AE6-483F-B51B-93CACB083652}</t>
  </si>
  <si>
    <t>Census Tract 8028.05</t>
  </si>
  <si>
    <t>CAFB_Hunger_Heat_Map_560</t>
  </si>
  <si>
    <t>{5F49C764-7E00-4F12-8267-2EAAD7060AA1}</t>
  </si>
  <si>
    <t>Census Tract 59</t>
  </si>
  <si>
    <t>CAFB_Hunger_Heat_Map_561</t>
  </si>
  <si>
    <t>{C09BEB20-D5F6-4E9D-B093-E6DA0B60FC05}</t>
  </si>
  <si>
    <t>Census Tract 78.04</t>
  </si>
  <si>
    <t>CAFB_Hunger_Heat_Map_562</t>
  </si>
  <si>
    <t>{D17010B0-D8BD-493B-93F6-83E1BFB90F2A}</t>
  </si>
  <si>
    <t>Census Tract 1008</t>
  </si>
  <si>
    <t>CAFB_Hunger_Heat_Map_563</t>
  </si>
  <si>
    <t>{18724FE9-F84E-44B5-AE2F-4FBAAF149F05}</t>
  </si>
  <si>
    <t>Census Tract 83.01</t>
  </si>
  <si>
    <t>CAFB_Hunger_Heat_Map_501</t>
  </si>
  <si>
    <t>{AE63B438-DFE0-4A37-8C5E-D030E6A7D648}</t>
  </si>
  <si>
    <t>Census Tract 83.02</t>
  </si>
  <si>
    <t>CAFB_Hunger_Heat_Map_502</t>
  </si>
  <si>
    <t>{8AB6F880-1DC9-436E-841D-E811034FBC01}</t>
  </si>
  <si>
    <t>Census Tract 84.02</t>
  </si>
  <si>
    <t>CAFB_Hunger_Heat_Map_503</t>
  </si>
  <si>
    <t>{6B5A529A-2577-4212-8EE8-846EA36571DB}</t>
  </si>
  <si>
    <t>Census Tract 79.01</t>
  </si>
  <si>
    <t>CAFB_Hunger_Heat_Map_504</t>
  </si>
  <si>
    <t>{BC1979D6-BE6F-48B6-B570-9386E0DCA5B5}</t>
  </si>
  <si>
    <t>Census Tract 80.01</t>
  </si>
  <si>
    <t>CAFB_Hunger_Heat_Map_505</t>
  </si>
  <si>
    <t>{8F96DDCA-78B3-47CE-A9F4-691BE685D7FE}</t>
  </si>
  <si>
    <t>Census Tract 8035.26</t>
  </si>
  <si>
    <t>CAFB_Hunger_Heat_Map_506</t>
  </si>
  <si>
    <t>{0B08D8D9-7E96-4592-94D6-1D0E5FE59B9A}</t>
  </si>
  <si>
    <t>Census Tract 4826.02</t>
  </si>
  <si>
    <t>CAFB_Hunger_Heat_Map_507</t>
  </si>
  <si>
    <t>{F0F05763-2A0C-45D0-97B9-2D41DDA87A89}</t>
  </si>
  <si>
    <t>Census Tract 1007</t>
  </si>
  <si>
    <t>CAFB_Hunger_Heat_Map_508</t>
  </si>
  <si>
    <t>{0D13ED34-2D9A-4351-ADF2-5A4E606F7304}</t>
  </si>
  <si>
    <t>Census Tract 1006</t>
  </si>
  <si>
    <t>CAFB_Hunger_Heat_Map_509</t>
  </si>
  <si>
    <t>{16DD1B0A-38B7-43F0-8A5F-B7395A486CE3}</t>
  </si>
  <si>
    <t>Census Tract 8035.27</t>
  </si>
  <si>
    <t>CAFB_Hunger_Heat_Map_510</t>
  </si>
  <si>
    <t>{F71D059F-AD2F-4090-A5A3-400F528C876A}</t>
  </si>
  <si>
    <t>Census Tract 4713.04</t>
  </si>
  <si>
    <t>CAFB_Hunger_Heat_Map_511</t>
  </si>
  <si>
    <t>{DCE4640B-B716-4097-A3F7-B8521EA97C46}</t>
  </si>
  <si>
    <t>Census Tract 79.03</t>
  </si>
  <si>
    <t>CAFB_Hunger_Heat_Map_520</t>
  </si>
  <si>
    <t>{5DC13D45-799E-46A2-A628-87A448999902}</t>
  </si>
  <si>
    <t>Census Tract 1016.03</t>
  </si>
  <si>
    <t>CAFB_Hunger_Heat_Map_521</t>
  </si>
  <si>
    <t>{0E40E8DC-32AE-4A30-B4DF-3B5C084018CC}</t>
  </si>
  <si>
    <t>Census Tract 8035.13</t>
  </si>
  <si>
    <t>CAFB_Hunger_Heat_Map_522</t>
  </si>
  <si>
    <t>{9DABF8B5-1108-42DC-882F-3494C085443F}</t>
  </si>
  <si>
    <t>Census Tract 1015</t>
  </si>
  <si>
    <t>CAFB_Hunger_Heat_Map_523</t>
  </si>
  <si>
    <t>{94137C3F-264B-4999-A05D-8188170109DA}</t>
  </si>
  <si>
    <t>Census Tract 81</t>
  </si>
  <si>
    <t>CAFB_Hunger_Heat_Map_524</t>
  </si>
  <si>
    <t>{89C18601-AE0B-4D42-93F0-370C8225541F}</t>
  </si>
  <si>
    <t>Census Tract 4606</t>
  </si>
  <si>
    <t>CAFB_Hunger_Heat_Map_525</t>
  </si>
  <si>
    <t>{4AE85DB4-21A6-49C0-B963-9D26A8BB8C02}</t>
  </si>
  <si>
    <t>Census Tract 96.04</t>
  </si>
  <si>
    <t>CAFB_Hunger_Heat_Map_526</t>
  </si>
  <si>
    <t>{1C171F71-E581-47E4-B64F-7393C969EBA3}</t>
  </si>
  <si>
    <t>Census Tract 78.08</t>
  </si>
  <si>
    <t>CAFB_Hunger_Heat_Map_527</t>
  </si>
  <si>
    <t>{F3FE68B5-AF11-47C8-A92A-1856DE21FB9A}</t>
  </si>
  <si>
    <t>Census Tract 1009</t>
  </si>
  <si>
    <t>CAFB_Hunger_Heat_Map_528</t>
  </si>
  <si>
    <t>{BB08F488-690C-427A-BA76-DD74D72BAB19}</t>
  </si>
  <si>
    <t>Census Tract 5001</t>
  </si>
  <si>
    <t>CAFB_Hunger_Heat_Map_529</t>
  </si>
  <si>
    <t>{50B08E57-3F67-4297-8C19-E59631793E41}</t>
  </si>
  <si>
    <t>Census Tract 1016.02</t>
  </si>
  <si>
    <t>CAFB_Hunger_Heat_Map_530</t>
  </si>
  <si>
    <t>{9374681C-6FAB-46E0-9B5C-11F47FBE9B5C}</t>
  </si>
  <si>
    <t>Census Tract 1010</t>
  </si>
  <si>
    <t>CAFB_Hunger_Heat_Map_531</t>
  </si>
  <si>
    <t>{05C77D4D-AB80-43B1-856B-A1BDF92D9689}</t>
  </si>
  <si>
    <t>Census Tract 96.03</t>
  </si>
  <si>
    <t>CAFB_Hunger_Heat_Map_512</t>
  </si>
  <si>
    <t>{C51ED059-27BA-4E58-9A77-62D6A87EF4B7}</t>
  </si>
  <si>
    <t>Census Tract 82</t>
  </si>
  <si>
    <t>CAFB_Hunger_Heat_Map_513</t>
  </si>
  <si>
    <t>{69AEC35E-974A-49CB-813A-A03FC87BF469}</t>
  </si>
  <si>
    <t>Census Tract 1017.02</t>
  </si>
  <si>
    <t>CAFB_Hunger_Heat_Map_514</t>
  </si>
  <si>
    <t>{AE695F7C-0115-46E3-AB87-7D652DC2CE40}</t>
  </si>
  <si>
    <t>Census Tract 4916.01</t>
  </si>
  <si>
    <t>CAFB_Hunger_Heat_Map_515</t>
  </si>
  <si>
    <t>{E21BB8CC-34F5-42BD-B4D5-26695BBC9BD1}</t>
  </si>
  <si>
    <t>Census Tract 8035.12</t>
  </si>
  <si>
    <t>CAFB_Hunger_Heat_Map_516</t>
  </si>
  <si>
    <t>{DB4F53BB-B13B-45BE-9ED0-67830DC27E7A}</t>
  </si>
  <si>
    <t>Census Tract 5002</t>
  </si>
  <si>
    <t>CAFB_Hunger_Heat_Map_517</t>
  </si>
  <si>
    <t>{1A0E4C60-886D-4207-9283-C65697356A0C}</t>
  </si>
  <si>
    <t>Census Tract 1011</t>
  </si>
  <si>
    <t>CAFB_Hunger_Heat_Map_518</t>
  </si>
  <si>
    <t>{50AFA41C-AFE1-433C-B7D4-05D3300032F8}</t>
  </si>
  <si>
    <t>Census Tract 4615</t>
  </si>
  <si>
    <t>CAFB_Hunger_Heat_Map_519</t>
  </si>
  <si>
    <t>{9EF8AB32-4D9F-4522-84EF-4038853C3815}</t>
  </si>
  <si>
    <t>Census Tract 80.02</t>
  </si>
  <si>
    <t>CAFB_Hunger_Heat_Map_593</t>
  </si>
  <si>
    <t>{6C6FB8CB-8BE8-4E15-8819-D5D497DD6771}</t>
  </si>
  <si>
    <t>Census Tract 1017.01</t>
  </si>
  <si>
    <t>CAFB_Hunger_Heat_Map_594</t>
  </si>
  <si>
    <t>{570717B3-D45C-400F-9DFF-DC13C686E099}</t>
  </si>
  <si>
    <t>Census Tract 8022.04</t>
  </si>
  <si>
    <t>CAFB_Hunger_Heat_Map_595</t>
  </si>
  <si>
    <t>{10952648-E040-4F0A-B25C-1FE1DD677350}</t>
  </si>
  <si>
    <t>Census Tract 4714.01</t>
  </si>
  <si>
    <t>CAFB_Hunger_Heat_Map_596</t>
  </si>
  <si>
    <t>{5A7717F6-19F5-45E9-8924-6A80EA1A52A0}</t>
  </si>
  <si>
    <t>Census Tract 1018.02</t>
  </si>
  <si>
    <t>CAFB_Hunger_Heat_Map_597</t>
  </si>
  <si>
    <t>{EB056BC7-1FAA-46DF-9650-0A14C3E685AC}</t>
  </si>
  <si>
    <t>Census Tract 4607.01</t>
  </si>
  <si>
    <t>CAFB_Hunger_Heat_Map_598</t>
  </si>
  <si>
    <t>{C2B6770D-37DA-448B-9158-4F8DA782AC6E}</t>
  </si>
  <si>
    <t>Census Tract 4916.02</t>
  </si>
  <si>
    <t>CAFB_Hunger_Heat_Map_599</t>
  </si>
  <si>
    <t>{1DA4B005-91A1-4AEE-87D4-002C92524E8E}</t>
  </si>
  <si>
    <t>Census Tract 8028.04</t>
  </si>
  <si>
    <t>CAFB_Hunger_Heat_Map_600</t>
  </si>
  <si>
    <t>{BB270B5F-6398-4E2F-8B15-580496D51AC5}</t>
  </si>
  <si>
    <t>Census Tract 8027</t>
  </si>
  <si>
    <t>CAFB_Hunger_Heat_Map_601</t>
  </si>
  <si>
    <t>{4B2A8268-A327-4060-9AF0-77FB25B7089A}</t>
  </si>
  <si>
    <t>Census Tract 66</t>
  </si>
  <si>
    <t>CAFB_Hunger_Heat_Map_602</t>
  </si>
  <si>
    <t>{616C1AE0-4250-42D5-9582-8A01C3C10B03}</t>
  </si>
  <si>
    <t>Census Tract 67</t>
  </si>
  <si>
    <t>CAFB_Hunger_Heat_Map_603</t>
  </si>
  <si>
    <t>{AEF3F707-2758-4EAF-9847-EB2D064383FC}</t>
  </si>
  <si>
    <t>Census Tract 68.01</t>
  </si>
  <si>
    <t>CAFB_Hunger_Heat_Map_604</t>
  </si>
  <si>
    <t>{19FBAF0E-CB96-4DBF-83AD-DB9E861116BB}</t>
  </si>
  <si>
    <t>Census Tract 77.08</t>
  </si>
  <si>
    <t>CAFB_Hunger_Heat_Map_605</t>
  </si>
  <si>
    <t>{EE5757E5-C93F-4739-ABB2-FDB6AC22B959}</t>
  </si>
  <si>
    <t>Census Tract 77.03</t>
  </si>
  <si>
    <t>CAFB_Hunger_Heat_Map_606</t>
  </si>
  <si>
    <t>{197A2B5E-BF07-4046-A6C2-299A7D6429CB}</t>
  </si>
  <si>
    <t>Census Tract 99.06</t>
  </si>
  <si>
    <t>CAFB_Hunger_Heat_Map_607</t>
  </si>
  <si>
    <t>{A8CF7A59-BA4D-4917-BCA0-9992F424A8A5}</t>
  </si>
  <si>
    <t>Census Tract 99.03</t>
  </si>
  <si>
    <t>CAFB_Hunger_Heat_Map_608</t>
  </si>
  <si>
    <t>{A240581B-9EC8-4799-861A-C77AA5AAF0FE}</t>
  </si>
  <si>
    <t>Census Tract 99.04</t>
  </si>
  <si>
    <t>CAFB_Hunger_Heat_Map_609</t>
  </si>
  <si>
    <t>{85DCEEF5-A0D3-4CDB-A5CB-BEC0CBCD868E}</t>
  </si>
  <si>
    <t>Census Tract 1018.01</t>
  </si>
  <si>
    <t>CAFB_Hunger_Heat_Map_610</t>
  </si>
  <si>
    <t>{D35A043E-BE95-46BD-BD7A-3C696761DFFC}</t>
  </si>
  <si>
    <t>Census Tract 1014.02</t>
  </si>
  <si>
    <t>CAFB_Hunger_Heat_Map_611</t>
  </si>
  <si>
    <t>{D52D7096-A046-493A-AE02-46A7C24FD383}</t>
  </si>
  <si>
    <t>Census Tract 99.05</t>
  </si>
  <si>
    <t>CAFB_Hunger_Heat_Map_612</t>
  </si>
  <si>
    <t>{7DF22AA1-E975-4514-9E56-2193726A96FF}</t>
  </si>
  <si>
    <t>Census Tract 4714.02</t>
  </si>
  <si>
    <t>CAFB_Hunger_Heat_Map_613</t>
  </si>
  <si>
    <t>{39532FD8-20BF-4875-BB23-AF15DB89DB2C}</t>
  </si>
  <si>
    <t>Census Tract 4910</t>
  </si>
  <si>
    <t>CAFB_Hunger_Heat_Map_614</t>
  </si>
  <si>
    <t>{8BB7A419-A87A-44E3-BBEA-28A4F2102A34}</t>
  </si>
  <si>
    <t>Census Tract 4616.02</t>
  </si>
  <si>
    <t>CAFB_Hunger_Heat_Map_615</t>
  </si>
  <si>
    <t>{E20FB403-77BD-42C1-9080-CC54733BE738}</t>
  </si>
  <si>
    <t>Census Tract 65</t>
  </si>
  <si>
    <t>CAFB_Hunger_Heat_Map_564</t>
  </si>
  <si>
    <t>{A5A89B69-7A93-4093-BA55-EA829D6D7909}</t>
  </si>
  <si>
    <t>Census Tract 105</t>
  </si>
  <si>
    <t>CAFB_Hunger_Heat_Map_565</t>
  </si>
  <si>
    <t>{EAA7CF01-79DC-4BBC-877D-CEC00C29725A}</t>
  </si>
  <si>
    <t>Census Tract 102</t>
  </si>
  <si>
    <t>CAFB_Hunger_Heat_Map_566</t>
  </si>
  <si>
    <t>{4375701F-3FA7-439D-BEF4-774DE454CEF1}</t>
  </si>
  <si>
    <t>Census Tract 1019</t>
  </si>
  <si>
    <t>CAFB_Hunger_Heat_Map_567</t>
  </si>
  <si>
    <t>{57AC675D-C709-44AD-B0BB-198C47604431}</t>
  </si>
  <si>
    <t>Census Tract 69</t>
  </si>
  <si>
    <t>CAFB_Hunger_Heat_Map_568</t>
  </si>
  <si>
    <t>{AE1B4B72-3C5A-41CE-8D26-4CC0A136824A}</t>
  </si>
  <si>
    <t>Census Tract 68.02</t>
  </si>
  <si>
    <t>CAFB_Hunger_Heat_Map_569</t>
  </si>
  <si>
    <t>{7275D301-2887-4B69-A102-0DD736D86CDA}</t>
  </si>
  <si>
    <t>Census Tract 8028.03</t>
  </si>
  <si>
    <t>CAFB_Hunger_Heat_Map_570</t>
  </si>
  <si>
    <t>{6BCE8472-AF60-485E-BC99-0A26DF666DC4}</t>
  </si>
  <si>
    <t>Census Tract 5003</t>
  </si>
  <si>
    <t>CAFB_Hunger_Heat_Map_581</t>
  </si>
  <si>
    <t>{503BE608-EBE7-404B-8A65-237B89D93C04}</t>
  </si>
  <si>
    <t>Census Tract 99.07</t>
  </si>
  <si>
    <t>CAFB_Hunger_Heat_Map_582</t>
  </si>
  <si>
    <t>{B0EF31AA-65C7-4AA8-81DE-F6DC534BEC0A}</t>
  </si>
  <si>
    <t>Census Tract 1014.04</t>
  </si>
  <si>
    <t>CAFB_Hunger_Heat_Map_583</t>
  </si>
  <si>
    <t>{BB01A550-60AE-4D7B-BE8B-3FB9C9EDAFBC}</t>
  </si>
  <si>
    <t>Census Tract 1018.03</t>
  </si>
  <si>
    <t>CAFB_Hunger_Heat_Map_584</t>
  </si>
  <si>
    <t>{3FE023A5-6067-4A11-A289-4E8FD2AEE59B}</t>
  </si>
  <si>
    <t>Census Tract 1014.01</t>
  </si>
  <si>
    <t>CAFB_Hunger_Heat_Map_585</t>
  </si>
  <si>
    <t>{78122E64-2722-46FF-A2D2-2B53999FDDAE}</t>
  </si>
  <si>
    <t>Census Tract 4918.03</t>
  </si>
  <si>
    <t>CAFB_Hunger_Heat_Map_586</t>
  </si>
  <si>
    <t>{956C436C-2A01-489B-8D21-159C9DED87A1}</t>
  </si>
  <si>
    <t>Census Tract 70</t>
  </si>
  <si>
    <t>CAFB_Hunger_Heat_Map_587</t>
  </si>
  <si>
    <t>{D639AA1A-858C-4599-8E36-2C635164154D}</t>
  </si>
  <si>
    <t>Census Tract 1014.03</t>
  </si>
  <si>
    <t>CAFB_Hunger_Heat_Map_588</t>
  </si>
  <si>
    <t>{97CF44E2-559C-44F7-9E2C-6930AA1A4AE5}</t>
  </si>
  <si>
    <t>Census Tract 99.01</t>
  </si>
  <si>
    <t>CAFB_Hunger_Heat_Map_589</t>
  </si>
  <si>
    <t>{E7FB9F74-9448-4393-BF8E-0DACF787AC8B}</t>
  </si>
  <si>
    <t>Census Tract 71</t>
  </si>
  <si>
    <t>CAFB_Hunger_Heat_Map_590</t>
  </si>
  <si>
    <t>{122D5AED-F615-4FAB-80B5-C915ADC5F366}</t>
  </si>
  <si>
    <t>Census Tract 4911.01</t>
  </si>
  <si>
    <t>CAFB_Hunger_Heat_Map_591</t>
  </si>
  <si>
    <t>{2FD9654F-3287-46A3-806A-BFD416EA4EE2}</t>
  </si>
  <si>
    <t>Census Tract 1012</t>
  </si>
  <si>
    <t>CAFB_Hunger_Heat_Map_592</t>
  </si>
  <si>
    <t>{EA5D47C7-C9C3-4E4D-A591-0DD97B010B0E}</t>
  </si>
  <si>
    <t>Census Tract 77.09</t>
  </si>
  <si>
    <t>CAFB_Hunger_Heat_Map_571</t>
  </si>
  <si>
    <t>{9442C5EE-F9E2-4A61-A0FE-885ADD63603A}</t>
  </si>
  <si>
    <t>Census Tract 1020.02</t>
  </si>
  <si>
    <t>CAFB_Hunger_Heat_Map_572</t>
  </si>
  <si>
    <t>{0B474343-71EC-42EB-A7C0-FC8FB9EBD06E}</t>
  </si>
  <si>
    <t>Census Tract 8026</t>
  </si>
  <si>
    <t>CAFB_Hunger_Heat_Map_573</t>
  </si>
  <si>
    <t>{DD4C7607-E1EE-4C41-9E7B-657C67F37135}</t>
  </si>
  <si>
    <t>Census Tract 77.07</t>
  </si>
  <si>
    <t>CAFB_Hunger_Heat_Map_574</t>
  </si>
  <si>
    <t>{94BC72A1-8ECC-42E0-AC90-40A6738EC972}</t>
  </si>
  <si>
    <t>Census Tract 1013</t>
  </si>
  <si>
    <t>CAFB_Hunger_Heat_Map_575</t>
  </si>
  <si>
    <t>{D6938E55-4179-4ACF-97AE-916884FE1F7D}</t>
  </si>
  <si>
    <t>Census Tract 72</t>
  </si>
  <si>
    <t>CAFB_Hunger_Heat_Map_576</t>
  </si>
  <si>
    <t>{1AFD1076-8D8E-4763-9D87-B7E700F5619C}</t>
  </si>
  <si>
    <t>Census Tract 4901.01</t>
  </si>
  <si>
    <t>CAFB_Hunger_Heat_Map_577</t>
  </si>
  <si>
    <t>{F54530C3-3AF5-49AA-9287-69558714C7D6}</t>
  </si>
  <si>
    <t>Census Tract 99.02</t>
  </si>
  <si>
    <t>CAFB_Hunger_Heat_Map_578</t>
  </si>
  <si>
    <t>{F45826AD-D2ED-43AC-83DE-A46B06FC04F1}</t>
  </si>
  <si>
    <t>Census Tract 4616.01</t>
  </si>
  <si>
    <t>CAFB_Hunger_Heat_Map_579</t>
  </si>
  <si>
    <t>{ABED0BD0-2C7E-448F-9209-7C4BB4BFF7B4}</t>
  </si>
  <si>
    <t>Census Tract 4817.02</t>
  </si>
  <si>
    <t>CAFB_Hunger_Heat_Map_580</t>
  </si>
  <si>
    <t>{5A382C63-8172-4745-99B3-92D1CBF28B02}</t>
  </si>
  <si>
    <t>Census Tract 4618.02</t>
  </si>
  <si>
    <t>CAFB_Hunger_Heat_Map_654</t>
  </si>
  <si>
    <t>{E54DCB51-171B-45C1-8884-3878AFBCE762}</t>
  </si>
  <si>
    <t>Census Tract 4503</t>
  </si>
  <si>
    <t>CAFB_Hunger_Heat_Map_655</t>
  </si>
  <si>
    <t>{9209B8B5-0D25-4D0D-A79C-427E99AC1977}</t>
  </si>
  <si>
    <t>Census Tract 4502</t>
  </si>
  <si>
    <t>CAFB_Hunger_Heat_Map_656</t>
  </si>
  <si>
    <t>{4EE20A4F-DB8C-4DE5-AEE2-5EDB3801D76D}</t>
  </si>
  <si>
    <t>Census Tract 1020.01</t>
  </si>
  <si>
    <t>CAFB_Hunger_Heat_Map_657</t>
  </si>
  <si>
    <t>{66EE616F-3AE9-4556-8C41-BE3C4A0D38B6}</t>
  </si>
  <si>
    <t>Census Tract 8006.08</t>
  </si>
  <si>
    <t>CAFB_Hunger_Heat_Map_658</t>
  </si>
  <si>
    <t>{1F84F7BB-95A1-4640-9D17-152AB66EFFDE}</t>
  </si>
  <si>
    <t>Census Tract 8006.07</t>
  </si>
  <si>
    <t>CAFB_Hunger_Heat_Map_659</t>
  </si>
  <si>
    <t>{0FE55EBF-EC3B-4B9C-A0AA-B7D188C6D302}</t>
  </si>
  <si>
    <t>Census Tract 4501</t>
  </si>
  <si>
    <t>CAFB_Hunger_Heat_Map_660</t>
  </si>
  <si>
    <t>{E45F5577-3B65-4DDF-BF19-5D911CFB3B59}</t>
  </si>
  <si>
    <t>Census Tract 110</t>
  </si>
  <si>
    <t>CAFB_Hunger_Heat_Map_661</t>
  </si>
  <si>
    <t>{A6DCC27F-8B6A-4407-A92D-EF70989A672A}</t>
  </si>
  <si>
    <t>Census Tract 1024</t>
  </si>
  <si>
    <t>CAFB_Hunger_Heat_Map_662</t>
  </si>
  <si>
    <t>{76083671-031F-496C-BB15-DB907D899556}</t>
  </si>
  <si>
    <t>Census Tract 1020.03</t>
  </si>
  <si>
    <t>CAFB_Hunger_Heat_Map_663</t>
  </si>
  <si>
    <t>{B2FF87E5-409A-4024-9BA4-011F91ADEFBF}</t>
  </si>
  <si>
    <t>Census Tract 4618.01</t>
  </si>
  <si>
    <t>CAFB_Hunger_Heat_Map_664</t>
  </si>
  <si>
    <t>{DE822E19-433B-49CD-AB03-8B7C0CF8C974}</t>
  </si>
  <si>
    <t>Census Tract 76.01</t>
  </si>
  <si>
    <t>CAFB_Hunger_Heat_Map_665</t>
  </si>
  <si>
    <t>{27FE4757-A9D9-4287-9FBD-5A2AE0BB85F4}</t>
  </si>
  <si>
    <t>Census Tract 64</t>
  </si>
  <si>
    <t>CAFB_Hunger_Heat_Map_666</t>
  </si>
  <si>
    <t>{68450540-30B6-434E-9CD2-FA28EF6FB466}</t>
  </si>
  <si>
    <t>Census Tract 4514</t>
  </si>
  <si>
    <t>CAFB_Hunger_Heat_Map_667</t>
  </si>
  <si>
    <t>{BA5E96EA-D599-46D6-B82C-1CD765601D3A}</t>
  </si>
  <si>
    <t>Census Tract 4915.02</t>
  </si>
  <si>
    <t>CAFB_Hunger_Heat_Map_668</t>
  </si>
  <si>
    <t>{5F46E24B-0D8B-40BF-9F65-BDECA8E5C034}</t>
  </si>
  <si>
    <t>Census Tract 4917.02</t>
  </si>
  <si>
    <t>CAFB_Hunger_Heat_Map_669</t>
  </si>
  <si>
    <t>{2E8FC39A-C8A0-4C68-8D8F-C774FEA4CADB}</t>
  </si>
  <si>
    <t>Census Tract 4402.01</t>
  </si>
  <si>
    <t>CAFB_Hunger_Heat_Map_670</t>
  </si>
  <si>
    <t>{2E5B7F1B-3348-4504-AB00-2ABE9785FF19}</t>
  </si>
  <si>
    <t>Census Tract 4619.01</t>
  </si>
  <si>
    <t>CAFB_Hunger_Heat_Map_671</t>
  </si>
  <si>
    <t>{F82C5F98-ED14-4968-8037-99B8BDA8FB74}</t>
  </si>
  <si>
    <t>Census Tract 4612.02</t>
  </si>
  <si>
    <t>CAFB_Hunger_Heat_Map_672</t>
  </si>
  <si>
    <t>{ED6A53D8-BDC2-4B68-B022-6605CA044E03}</t>
  </si>
  <si>
    <t>Census Tract 4617</t>
  </si>
  <si>
    <t>CAFB_Hunger_Heat_Map_673</t>
  </si>
  <si>
    <t>{2668D6DC-C2AB-41C3-99FE-94D71ED1FFB8}</t>
  </si>
  <si>
    <t>Census Tract 8025.02</t>
  </si>
  <si>
    <t>CAFB_Hunger_Heat_Map_674</t>
  </si>
  <si>
    <t>{0B548EEB-C74B-4145-8D6B-3F98DD4BB446}</t>
  </si>
  <si>
    <t>Census Tract 76.04</t>
  </si>
  <si>
    <t>CAFB_Hunger_Heat_Map_675</t>
  </si>
  <si>
    <t>{DDD44A64-164D-4F77-BB91-19953EE3118C}</t>
  </si>
  <si>
    <t>Census Tract 4504</t>
  </si>
  <si>
    <t>CAFB_Hunger_Heat_Map_676</t>
  </si>
  <si>
    <t>{4A760F24-5755-4976-8C84-639496CF84F6}</t>
  </si>
  <si>
    <t>Census Tract 4515.01</t>
  </si>
  <si>
    <t>CAFB_Hunger_Heat_Map_677</t>
  </si>
  <si>
    <t>{E3755A59-E977-4593-BC5E-30AC9FAC0EB2}</t>
  </si>
  <si>
    <t>Census Tract 3002</t>
  </si>
  <si>
    <t>CAFB_Hunger_Heat_Map_678</t>
  </si>
  <si>
    <t>{8826C53D-38EA-499C-8E63-815FE15C8C08}</t>
  </si>
  <si>
    <t>Census Tract 4513</t>
  </si>
  <si>
    <t>CAFB_Hunger_Heat_Map_679</t>
  </si>
  <si>
    <t>{8D465519-E192-402D-9C50-3366C23AB9AD}</t>
  </si>
  <si>
    <t>Census Tract 1034.02</t>
  </si>
  <si>
    <t>CAFB_Hunger_Heat_Map_680</t>
  </si>
  <si>
    <t>{FD2787DB-73E5-446F-90B2-E0C1AC171D96}</t>
  </si>
  <si>
    <t>Census Tract 9015.11</t>
  </si>
  <si>
    <t>CAFB_Hunger_Heat_Map_616</t>
  </si>
  <si>
    <t>{D4D8138B-665C-4097-A358-E66C50C66EEC}</t>
  </si>
  <si>
    <t>Census Tract 74.01</t>
  </si>
  <si>
    <t>CAFB_Hunger_Heat_Map_617</t>
  </si>
  <si>
    <t>{AE079148-AB6B-4CFE-A597-922BE6F7C2F1}</t>
  </si>
  <si>
    <t>Census Tract 8024.04</t>
  </si>
  <si>
    <t>CAFB_Hunger_Heat_Map_618</t>
  </si>
  <si>
    <t>{4D132A0D-2C71-45DD-9878-D7808CCE7952}</t>
  </si>
  <si>
    <t>Census Tract 4619.02</t>
  </si>
  <si>
    <t>CAFB_Hunger_Heat_Map_619</t>
  </si>
  <si>
    <t>{1831F5E7-DDC3-488F-BE4B-06037523ED76}</t>
  </si>
  <si>
    <t>Census Tract 8007.01</t>
  </si>
  <si>
    <t>CAFB_Hunger_Heat_Map_620</t>
  </si>
  <si>
    <t>{88470A20-A179-4485-922F-57EF1011D7BF}</t>
  </si>
  <si>
    <t>Census Tract 1023.01</t>
  </si>
  <si>
    <t>CAFB_Hunger_Heat_Map_621</t>
  </si>
  <si>
    <t>{00917D78-528A-4F7E-8E16-29F493FE2D97}</t>
  </si>
  <si>
    <t>Census Tract 8024.08</t>
  </si>
  <si>
    <t>CAFB_Hunger_Heat_Map_622</t>
  </si>
  <si>
    <t>{78789A6D-132E-42FE-A884-93874F1F1DFA}</t>
  </si>
  <si>
    <t>Census Tract 4918.02</t>
  </si>
  <si>
    <t>CAFB_Hunger_Heat_Map_623</t>
  </si>
  <si>
    <t>{843095AF-976C-4D98-B6DE-B53A44285FDE}</t>
  </si>
  <si>
    <t>Census Tract 1025</t>
  </si>
  <si>
    <t>CAFB_Hunger_Heat_Map_624</t>
  </si>
  <si>
    <t>{68E43008-35E4-4530-BF72-C4DD3C291CE1}</t>
  </si>
  <si>
    <t>Census Tract 4505</t>
  </si>
  <si>
    <t>CAFB_Hunger_Heat_Map_638</t>
  </si>
  <si>
    <t>{2C38B6AC-B847-423F-85B8-219894826A69}</t>
  </si>
  <si>
    <t>Census Tract 8025.01</t>
  </si>
  <si>
    <t>CAFB_Hunger_Heat_Map_639</t>
  </si>
  <si>
    <t>{5616319B-5446-488B-9910-0D258EC9A5C9}</t>
  </si>
  <si>
    <t>Census Tract 8022.01</t>
  </si>
  <si>
    <t>CAFB_Hunger_Heat_Map_640</t>
  </si>
  <si>
    <t>{5285AAAC-8AB4-465A-89EE-FA5716C6ABFB}</t>
  </si>
  <si>
    <t>Census Tract 76.05</t>
  </si>
  <si>
    <t>CAFB_Hunger_Heat_Map_641</t>
  </si>
  <si>
    <t>{767E44E8-6F7B-4B0A-BE3C-4C4CA3CBA0A0}</t>
  </si>
  <si>
    <t>Census Tract 75.03</t>
  </si>
  <si>
    <t>CAFB_Hunger_Heat_Map_642</t>
  </si>
  <si>
    <t>{C1D153A5-3C60-4A75-AA9E-0FF6BA93AE53}</t>
  </si>
  <si>
    <t>Census Tract 4506.02</t>
  </si>
  <si>
    <t>CAFB_Hunger_Heat_Map_643</t>
  </si>
  <si>
    <t>{D2432A4A-2A8F-4EAE-A55F-DFCD49C637F2}</t>
  </si>
  <si>
    <t>Census Tract 4917.01</t>
  </si>
  <si>
    <t>CAFB_Hunger_Heat_Map_644</t>
  </si>
  <si>
    <t>{489958FE-7A88-46FD-8CAC-FCB0C71F932A}</t>
  </si>
  <si>
    <t>Census Tract 1021</t>
  </si>
  <si>
    <t>CAFB_Hunger_Heat_Map_645</t>
  </si>
  <si>
    <t>{F4E17AE8-38B5-4C53-BED0-E2641226E202}</t>
  </si>
  <si>
    <t>Census Tract 3001</t>
  </si>
  <si>
    <t>CAFB_Hunger_Heat_Map_646</t>
  </si>
  <si>
    <t>{94C706C0-4A2B-4578-886B-FAF190B49526}</t>
  </si>
  <si>
    <t>Census Tract 1035.01</t>
  </si>
  <si>
    <t>CAFB_Hunger_Heat_Map_647</t>
  </si>
  <si>
    <t>{B8319FB8-28CA-4A82-9672-DBAABD79AAC1}</t>
  </si>
  <si>
    <t>Census Tract 8006.04</t>
  </si>
  <si>
    <t>CAFB_Hunger_Heat_Map_648</t>
  </si>
  <si>
    <t>{20AC6EEE-74A4-4587-8030-99E79E990906}</t>
  </si>
  <si>
    <t>Census Tract 3003</t>
  </si>
  <si>
    <t>CAFB_Hunger_Heat_Map_649</t>
  </si>
  <si>
    <t>{6926D82D-774A-4120-A187-605A9EA46BC3}</t>
  </si>
  <si>
    <t>Census Tract 1023.02</t>
  </si>
  <si>
    <t>CAFB_Hunger_Heat_Map_650</t>
  </si>
  <si>
    <t>{849079FC-8C9A-4676-848B-5DA8D5EFF0F4}</t>
  </si>
  <si>
    <t>Census Tract 75.04</t>
  </si>
  <si>
    <t>CAFB_Hunger_Heat_Map_651</t>
  </si>
  <si>
    <t>{DF7F96E6-8231-41B3-8730-837A20E7D3B3}</t>
  </si>
  <si>
    <t>Census Tract 4506.01</t>
  </si>
  <si>
    <t>CAFB_Hunger_Heat_Map_652</t>
  </si>
  <si>
    <t>{4D5990A1-21F7-4261-A8D1-1A3495FE738A}</t>
  </si>
  <si>
    <t>Census Tract 1033</t>
  </si>
  <si>
    <t>CAFB_Hunger_Heat_Map_653</t>
  </si>
  <si>
    <t>{14C3004D-380A-41E2-A8E6-FBD935DEED41}</t>
  </si>
  <si>
    <t>Census Tract 1035.02</t>
  </si>
  <si>
    <t>CAFB_Hunger_Heat_Map_625</t>
  </si>
  <si>
    <t>{B150ED08-2AE8-4772-9157-622EE789B675}</t>
  </si>
  <si>
    <t>Census Tract 8024.05</t>
  </si>
  <si>
    <t>CAFB_Hunger_Heat_Map_626</t>
  </si>
  <si>
    <t>{5E54B639-D583-4586-96FD-D00226AFB857}</t>
  </si>
  <si>
    <t>Census Tract 4402.02</t>
  </si>
  <si>
    <t>CAFB_Hunger_Heat_Map_627</t>
  </si>
  <si>
    <t>{265DCACF-98F1-42F2-A57E-F114B79A51CF}</t>
  </si>
  <si>
    <t>Census Tract 4401</t>
  </si>
  <si>
    <t>CAFB_Hunger_Heat_Map_628</t>
  </si>
  <si>
    <t>{05CE5F09-445D-4105-9D6B-1D15E0526ED9}</t>
  </si>
  <si>
    <t>Census Tract 76.03</t>
  </si>
  <si>
    <t>CAFB_Hunger_Heat_Map_629</t>
  </si>
  <si>
    <t>{65AD7059-53E1-40E1-A2DF-14C007BC2473}</t>
  </si>
  <si>
    <t>Census Tract 8024.07</t>
  </si>
  <si>
    <t>CAFB_Hunger_Heat_Map_630</t>
  </si>
  <si>
    <t>{B26DA768-B4C7-4AC4-9BAD-D4353432D10A}</t>
  </si>
  <si>
    <t>Census Tract 1035.03</t>
  </si>
  <si>
    <t>CAFB_Hunger_Heat_Map_631</t>
  </si>
  <si>
    <t>{D13F6409-FACA-4885-8D6F-210C38F046E0}</t>
  </si>
  <si>
    <t>Census Tract 1032</t>
  </si>
  <si>
    <t>CAFB_Hunger_Heat_Map_632</t>
  </si>
  <si>
    <t>{86439E59-E372-4AAB-9452-04B0E8CBD3A0}</t>
  </si>
  <si>
    <t>Census Tract 8023.01</t>
  </si>
  <si>
    <t>CAFB_Hunger_Heat_Map_633</t>
  </si>
  <si>
    <t>{81D4F8DD-5323-4321-AF52-04FCED1269F3}</t>
  </si>
  <si>
    <t>Census Tract 4918.01</t>
  </si>
  <si>
    <t>CAFB_Hunger_Heat_Map_634</t>
  </si>
  <si>
    <t>{B7DCDA01-4880-423C-AFF5-100D0609245C}</t>
  </si>
  <si>
    <t>Census Tract 74.07</t>
  </si>
  <si>
    <t>CAFB_Hunger_Heat_Map_635</t>
  </si>
  <si>
    <t>{CEE72099-71BB-490B-A857-B3C96842AE40}</t>
  </si>
  <si>
    <t>Census Tract 75.02</t>
  </si>
  <si>
    <t>CAFB_Hunger_Heat_Map_636</t>
  </si>
  <si>
    <t>{EBB09457-6251-4311-9C58-DCB25DF1885A}</t>
  </si>
  <si>
    <t>Census Tract 4917.03</t>
  </si>
  <si>
    <t>CAFB_Hunger_Heat_Map_637</t>
  </si>
  <si>
    <t>{7C6943D6-5F18-4B61-BED2-880F06983826}</t>
  </si>
  <si>
    <t>Census Tract 1022</t>
  </si>
  <si>
    <t>CAFB_Hunger_Heat_Map_735</t>
  </si>
  <si>
    <t>{690F4122-6680-4086-B6EA-DC95586C65D4}</t>
  </si>
  <si>
    <t>Census Tract 8022.03</t>
  </si>
  <si>
    <t>CAFB_Hunger_Heat_Map_736</t>
  </si>
  <si>
    <t>{F38D6D46-4670-4AE2-BF52-4B842B8A7634}</t>
  </si>
  <si>
    <t>Census Tract 4516.02</t>
  </si>
  <si>
    <t>CAFB_Hunger_Heat_Map_737</t>
  </si>
  <si>
    <t>{1BE6D516-E9A0-4F76-B689-C86B72DC9708}</t>
  </si>
  <si>
    <t>Census Tract 4515.02</t>
  </si>
  <si>
    <t>CAFB_Hunger_Heat_Map_738</t>
  </si>
  <si>
    <t>{2D176DDB-F557-4C1C-B53C-469BCBE02C6F}</t>
  </si>
  <si>
    <t>Census Tract 1037</t>
  </si>
  <si>
    <t>CAFB_Hunger_Heat_Map_739</t>
  </si>
  <si>
    <t>{FB9499ED-AACA-439E-8A3A-F277CEFA8D17}</t>
  </si>
  <si>
    <t>Census Tract 1026</t>
  </si>
  <si>
    <t>CAFB_Hunger_Heat_Map_740</t>
  </si>
  <si>
    <t>{8FF52D49-BFFB-4F2F-9DE7-3D4123D640D9}</t>
  </si>
  <si>
    <t>Census Tract 9015.10</t>
  </si>
  <si>
    <t>CAFB_Hunger_Heat_Map_741</t>
  </si>
  <si>
    <t>{9E1A2F0B-6704-4441-9FE1-1A80D496F2F4}</t>
  </si>
  <si>
    <t>Census Tract 104</t>
  </si>
  <si>
    <t>CAFB_Hunger_Heat_Map_742</t>
  </si>
  <si>
    <t>{B98D7732-DFC0-4C49-ACAC-BCDDF8C1CCF3}</t>
  </si>
  <si>
    <t>Census Tract 4512</t>
  </si>
  <si>
    <t>CAFB_Hunger_Heat_Map_743</t>
  </si>
  <si>
    <t>{F4755B78-AD66-48F4-AE33-EC16C02A1B52}</t>
  </si>
  <si>
    <t>Census Tract 8024.06</t>
  </si>
  <si>
    <t>CAFB_Hunger_Heat_Map_744</t>
  </si>
  <si>
    <t>{21A5E4A7-5B75-4387-9769-FEC205491980}</t>
  </si>
  <si>
    <t>Census Tract 1031</t>
  </si>
  <si>
    <t>CAFB_Hunger_Heat_Map_745</t>
  </si>
  <si>
    <t>{99919863-D295-4977-828B-1A26F1434C48}</t>
  </si>
  <si>
    <t>Census Tract 1027.01</t>
  </si>
  <si>
    <t>CAFB_Hunger_Heat_Map_746</t>
  </si>
  <si>
    <t>{C393122F-9CD7-41A1-8ABE-1B4165A9622E}</t>
  </si>
  <si>
    <t>Census Tract 4917.04</t>
  </si>
  <si>
    <t>CAFB_Hunger_Heat_Map_681</t>
  </si>
  <si>
    <t>{9446623A-C2E4-4999-AEA3-EEC41114A238}</t>
  </si>
  <si>
    <t>Census Tract 4911.03</t>
  </si>
  <si>
    <t>CAFB_Hunger_Heat_Map_682</t>
  </si>
  <si>
    <t>{40B57E39-F9F8-407B-AC45-419C62A624CB}</t>
  </si>
  <si>
    <t>Census Tract 1036.01</t>
  </si>
  <si>
    <t>CAFB_Hunger_Heat_Map_683</t>
  </si>
  <si>
    <t>{26016C77-1A31-4A71-9127-C0F7A305DF73}</t>
  </si>
  <si>
    <t>Census Tract 74.06</t>
  </si>
  <si>
    <t>CAFB_Hunger_Heat_Map_693</t>
  </si>
  <si>
    <t>{8B349637-8F29-4296-8046-369E8C88A817}</t>
  </si>
  <si>
    <t>Census Tract 4509</t>
  </si>
  <si>
    <t>CAFB_Hunger_Heat_Map_694</t>
  </si>
  <si>
    <t>{0D2AF8E9-2127-4837-A928-D9D709E91934}</t>
  </si>
  <si>
    <t>Census Tract 4917.05</t>
  </si>
  <si>
    <t>CAFB_Hunger_Heat_Map_695</t>
  </si>
  <si>
    <t>{DF078017-52D0-4798-AE2D-493435E714A3}</t>
  </si>
  <si>
    <t>Census Tract 4516.01</t>
  </si>
  <si>
    <t>CAFB_Hunger_Heat_Map_696</t>
  </si>
  <si>
    <t>{0D3FEE99-FE6E-458D-A6DD-0E92BED66C84}</t>
  </si>
  <si>
    <t>Census Tract 3004</t>
  </si>
  <si>
    <t>CAFB_Hunger_Heat_Map_697</t>
  </si>
  <si>
    <t>{64714051-D099-4031-A7ED-4925E6A1AE44}</t>
  </si>
  <si>
    <t>Census Tract 74.08</t>
  </si>
  <si>
    <t>CAFB_Hunger_Heat_Map_698</t>
  </si>
  <si>
    <t>{BEA952B8-FB81-4CA6-9F3B-D7B5AF9BC4CC}</t>
  </si>
  <si>
    <t>Census Tract 4912.01</t>
  </si>
  <si>
    <t>CAFB_Hunger_Heat_Map_699</t>
  </si>
  <si>
    <t>{7A3A250D-FA8D-4A99-882F-4CC057FDC5E7}</t>
  </si>
  <si>
    <t>Census Tract 1028.01</t>
  </si>
  <si>
    <t>CAFB_Hunger_Heat_Map_700</t>
  </si>
  <si>
    <t>{0CBFD0FC-12FD-4195-8041-5E8681846FBC}</t>
  </si>
  <si>
    <t>Census Tract 4403</t>
  </si>
  <si>
    <t>CAFB_Hunger_Heat_Map_701</t>
  </si>
  <si>
    <t>{A84A5E46-E52F-4D76-8916-9A61D408090D}</t>
  </si>
  <si>
    <t>Census Tract 8021.03</t>
  </si>
  <si>
    <t>CAFB_Hunger_Heat_Map_702</t>
  </si>
  <si>
    <t>{AFBE86CC-6F0F-4DBB-979D-0D7AEF508BF5}</t>
  </si>
  <si>
    <t>Census Tract 8018.07</t>
  </si>
  <si>
    <t>CAFB_Hunger_Heat_Map_703</t>
  </si>
  <si>
    <t>{169071EF-49AF-477F-907D-2DC9DCF44A59}</t>
  </si>
  <si>
    <t>Census Tract 1027.02</t>
  </si>
  <si>
    <t>CAFB_Hunger_Heat_Map_704</t>
  </si>
  <si>
    <t>{7F25D14D-3157-4AD0-A401-11BF81B8525A}</t>
  </si>
  <si>
    <t>Census Tract 8020.02</t>
  </si>
  <si>
    <t>CAFB_Hunger_Heat_Map_705</t>
  </si>
  <si>
    <t>{D38DB623-CDFF-4D2B-A6A1-2590694911D1}</t>
  </si>
  <si>
    <t>Census Tract 74.04</t>
  </si>
  <si>
    <t>CAFB_Hunger_Heat_Map_706</t>
  </si>
  <si>
    <t>{CEA83945-BD98-4C0F-80B7-7C13700A8F13}</t>
  </si>
  <si>
    <t>Census Tract 9015.05</t>
  </si>
  <si>
    <t>CAFB_Hunger_Heat_Map_707</t>
  </si>
  <si>
    <t>{FD370939-1183-4E21-83D6-84CA7628F07D}</t>
  </si>
  <si>
    <t>Census Tract 4507.01</t>
  </si>
  <si>
    <t>CAFB_Hunger_Heat_Map_708</t>
  </si>
  <si>
    <t>{8F071159-CF4D-4B2D-9CDA-D941137EAD69}</t>
  </si>
  <si>
    <t>Census Tract 4508</t>
  </si>
  <si>
    <t>CAFB_Hunger_Heat_Map_709</t>
  </si>
  <si>
    <t>{AEA6E530-039A-4C8F-9844-F86175F346DA}</t>
  </si>
  <si>
    <t>Census Tract 1038</t>
  </si>
  <si>
    <t>CAFB_Hunger_Heat_Map_710</t>
  </si>
  <si>
    <t>{C40E5878-5D4B-417D-8CCF-7B8B20A745EA}</t>
  </si>
  <si>
    <t>Census Tract 4915.01</t>
  </si>
  <si>
    <t>CAFB_Hunger_Heat_Map_711</t>
  </si>
  <si>
    <t>{63EA50CD-99F1-4ECC-A460-455836098402}</t>
  </si>
  <si>
    <t>Census Tract 8019.08</t>
  </si>
  <si>
    <t>CAFB_Hunger_Heat_Map_712</t>
  </si>
  <si>
    <t>{4DC21C8D-28A8-439D-BF39-38C205DFA541}</t>
  </si>
  <si>
    <t>Census Tract 8018.05</t>
  </si>
  <si>
    <t>CAFB_Hunger_Heat_Map_713</t>
  </si>
  <si>
    <t>{85628B02-6560-40B6-953B-C9DB93022E32}</t>
  </si>
  <si>
    <t>Census Tract 4406</t>
  </si>
  <si>
    <t>CAFB_Hunger_Heat_Map_714</t>
  </si>
  <si>
    <t>{40F9B6BF-0A22-47F3-9491-D4DD7A88F3AE}</t>
  </si>
  <si>
    <t>Census Tract 1028.02</t>
  </si>
  <si>
    <t>CAFB_Hunger_Heat_Map_715</t>
  </si>
  <si>
    <t>{2670B9CF-1BFE-4A6C-8A9D-92BC53EED001}</t>
  </si>
  <si>
    <t>Census Tract 4905.02</t>
  </si>
  <si>
    <t>CAFB_Hunger_Heat_Map_716</t>
  </si>
  <si>
    <t>{44704474-1D44-4340-8B42-DA5866D09A18}</t>
  </si>
  <si>
    <t>Census Tract 74.03</t>
  </si>
  <si>
    <t>CAFB_Hunger_Heat_Map_717</t>
  </si>
  <si>
    <t>{37E2FFCF-11FA-40EE-B7DF-1439EDA5C3A1}</t>
  </si>
  <si>
    <t>Census Tract 4527</t>
  </si>
  <si>
    <t>CAFB_Hunger_Heat_Map_718</t>
  </si>
  <si>
    <t>{E5450B33-A8A1-4043-8079-CF480446EB56}</t>
  </si>
  <si>
    <t>Census Tract 4510</t>
  </si>
  <si>
    <t>CAFB_Hunger_Heat_Map_719</t>
  </si>
  <si>
    <t>{348E575F-DB40-4ECA-8901-676EE6799900}</t>
  </si>
  <si>
    <t>Census Tract 8021.07</t>
  </si>
  <si>
    <t>CAFB_Hunger_Heat_Map_720</t>
  </si>
  <si>
    <t>{AAEB0B77-730F-4F9A-BCFF-6883368A253C}</t>
  </si>
  <si>
    <t>Census Tract 8020.01</t>
  </si>
  <si>
    <t>CAFB_Hunger_Heat_Map_721</t>
  </si>
  <si>
    <t>{DCA8171C-F1FB-4692-A39C-55DF686ED149}</t>
  </si>
  <si>
    <t>Census Tract 74.09</t>
  </si>
  <si>
    <t>CAFB_Hunger_Heat_Map_722</t>
  </si>
  <si>
    <t>{BDBA69E3-364F-4F40-8576-BC750CC99320}</t>
  </si>
  <si>
    <t>Census Tract 4528.01</t>
  </si>
  <si>
    <t>CAFB_Hunger_Heat_Map_723</t>
  </si>
  <si>
    <t>{BAD95E93-71AC-4BE3-BD9A-50F23FC2E857}</t>
  </si>
  <si>
    <t>Census Tract 4405.02</t>
  </si>
  <si>
    <t>CAFB_Hunger_Heat_Map_724</t>
  </si>
  <si>
    <t>{DDE1DD6C-7B9B-4E7E-B2E7-4F11BA95EE44}</t>
  </si>
  <si>
    <t>Census Tract 4511</t>
  </si>
  <si>
    <t>CAFB_Hunger_Heat_Map_725</t>
  </si>
  <si>
    <t>{2377BCE1-4685-475D-8BEF-74EAA5A77589}</t>
  </si>
  <si>
    <t>Census Tract 1029.01</t>
  </si>
  <si>
    <t>CAFB_Hunger_Heat_Map_726</t>
  </si>
  <si>
    <t>{E2D96C26-378B-42BF-8BCA-EB87EC9CC021}</t>
  </si>
  <si>
    <t>Census Tract 8018.04</t>
  </si>
  <si>
    <t>CAFB_Hunger_Heat_Map_727</t>
  </si>
  <si>
    <t>{B36E069F-DA96-42C0-8999-3E2B6BFE23FA}</t>
  </si>
  <si>
    <t>Census Tract 8021.06</t>
  </si>
  <si>
    <t>CAFB_Hunger_Heat_Map_728</t>
  </si>
  <si>
    <t>{0C64F62D-F678-4D64-B0F0-A2F3CD77094F}</t>
  </si>
  <si>
    <t>Census Tract 3005</t>
  </si>
  <si>
    <t>CAFB_Hunger_Heat_Map_729</t>
  </si>
  <si>
    <t>{5DE556CF-92D4-41AC-B220-007F9FC2EC72}</t>
  </si>
  <si>
    <t>Census Tract 73.04</t>
  </si>
  <si>
    <t>CAFB_Hunger_Heat_Map_730</t>
  </si>
  <si>
    <t>{8429B0F4-B6FB-4DC7-B63A-C91AA0645C3A}</t>
  </si>
  <si>
    <t>Census Tract 4507.02</t>
  </si>
  <si>
    <t>CAFB_Hunger_Heat_Map_731</t>
  </si>
  <si>
    <t>{1D319D08-F31E-482E-8DB1-57C707938BF1}</t>
  </si>
  <si>
    <t>Census Tract 1029.02</t>
  </si>
  <si>
    <t>CAFB_Hunger_Heat_Map_732</t>
  </si>
  <si>
    <t>{6F0D96E0-25D6-455D-8375-EBB3A3CFBD87}</t>
  </si>
  <si>
    <t>Census Tract 2012.03</t>
  </si>
  <si>
    <t>CAFB_Hunger_Heat_Map_733</t>
  </si>
  <si>
    <t>{FB453DF1-560D-4F7C-B4A6-1964943876D1}</t>
  </si>
  <si>
    <t>Census Tract 4528.02</t>
  </si>
  <si>
    <t>CAFB_Hunger_Heat_Map_734</t>
  </si>
  <si>
    <t>{9FE306BB-CB3E-4860-BCC5-1EFE0E5C9194}</t>
  </si>
  <si>
    <t>Census Tract 8021.04</t>
  </si>
  <si>
    <t>CAFB_Hunger_Heat_Map_684</t>
  </si>
  <si>
    <t>{5B76CDEF-0F9E-438C-AF8E-81CE877AEB84}</t>
  </si>
  <si>
    <t>Census Tract 2010</t>
  </si>
  <si>
    <t>CAFB_Hunger_Heat_Map_685</t>
  </si>
  <si>
    <t>{76FC5EC1-E1A1-48E5-89B3-88ACA5CC40EF}</t>
  </si>
  <si>
    <t>Census Tract 98.04</t>
  </si>
  <si>
    <t>CAFB_Hunger_Heat_Map_686</t>
  </si>
  <si>
    <t>{BB146ACA-1AC3-4A8F-A75C-09A376992867}</t>
  </si>
  <si>
    <t>Census Tract 2001.06</t>
  </si>
  <si>
    <t>CAFB_Hunger_Heat_Map_687</t>
  </si>
  <si>
    <t>{40FA106D-0635-4565-88AF-8859339D6556}</t>
  </si>
  <si>
    <t>Census Tract 8018.08</t>
  </si>
  <si>
    <t>CAFB_Hunger_Heat_Map_688</t>
  </si>
  <si>
    <t>{5B3300CB-E2EA-44D7-92FF-F825F381FFC6}</t>
  </si>
  <si>
    <t>Census Tract 8019.07</t>
  </si>
  <si>
    <t>CAFB_Hunger_Heat_Map_689</t>
  </si>
  <si>
    <t>{12C16DED-E9A1-42D8-9ADA-602D2B3699E3}</t>
  </si>
  <si>
    <t>Census Tract 4518</t>
  </si>
  <si>
    <t>CAFB_Hunger_Heat_Map_690</t>
  </si>
  <si>
    <t>{3025254D-D020-4352-9EF4-9238BD9BA532}</t>
  </si>
  <si>
    <t>Census Tract 4405.01</t>
  </si>
  <si>
    <t>CAFB_Hunger_Heat_Map_691</t>
  </si>
  <si>
    <t>{7E11245E-AF2D-4035-BFEA-DD901AD14669}</t>
  </si>
  <si>
    <t>Census Tract 2011</t>
  </si>
  <si>
    <t>CAFB_Hunger_Heat_Map_692</t>
  </si>
  <si>
    <t>{AFB9DEE1-450B-462A-BAEB-0594A590C993}</t>
  </si>
  <si>
    <t>Census Tract 8018.02</t>
  </si>
  <si>
    <t>CAFB_Hunger_Heat_Map_786</t>
  </si>
  <si>
    <t>{B96846CC-095D-4FD2-9193-43ECC0D04EA7}</t>
  </si>
  <si>
    <t>Census Tract 2001.07</t>
  </si>
  <si>
    <t>CAFB_Hunger_Heat_Map_787</t>
  </si>
  <si>
    <t>{7605B7BC-B3E4-42DA-8C71-38518D8AA685}</t>
  </si>
  <si>
    <t>Census Tract 98.03</t>
  </si>
  <si>
    <t>CAFB_Hunger_Heat_Map_788</t>
  </si>
  <si>
    <t>{31548DF8-2696-4899-99DF-FB6900BE9585}</t>
  </si>
  <si>
    <t>Census Tract 8006.01</t>
  </si>
  <si>
    <t>CAFB_Hunger_Heat_Map_789</t>
  </si>
  <si>
    <t>{A69B79A9-5771-44AF-AADF-8447A80092C2}</t>
  </si>
  <si>
    <t>Census Tract 2001.02</t>
  </si>
  <si>
    <t>CAFB_Hunger_Heat_Map_790</t>
  </si>
  <si>
    <t>{9451C6CA-AB6B-4EA2-AA9D-414E9EEA5FC0}</t>
  </si>
  <si>
    <t>Census Tract 2018.01</t>
  </si>
  <si>
    <t>CAFB_Hunger_Heat_Map_791</t>
  </si>
  <si>
    <t>{D254F732-6AA7-46F5-B537-1FBA05BCA5B0}</t>
  </si>
  <si>
    <t>Census Tract 4408</t>
  </si>
  <si>
    <t>CAFB_Hunger_Heat_Map_792</t>
  </si>
  <si>
    <t>{E8FDFFCA-0320-4918-A2C0-D9C81CC3DBD0}</t>
  </si>
  <si>
    <t>Census Tract 4905.01</t>
  </si>
  <si>
    <t>CAFB_Hunger_Heat_Map_793</t>
  </si>
  <si>
    <t>{CA56C474-8358-4989-8ED6-588226E85FF1}</t>
  </si>
  <si>
    <t>Census Tract 1030</t>
  </si>
  <si>
    <t>CAFB_Hunger_Heat_Map_794</t>
  </si>
  <si>
    <t>{2CBCF17C-4AC4-473A-9745-5BA17187E4AE}</t>
  </si>
  <si>
    <t>Census Tract 8006.06</t>
  </si>
  <si>
    <t>CAFB_Hunger_Heat_Map_795</t>
  </si>
  <si>
    <t>{B34B74B5-C85A-4D92-BB62-AB7935F6637D}</t>
  </si>
  <si>
    <t>Census Tract 4913.03</t>
  </si>
  <si>
    <t>CAFB_Hunger_Heat_Map_796</t>
  </si>
  <si>
    <t>{D9C16EB2-D36A-4805-AEF6-3A26ECFD98D7}</t>
  </si>
  <si>
    <t>Census Tract 4914.01</t>
  </si>
  <si>
    <t>CAFB_Hunger_Heat_Map_797</t>
  </si>
  <si>
    <t>{D542F733-171D-4A39-8BA4-6F0031EA6EEC}</t>
  </si>
  <si>
    <t>Census Tract 98.07</t>
  </si>
  <si>
    <t>CAFB_Hunger_Heat_Map_798</t>
  </si>
  <si>
    <t>{163DA5AF-3FC9-4799-B691-FEDE77D225C3}</t>
  </si>
  <si>
    <t>Census Tract 97</t>
  </si>
  <si>
    <t>CAFB_Hunger_Heat_Map_799</t>
  </si>
  <si>
    <t>{F823072E-7984-41CF-A758-AD86E33855F1}</t>
  </si>
  <si>
    <t>Census Tract 2012.02</t>
  </si>
  <si>
    <t>CAFB_Hunger_Heat_Map_800</t>
  </si>
  <si>
    <t>{66B0BF90-DC0A-4C7A-8614-DAA72B14CF5E}</t>
  </si>
  <si>
    <t>Census Tract 4520</t>
  </si>
  <si>
    <t>CAFB_Hunger_Heat_Map_801</t>
  </si>
  <si>
    <t>{97A542D7-2699-4177-8604-87A5966164D5}</t>
  </si>
  <si>
    <t>Census Tract 4913.01</t>
  </si>
  <si>
    <t>CAFB_Hunger_Heat_Map_802</t>
  </si>
  <si>
    <t>{D008215C-0DE9-4596-89F2-9A75B97733AF}</t>
  </si>
  <si>
    <t>Census Tract 2012.04</t>
  </si>
  <si>
    <t>CAFB_Hunger_Heat_Map_803</t>
  </si>
  <si>
    <t>{1A4C9980-1AB2-44F1-87C6-447829C0E03A}</t>
  </si>
  <si>
    <t>Census Tract 98.01</t>
  </si>
  <si>
    <t>CAFB_Hunger_Heat_Map_804</t>
  </si>
  <si>
    <t>{DEF41EFB-6650-411F-9948-CD8338F2DC69}</t>
  </si>
  <si>
    <t>Census Tract 8019.06</t>
  </si>
  <si>
    <t>CAFB_Hunger_Heat_Map_805</t>
  </si>
  <si>
    <t>{5C53D604-5923-4DED-B056-8707A62D14B5}</t>
  </si>
  <si>
    <t>Census Tract 4519</t>
  </si>
  <si>
    <t>CAFB_Hunger_Heat_Map_806</t>
  </si>
  <si>
    <t>{09DDCB46-BC00-4CB1-8667-B9703E297AF0}</t>
  </si>
  <si>
    <t>Census Tract 8006.05</t>
  </si>
  <si>
    <t>CAFB_Hunger_Heat_Map_807</t>
  </si>
  <si>
    <t>{CBD452D4-080F-47CA-B535-85EC3D008A7E}</t>
  </si>
  <si>
    <t>Census Tract 8019.05</t>
  </si>
  <si>
    <t>CAFB_Hunger_Heat_Map_808</t>
  </si>
  <si>
    <t>{8AA6B8C4-84C9-4F7F-99BA-DA2272A59368}</t>
  </si>
  <si>
    <t>Census Tract 4913.02</t>
  </si>
  <si>
    <t>CAFB_Hunger_Heat_Map_809</t>
  </si>
  <si>
    <t>{83D04C78-87A1-44C0-8E4D-16ACE8176791}</t>
  </si>
  <si>
    <t>Census Tract 4407.02</t>
  </si>
  <si>
    <t>CAFB_Hunger_Heat_Map_810</t>
  </si>
  <si>
    <t>{8027FEC2-B9AF-4E34-A1D0-DBB85B9725BE}</t>
  </si>
  <si>
    <t>Census Tract 2002.01</t>
  </si>
  <si>
    <t>CAFB_Hunger_Heat_Map_811</t>
  </si>
  <si>
    <t>{583CF79D-64D6-4BCF-91D4-CA8561A0222E}</t>
  </si>
  <si>
    <t>Census Tract 4920</t>
  </si>
  <si>
    <t>CAFB_Hunger_Heat_Map_812</t>
  </si>
  <si>
    <t>{AD708202-3FC4-466A-9903-40D48450A4C4}</t>
  </si>
  <si>
    <t>Census Tract 4523.01</t>
  </si>
  <si>
    <t>CAFB_Hunger_Heat_Map_813</t>
  </si>
  <si>
    <t>{AE1CC2BF-46CA-4107-A92B-C4E62E2BB571}</t>
  </si>
  <si>
    <t>Census Tract 8018.01</t>
  </si>
  <si>
    <t>CAFB_Hunger_Heat_Map_814</t>
  </si>
  <si>
    <t>{AADAE77F-2E80-42B3-BFAA-65B6016FA13E}</t>
  </si>
  <si>
    <t>Census Tract 2009</t>
  </si>
  <si>
    <t>CAFB_Hunger_Heat_Map_815</t>
  </si>
  <si>
    <t>{B56C5C59-2601-4B7B-97F4-94FCFC9FAC66}</t>
  </si>
  <si>
    <t>Census Tract 4522</t>
  </si>
  <si>
    <t>CAFB_Hunger_Heat_Map_816</t>
  </si>
  <si>
    <t>{D41C99D0-03FD-4515-A910-2240C0D7B858}</t>
  </si>
  <si>
    <t>Census Tract 98.02</t>
  </si>
  <si>
    <t>CAFB_Hunger_Heat_Map_817</t>
  </si>
  <si>
    <t>{09E07AB1-E673-44A0-9783-CC2636E864B8}</t>
  </si>
  <si>
    <t>Census Tract 8017.04</t>
  </si>
  <si>
    <t>CAFB_Hunger_Heat_Map_818</t>
  </si>
  <si>
    <t>{54387526-C90B-4333-936B-995A496F3144}</t>
  </si>
  <si>
    <t>Census Tract 9015.04</t>
  </si>
  <si>
    <t>CAFB_Hunger_Heat_Map_819</t>
  </si>
  <si>
    <t>{57694820-2C15-4134-A173-FB3C576C7E13}</t>
  </si>
  <si>
    <t>Census Tract 2013</t>
  </si>
  <si>
    <t>CAFB_Hunger_Heat_Map_820</t>
  </si>
  <si>
    <t>{646165E2-A870-40AF-A393-6CD86ECA2C8E}</t>
  </si>
  <si>
    <t>Census Tract 4925</t>
  </si>
  <si>
    <t>CAFB_Hunger_Heat_Map_821</t>
  </si>
  <si>
    <t>{075D7BB7-4402-4FD6-8E85-0ACA4ABBE94B}</t>
  </si>
  <si>
    <t>Census Tract 98.10</t>
  </si>
  <si>
    <t>CAFB_Hunger_Heat_Map_822</t>
  </si>
  <si>
    <t>{17052433-5FDD-48C2-9F96-EC908D6FF561}</t>
  </si>
  <si>
    <t>Census Tract 4914.03</t>
  </si>
  <si>
    <t>CAFB_Hunger_Heat_Map_823</t>
  </si>
  <si>
    <t>{03D3622C-4723-42B1-8EBB-DD0D83ADB160}</t>
  </si>
  <si>
    <t>Census Tract 2014</t>
  </si>
  <si>
    <t>CAFB_Hunger_Heat_Map_824</t>
  </si>
  <si>
    <t>{472F2D31-6151-431B-8DE9-9524D5FE94C3}</t>
  </si>
  <si>
    <t>Census Tract 2001.03</t>
  </si>
  <si>
    <t>CAFB_Hunger_Heat_Map_825</t>
  </si>
  <si>
    <t>{777CB8CF-E344-4BCB-AAA5-BC78706AA653}</t>
  </si>
  <si>
    <t>Census Tract 98.11</t>
  </si>
  <si>
    <t>CAFB_Hunger_Heat_Map_826</t>
  </si>
  <si>
    <t>{A41B7F5F-4862-4F2D-9E2A-001A89B5A81C}</t>
  </si>
  <si>
    <t>Census Tract 8019.04</t>
  </si>
  <si>
    <t>CAFB_Hunger_Heat_Map_827</t>
  </si>
  <si>
    <t>{CE8AD25F-CB28-47D0-9657-439E1B2119E9}</t>
  </si>
  <si>
    <t>Census Tract 4521.02</t>
  </si>
  <si>
    <t>CAFB_Hunger_Heat_Map_747</t>
  </si>
  <si>
    <t>{6EC3C408-8FB5-4338-8622-D427CB8E10FA}</t>
  </si>
  <si>
    <t>Census Tract 4914.02</t>
  </si>
  <si>
    <t>CAFB_Hunger_Heat_Map_748</t>
  </si>
  <si>
    <t>{3EEBF3F1-D94B-41C0-A493-A456F5191A94}</t>
  </si>
  <si>
    <t>Census Tract 4521.01</t>
  </si>
  <si>
    <t>CAFB_Hunger_Heat_Map_749</t>
  </si>
  <si>
    <t>{0059B58A-72E2-4656-982D-C563F38A4156}</t>
  </si>
  <si>
    <t>Census Tract 2003.01</t>
  </si>
  <si>
    <t>CAFB_Hunger_Heat_Map_750</t>
  </si>
  <si>
    <t>{3F6F195F-4E97-4F69-9230-62CB28FFA07C}</t>
  </si>
  <si>
    <t>Census Tract 8017.06</t>
  </si>
  <si>
    <t>CAFB_Hunger_Heat_Map_751</t>
  </si>
  <si>
    <t>{472C04AB-1B7F-4218-8001-1E165788163F}</t>
  </si>
  <si>
    <t>Census Tract 4301.01</t>
  </si>
  <si>
    <t>CAFB_Hunger_Heat_Map_752</t>
  </si>
  <si>
    <t>{ABBC009C-54DC-42E8-AB56-C03D4011E8BC}</t>
  </si>
  <si>
    <t>Census Tract 2008.01</t>
  </si>
  <si>
    <t>CAFB_Hunger_Heat_Map_753</t>
  </si>
  <si>
    <t>{5E1181FB-C1B3-42C9-878D-3CD20F4FF4A0}</t>
  </si>
  <si>
    <t>Census Tract 4523.02</t>
  </si>
  <si>
    <t>CAFB_Hunger_Heat_Map_754</t>
  </si>
  <si>
    <t>{9AD64CA0-0459-49C9-A2F2-C84FF4960C13}</t>
  </si>
  <si>
    <t>Census Tract 4302.02</t>
  </si>
  <si>
    <t>CAFB_Hunger_Heat_Map_755</t>
  </si>
  <si>
    <t>{F8016353-5ED5-4B7D-A76F-3281D7D9E0A3}</t>
  </si>
  <si>
    <t>Census Tract 2003.02</t>
  </si>
  <si>
    <t>CAFB_Hunger_Heat_Map_756</t>
  </si>
  <si>
    <t>{C966498C-C5F8-44C1-97E7-9E6739547F1E}</t>
  </si>
  <si>
    <t>Census Tract 4302.03</t>
  </si>
  <si>
    <t>CAFB_Hunger_Heat_Map_757</t>
  </si>
  <si>
    <t>{5CFA8551-598F-4726-9D83-02BB82A170F3}</t>
  </si>
  <si>
    <t>Census Tract 8016</t>
  </si>
  <si>
    <t>CAFB_Hunger_Heat_Map_769</t>
  </si>
  <si>
    <t>{A4C3082B-005B-4382-95D9-9231DFFE3521}</t>
  </si>
  <si>
    <t>Census Tract 2002.02</t>
  </si>
  <si>
    <t>CAFB_Hunger_Heat_Map_770</t>
  </si>
  <si>
    <t>{A434458E-8604-490F-9D81-4D2237C7824D}</t>
  </si>
  <si>
    <t>Census Tract 8017.07</t>
  </si>
  <si>
    <t>CAFB_Hunger_Heat_Map_771</t>
  </si>
  <si>
    <t>{B49464B1-9C8E-4EE3-9F91-8A97BF60EAF4}</t>
  </si>
  <si>
    <t>Census Tract 9015.06</t>
  </si>
  <si>
    <t>CAFB_Hunger_Heat_Map_772</t>
  </si>
  <si>
    <t>{B81D5B7E-3298-416D-8AA0-6EA186756174}</t>
  </si>
  <si>
    <t>Census Tract 109</t>
  </si>
  <si>
    <t>CAFB_Hunger_Heat_Map_773</t>
  </si>
  <si>
    <t>{97FC3B3C-8966-469E-A9DF-0B319D1E8C80}</t>
  </si>
  <si>
    <t>Census Tract 8017.08</t>
  </si>
  <si>
    <t>CAFB_Hunger_Heat_Map_774</t>
  </si>
  <si>
    <t>{13E6DE2B-A9AB-4C35-BE5D-EA05AFC63D46}</t>
  </si>
  <si>
    <t>Census Tract 4525.01</t>
  </si>
  <si>
    <t>CAFB_Hunger_Heat_Map_775</t>
  </si>
  <si>
    <t>{0720516E-9FAD-4596-8D17-C3D7D8C5090E}</t>
  </si>
  <si>
    <t>Census Tract 4407.01</t>
  </si>
  <si>
    <t>CAFB_Hunger_Heat_Map_776</t>
  </si>
  <si>
    <t>{C285DCF2-AEEC-4C42-B275-ED20DC65BF8E}</t>
  </si>
  <si>
    <t>Census Tract 2005</t>
  </si>
  <si>
    <t>CAFB_Hunger_Heat_Map_777</t>
  </si>
  <si>
    <t>{EF2F1C4C-CF61-42CC-826E-2E84E8C83E14}</t>
  </si>
  <si>
    <t>Census Tract 4914.04</t>
  </si>
  <si>
    <t>CAFB_Hunger_Heat_Map_778</t>
  </si>
  <si>
    <t>{072D9F88-2467-49A5-BB5B-EFC494593365}</t>
  </si>
  <si>
    <t>Census Tract 8015</t>
  </si>
  <si>
    <t>CAFB_Hunger_Heat_Map_779</t>
  </si>
  <si>
    <t>{A79BE9F7-91FD-473C-ABE5-BBCDA65E81DE}</t>
  </si>
  <si>
    <t>Census Tract 2003.03</t>
  </si>
  <si>
    <t>CAFB_Hunger_Heat_Map_780</t>
  </si>
  <si>
    <t>{B33D15B9-5FAB-4EBB-8540-A056CB755448}</t>
  </si>
  <si>
    <t>Census Tract 4525.02</t>
  </si>
  <si>
    <t>CAFB_Hunger_Heat_Map_781</t>
  </si>
  <si>
    <t>{F0465789-C3CE-47C0-A1FB-3FAB328B42F1}</t>
  </si>
  <si>
    <t>Census Tract 8007.07</t>
  </si>
  <si>
    <t>CAFB_Hunger_Heat_Map_782</t>
  </si>
  <si>
    <t>{AB82E4AB-49D6-4910-8137-80B5CA7CEC5E}</t>
  </si>
  <si>
    <t>Census Tract 2015</t>
  </si>
  <si>
    <t>CAFB_Hunger_Heat_Map_783</t>
  </si>
  <si>
    <t>{C8E23B8A-B114-46A9-9360-37E6288E34FD}</t>
  </si>
  <si>
    <t>Census Tract 2016</t>
  </si>
  <si>
    <t>CAFB_Hunger_Heat_Map_784</t>
  </si>
  <si>
    <t>{8F72A929-1412-4F84-84EC-13F37105C20B}</t>
  </si>
  <si>
    <t>Census Tract 8019.01</t>
  </si>
  <si>
    <t>CAFB_Hunger_Heat_Map_785</t>
  </si>
  <si>
    <t>{06A75936-B0E4-4B83-9A48-03477F71361D}</t>
  </si>
  <si>
    <t>Census Tract 9015.07</t>
  </si>
  <si>
    <t>CAFB_Hunger_Heat_Map_758</t>
  </si>
  <si>
    <t>{20836CF7-66A1-498B-92AF-0D8A4BA5BA74}</t>
  </si>
  <si>
    <t>Census Tract 4914.05</t>
  </si>
  <si>
    <t>CAFB_Hunger_Heat_Map_759</t>
  </si>
  <si>
    <t>{2A4EF6E0-6B15-42CD-BF85-0D226BB2A397}</t>
  </si>
  <si>
    <t>Census Tract 4318.02</t>
  </si>
  <si>
    <t>CAFB_Hunger_Heat_Map_760</t>
  </si>
  <si>
    <t>{A2E4E4BC-AA32-41DA-BFC7-53A4DC2E6B16}</t>
  </si>
  <si>
    <t>Census Tract 8017.02</t>
  </si>
  <si>
    <t>CAFB_Hunger_Heat_Map_761</t>
  </si>
  <si>
    <t>{2D010FFD-5815-4F68-8BC8-6EEB3399C6A2}</t>
  </si>
  <si>
    <t>Census Tract 2006</t>
  </si>
  <si>
    <t>CAFB_Hunger_Heat_Map_762</t>
  </si>
  <si>
    <t>{1E9E56D7-0E02-46DF-B851-DE7C854A63DB}</t>
  </si>
  <si>
    <t>Census Tract 2004.06</t>
  </si>
  <si>
    <t>CAFB_Hunger_Heat_Map_763</t>
  </si>
  <si>
    <t>{6CF6E113-B0D3-45D1-B2B2-A8D187302267}</t>
  </si>
  <si>
    <t>Census Tract 4302.01</t>
  </si>
  <si>
    <t>CAFB_Hunger_Heat_Map_764</t>
  </si>
  <si>
    <t>{30C1CAA6-062F-455D-9206-FB811ACFDA38}</t>
  </si>
  <si>
    <t>Census Tract 9015.08</t>
  </si>
  <si>
    <t>CAFB_Hunger_Heat_Map_765</t>
  </si>
  <si>
    <t>{C622D3D8-F07C-4787-9D53-A9D13CA44427}</t>
  </si>
  <si>
    <t>Census Tract 2004.05</t>
  </si>
  <si>
    <t>CAFB_Hunger_Heat_Map_766</t>
  </si>
  <si>
    <t>{9D7EAFC5-166E-42F1-A9C5-F54E1149399C}</t>
  </si>
  <si>
    <t>Census Tract 8017.01</t>
  </si>
  <si>
    <t>CAFB_Hunger_Heat_Map_767</t>
  </si>
  <si>
    <t>{8FC5E897-7B90-4FF9-8479-7E73340049B5}</t>
  </si>
  <si>
    <t>Census Tract 4526</t>
  </si>
  <si>
    <t>CAFB_Hunger_Heat_Map_768</t>
  </si>
  <si>
    <t>{489173F2-7073-41C3-ABA6-6D4E3BEC4EF5}</t>
  </si>
  <si>
    <t>Census Tract 2008.02</t>
  </si>
  <si>
    <t>CAFB_Hunger_Heat_Map_875</t>
  </si>
  <si>
    <t>{AD607537-CBD5-4272-9076-E775AC4510FB}</t>
  </si>
  <si>
    <t>Census Tract 2004.07</t>
  </si>
  <si>
    <t>CAFB_Hunger_Heat_Map_876</t>
  </si>
  <si>
    <t>{99ADDFB7-7937-48EC-9C7B-4FF3DF608B35}</t>
  </si>
  <si>
    <t>Census Tract 2004.04</t>
  </si>
  <si>
    <t>CAFB_Hunger_Heat_Map_877</t>
  </si>
  <si>
    <t>{1C983093-2D4E-482C-9F37-63AFC7E4D583}</t>
  </si>
  <si>
    <t>Census Tract 4524</t>
  </si>
  <si>
    <t>CAFB_Hunger_Heat_Map_878</t>
  </si>
  <si>
    <t>{FE228221-514E-4641-B996-B336BC843B97}</t>
  </si>
  <si>
    <t>Census Tract 9016.02</t>
  </si>
  <si>
    <t>CAFB_Hunger_Heat_Map_879</t>
  </si>
  <si>
    <t>{30918D15-7F6E-415D-8980-8AE6BA1DC1EF}</t>
  </si>
  <si>
    <t>Census Tract 4304</t>
  </si>
  <si>
    <t>CAFB_Hunger_Heat_Map_880</t>
  </si>
  <si>
    <t>{DFD42EFA-C0A7-4A11-95B2-4B20E23C213F}</t>
  </si>
  <si>
    <t>Census Tract 2018.02</t>
  </si>
  <si>
    <t>CAFB_Hunger_Heat_Map_881</t>
  </si>
  <si>
    <t>{8BFC829A-6028-4986-A4E6-E92FEC791B8D}</t>
  </si>
  <si>
    <t>Census Tract 8007.06</t>
  </si>
  <si>
    <t>CAFB_Hunger_Heat_Map_882</t>
  </si>
  <si>
    <t>{242055BF-2184-4C08-821C-E108953C55FF}</t>
  </si>
  <si>
    <t>Census Tract 4301.02</t>
  </si>
  <si>
    <t>CAFB_Hunger_Heat_Map_883</t>
  </si>
  <si>
    <t>{EE494C5A-476E-4097-8C5C-46DE8B0388C0}</t>
  </si>
  <si>
    <t>Census Tract 8014.05</t>
  </si>
  <si>
    <t>CAFB_Hunger_Heat_Map_884</t>
  </si>
  <si>
    <t>{946AB669-A8FE-45C6-B204-C24FC31C3386}</t>
  </si>
  <si>
    <t>Census Tract 2019</t>
  </si>
  <si>
    <t>CAFB_Hunger_Heat_Map_885</t>
  </si>
  <si>
    <t>{8751C4E1-E1EE-411A-97D1-0DE190615E1D}</t>
  </si>
  <si>
    <t>Census Tract 4319</t>
  </si>
  <si>
    <t>CAFB_Hunger_Heat_Map_886</t>
  </si>
  <si>
    <t>{C7E419DD-A2A8-430F-A785-84605E53AD63}</t>
  </si>
  <si>
    <t>Census Tract 2004.03</t>
  </si>
  <si>
    <t>CAFB_Hunger_Heat_Map_887</t>
  </si>
  <si>
    <t>{B8CD05EC-341D-40A3-8718-BBEBD8F7539E}</t>
  </si>
  <si>
    <t>Census Tract 8012.14</t>
  </si>
  <si>
    <t>CAFB_Hunger_Heat_Map_888</t>
  </si>
  <si>
    <t>{F966C516-184C-447D-A147-DD9C7B6A4206}</t>
  </si>
  <si>
    <t>Census Tract 8012.12</t>
  </si>
  <si>
    <t>CAFB_Hunger_Heat_Map_889</t>
  </si>
  <si>
    <t>{D38C37BF-1259-47AE-9D5D-02A435BF761C}</t>
  </si>
  <si>
    <t>Census Tract 4318.01</t>
  </si>
  <si>
    <t>CAFB_Hunger_Heat_Map_890</t>
  </si>
  <si>
    <t>{7A9A1138-385C-4CD8-9445-440673784B77}</t>
  </si>
  <si>
    <t>Census Tract 2007.02</t>
  </si>
  <si>
    <t>CAFB_Hunger_Heat_Map_891</t>
  </si>
  <si>
    <t>{D0B306A1-4656-415D-BDB3-B2B47995FCC2}</t>
  </si>
  <si>
    <t>Census Tract 8014.08</t>
  </si>
  <si>
    <t>CAFB_Hunger_Heat_Map_892</t>
  </si>
  <si>
    <t>{0003194E-7619-4E0A-A776-CF3591264FAB}</t>
  </si>
  <si>
    <t>Census Tract 9019</t>
  </si>
  <si>
    <t>CAFB_Hunger_Heat_Map_893</t>
  </si>
  <si>
    <t>{B1B542D1-2440-46CF-9D38-F78D28A74315}</t>
  </si>
  <si>
    <t>Census Tract 2007.03</t>
  </si>
  <si>
    <t>CAFB_Hunger_Heat_Map_894</t>
  </si>
  <si>
    <t>{6691D961-46E1-430D-8A12-5B71435AE3A1}</t>
  </si>
  <si>
    <t>Census Tract 2020.01</t>
  </si>
  <si>
    <t>CAFB_Hunger_Heat_Map_895</t>
  </si>
  <si>
    <t>{098DCBEF-F057-46AB-9681-612C6E78C91E}</t>
  </si>
  <si>
    <t>Census Tract 4305</t>
  </si>
  <si>
    <t>CAFB_Hunger_Heat_Map_896</t>
  </si>
  <si>
    <t>{C9B8EDA9-B932-48E9-B2C0-BEC5A7221778}</t>
  </si>
  <si>
    <t>Census Tract 8014.04</t>
  </si>
  <si>
    <t>CAFB_Hunger_Heat_Map_897</t>
  </si>
  <si>
    <t>{4D0B3CFA-D3BB-45E0-A8D6-DDA7030071D3}</t>
  </si>
  <si>
    <t>Census Tract 4203</t>
  </si>
  <si>
    <t>CAFB_Hunger_Heat_Map_898</t>
  </si>
  <si>
    <t>{68EE8FF1-4F5E-4DB2-A793-3D5C46B23AA0}</t>
  </si>
  <si>
    <t>Census Tract 9014.07</t>
  </si>
  <si>
    <t>CAFB_Hunger_Heat_Map_899</t>
  </si>
  <si>
    <t>{83D78B4F-5349-41A9-AEE5-3A31C144ABF9}</t>
  </si>
  <si>
    <t>Census Tract 8014.07</t>
  </si>
  <si>
    <t>CAFB_Hunger_Heat_Map_900</t>
  </si>
  <si>
    <t>{69C2057E-841F-42CD-A308-3FF15E26E607}</t>
  </si>
  <si>
    <t>Census Tract 9014.10</t>
  </si>
  <si>
    <t>CAFB_Hunger_Heat_Map_901</t>
  </si>
  <si>
    <t>{772B6E18-0427-4EAC-8558-153A0E8990C5}</t>
  </si>
  <si>
    <t>Census Tract 4320</t>
  </si>
  <si>
    <t>CAFB_Hunger_Heat_Map_902</t>
  </si>
  <si>
    <t>{6BC7E772-0B94-4B91-9538-8EF3200B07AA}</t>
  </si>
  <si>
    <t>Census Tract 9014.08</t>
  </si>
  <si>
    <t>CAFB_Hunger_Heat_Map_903</t>
  </si>
  <si>
    <t>{2DCDAF72-F88B-4A73-A008-9E4798637AF7}</t>
  </si>
  <si>
    <t>Census Tract 4201</t>
  </si>
  <si>
    <t>CAFB_Hunger_Heat_Map_904</t>
  </si>
  <si>
    <t>{EA7F1A87-DE43-4B0A-972A-5B36543A02A2}</t>
  </si>
  <si>
    <t>Census Tract 4202.03</t>
  </si>
  <si>
    <t>CAFB_Hunger_Heat_Map_905</t>
  </si>
  <si>
    <t>{A7A2DE6B-894D-4781-888E-007E2DB579CF}</t>
  </si>
  <si>
    <t>Census Tract 4204</t>
  </si>
  <si>
    <t>CAFB_Hunger_Heat_Map_906</t>
  </si>
  <si>
    <t>{32A450A4-A32C-4B8B-9FBF-CCEE92DA205A}</t>
  </si>
  <si>
    <t>Census Tract 8014.09</t>
  </si>
  <si>
    <t>CAFB_Hunger_Heat_Map_907</t>
  </si>
  <si>
    <t>{489EC14E-BB94-48F0-B4C6-F10A9DA609B7}</t>
  </si>
  <si>
    <t>Census Tract 4321</t>
  </si>
  <si>
    <t>CAFB_Hunger_Heat_Map_908</t>
  </si>
  <si>
    <t>{95AB6726-833C-472C-994B-D7B1205D50F0}</t>
  </si>
  <si>
    <t>Census Tract 8012.11</t>
  </si>
  <si>
    <t>CAFB_Hunger_Heat_Map_909</t>
  </si>
  <si>
    <t>{06F668F2-711D-46A7-9AAE-CF5F93606388}</t>
  </si>
  <si>
    <t>Census Tract 4322.02</t>
  </si>
  <si>
    <t>CAFB_Hunger_Heat_Map_910</t>
  </si>
  <si>
    <t>{1D30E512-F0C5-4704-B461-63E10D6A2854}</t>
  </si>
  <si>
    <t>Census Tract 9017.02</t>
  </si>
  <si>
    <t>CAFB_Hunger_Heat_Map_911</t>
  </si>
  <si>
    <t>{0AA6EBF9-F26E-4FE3-9E3A-69BC5470EAF2}</t>
  </si>
  <si>
    <t>Census Tract 4205.03</t>
  </si>
  <si>
    <t>CAFB_Hunger_Heat_Map_912</t>
  </si>
  <si>
    <t>{C121EF10-5949-4CCB-A444-0E3816FC7A74}</t>
  </si>
  <si>
    <t>Census Tract 4202.02</t>
  </si>
  <si>
    <t>CAFB_Hunger_Heat_Map_913</t>
  </si>
  <si>
    <t>{CE579BAE-38C4-4E22-95E4-7F0384E33E01}</t>
  </si>
  <si>
    <t>Census Tract 2020.02</t>
  </si>
  <si>
    <t>CAFB_Hunger_Heat_Map_914</t>
  </si>
  <si>
    <t>{C5C333E0-26F6-4FE4-A714-2C73BC9419D2}</t>
  </si>
  <si>
    <t>Census Tract 8007.04</t>
  </si>
  <si>
    <t>CAFB_Hunger_Heat_Map_915</t>
  </si>
  <si>
    <t>{DD1C1CFC-4ADD-4F9B-89FF-77C67CCDC826}</t>
  </si>
  <si>
    <t>Census Tract 4206</t>
  </si>
  <si>
    <t>CAFB_Hunger_Heat_Map_916</t>
  </si>
  <si>
    <t>{4AC99E0E-90D2-4C4E-87D2-A15E23D0C477}</t>
  </si>
  <si>
    <t>Census Tract 4306</t>
  </si>
  <si>
    <t>CAFB_Hunger_Heat_Map_917</t>
  </si>
  <si>
    <t>{8A010C61-7102-49B7-AC8C-8F47AD252E19}</t>
  </si>
  <si>
    <t>Census Tract 9014.11</t>
  </si>
  <si>
    <t>CAFB_Hunger_Heat_Map_918</t>
  </si>
  <si>
    <t>{FEEE64D5-EAF3-4EB0-81DD-063830655CDF}</t>
  </si>
  <si>
    <t>Census Tract 4322.01</t>
  </si>
  <si>
    <t>CAFB_Hunger_Heat_Map_919</t>
  </si>
  <si>
    <t>{D4B1A349-F629-41AF-B0FE-5EF5D0942C8A}</t>
  </si>
  <si>
    <t>Census Tract 4309.02</t>
  </si>
  <si>
    <t>CAFB_Hunger_Heat_Map_920</t>
  </si>
  <si>
    <t>{B55ACB84-E7D8-459B-BC15-260A4E677B91}</t>
  </si>
  <si>
    <t>Census Tract 4202.01</t>
  </si>
  <si>
    <t>CAFB_Hunger_Heat_Map_921</t>
  </si>
  <si>
    <t>{E42542E2-6C40-45A5-9F16-F2C18AC380CD}</t>
  </si>
  <si>
    <t>Census Tract 4308.02</t>
  </si>
  <si>
    <t>CAFB_Hunger_Heat_Map_922</t>
  </si>
  <si>
    <t>{4844F434-D2A5-4152-ADBA-B7BC8645A1A7}</t>
  </si>
  <si>
    <t>Census Tract 4307</t>
  </si>
  <si>
    <t>CAFB_Hunger_Heat_Map_923</t>
  </si>
  <si>
    <t>{25A5C5A4-8E4D-47E0-8D43-FB08E62F50B1}</t>
  </si>
  <si>
    <t>Census Tract 9016.01</t>
  </si>
  <si>
    <t>CAFB_Hunger_Heat_Map_924</t>
  </si>
  <si>
    <t>{FE7D489D-E12D-4F3C-BA45-E7B2B6356A5F}</t>
  </si>
  <si>
    <t>Census Tract 4205.02</t>
  </si>
  <si>
    <t>CAFB_Hunger_Heat_Map_828</t>
  </si>
  <si>
    <t>{3D4C30ED-841A-41C4-B58B-37D5053BC1E1}</t>
  </si>
  <si>
    <t>Census Tract 4309.01</t>
  </si>
  <si>
    <t>CAFB_Hunger_Heat_Map_829</t>
  </si>
  <si>
    <t>{D8068B58-9DE6-4666-9039-5424FCB3DFE3}</t>
  </si>
  <si>
    <t>Census Tract 4207</t>
  </si>
  <si>
    <t>CAFB_Hunger_Heat_Map_830</t>
  </si>
  <si>
    <t>{BF1194BD-A585-4739-97DB-3DA5934A78AF}</t>
  </si>
  <si>
    <t>Census Tract 4310.01</t>
  </si>
  <si>
    <t>CAFB_Hunger_Heat_Map_831</t>
  </si>
  <si>
    <t>{55531436-8E34-4E81-9501-DFCD300B88ED}</t>
  </si>
  <si>
    <t>Census Tract 4152</t>
  </si>
  <si>
    <t>CAFB_Hunger_Heat_Map_832</t>
  </si>
  <si>
    <t>{D949CFD2-D3B5-45F1-8D03-4500633290C8}</t>
  </si>
  <si>
    <t>Census Tract 4308.01</t>
  </si>
  <si>
    <t>CAFB_Hunger_Heat_Map_833</t>
  </si>
  <si>
    <t>{985AA64C-7B13-445D-8954-8D53CF35FECC}</t>
  </si>
  <si>
    <t>Census Tract 9014.03</t>
  </si>
  <si>
    <t>CAFB_Hunger_Heat_Map_834</t>
  </si>
  <si>
    <t>{A1605CD4-FA0A-4AA4-A2A5-8A6706374FE3}</t>
  </si>
  <si>
    <t>Census Tract 9014.09</t>
  </si>
  <si>
    <t>CAFB_Hunger_Heat_Map_835</t>
  </si>
  <si>
    <t>{1780E8A1-3021-417B-A670-CBBEDA5FB3C0}</t>
  </si>
  <si>
    <t>Census Tract 4205.01</t>
  </si>
  <si>
    <t>CAFB_Hunger_Heat_Map_836</t>
  </si>
  <si>
    <t>{0F91629B-01CA-4522-B6B6-253CBFF7075A}</t>
  </si>
  <si>
    <t>Census Tract 4151</t>
  </si>
  <si>
    <t>CAFB_Hunger_Heat_Map_837</t>
  </si>
  <si>
    <t>{B325327B-971E-4052-AAB6-3E682ACE339B}</t>
  </si>
  <si>
    <t>Census Tract 8014.06</t>
  </si>
  <si>
    <t>CAFB_Hunger_Heat_Map_838</t>
  </si>
  <si>
    <t>{7E8A398C-9A30-4C4D-9AEC-D4F977BF1F91}</t>
  </si>
  <si>
    <t>Census Tract 8012.13</t>
  </si>
  <si>
    <t>CAFB_Hunger_Heat_Map_848</t>
  </si>
  <si>
    <t>{A2D2212A-8ED9-4106-8650-675DB47EEEB5}</t>
  </si>
  <si>
    <t>Census Tract 9201</t>
  </si>
  <si>
    <t>CAFB_Hunger_Heat_Map_849</t>
  </si>
  <si>
    <t>{BCC20FB7-E9AC-4D28-AE1F-22DA775C54F1}</t>
  </si>
  <si>
    <t>Census Tract 4208</t>
  </si>
  <si>
    <t>CAFB_Hunger_Heat_Map_850</t>
  </si>
  <si>
    <t>{E958EC39-EDA8-48F4-81DF-B6BA3FE874FE}</t>
  </si>
  <si>
    <t>Census Tract 4323</t>
  </si>
  <si>
    <t>CAFB_Hunger_Heat_Map_851</t>
  </si>
  <si>
    <t>{DAE3FEAB-3CED-493D-9D59-FB8CC6E36DB0}</t>
  </si>
  <si>
    <t>Census Tract 4921</t>
  </si>
  <si>
    <t>CAFB_Hunger_Heat_Map_852</t>
  </si>
  <si>
    <t>{92EEBFE1-C466-4E9D-97BC-A04073578579}</t>
  </si>
  <si>
    <t>Census Tract 4223.01</t>
  </si>
  <si>
    <t>CAFB_Hunger_Heat_Map_853</t>
  </si>
  <si>
    <t>{205A6A61-A482-4F0E-B02C-FE28AA21AEDE}</t>
  </si>
  <si>
    <t>Census Tract 8010.05</t>
  </si>
  <si>
    <t>CAFB_Hunger_Heat_Map_854</t>
  </si>
  <si>
    <t>{D692358B-9453-4B7E-BE4A-EFF086C8B4DF}</t>
  </si>
  <si>
    <t>Census Tract 9017.01</t>
  </si>
  <si>
    <t>CAFB_Hunger_Heat_Map_855</t>
  </si>
  <si>
    <t>{23261F10-9312-4E75-851A-4802FCE951A0}</t>
  </si>
  <si>
    <t>Census Tract 9014.12</t>
  </si>
  <si>
    <t>CAFB_Hunger_Heat_Map_856</t>
  </si>
  <si>
    <t>{4064464C-366E-4155-87A8-C9DB7FC6D69A}</t>
  </si>
  <si>
    <t>Census Tract 8012.15</t>
  </si>
  <si>
    <t>CAFB_Hunger_Heat_Map_857</t>
  </si>
  <si>
    <t>{F5C4A008-2352-47A9-8F33-4999F6B56D76}</t>
  </si>
  <si>
    <t>Census Tract 4223.02</t>
  </si>
  <si>
    <t>CAFB_Hunger_Heat_Map_858</t>
  </si>
  <si>
    <t>{37512975-2E2F-4F30-AEC0-0C01CD25303B}</t>
  </si>
  <si>
    <t>Census Tract 4310.02</t>
  </si>
  <si>
    <t>CAFB_Hunger_Heat_Map_859</t>
  </si>
  <si>
    <t>{2EE7E40D-1A85-4049-923C-EF981DB9877D}</t>
  </si>
  <si>
    <t>Census Tract 9202</t>
  </si>
  <si>
    <t>CAFB_Hunger_Heat_Map_860</t>
  </si>
  <si>
    <t>{DF467E42-2033-435B-B2BC-2EB734E9B953}</t>
  </si>
  <si>
    <t>Census Tract 8012.10</t>
  </si>
  <si>
    <t>CAFB_Hunger_Heat_Map_861</t>
  </si>
  <si>
    <t>{B5CB0EE9-A07B-4058-BBA8-7DBF15FED3D0}</t>
  </si>
  <si>
    <t>Census Tract 9102.02</t>
  </si>
  <si>
    <t>CAFB_Hunger_Heat_Map_862</t>
  </si>
  <si>
    <t>{E8893261-D0A6-4085-9CC6-F02D1C28711D}</t>
  </si>
  <si>
    <t>Census Tract 4210.01</t>
  </si>
  <si>
    <t>CAFB_Hunger_Heat_Map_863</t>
  </si>
  <si>
    <t>{804E9715-DBCF-40A3-8A93-DB423508D9FD}</t>
  </si>
  <si>
    <t>Census Tract 9012.31</t>
  </si>
  <si>
    <t>CAFB_Hunger_Heat_Map_864</t>
  </si>
  <si>
    <t>{7DCA0674-D628-4D6A-A969-B2353A35B7CC}</t>
  </si>
  <si>
    <t>Census Tract 8008</t>
  </si>
  <si>
    <t>CAFB_Hunger_Heat_Map_865</t>
  </si>
  <si>
    <t>{3A5D8BE4-F210-4795-AB88-367C210C19D9}</t>
  </si>
  <si>
    <t>Census Tract 4214</t>
  </si>
  <si>
    <t>CAFB_Hunger_Heat_Map_866</t>
  </si>
  <si>
    <t>{17206743-DC7B-4C7A-89A4-06CA2833EDDB}</t>
  </si>
  <si>
    <t>Census Tract 4224.03</t>
  </si>
  <si>
    <t>CAFB_Hunger_Heat_Map_867</t>
  </si>
  <si>
    <t>{5C87583C-3429-4AF3-A966-1C9684B5863F}</t>
  </si>
  <si>
    <t>Census Tract 4315</t>
  </si>
  <si>
    <t>CAFB_Hunger_Heat_Map_868</t>
  </si>
  <si>
    <t>{EE1889F6-97D0-4B4D-8CAB-31DC0DBC454A}</t>
  </si>
  <si>
    <t>Census Tract 8014.11</t>
  </si>
  <si>
    <t>CAFB_Hunger_Heat_Map_869</t>
  </si>
  <si>
    <t>{8859A62A-B819-4FB4-9A1D-050648838804}</t>
  </si>
  <si>
    <t>Census Tract 4210.02</t>
  </si>
  <si>
    <t>CAFB_Hunger_Heat_Map_870</t>
  </si>
  <si>
    <t>{5C030D5F-4AAA-4DAE-82E7-11D8FB8F80E9}</t>
  </si>
  <si>
    <t>Census Tract 4314</t>
  </si>
  <si>
    <t>CAFB_Hunger_Heat_Map_871</t>
  </si>
  <si>
    <t>{E15AAF6C-5690-4020-A4EF-3100771C3E15}</t>
  </si>
  <si>
    <t>Census Tract 4316</t>
  </si>
  <si>
    <t>CAFB_Hunger_Heat_Map_872</t>
  </si>
  <si>
    <t>{32CFFDAC-7868-49CD-B9CB-4FDEA292E3D6}</t>
  </si>
  <si>
    <t>Census Tract 8007.05</t>
  </si>
  <si>
    <t>CAFB_Hunger_Heat_Map_873</t>
  </si>
  <si>
    <t>{69E3165D-1641-474A-AC95-B80267EC50E8}</t>
  </si>
  <si>
    <t>Census Tract 4324.02</t>
  </si>
  <si>
    <t>CAFB_Hunger_Heat_Map_874</t>
  </si>
  <si>
    <t>{5113C801-9193-40A2-9DFB-B197CC1E0125}</t>
  </si>
  <si>
    <t>Census Tract 4324.01</t>
  </si>
  <si>
    <t>CAFB_Hunger_Heat_Map_839</t>
  </si>
  <si>
    <t>{7E9FE274-7FE4-48EA-977D-433CBC332418}</t>
  </si>
  <si>
    <t>Census Tract 8012.17</t>
  </si>
  <si>
    <t>CAFB_Hunger_Heat_Map_840</t>
  </si>
  <si>
    <t>{D448408D-52BE-4045-9FA9-33E0B56D56D7}</t>
  </si>
  <si>
    <t>Census Tract 8013.05</t>
  </si>
  <si>
    <t>CAFB_Hunger_Heat_Map_841</t>
  </si>
  <si>
    <t>{DD27D5AB-55F3-4740-981F-E464B7569504}</t>
  </si>
  <si>
    <t>Census Tract 4313</t>
  </si>
  <si>
    <t>CAFB_Hunger_Heat_Map_842</t>
  </si>
  <si>
    <t>{AB1173D7-5418-476B-B146-2E7343464022}</t>
  </si>
  <si>
    <t>Census Tract 8012.07</t>
  </si>
  <si>
    <t>CAFB_Hunger_Heat_Map_843</t>
  </si>
  <si>
    <t>{0E8163D5-FE26-4968-AB3C-01B0980978FF}</t>
  </si>
  <si>
    <t>Census Tract 9102.01</t>
  </si>
  <si>
    <t>CAFB_Hunger_Heat_Map_844</t>
  </si>
  <si>
    <t>{FD388276-8C79-46E0-A9E8-D092A747E65C}</t>
  </si>
  <si>
    <t>Census Tract 4153</t>
  </si>
  <si>
    <t>CAFB_Hunger_Heat_Map_845</t>
  </si>
  <si>
    <t>{895BBE82-04B4-4818-B976-7D94D1622169}</t>
  </si>
  <si>
    <t>Census Tract 9014.17</t>
  </si>
  <si>
    <t>CAFB_Hunger_Heat_Map_846</t>
  </si>
  <si>
    <t>{F339F3C8-A80B-4E17-9D3D-CA4F70319A35}</t>
  </si>
  <si>
    <t>Census Tract 8010.06</t>
  </si>
  <si>
    <t>CAFB_Hunger_Heat_Map_847</t>
  </si>
  <si>
    <t>{F192F7BE-5CF9-4D5E-AC07-DCF61AC6C2E1}</t>
  </si>
  <si>
    <t>Census Tract 4213</t>
  </si>
  <si>
    <t>CAFB_Hunger_Heat_Map_977</t>
  </si>
  <si>
    <t>{12DC6023-68EC-4CE7-B465-AB2763A005F8}</t>
  </si>
  <si>
    <t>Census Tract 9014.13</t>
  </si>
  <si>
    <t>CAFB_Hunger_Heat_Map_978</t>
  </si>
  <si>
    <t>{5D289FE3-2C5F-4412-AE84-8707EFF22E4C}</t>
  </si>
  <si>
    <t>Census Tract 4224.02</t>
  </si>
  <si>
    <t>CAFB_Hunger_Heat_Map_979</t>
  </si>
  <si>
    <t>{4D3F95C2-25E7-425E-BB44-A4176393D0B4}</t>
  </si>
  <si>
    <t>Census Tract 8014.10</t>
  </si>
  <si>
    <t>CAFB_Hunger_Heat_Map_980</t>
  </si>
  <si>
    <t>{80EC06CC-C822-47A7-A712-32612FCEB90E}</t>
  </si>
  <si>
    <t>Census Tract 9101</t>
  </si>
  <si>
    <t>CAFB_Hunger_Heat_Map_981</t>
  </si>
  <si>
    <t>{C0198436-1E60-4CE4-8512-A461E01A74D3}</t>
  </si>
  <si>
    <t>Census Tract 4156</t>
  </si>
  <si>
    <t>CAFB_Hunger_Heat_Map_982</t>
  </si>
  <si>
    <t>{A420D493-6284-4B82-9D81-414A03A54C37}</t>
  </si>
  <si>
    <t>Census Tract 4224.01</t>
  </si>
  <si>
    <t>CAFB_Hunger_Heat_Map_983</t>
  </si>
  <si>
    <t>{DBD76927-C8B5-4CAF-8887-AF03FF5787F9}</t>
  </si>
  <si>
    <t>Census Tract 8012.16</t>
  </si>
  <si>
    <t>CAFB_Hunger_Heat_Map_984</t>
  </si>
  <si>
    <t>{F5C7CC52-B625-44F3-95C9-260B0C575DB4}</t>
  </si>
  <si>
    <t>Census Tract 9103.01</t>
  </si>
  <si>
    <t>CAFB_Hunger_Heat_Map_985</t>
  </si>
  <si>
    <t>{843990A2-379C-47E4-A76C-40C1166894C5}</t>
  </si>
  <si>
    <t>Census Tract 4325</t>
  </si>
  <si>
    <t>CAFB_Hunger_Heat_Map_986</t>
  </si>
  <si>
    <t>{18187E4D-3F7E-471C-A8F1-3B847E5DCF6B}</t>
  </si>
  <si>
    <t>Census Tract 4154.01</t>
  </si>
  <si>
    <t>CAFB_Hunger_Heat_Map_987</t>
  </si>
  <si>
    <t>{2D7B8B39-74F5-4D20-B3DD-659CF3D11366}</t>
  </si>
  <si>
    <t>Census Tract 4211.02</t>
  </si>
  <si>
    <t>CAFB_Hunger_Heat_Map_988</t>
  </si>
  <si>
    <t>{85402CD1-C765-495D-B4A3-5271A29E7654}</t>
  </si>
  <si>
    <t>Census Tract 4211.01</t>
  </si>
  <si>
    <t>CAFB_Hunger_Heat_Map_989</t>
  </si>
  <si>
    <t>{6DA6983D-3637-429A-A842-606924E95D02}</t>
  </si>
  <si>
    <t>Census Tract 9014.14</t>
  </si>
  <si>
    <t>CAFB_Hunger_Heat_Map_990</t>
  </si>
  <si>
    <t>{583EB30E-EC96-415A-A859-493A30DEC868}</t>
  </si>
  <si>
    <t>Census Tract 4154.02</t>
  </si>
  <si>
    <t>CAFB_Hunger_Heat_Map_991</t>
  </si>
  <si>
    <t>{5A13AD24-870E-49AC-8675-73C3C43983A9}</t>
  </si>
  <si>
    <t>Census Tract 9014.15</t>
  </si>
  <si>
    <t>CAFB_Hunger_Heat_Map_992</t>
  </si>
  <si>
    <t>{EEC1B374-8869-4E9B-8FAA-AD0E2B1DBA3D}</t>
  </si>
  <si>
    <t>Census Tract 8013.07</t>
  </si>
  <si>
    <t>CAFB_Hunger_Heat_Map_993</t>
  </si>
  <si>
    <t>{9EA393FC-69A2-435C-A0D9-FBE4A0BBC234}</t>
  </si>
  <si>
    <t>Census Tract 9104.02</t>
  </si>
  <si>
    <t>CAFB_Hunger_Heat_Map_994</t>
  </si>
  <si>
    <t>{99AC6A1A-6095-44FD-B886-8638A41A0172}</t>
  </si>
  <si>
    <t>Census Tract 4215</t>
  </si>
  <si>
    <t>CAFB_Hunger_Heat_Map_995</t>
  </si>
  <si>
    <t>{E8DC7AD7-4386-4EEF-93A1-407009F8E775}</t>
  </si>
  <si>
    <t>Census Tract 4327.01</t>
  </si>
  <si>
    <t>CAFB_Hunger_Heat_Map_996</t>
  </si>
  <si>
    <t>{37BCE0ED-A3C9-4DB5-AFB9-7B13C513AD0E}</t>
  </si>
  <si>
    <t>Census Tract 8013.11</t>
  </si>
  <si>
    <t>CAFB_Hunger_Heat_Map_997</t>
  </si>
  <si>
    <t>{B9976A87-06EE-4605-BE57-7E4F41394523}</t>
  </si>
  <si>
    <t>Census Tract 4326</t>
  </si>
  <si>
    <t>CAFB_Hunger_Heat_Map_998</t>
  </si>
  <si>
    <t>{61EF7E85-0EB0-4576-B0EE-D0D28960A6A7}</t>
  </si>
  <si>
    <t>Census Tract 9012.32</t>
  </si>
  <si>
    <t>CAFB_Hunger_Heat_Map_999</t>
  </si>
  <si>
    <t>{6A51CCE1-B490-4C17-98D8-7177F07F5E9F}</t>
  </si>
  <si>
    <t>Census Tract 8012.08</t>
  </si>
  <si>
    <t>CAFB_Hunger_Heat_Map_1000</t>
  </si>
  <si>
    <t>{58210B80-7165-4A1C-A257-CCDB5E84E2D3}</t>
  </si>
  <si>
    <t>Census Tract 8010.04</t>
  </si>
  <si>
    <t>CAFB_Hunger_Heat_Map_1001</t>
  </si>
  <si>
    <t>{12433AD5-AFE8-4D27-93AC-2D54817141D0}</t>
  </si>
  <si>
    <t>Census Tract 4211.03</t>
  </si>
  <si>
    <t>CAFB_Hunger_Heat_Map_1002</t>
  </si>
  <si>
    <t>{335DE86B-95F4-4595-8A97-5962CD06E5CE}</t>
  </si>
  <si>
    <t>Census Tract 4212</t>
  </si>
  <si>
    <t>CAFB_Hunger_Heat_Map_1003</t>
  </si>
  <si>
    <t>{FAF6EACD-9E5E-4550-85DE-841866F6F692}</t>
  </si>
  <si>
    <t>Census Tract 8013.13</t>
  </si>
  <si>
    <t>CAFB_Hunger_Heat_Map_1004</t>
  </si>
  <si>
    <t>{C89B51B4-3A27-4C87-ABA5-4077E309688B}</t>
  </si>
  <si>
    <t>Census Tract 4922.02</t>
  </si>
  <si>
    <t>CAFB_Hunger_Heat_Map_1005</t>
  </si>
  <si>
    <t>{8B1324F0-44B0-40A6-9D3D-E2FDE2A5D00C}</t>
  </si>
  <si>
    <t>Census Tract 9104.01</t>
  </si>
  <si>
    <t>CAFB_Hunger_Heat_Map_1006</t>
  </si>
  <si>
    <t>{00171E70-7517-4509-A192-729E65047563}</t>
  </si>
  <si>
    <t>Census Tract 4328</t>
  </si>
  <si>
    <t>CAFB_Hunger_Heat_Map_1007</t>
  </si>
  <si>
    <t>{4E6416BA-7028-4A75-81F0-B1DF6D77FFED}</t>
  </si>
  <si>
    <t>Census Tract 4922.01</t>
  </si>
  <si>
    <t>CAFB_Hunger_Heat_Map_1008</t>
  </si>
  <si>
    <t>{0F82AC1C-EF6E-4D79-8776-3AE76045EEA8}</t>
  </si>
  <si>
    <t>Census Tract 9103.02</t>
  </si>
  <si>
    <t>CAFB_Hunger_Heat_Map_1009</t>
  </si>
  <si>
    <t>{2C0DB523-D018-4E53-B32E-3B5768C0019F}</t>
  </si>
  <si>
    <t>Census Tract 4155</t>
  </si>
  <si>
    <t>CAFB_Hunger_Heat_Map_1010</t>
  </si>
  <si>
    <t>{5F0BF71D-246E-48EC-89ED-98B5120E33CD}</t>
  </si>
  <si>
    <t>Census Tract 8012.09</t>
  </si>
  <si>
    <t>CAFB_Hunger_Heat_Map_1011</t>
  </si>
  <si>
    <t>{273AEFED-21FE-491C-9D26-18D15FE341A5}</t>
  </si>
  <si>
    <t>Census Tract 9014.16</t>
  </si>
  <si>
    <t>CAFB_Hunger_Heat_Map_1012</t>
  </si>
  <si>
    <t>{93EAD49F-A8FA-4DDF-8403-ED3A4B53E9E0}</t>
  </si>
  <si>
    <t>Census Tract 4216</t>
  </si>
  <si>
    <t>CAFB_Hunger_Heat_Map_1013</t>
  </si>
  <si>
    <t>{15D4EEF7-16E2-480B-970D-69E4582D25DE}</t>
  </si>
  <si>
    <t>Census Tract 4923</t>
  </si>
  <si>
    <t>CAFB_Hunger_Heat_Map_1014</t>
  </si>
  <si>
    <t>{4B002D3B-F9C1-4617-822C-16EB13638B8D}</t>
  </si>
  <si>
    <t>Census Tract 4217.02</t>
  </si>
  <si>
    <t>CAFB_Hunger_Heat_Map_1015</t>
  </si>
  <si>
    <t>{8BAB8655-33C0-4A34-8609-16F387126D5D}</t>
  </si>
  <si>
    <t>Census Tract 4327.02</t>
  </si>
  <si>
    <t>CAFB_Hunger_Heat_Map_1016</t>
  </si>
  <si>
    <t>{4B66282B-DEF6-404B-A8FC-172AC418736B}</t>
  </si>
  <si>
    <t>Census Tract 9013.03</t>
  </si>
  <si>
    <t>CAFB_Hunger_Heat_Map_1017</t>
  </si>
  <si>
    <t>{C57C8221-2E42-4903-9E6C-4703F6DD5F97}</t>
  </si>
  <si>
    <t>Census Tract 4217.01</t>
  </si>
  <si>
    <t>CAFB_Hunger_Heat_Map_1018</t>
  </si>
  <si>
    <t>{D77EF4DC-8F6D-4ED6-9D9C-B88E3A7E16EC}</t>
  </si>
  <si>
    <t>Census Tract 4159</t>
  </si>
  <si>
    <t>CAFB_Hunger_Heat_Map_1019</t>
  </si>
  <si>
    <t>{10129FE7-604A-4D78-A423-78363E42BB26}</t>
  </si>
  <si>
    <t>Census Tract 4160</t>
  </si>
  <si>
    <t>CAFB_Hunger_Heat_Map_1020</t>
  </si>
  <si>
    <t>{2351D134-3236-48EC-A721-2C588DBE0B04}</t>
  </si>
  <si>
    <t>Census Tract 4220</t>
  </si>
  <si>
    <t>CAFB_Hunger_Heat_Map_925</t>
  </si>
  <si>
    <t>{594A3451-2C86-4147-90C5-99EE35890E8F}</t>
  </si>
  <si>
    <t>Census Tract 9013.04</t>
  </si>
  <si>
    <t>CAFB_Hunger_Heat_Map_926</t>
  </si>
  <si>
    <t>{56885B8F-02BE-40AA-9C02-7BB9116BEC9B}</t>
  </si>
  <si>
    <t>Census Tract 4924</t>
  </si>
  <si>
    <t>CAFB_Hunger_Heat_Map_927</t>
  </si>
  <si>
    <t>{99466D4A-20CC-4148-AD02-E41AB64A5D26}</t>
  </si>
  <si>
    <t>Census Tract 4922.03</t>
  </si>
  <si>
    <t>CAFB_Hunger_Heat_Map_928</t>
  </si>
  <si>
    <t>{2F52FEA1-B4D0-47D9-BC7C-ABCF946C63E2}</t>
  </si>
  <si>
    <t>Census Tract 8013.12</t>
  </si>
  <si>
    <t>CAFB_Hunger_Heat_Map_929</t>
  </si>
  <si>
    <t>{5F214571-CB1E-45CA-820F-A0D41D54CBEC}</t>
  </si>
  <si>
    <t>Census Tract 4158</t>
  </si>
  <si>
    <t>CAFB_Hunger_Heat_Map_930</t>
  </si>
  <si>
    <t>{0E0B3481-19F0-40DE-A4DE-4DD815978F58}</t>
  </si>
  <si>
    <t>Census Tract 4157</t>
  </si>
  <si>
    <t>CAFB_Hunger_Heat_Map_931</t>
  </si>
  <si>
    <t>{8798E917-1325-4148-94E2-80A5786C57D5}</t>
  </si>
  <si>
    <t>Census Tract 4218</t>
  </si>
  <si>
    <t>CAFB_Hunger_Heat_Map_932</t>
  </si>
  <si>
    <t>{24C8265C-C50A-497D-9E8C-35894134BB8F}</t>
  </si>
  <si>
    <t>Census Tract 9012.19</t>
  </si>
  <si>
    <t>CAFB_Hunger_Heat_Map_933</t>
  </si>
  <si>
    <t>{ED937B71-C6F9-446A-8290-758474CC4202}</t>
  </si>
  <si>
    <t>Census Tract 9013.05</t>
  </si>
  <si>
    <t>CAFB_Hunger_Heat_Map_934</t>
  </si>
  <si>
    <t>{76196F30-0157-46AF-BB8E-13BE91773ACE}</t>
  </si>
  <si>
    <t>Census Tract 8013.09</t>
  </si>
  <si>
    <t>CAFB_Hunger_Heat_Map_935</t>
  </si>
  <si>
    <t>{C604DF95-1019-4691-AA18-CA07AC0C289E}</t>
  </si>
  <si>
    <t>Census Tract 4222.01</t>
  </si>
  <si>
    <t>CAFB_Hunger_Heat_Map_936</t>
  </si>
  <si>
    <t>{3C2C3C73-45CF-495E-B247-622665B91D4B}</t>
  </si>
  <si>
    <t>Census Tract 8013.08</t>
  </si>
  <si>
    <t>CAFB_Hunger_Heat_Map_937</t>
  </si>
  <si>
    <t>{2E191A3D-0907-4E0C-ABA0-9C016C37420B}</t>
  </si>
  <si>
    <t>Census Tract 4161</t>
  </si>
  <si>
    <t>CAFB_Hunger_Heat_Map_938</t>
  </si>
  <si>
    <t>{1140B020-6C2F-4603-B85D-3F0F516D1E72}</t>
  </si>
  <si>
    <t>Census Tract 4221.01</t>
  </si>
  <si>
    <t>CAFB_Hunger_Heat_Map_939</t>
  </si>
  <si>
    <t>{6AAC7A2D-9704-4BFE-8539-07591B246103}</t>
  </si>
  <si>
    <t>Census Tract 8010.03</t>
  </si>
  <si>
    <t>CAFB_Hunger_Heat_Map_940</t>
  </si>
  <si>
    <t>{297997E6-A682-4FBD-AB2C-71B6C7AF8A36}</t>
  </si>
  <si>
    <t>Census Tract 4222.02</t>
  </si>
  <si>
    <t>CAFB_Hunger_Heat_Map_941</t>
  </si>
  <si>
    <t>{69F5170C-8048-4BBE-A219-5E9B511ABB81}</t>
  </si>
  <si>
    <t>Census Tract 4162</t>
  </si>
  <si>
    <t>CAFB_Hunger_Heat_Map_942</t>
  </si>
  <si>
    <t>{53E167F7-DA48-48F0-B2BA-AB4E956C8C12}</t>
  </si>
  <si>
    <t>Census Tract 9012.33</t>
  </si>
  <si>
    <t>CAFB_Hunger_Heat_Map_943</t>
  </si>
  <si>
    <t>{111F69AD-626D-4028-9011-122422F7979C}</t>
  </si>
  <si>
    <t>Census Tract 4221.02</t>
  </si>
  <si>
    <t>CAFB_Hunger_Heat_Map_944</t>
  </si>
  <si>
    <t>{2CD79200-640D-40ED-86A4-BF7DF0A3E440}</t>
  </si>
  <si>
    <t>Census Tract 9012.22</t>
  </si>
  <si>
    <t>CAFB_Hunger_Heat_Map_953</t>
  </si>
  <si>
    <t>{AF6DD2A5-0D8A-43AD-8F66-F5FE8D0F66A7}</t>
  </si>
  <si>
    <t>Census Tract 9012.21</t>
  </si>
  <si>
    <t>CAFB_Hunger_Heat_Map_954</t>
  </si>
  <si>
    <t>{7A146038-5F4D-4C20-A206-50FE997F8FD9}</t>
  </si>
  <si>
    <t>Census Tract 9013.06</t>
  </si>
  <si>
    <t>CAFB_Hunger_Heat_Map_955</t>
  </si>
  <si>
    <t>{FB5025EB-4EFE-4B55-897B-B78D8F279D4A}</t>
  </si>
  <si>
    <t>Census Tract 9012.23</t>
  </si>
  <si>
    <t>CAFB_Hunger_Heat_Map_956</t>
  </si>
  <si>
    <t>{BFB5182A-0353-4107-AF55-108CBB859E2D}</t>
  </si>
  <si>
    <t>Census Tract 8013.02</t>
  </si>
  <si>
    <t>CAFB_Hunger_Heat_Map_957</t>
  </si>
  <si>
    <t>{7F9278F6-AA9C-4FF2-A98C-F857BA4A8F9D}</t>
  </si>
  <si>
    <t>Census Tract 4163</t>
  </si>
  <si>
    <t>CAFB_Hunger_Heat_Map_958</t>
  </si>
  <si>
    <t>{BE4065B7-9245-46C4-B631-05C65C5265B4}</t>
  </si>
  <si>
    <t>Census Tract 9012.36</t>
  </si>
  <si>
    <t>CAFB_Hunger_Heat_Map_959</t>
  </si>
  <si>
    <t>{1FBA7D6B-A23F-4FDA-BDD9-5C666E33689D}</t>
  </si>
  <si>
    <t>Census Tract 9012.08</t>
  </si>
  <si>
    <t>CAFB_Hunger_Heat_Map_960</t>
  </si>
  <si>
    <t>{64E8DB0A-2DC5-4A69-B772-AC06DE96C9A0}</t>
  </si>
  <si>
    <t>Census Tract 9012.37</t>
  </si>
  <si>
    <t>CAFB_Hunger_Heat_Map_961</t>
  </si>
  <si>
    <t>{B59F7A3A-797A-4E80-A5ED-599D1CA07998}</t>
  </si>
  <si>
    <t>Census Tract 8013.10</t>
  </si>
  <si>
    <t>CAFB_Hunger_Heat_Map_962</t>
  </si>
  <si>
    <t>{147C312E-5199-4D18-B26A-E5C766518841}</t>
  </si>
  <si>
    <t>Census Tract 9003</t>
  </si>
  <si>
    <t>CAFB_Hunger_Heat_Map_963</t>
  </si>
  <si>
    <t>{AB4E3085-9A6B-4E57-809B-BE2CEDA7C180}</t>
  </si>
  <si>
    <t>Census Tract 9012.24</t>
  </si>
  <si>
    <t>CAFB_Hunger_Heat_Map_964</t>
  </si>
  <si>
    <t>{E9ADCDD6-3986-4CBE-8377-791D24F4B1D1}</t>
  </si>
  <si>
    <t>Census Tract 9012.12</t>
  </si>
  <si>
    <t>CAFB_Hunger_Heat_Map_965</t>
  </si>
  <si>
    <t>{6EDBB4AB-F828-4B57-BBC0-36F7AEA4AEE7}</t>
  </si>
  <si>
    <t>Census Tract 9012.25</t>
  </si>
  <si>
    <t>CAFB_Hunger_Heat_Map_966</t>
  </si>
  <si>
    <t>{1AFA3A62-E975-4405-AA89-701C4196F757}</t>
  </si>
  <si>
    <t>Census Tract 9012.09</t>
  </si>
  <si>
    <t>CAFB_Hunger_Heat_Map_967</t>
  </si>
  <si>
    <t>{D38BDC02-B1BA-4FFB-8722-1A54094DA822}</t>
  </si>
  <si>
    <t>Census Tract 9012.11</t>
  </si>
  <si>
    <t>CAFB_Hunger_Heat_Map_968</t>
  </si>
  <si>
    <t>{47ABEFBE-B03F-4FB5-AB12-7EE5009B0A9D}</t>
  </si>
  <si>
    <t>Census Tract 9012.26</t>
  </si>
  <si>
    <t>CAFB_Hunger_Heat_Map_969</t>
  </si>
  <si>
    <t>{B6119894-20B2-4FEE-ACD2-37A940162E55}</t>
  </si>
  <si>
    <t>Census Tract 9012.30</t>
  </si>
  <si>
    <t>CAFB_Hunger_Heat_Map_970</t>
  </si>
  <si>
    <t>{B78CB235-71C0-438A-B741-9BB33DD6AC3A}</t>
  </si>
  <si>
    <t>Census Tract 9002.01</t>
  </si>
  <si>
    <t>CAFB_Hunger_Heat_Map_971</t>
  </si>
  <si>
    <t>{F38BAA77-B9C3-4541-A786-9C7EC51C29A6}</t>
  </si>
  <si>
    <t>Census Tract 9012.34</t>
  </si>
  <si>
    <t>CAFB_Hunger_Heat_Map_972</t>
  </si>
  <si>
    <t>{EA37EDC8-BB98-4F87-961E-EACE38D4637A}</t>
  </si>
  <si>
    <t>Census Tract 9002.02</t>
  </si>
  <si>
    <t>CAFB_Hunger_Heat_Map_973</t>
  </si>
  <si>
    <t>{D0F0A950-83DC-41AD-8591-025742258E2D}</t>
  </si>
  <si>
    <t>Census Tract 9001</t>
  </si>
  <si>
    <t>CAFB_Hunger_Heat_Map_974</t>
  </si>
  <si>
    <t>{2F5D9F16-4EC4-40CE-A71D-BCDD5BA6F2D5}</t>
  </si>
  <si>
    <t>Census Tract 9012.27</t>
  </si>
  <si>
    <t>CAFB_Hunger_Heat_Map_975</t>
  </si>
  <si>
    <t>{C5E47835-FE0F-4C92-A605-71858B1B8F03}</t>
  </si>
  <si>
    <t>Census Tract 8009</t>
  </si>
  <si>
    <t>CAFB_Hunger_Heat_Map_976</t>
  </si>
  <si>
    <t>{8EFAE474-BDE3-42A5-8C2F-816070CBD7A4}</t>
  </si>
  <si>
    <t>Census Tract 9012.03</t>
  </si>
  <si>
    <t>CAFB_Hunger_Heat_Map_945</t>
  </si>
  <si>
    <t>{6B6B2177-491D-415F-BEF0-8420DCAD5DA2}</t>
  </si>
  <si>
    <t>Census Tract 9012.29</t>
  </si>
  <si>
    <t>CAFB_Hunger_Heat_Map_946</t>
  </si>
  <si>
    <t>{4927145A-CF1F-4EBB-854E-4B1E2D4C33D2}</t>
  </si>
  <si>
    <t>Census Tract 9002.03</t>
  </si>
  <si>
    <t>CAFB_Hunger_Heat_Map_947</t>
  </si>
  <si>
    <t>{314DCD27-ED37-46E4-A2C2-009640317493}</t>
  </si>
  <si>
    <t>Census Tract 9004.03</t>
  </si>
  <si>
    <t>CAFB_Hunger_Heat_Map_948</t>
  </si>
  <si>
    <t>{0E3E12B5-8490-44FA-95D6-9BFCFBB7A544}</t>
  </si>
  <si>
    <t>Census Tract 9006</t>
  </si>
  <si>
    <t>CAFB_Hunger_Heat_Map_949</t>
  </si>
  <si>
    <t>{7839561C-2EC7-4D4F-907B-C0AB5F966652}</t>
  </si>
  <si>
    <t>Census Tract 9005.01</t>
  </si>
  <si>
    <t>CAFB_Hunger_Heat_Map_950</t>
  </si>
  <si>
    <t>{184C4DD6-DBC0-4557-AFE7-9B20CD958918}</t>
  </si>
  <si>
    <t>Census Tract 9004.04</t>
  </si>
  <si>
    <t>CAFB_Hunger_Heat_Map_951</t>
  </si>
  <si>
    <t>{C3BB942E-7944-4875-BEA0-15DE7A3FC12D}</t>
  </si>
  <si>
    <t>Census Tract 9012.28</t>
  </si>
  <si>
    <t>CAFB_Hunger_Heat_Map_952</t>
  </si>
  <si>
    <t>{3AC28D82-6D5C-4484-A13F-488575EEEEAF}</t>
  </si>
  <si>
    <t>Census Tract 9004.07</t>
  </si>
  <si>
    <t>CAFB_Hunger_Heat_Map_1021</t>
  </si>
  <si>
    <t>{825BA0EB-C295-4A90-A6F7-E53DB7484C5B}</t>
  </si>
  <si>
    <t>Census Tract 9004.09</t>
  </si>
  <si>
    <t>CAFB_Hunger_Heat_Map_1022</t>
  </si>
  <si>
    <t>{C0FF2BF2-79BA-4BCA-9134-451BC9D557C8}</t>
  </si>
  <si>
    <t>Census Tract 9007.01</t>
  </si>
  <si>
    <t>CAFB_Hunger_Heat_Map_1023</t>
  </si>
  <si>
    <t>{5D71A9D5-263A-46D8-A777-2D961C3D145C}</t>
  </si>
  <si>
    <t>Census Tract 9010.09</t>
  </si>
  <si>
    <t>CAFB_Hunger_Heat_Map_1024</t>
  </si>
  <si>
    <t>{62E7F599-FD55-4ADC-9817-A3E9B6CB032F}</t>
  </si>
  <si>
    <t>Census Tract 9004.08</t>
  </si>
  <si>
    <t>CAFB_Hunger_Heat_Map_1025</t>
  </si>
  <si>
    <t>{51766A47-AAB1-49D3-924F-5A10F34CD2BC}</t>
  </si>
  <si>
    <t>Census Tract 9010.01</t>
  </si>
  <si>
    <t>CAFB_Hunger_Heat_Map_1026</t>
  </si>
  <si>
    <t>{760157F4-3C94-416E-82FA-2B4C31F8334D}</t>
  </si>
  <si>
    <t>Census Tract 9007.02</t>
  </si>
  <si>
    <t>CAFB_Hunger_Heat_Map_1027</t>
  </si>
  <si>
    <t>{46844194-C41E-4296-AF8A-6A19460B05DC}</t>
  </si>
  <si>
    <t>Census Tract 9010.05</t>
  </si>
  <si>
    <t>CAFB_Hunger_Heat_Map_1028</t>
  </si>
  <si>
    <t>{6FA343CA-F2F2-4693-AFE8-8D6945A01733}</t>
  </si>
  <si>
    <t>Census Tract 9004.10</t>
  </si>
  <si>
    <t>CAFB_Hunger_Heat_Map_1029</t>
  </si>
  <si>
    <t>{613825E4-EFE3-4E82-9EE9-6DD0A1045384}</t>
  </si>
  <si>
    <t>Census Tract 9010.11</t>
  </si>
  <si>
    <t>CAFB_Hunger_Heat_Map_1030</t>
  </si>
  <si>
    <t>{B597E03E-7EC8-45EC-907A-4B9FA3A655CB}</t>
  </si>
  <si>
    <t>Census Tract 9010.10</t>
  </si>
  <si>
    <t>CAFB_Hunger_Heat_Map_1031</t>
  </si>
  <si>
    <t>{0113048B-94DA-483C-8499-4E2D3EBEF208}</t>
  </si>
  <si>
    <t>Census Tract 9010.08</t>
  </si>
  <si>
    <t>CAFB_Hunger_Heat_Map_1032</t>
  </si>
  <si>
    <t>{164D49EA-6AF2-42C3-8DF2-6C7512DFDD56}</t>
  </si>
  <si>
    <t>Census Tract 9008.01</t>
  </si>
  <si>
    <t>CAFB_Hunger_Heat_Map_1033</t>
  </si>
  <si>
    <t>{C6AF1895-D345-4CC5-92F7-60B7CB271734}</t>
  </si>
  <si>
    <t>Census Tract 9010.12</t>
  </si>
  <si>
    <t>CAFB_Hunger_Heat_Map_1034</t>
  </si>
  <si>
    <t>{6B7A2217-740D-4307-8A9C-925818E049EE}</t>
  </si>
  <si>
    <t>Census Tract 9008.02</t>
  </si>
  <si>
    <t>CAFB_Hunger_Heat_Map_1035</t>
  </si>
  <si>
    <t>{CCA25794-B3ED-42EC-810D-19B5DD8CF056}</t>
  </si>
  <si>
    <t>Census Tract 9009.04</t>
  </si>
  <si>
    <t>CAFB_Hunger_Heat_Map_1036</t>
  </si>
  <si>
    <t>{4B80E635-6407-4D99-BB6C-A291D47EF658}</t>
  </si>
  <si>
    <t>Census Tract 9009.01</t>
  </si>
  <si>
    <t>CAFB_Hunger_Heat_Map_1037</t>
  </si>
  <si>
    <t>{1D814B70-CD6B-4E22-AE55-5AE77FEDB0FB}</t>
  </si>
  <si>
    <t>Census Tract 9009.05</t>
  </si>
  <si>
    <t>CAFB_Hunger_Heat_Map_1038</t>
  </si>
  <si>
    <t>{62503D09-C986-47C5-B930-3CDE97553EEA}</t>
  </si>
  <si>
    <t>Census Tract 9011</t>
  </si>
  <si>
    <t>CAFB_Hunger_Heat_Map_1039</t>
  </si>
  <si>
    <t>{36BA454C-1898-4FBF-9CD9-E180B0004847}</t>
  </si>
  <si>
    <t>Tract_ID</t>
  </si>
  <si>
    <t>FI Rate (2014)</t>
  </si>
  <si>
    <t>Pounds Needed (2014)</t>
  </si>
  <si>
    <t>Pounds Distributed (2014)</t>
  </si>
  <si>
    <t>Unmet Pounds (2014)</t>
  </si>
  <si>
    <t xml:space="preserve"> Coverage % (2014)</t>
  </si>
  <si>
    <t>FI Rate (2015)</t>
  </si>
  <si>
    <t>FI People (2015)</t>
  </si>
  <si>
    <t>Pounds Needed (2015)</t>
  </si>
  <si>
    <t>Pounds Distributed (2015)</t>
  </si>
  <si>
    <t>Unmet Pounds (2015)</t>
  </si>
  <si>
    <t xml:space="preserve"> Coverage % (2015)</t>
  </si>
  <si>
    <t>Unmet per Person (2015)</t>
  </si>
  <si>
    <t>State (Label)</t>
  </si>
  <si>
    <t>Code</t>
  </si>
  <si>
    <t>State</t>
  </si>
  <si>
    <t>DC</t>
  </si>
  <si>
    <t>MD</t>
  </si>
  <si>
    <t>VA</t>
  </si>
  <si>
    <t>Row Labels</t>
  </si>
  <si>
    <t>Grand Total</t>
  </si>
  <si>
    <t>LB Needed 2015</t>
  </si>
  <si>
    <t>LB Distributed 2015</t>
  </si>
  <si>
    <t>LB Unmet 2015</t>
  </si>
  <si>
    <t>FI People 2015</t>
  </si>
  <si>
    <t>FI Rate 2015 (Avg)</t>
  </si>
  <si>
    <t>Coverage 2015 (Avg)</t>
  </si>
  <si>
    <t>Coverage 2014 (Avg)</t>
  </si>
  <si>
    <t>(All)</t>
  </si>
  <si>
    <t>For LB needed vs LB distirbuted chart</t>
  </si>
  <si>
    <t>For top 15 tracts chart</t>
  </si>
  <si>
    <t>Coverage by State — 2014 vs 2015 Chart</t>
  </si>
  <si>
    <t>State Full</t>
  </si>
  <si>
    <t>District of Columbia</t>
  </si>
  <si>
    <t>Maryland</t>
  </si>
  <si>
    <t>Virginia</t>
  </si>
  <si>
    <t>DC on MAP:</t>
  </si>
  <si>
    <t>For KPIs :</t>
  </si>
  <si>
    <t>Avg FI Rate (2015)</t>
  </si>
  <si>
    <t>Total FI People (2015)</t>
  </si>
  <si>
    <t>Avg Coverage (2015)</t>
  </si>
  <si>
    <t>Total LB Unmet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</si>
</sst>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center"/>
    </xf>
    <xf numFmtId="164" fontId="16" fillId="0" borderId="0" xfId="42" applyNumberFormat="1" applyFont="1"/>
    <xf numFmtId="164" fontId="0" fillId="0" borderId="0" xfId="42" applyNumberFormat="1"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Alignment="1">
      <alignment horizontal="left"/>
    </xf>
    <xf numFmtId="0" fontId="0" fillId="0" borderId="0" xfId="0" applyAlignment="1">
      <alignment horizontal="center"/>
    </xf>
    <xf numFmtId="0" fontId="18" fillId="33" borderId="0" xfId="0" applyFont="1" applyFill="1" applyAlignment="1">
      <alignment horizontal="center"/>
    </xf>
    <xf numFmtId="10" fontId="0" fillId="0" borderId="0" xfId="0" applyNumberFormat="1"/>
    <xf numFmtId="3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6">
    <dxf>
      <numFmt numFmtId="3" formatCode="#,##0"/>
    </dxf>
    <dxf>
      <numFmt numFmtId="14" formatCode="0.00%"/>
    </dxf>
    <dxf>
      <numFmt numFmtId="164" formatCode="0.0%"/>
    </dxf>
    <dxf>
      <numFmt numFmtId="164" formatCode="0.0%"/>
    </dxf>
    <dxf>
      <numFmt numFmtId="169" formatCode="_(* #,##0_);_(* \(#,##0\);_(* &quot;-&quot;??_);_(@_)"/>
    </dxf>
    <dxf>
      <numFmt numFmtId="5" formatCode="#,##0_);\(#,##0\)"/>
    </dxf>
    <dxf>
      <numFmt numFmtId="5" formatCode="#,##0_);\(#,##0\)"/>
    </dxf>
    <dxf>
      <numFmt numFmtId="14" formatCode="0.00%"/>
    </dxf>
    <dxf>
      <numFmt numFmtId="164" formatCode="0.0%"/>
    </dxf>
    <dxf>
      <numFmt numFmtId="164" formatCode="0.0%"/>
    </dxf>
    <dxf>
      <numFmt numFmtId="169" formatCode="_(* #,##0_);_(* \(#,##0\);_(* &quot;-&quot;??_);_(@_)"/>
    </dxf>
    <dxf>
      <numFmt numFmtId="168" formatCode="_(* #,##0.0_);_(* \(#,##0.0\);_(* &quot;-&quot;??_);_(@_)"/>
    </dxf>
    <dxf>
      <numFmt numFmtId="169" formatCode="_(* #,##0_);_(* \(#,##0\);_(* &quot;-&quot;??_);_(@_)"/>
    </dxf>
    <dxf>
      <numFmt numFmtId="14" formatCode="0.00%"/>
    </dxf>
    <dxf>
      <numFmt numFmtId="164" formatCode="0.0%"/>
    </dxf>
    <dxf>
      <numFmt numFmtId="164" formatCode="0.0%"/>
    </dxf>
    <dxf>
      <numFmt numFmtId="168" formatCode="_(* #,##0.0_);_(* \(#,##0.0\);_(* &quot;-&quot;??_);_(@_)"/>
    </dxf>
    <dxf>
      <numFmt numFmtId="35" formatCode="_(* #,##0.00_);_(* \(#,##0.00\);_(* &quot;-&quot;??_);_(@_)"/>
    </dxf>
    <dxf>
      <numFmt numFmtId="14" formatCode="0.00%"/>
    </dxf>
    <dxf>
      <numFmt numFmtId="164" formatCode="0.0%"/>
    </dxf>
    <dxf>
      <numFmt numFmtId="164" formatCode="0.0%"/>
    </dxf>
    <dxf>
      <numFmt numFmtId="35" formatCode="_(* #,##0.00_);_(* \(#,##0.00\);_(* &quot;-&quot;??_);_(@_)"/>
    </dxf>
    <dxf>
      <numFmt numFmtId="1" formatCode="0"/>
    </dxf>
    <dxf>
      <numFmt numFmtId="14" formatCode="0.00%"/>
    </dxf>
    <dxf>
      <numFmt numFmtId="164" formatCode="0.0%"/>
    </dxf>
    <dxf>
      <numFmt numFmtId="164" formatCode="0.0%"/>
    </dxf>
    <dxf>
      <numFmt numFmtId="1" formatCode="0"/>
    </dxf>
    <dxf>
      <numFmt numFmtId="165" formatCode="0.0"/>
    </dxf>
    <dxf>
      <numFmt numFmtId="14" formatCode="0.00%"/>
    </dxf>
    <dxf>
      <numFmt numFmtId="164" formatCode="0.0%"/>
    </dxf>
    <dxf>
      <numFmt numFmtId="164" formatCode="0.0%"/>
    </dxf>
    <dxf>
      <numFmt numFmtId="165" formatCode="0.0"/>
    </dxf>
    <dxf>
      <numFmt numFmtId="2" formatCode="0.00"/>
    </dxf>
    <dxf>
      <numFmt numFmtId="14" formatCode="0.00%"/>
    </dxf>
    <dxf>
      <numFmt numFmtId="164" formatCode="0.0%"/>
    </dxf>
    <dxf>
      <numFmt numFmtId="164" formatCode="0.0%"/>
    </dxf>
    <dxf>
      <numFmt numFmtId="2" formatCode="0.00"/>
    </dxf>
    <dxf>
      <numFmt numFmtId="14" formatCode="0.00%"/>
    </dxf>
    <dxf>
      <numFmt numFmtId="164" formatCode="0.0%"/>
    </dxf>
    <dxf>
      <numFmt numFmtId="164" formatCode="0.0%"/>
    </dxf>
    <dxf>
      <numFmt numFmtId="14" formatCode="0.00%"/>
    </dxf>
    <dxf>
      <numFmt numFmtId="164" formatCode="0.0%"/>
    </dxf>
    <dxf>
      <numFmt numFmtId="14" formatCode="0.00%"/>
    </dxf>
    <dxf>
      <numFmt numFmtId="164" formatCode="0.0%"/>
    </dxf>
    <dxf>
      <numFmt numFmtId="14" formatCode="0.00%"/>
    </dxf>
    <dxf>
      <numFmt numFmtId="14" formatCode="0.00%"/>
    </dxf>
    <dxf>
      <numFmt numFmtId="164" formatCode="0.0%"/>
    </dxf>
    <dxf>
      <numFmt numFmtId="13" formatCode="0%"/>
    </dxf>
    <dxf>
      <numFmt numFmtId="164" formatCode="0.0%"/>
    </dxf>
    <dxf>
      <numFmt numFmtId="14" formatCode="0.00%"/>
    </dxf>
    <dxf>
      <numFmt numFmtId="13" formatCode="0%"/>
    </dxf>
    <dxf>
      <numFmt numFmtId="14" formatCode="0.00%"/>
    </dxf>
    <dxf>
      <numFmt numFmtId="164" formatCode="0.0%"/>
    </dxf>
    <dxf>
      <numFmt numFmtId="14" formatCode="0.00%"/>
    </dxf>
    <dxf>
      <numFmt numFmtId="13" formatCode="0%"/>
    </dxf>
    <dxf>
      <numFmt numFmtId="13" formatCode="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164" formatCode="0.0%"/>
    </dxf>
    <dxf>
      <numFmt numFmtId="0" formatCode="General"/>
    </dxf>
    <dxf>
      <alignment horizontal="right" vertical="bottom" textRotation="0" wrapText="0" indent="0" justifyLastLine="0" shrinkToFit="0" readingOrder="0"/>
    </dxf>
    <dxf>
      <numFmt numFmtId="165" formatCode="0.0"/>
    </dxf>
    <dxf>
      <font>
        <b val="0"/>
        <i val="0"/>
        <strike val="0"/>
        <condense val="0"/>
        <extend val="0"/>
        <outline val="0"/>
        <shadow val="0"/>
        <u val="none"/>
        <vertAlign val="baseline"/>
        <sz val="11"/>
        <color theme="1"/>
        <name val="Aptos Narrow"/>
        <family val="2"/>
        <scheme val="minor"/>
      </font>
      <numFmt numFmtId="164" formatCode="0.0%"/>
    </dxf>
    <dxf>
      <font>
        <b val="0"/>
        <i val="0"/>
        <strike val="0"/>
        <condense val="0"/>
        <extend val="0"/>
        <outline val="0"/>
        <shadow val="0"/>
        <u val="none"/>
        <vertAlign val="baseline"/>
        <sz val="11"/>
        <color theme="1"/>
        <name val="Aptos Narrow"/>
        <family val="2"/>
        <scheme val="minor"/>
      </font>
      <numFmt numFmtId="164" formatCode="0.0%"/>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2" defaultTableStyle="TableStyleMedium2" defaultPivotStyle="PivotStyleLight16">
    <tableStyle name="Slicer Style 2" pivot="0" table="0" count="4" xr9:uid="{1E2FEB28-B347-4E00-B37C-4F2000AF7DD3}"/>
    <tableStyle name="SlicerStyleLight1 2" pivot="0" table="0" count="10" xr9:uid="{1B645BCE-D96A-48DE-A0EC-88BC8CA94587}">
      <tableStyleElement type="wholeTable" dxfId="57"/>
      <tableStyleElement type="headerRow" dxfId="56"/>
    </tableStyle>
  </tableStyle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0" tint="-0.1499679555650502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0" tint="-0.14996795556505021"/>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3" tint="0.74996185186315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14996795556505021"/>
            </patternFill>
          </fill>
          <border>
            <left style="thin">
              <color rgb="FFCCCCCC"/>
            </left>
            <right style="thin">
              <color rgb="FFCCCCCC"/>
            </right>
            <top style="thin">
              <color rgb="FFCCCCCC"/>
            </top>
            <bottom style="thin">
              <color rgb="FFCCCCCC"/>
            </bottom>
            <vertical/>
            <horizontal/>
          </border>
        </dxf>
        <dxf>
          <font>
            <color theme="0" tint="-0.14996795556505021"/>
          </font>
        </dxf>
        <dxf>
          <font>
            <color theme="0" tint="-0.14996795556505021"/>
          </font>
        </dxf>
        <dxf>
          <font>
            <color theme="0" tint="-0.14996795556505021"/>
          </font>
        </dxf>
        <dxf>
          <font>
            <color theme="3" tint="0.499984740745262"/>
          </font>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10"/>
            <x14:slicerStyleElement type="selectedItemWithData" dxfId="11"/>
            <x14:slicerStyleElement type="hoveredUnselectedItemWithData" dxfId="8"/>
            <x14:slicerStyleElement type="hoveredSelectedItemWithData" dxfId="9"/>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[CAFB_Dashboard.xlsx]Pivots!PivotTable3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LB Needed vs LB Distributed — 2015 (by State)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lgn="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Pivots!$B$35</c:f>
              <c:strCache>
                <c:ptCount val="1"/>
                <c:pt idx="0">
                  <c:v>LB Needed 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Pivots!$A$36:$A$39</c:f>
              <c:strCache>
                <c:ptCount val="3"/>
                <c:pt idx="0">
                  <c:v>DC</c:v>
                </c:pt>
                <c:pt idx="1">
                  <c:v>MD</c:v>
                </c:pt>
                <c:pt idx="2">
                  <c:v>VA</c:v>
                </c:pt>
              </c:strCache>
            </c:strRef>
          </c:cat>
          <c:val>
            <c:numRef>
              <c:f>Pivots!$B$36:$B$39</c:f>
              <c:numCache>
                <c:formatCode>#,##0</c:formatCode>
                <c:ptCount val="3"/>
                <c:pt idx="0">
                  <c:v>20394243.18561</c:v>
                </c:pt>
                <c:pt idx="1">
                  <c:v>44483755.937879987</c:v>
                </c:pt>
                <c:pt idx="2">
                  <c:v>28440521.950470004</c:v>
                </c:pt>
              </c:numCache>
            </c:numRef>
          </c:val>
          <c:extLst>
            <c:ext xmlns:c16="http://schemas.microsoft.com/office/drawing/2014/chart" uri="{C3380CC4-5D6E-409C-BE32-E72D297353CC}">
              <c16:uniqueId val="{00000000-7F65-4777-8C68-D3DCB33B0EAF}"/>
            </c:ext>
          </c:extLst>
        </c:ser>
        <c:ser>
          <c:idx val="1"/>
          <c:order val="1"/>
          <c:tx>
            <c:strRef>
              <c:f>Pivots!$C$35</c:f>
              <c:strCache>
                <c:ptCount val="1"/>
                <c:pt idx="0">
                  <c:v>LB Distributed 2015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b" anchorCtr="0">
                <a:spAutoFit/>
              </a:bodyPr>
              <a:lstStyle/>
              <a:p>
                <a:pPr algn="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Pivots!$A$36:$A$39</c:f>
              <c:strCache>
                <c:ptCount val="3"/>
                <c:pt idx="0">
                  <c:v>DC</c:v>
                </c:pt>
                <c:pt idx="1">
                  <c:v>MD</c:v>
                </c:pt>
                <c:pt idx="2">
                  <c:v>VA</c:v>
                </c:pt>
              </c:strCache>
            </c:strRef>
          </c:cat>
          <c:val>
            <c:numRef>
              <c:f>Pivots!$C$36:$C$39</c:f>
              <c:numCache>
                <c:formatCode>#,##0</c:formatCode>
                <c:ptCount val="3"/>
                <c:pt idx="0">
                  <c:v>10488719.528525002</c:v>
                </c:pt>
                <c:pt idx="1">
                  <c:v>14065548.191838013</c:v>
                </c:pt>
                <c:pt idx="2">
                  <c:v>9475497.2017799933</c:v>
                </c:pt>
              </c:numCache>
            </c:numRef>
          </c:val>
          <c:extLst>
            <c:ext xmlns:c16="http://schemas.microsoft.com/office/drawing/2014/chart" uri="{C3380CC4-5D6E-409C-BE32-E72D297353CC}">
              <c16:uniqueId val="{00000001-7F65-4777-8C68-D3DCB33B0EAF}"/>
            </c:ext>
          </c:extLst>
        </c:ser>
        <c:dLbls>
          <c:showLegendKey val="0"/>
          <c:showVal val="0"/>
          <c:showCatName val="0"/>
          <c:showSerName val="0"/>
          <c:showPercent val="0"/>
          <c:showBubbleSize val="0"/>
        </c:dLbls>
        <c:gapWidth val="175"/>
        <c:overlap val="-20"/>
        <c:axId val="1682671151"/>
        <c:axId val="1682671631"/>
      </c:barChart>
      <c:catAx>
        <c:axId val="168267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71631"/>
        <c:crosses val="autoZero"/>
        <c:auto val="1"/>
        <c:lblAlgn val="ctr"/>
        <c:lblOffset val="100"/>
        <c:noMultiLvlLbl val="0"/>
      </c:catAx>
      <c:valAx>
        <c:axId val="1682671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8267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[CAFB_Dashboard.xlsx]Pivots!PivotTable4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15 Tracts — LB Unmet (2015)</a:t>
            </a:r>
            <a:endParaRPr lang="en-US"/>
          </a:p>
        </c:rich>
      </c:tx>
      <c:layout>
        <c:manualLayout>
          <c:xMode val="edge"/>
          <c:yMode val="edge"/>
          <c:x val="0.27826761878228906"/>
          <c:y val="3.35551207675599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Pivots!$F$16</c:f>
              <c:strCache>
                <c:ptCount val="1"/>
                <c:pt idx="0">
                  <c:v>Total</c:v>
                </c:pt>
              </c:strCache>
            </c:strRef>
          </c:tx>
          <c:spPr>
            <a:solidFill>
              <a:schemeClr val="accent1"/>
            </a:solidFill>
            <a:ln>
              <a:noFill/>
            </a:ln>
            <a:effectLst/>
          </c:spPr>
          <c:invertIfNegative val="0"/>
          <c:cat>
            <c:strRef>
              <c:f>Pivots!$E$17:$E$32</c:f>
              <c:strCache>
                <c:ptCount val="15"/>
                <c:pt idx="0">
                  <c:v>11001009811</c:v>
                </c:pt>
                <c:pt idx="1">
                  <c:v>11001010900</c:v>
                </c:pt>
                <c:pt idx="2">
                  <c:v>11001010800</c:v>
                </c:pt>
                <c:pt idx="3">
                  <c:v>24033800509</c:v>
                </c:pt>
                <c:pt idx="4">
                  <c:v>24031703214</c:v>
                </c:pt>
                <c:pt idx="5">
                  <c:v>51153901100</c:v>
                </c:pt>
                <c:pt idx="6">
                  <c:v>24031701417</c:v>
                </c:pt>
                <c:pt idx="7">
                  <c:v>24031700818</c:v>
                </c:pt>
                <c:pt idx="8">
                  <c:v>24033801707</c:v>
                </c:pt>
                <c:pt idx="9">
                  <c:v>24033803512</c:v>
                </c:pt>
                <c:pt idx="10">
                  <c:v>51153900901</c:v>
                </c:pt>
                <c:pt idx="11">
                  <c:v>24033801407</c:v>
                </c:pt>
                <c:pt idx="12">
                  <c:v>24033800606</c:v>
                </c:pt>
                <c:pt idx="13">
                  <c:v>24033801704</c:v>
                </c:pt>
                <c:pt idx="14">
                  <c:v>24031703213</c:v>
                </c:pt>
              </c:strCache>
            </c:strRef>
          </c:cat>
          <c:val>
            <c:numRef>
              <c:f>Pivots!$F$17:$F$32</c:f>
              <c:numCache>
                <c:formatCode>#,##0</c:formatCode>
                <c:ptCount val="15"/>
                <c:pt idx="0">
                  <c:v>290836.22802899999</c:v>
                </c:pt>
                <c:pt idx="1">
                  <c:v>272662.989459</c:v>
                </c:pt>
                <c:pt idx="2">
                  <c:v>250568.804492</c:v>
                </c:pt>
                <c:pt idx="3">
                  <c:v>239020.238113</c:v>
                </c:pt>
                <c:pt idx="4">
                  <c:v>228106.23825900001</c:v>
                </c:pt>
                <c:pt idx="5">
                  <c:v>209591.493892</c:v>
                </c:pt>
                <c:pt idx="6">
                  <c:v>207974.18815599999</c:v>
                </c:pt>
                <c:pt idx="7">
                  <c:v>207801.96771900001</c:v>
                </c:pt>
                <c:pt idx="8">
                  <c:v>204359.488755</c:v>
                </c:pt>
                <c:pt idx="9">
                  <c:v>199978.43935599999</c:v>
                </c:pt>
                <c:pt idx="10">
                  <c:v>197939.721987</c:v>
                </c:pt>
                <c:pt idx="11">
                  <c:v>184161.63996500001</c:v>
                </c:pt>
                <c:pt idx="12">
                  <c:v>182424.15927599999</c:v>
                </c:pt>
                <c:pt idx="13">
                  <c:v>181285.03442400001</c:v>
                </c:pt>
                <c:pt idx="14">
                  <c:v>180937.92973</c:v>
                </c:pt>
              </c:numCache>
            </c:numRef>
          </c:val>
          <c:extLst>
            <c:ext xmlns:c16="http://schemas.microsoft.com/office/drawing/2014/chart" uri="{C3380CC4-5D6E-409C-BE32-E72D297353CC}">
              <c16:uniqueId val="{00000000-DBE5-47EE-8401-9A2BE6E8FFE4}"/>
            </c:ext>
          </c:extLst>
        </c:ser>
        <c:dLbls>
          <c:showLegendKey val="0"/>
          <c:showVal val="0"/>
          <c:showCatName val="0"/>
          <c:showSerName val="0"/>
          <c:showPercent val="0"/>
          <c:showBubbleSize val="0"/>
        </c:dLbls>
        <c:gapWidth val="182"/>
        <c:axId val="1955956895"/>
        <c:axId val="1955954015"/>
      </c:barChart>
      <c:catAx>
        <c:axId val="19559568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55954015"/>
        <c:crosses val="autoZero"/>
        <c:auto val="1"/>
        <c:lblAlgn val="ctr"/>
        <c:lblOffset val="100"/>
        <c:noMultiLvlLbl val="0"/>
      </c:catAx>
      <c:valAx>
        <c:axId val="1955954015"/>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[CAFB_Dashboard.xlsx]Pivots!PivotTable5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Coverage by State — 2014 vs 2015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Pivots!$B$44</c:f>
              <c:strCache>
                <c:ptCount val="1"/>
                <c:pt idx="0">
                  <c:v>Coverage 2015 (Avg)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Pivots!$A$45:$A$48</c:f>
              <c:strCache>
                <c:ptCount val="3"/>
                <c:pt idx="0">
                  <c:v>DC</c:v>
                </c:pt>
                <c:pt idx="1">
                  <c:v>MD</c:v>
                </c:pt>
                <c:pt idx="2">
                  <c:v>VA</c:v>
                </c:pt>
              </c:strCache>
            </c:strRef>
          </c:cat>
          <c:val>
            <c:numRef>
              <c:f>Pivots!$B$45:$B$48</c:f>
              <c:numCache>
                <c:formatCode>0.0%</c:formatCode>
                <c:ptCount val="3"/>
                <c:pt idx="0">
                  <c:v>0.48135957596710527</c:v>
                </c:pt>
                <c:pt idx="1">
                  <c:v>0.28740273636670866</c:v>
                </c:pt>
                <c:pt idx="2">
                  <c:v>0.31885603778181731</c:v>
                </c:pt>
              </c:numCache>
            </c:numRef>
          </c:val>
          <c:extLst>
            <c:ext xmlns:c16="http://schemas.microsoft.com/office/drawing/2014/chart" uri="{C3380CC4-5D6E-409C-BE32-E72D297353CC}">
              <c16:uniqueId val="{00000000-6553-42FD-B519-6050EA3C4ABC}"/>
            </c:ext>
          </c:extLst>
        </c:ser>
        <c:ser>
          <c:idx val="1"/>
          <c:order val="1"/>
          <c:tx>
            <c:strRef>
              <c:f>Pivots!$C$44</c:f>
              <c:strCache>
                <c:ptCount val="1"/>
                <c:pt idx="0">
                  <c:v>Coverage 2014 (Avg)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Pivots!$A$45:$A$48</c:f>
              <c:strCache>
                <c:ptCount val="3"/>
                <c:pt idx="0">
                  <c:v>DC</c:v>
                </c:pt>
                <c:pt idx="1">
                  <c:v>MD</c:v>
                </c:pt>
                <c:pt idx="2">
                  <c:v>VA</c:v>
                </c:pt>
              </c:strCache>
            </c:strRef>
          </c:cat>
          <c:val>
            <c:numRef>
              <c:f>Pivots!$C$45:$C$48</c:f>
              <c:numCache>
                <c:formatCode>0.0%</c:formatCode>
                <c:ptCount val="3"/>
                <c:pt idx="0">
                  <c:v>0.52918154908647341</c:v>
                </c:pt>
                <c:pt idx="1">
                  <c:v>0.24753014313760463</c:v>
                </c:pt>
                <c:pt idx="2">
                  <c:v>0.2382612748312371</c:v>
                </c:pt>
              </c:numCache>
            </c:numRef>
          </c:val>
          <c:extLst>
            <c:ext xmlns:c16="http://schemas.microsoft.com/office/drawing/2014/chart" uri="{C3380CC4-5D6E-409C-BE32-E72D297353CC}">
              <c16:uniqueId val="{00000001-6553-42FD-B519-6050EA3C4ABC}"/>
            </c:ext>
          </c:extLst>
        </c:ser>
        <c:dLbls>
          <c:showLegendKey val="0"/>
          <c:showVal val="0"/>
          <c:showCatName val="0"/>
          <c:showSerName val="0"/>
          <c:showPercent val="0"/>
          <c:showBubbleSize val="0"/>
        </c:dLbls>
        <c:gapWidth val="219"/>
        <c:overlap val="-27"/>
        <c:axId val="1774434463"/>
        <c:axId val="1774437343"/>
      </c:barChart>
      <c:catAx>
        <c:axId val="17744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37343"/>
        <c:crosses val="autoZero"/>
        <c:auto val="1"/>
        <c:lblAlgn val="ctr"/>
        <c:lblOffset val="100"/>
        <c:noMultiLvlLbl val="0"/>
      </c:catAx>
      <c:valAx>
        <c:axId val="17744373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3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IN"/>
              <a:t>Coverage % (2015) by State</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regionMap" uniqueId="{F8A472E7-6B62-4411-B1BD-D865698CF798}">
          <cx:tx>
            <cx:txData>
              <cx:f>_xlchart.v5.2</cx:f>
              <cx:v> Coverage % (2015)</cx:v>
            </cx:txData>
          </cx:tx>
          <cx:dataId val="0"/>
          <cx:layoutPr>
            <cx:regionLabelLayout val="showAll"/>
            <cx:geography viewedRegionType="dataOnly" cultureLanguage="en-US" cultureRegion="US" attribution="Powered by Bing">
              <cx:geoCache provider="{E9337A44-BEBE-4D9F-B70C-5C5E7DAFC167}">
                <cx:binary>1Htpjxw3su1fEfT5pc2dycF4gJdZVb1JraXVepa+JFqtdu4byVx//T3Z1bbVZY90B7h4wBUMlapy
IRmMOHHiBP3P+/kf99XDnX0x11Xj/nE///Iy8777x88/u/vsob5zP9X5vW1d+5v/6b6tf25/+y2/
f/j5q72b8ib9mREqfr7P7qx/mF/+6594W/rQvmrv73zeNu+GB7u8f3BD5d13rv3tpRd3X+u82eXO
2/ze019evr6zS3XXfH354qHxuV8+LN3DLy+f3fXyxc+n7/rLuC8qTM0PX/EsD38ykmkuzcsXVduk
Tz8HWv2kCWWGG2Ee//Dfx7y+q/Hcf2cmj/O4+/rVPjiHpTx+fvvks3njwu7li/t2aPxmrxSm++Xl
bZP7h68vbvydf3AvX+SujY83xO02+dubx9X+/Nzi//rnyQ9Y/8kv32zKqbF+dOkve/L79rxof3sR
t9VQf8nvfrfV/8z+EKFDysXJBumfCFXMKB4eNwjXj05x3KD/dFp/v1l//5aTjdvF/ys37mNu07z5
H90s/ZOkLDRc6eOehCd7Fv6kTEikIU/XT4LqvzOjv9+nP5882ZuP//d/xd58P+6/Bbtnd/6nYGd+
koRLLbgmj39g/29BzxjEVMjVH6B3ElMncPTvp/X3m3Ty+LOV/H/Cun+Pg38kid2dv9s/ZpdvoPD7
V3/H0JNHv5ekjra7+PrLS0M5+WYft3f8t4Hsz+cf7pz/5eWWtgwxCDIRKs5CyuTLF9PD8ZL+iVId
Gk04V4YKol6+aFrrs2MS3PIcIpeGodAKl1w7PF0KieEMF5XUjOHS76t921ZL2jZ/mObp+4tmqN+2
eePdLy8pe/miO962TVUKQ4gkglPJhISfbSvv7u/eg0Vsd/+fhTYlzZaZnJdzG9fpb1UavJmX5KII
w10zNed1Ti4dSfYmGX6lZRAV3CFr/pHx/2YKBhj0lylwpSjnxghm6Hb9mym0UqkuDFNy3tqFXCfi
18V0r9xY7pv6kJasi4jvh53p0iYSVfK669LiTDPR7Cf2SYwsXrNd0wXpa7IGUd6GB2/KqNP0us9U
Egk5RrQrdsGYZhHp7sVc46YsGposCsrPhWP77Z+LEJHIl1u3tmd57SIX7BdpzkXr+yxKS/WqJ2Oz
RCvx7RAF1nG+I+UQL7z5uIRlZOFT57MKo5qnkWD8Kh0mHeXF+k5410VhFUZ5GLyWsggj7rnbu/KV
CIZ3VdYM+7lJIxYY/06ZT5QHe5fqu9VhBnVBI6TbWCgd172JSJbth7bajXMd26F8PwfJh6Kf7L50
9X703efBMHKWV8Pb1OmrgjZf1nSIfVHGvZqqM7ViGpP3VcSb5r6eBTkri3CJFjLdNyLdpWpwrxo3
yagiXdwph8HWQ17yN2ldpEi52PWncH7a9qMn3rfdYvM0e6Kbf3z914e2xn+Pz/z548ZW//z2+nea
+927zh7ajWO405u22fzxLkzmaXZbRD/78hd0+T2iTvDjyJr/zcVn4PIMSn/nQVvEMQEI/yM8/oIt
J4j8Jyg9PveEKQqYooEZUiM1PAHHEVOoZlvCNwTAIaVQIWLpCVI0/YlLoRHjTyj0hCcUfJszSY2h
TFOjmf5P8IQjYX0TzNuIlAHvKGdaGR6yk2CuaGEbOpXyIaSJH8yedaILqph0Y75+lHLoyjsRWOkO
Tb+4Rew8m2U2x0GbkC9pY0UTxC2bS31pMrkMu9IETX8+mbpyrytZd8ESteUsuy+y9MXc7gKlqoLH
qdaCPui5XYb3VTbr6i4MZZfc85r36jpVed/xqKa5w1REJ239JqPET80uraQtu6idZF2/onrpMeW0
rulyxWreFL8FbmzxzDdb+jeIp09shITAhJFKGIXtYwQe8S3gaVrnQ6ay8CGZ2qboz30tKnFeidFZ
fb661OdTvOZdlf9WkSRnyeH7w59gvlBGa645Ezzk2ClM5vn4a8FDp4jKvxa05GUe+5ZLnkXGsKAv
DnaeUut3NvOpAEaKYO2at5Pgi2MxFaua+KVXWePKqG17bum1kWGPa9+fJBLct3605USOlAnmSoXZ
3PL5HOcsD1hmefBVBXYkbJeuOtX9oQqF5yRqrFfqcylJ4i++P+7J3mzjCiOQVyVhJuSn43bD0uo2
4OHXdIHPqWgkXeV+zUTCgNJTkQ/5myZBre6jLGuRnaPvD48i92TZWoRUhMwIGTLE0PNlp3LMAzJn
/GugK93zWE5EyTsEUuAv2jXX1XUe0Ja+5mW/DDelI2TNIpflFYzy/ZmAlzyfiWRKhFKCZShYg59s
gFc5KZaySe4TszbSnrV9VyfLPkhqZ5azJbQzduX7Q/518aEOlVASBIeA8p5wkUxnSVUsxH4VakKU
HxaqVloepJ0GJ/Z5mAj12Q6weh85pbX63JJltGY/5i3pph84Aj1BMr1VRQJRgkBFRcvDk9mkZi2k
6XzwJcutroPz2WdbQNRzm0EVGKZCrCIGV1jAUGbDOGYlc5INN3WniiVuAmqbG1NntW12vWwte1+P
eeO+fN9mz8mT0BRkVQgiJNXAcK5OsGSYktCSfp2/zNZbOAEZSgJjkXniMohmy8fgpmNlvwWNn9rt
I+/S4T81FqVKC8XJRnS5ALQ999uwZ84vTrVfmkoGwPAC6LVO0bgQv8grnkjgvksHW97VhWyAqLar
LZXnYVAEYxn1GdB2Q/4lw1NNvlbjlZjLrq1/ACv01MfoZiTNlA4Zdlipk/w086npTLPyLy5hKqj3
BfgZCFO/+rxr4qlfekwu0PWIa+3S1+2yC8t1CW6mrksunLEVqFC9rmS5qrO+8UnUGKISHw+SBNV7
VZt0rWPGzQxIZEEBgn1JVlPhrWWeTH3/gzCl9CROmaIh6gtFKJdKwlmfWx6e2fRjM3aftWxlIeOO
hBKumCSDMTamqw4A7clyRM9qELg2PMJJR5MQl+bJc9Ufhon/OKDFKYozsA2DQKKU8Q1ITtyinMFM
k6ztPncWUdTvuStD8ZrRjC9X3A0LzGGSsVo/1tm8LDoaMjv1WQzAn9T7tF+T4NzWolg/2mBw6jrM
1UYQZjHWlTkrB7ltT+u4gQsto5bj+84W5fpxrVQ5lRGpqi1p5bA+NqhtTIYfObjq+jGs5xl7x2Wx
4MOtJPXhrpOOu4PSw7Z35ZzmIBj94/AmTINlisJ2LvCKFuQBM8+DZuMGvpN1eTc71fTdwYyWjjeC
t6t/ZW2Z2KiqasvqOEiTej5PBZLrpyZsEvFxJCOFk+kwBc8Y+6YFRfk+NpxCOKyvidYQEFBBSk5P
XIMnS5NS01WfV1o7m0YzI7pz0dQWbXXBh34CUHx/xFM0YhpYxCjyNgXN+MuIzhKXTTWfPvF12Jxx
GsQGf8zpEslbjb1Un5OCr3DCiQ3epa81gAV++v1pbEX1s+TFUTEzjcQlGWECLPl5UKx8HPrAqPpj
LZra8whVmwwe2j7rgUZZ6Rq6t4lu87ejC1MgTpfJNt2noWdjG4VaT9UYeZb2V1USqpuZ2wp1kpuo
Gt/7MCB53Mt1bq/gRCSLCiKSvItEougW7BmBH7ZjBnZxkRSl3yJ/RPH9hiHfd0vES8vn8ez7Kz7F
tZAjQW1iANtqAg4x4fmKS5VkzdQ7fTsODQGJldYykNhx3fxWgGSJ84xOM9x2Lg3HR+ofmW2gus2l
+VBMLLlJZrW5NOvztbbnecf4BpH96gg99NXYufxslUuJqEumeuPUdAlrRKemPcLo+0tiJ8gWggGF
SJtANewgpeQEqnve1GtbNOw29BlHbPku3SbgAz5sofsYx4yQBXNLMtTCPgZWbpBiux6JJsgoaDyd
5fZT25euvKtMocV5PlWbHfplatV10s+4K8/4tsQlrZU7lIG2/NCFduQuXpAvsNwfLO2EZWJpEAQE
owgVIgX43vPd8nNJdTW0yy1Pxw2pvO3hWmu15u29J2HJmmjxbb9+1KzZ8mMdtBQbMqu6Spf9Wivq
04PhwTDdgqVamGPSBYf38XEFmjR5YOBiYqq6Dd0GwOZ5zroJsObBSDBg7hOCb6ixKExRpwKm8F5n
gY9lNRQIicywAt+O9tmgsEST4Y/C9u1RY/pWejqJ0RB0AexKMxmi7CR/obp0WoVaVB98GGvdAh2O
9JZl4TyWMSrLLG1+BAsn6WgbUnAQe4K0RBRY03Ozk6IFhexm/cENFB7iF+/hUMj9sI8oOtHKfTIF
7ewiVfEFBq/GpAFlAejBSpOdK/9WKxcmxSHxIgQYICDH9xaSLjJAHSDw/dwgUT1tW9pPDUw5V2GD
WEEUbduRlvO2EUGRU3yYpTDje9LWLWYiyxK5qVR+q1O/b21hOBb3p9InsPgtCQAkKBVgQaeVDeig
C1IyLx+ybFFVEvmh5F2cTCQprhVbhV32fWZVF0aGMVNkkbV93l+SauCzjDqwneDKpnUgXid1pnnc
T+2c3pO8IudTMgi1K3XTVl9FUa32fd2qGs3KlVbTGzFSMq+7sGiM7OIe/NENh2mS4Xht+yyZ20jV
pKavOLHU7JoGYlpczH6wSdTOYb8WUdaMVsxxOpcjgmFc7bRU0RzIQhQHw+ggblTlF5HGZKbDNJx1
ZspoAv6WpP7CZxrMLNZrNa0rylq4Yncxl0syRL3rCnUYjU75TtbBvH6YVMvyj4Oo0mTHhWc0XlCf
tkukUu/MzuRsKuNUVum5Ztzv+pZM61ViGkLO6EQzdkgDF2Zk35VtLW4XOaZlcGtaMs8fZj9z/zpw
vgneI2Po4au0StnbVY9p00Zd29LMvTPzWpVnSQ5147C2IqzbyJQtZ1ms7er68Auti7D5mrGuHecd
XGXpH8zgp4nEZTU5Wpz7pOlluEMdICt1ltRBqa4N1UFZno2qY67KHrKw4R5WnikPrXi98naES6/U
ui57xxXxiuybRnSdvhhMkmfVq0bOZZ/uizH10/hqkkma54dE1NMg3ycN4/2FKkSWhgf4iuLQX8eV
IK1XLswnE6WBUL3fZYldi+ViSl2Q5WdTXiPbxKWZBAB27PJB/toGg5LuAs4xBUk8cdAWej10YF0m
8gsPZ/WmYlrjwx9/DPK8wjUI5gLDra0T/Zd16A0bLwtlu5Sd0zkItI6XQpaDPpubgtZVJMW45UUi
gxzLSblEUrmbk0URExcyMzJ9s0zd1Om3RRIUU3XQJQ9Yd1EOiwnHN6rgMjdRb8ymSWjrZVZ+1GmS
BOuVEJWDpYKlB2S/Bmr3mbwKeGJ19YrmfU6rt0UxFWGynwoAQbpvc8oxd0DWNqVlDCrC9iTNlrzf
ka4sLIR4TwLZ/MpS1mC8uqiMuR3SsO9jizoYlmXhkCODxFRl20swf1CWqO/NxulF5rD6uMtow9Wh
yKbNYrzyJT5al/ngpqn1Bvli9GmoYzP5Fg6wNuAbZ97YGvd1x6VmXq4wX19o/EEucQlGqzKKIrOh
+bY9tBMZk/+PVvNm50aYAlpSMAQWWxE0ZZiJh75HQdMfbJ6DacVTSBfdx3mYySHADoqhHz76ohny
BvYKMgjy2bAKOr8OC71NOcdOd+uNgmdhBI5L/ZckmDcHUzbYdl4uAX6rTL2ZZhwpbkWKDfsJcxgb
h2Hjp/VYy3n/BYJbht/k3LXqppQiMdDcJwMBCH2EjMIWT96TrM7glboItsUlfnk0xgCvsfETxzVy
lds37mT5mpPcBjdPpg6Ot/9u5ON9UApY+VqzrsYEaBNk45cyV11uz/KGL1h0z1acEYlSxtOc3KAA
T1sTyeNGtevo4WqovAebXjTULImMaJmNi3pj6qGFlUZWV7iFddDYbAyZIxlNVJJlI71pLRl+rHRK
+i/maMG2QwQB145ryliOGi3u2kZN9HwZwq06J8etPbqHSsoK9lEixxN7qatt8bNaMvhpSu02TCYy
hR+Xtic6u12DXAz+Eivlm3mPjrQOy4BZYpHbW2huHZ5D25TDu5zPtqkfDRqs04ovbcVbofcBkU1Z
XKxM6rk7SwkULbKf8qFFTJsi3ZQPN2F/81Gz/gtVaQP3cRKMFYu3I8juG7f17vBCNm4fYkxDfFQN
2cKhXuU2/2ZQaTbdDlVapfmhSUO8N+s5Tfl56RZN/RU/+kpeOOP12ZPJTTFaTGfOeYmXIAO0GLzo
8hJ5fqT9qsgtmFsRjruuD3yTx8SlCQaXRdaiZPJVB22zgmAAyQbblA0Xuk23cB6QX/FbuQyqCA8l
yOK8XHLjqrk996IldR1XRlT1GCUuhWxIDR1wf+Z7hw+QRlld1/2Av5d6gogmyUQhFfXQ8qvrsfQJ
RIHJFhidZmk7flRNMqMKSJZ18/3JAMqLw8x7BoQJbVYN4b6qkWLr/Rw0iXEX0iBVzZ+ImgvgTVq1
bVmeP8nJha8yWxyGrEK9e78IJzg/74oM5jjjjzHTt2EFg7lkKpP1I8/CdvK3PZ+ySZ3749JnkzqY
iHfzWmJFZTo5uVcroUA5b8VmPjp3m9dAr9pc/Kifhq6cYAE6sG29Ps8ZPiwcHPf3OaRQtA+rFboy
upRlYyJIFouqX/OOWtyhFrrVsKMcHPzqKLKsVFY2OQxNbxN2kSb9inesR+ktQVkO1bCXooRemtAS
pW9do3ZqYl9BmJBXdam2ePJiyiHCp2XoAZVcJQtynluANMUBtd5mvCHnm1TAhrCEFl9UTYrHcTAL
q/w0gZ4lweWUOGvza8OLTaRsB6S717pMuPLvBGSsJdnPSREs2UFNnazcDtIFVSLSEIHUZ5FyipIc
ydBg89dArFiVauotbdQy2dzNMkvhfEdLFr6FEs1zkvPxclplneh35TpMwY0FmYaqsHa9UZ+Bt/Cv
YOpWWKAQZFtD0jUBwB/l5aZSVTn4Kpi1qdup+6zMkvX0i5grVV0r1XdLchCsdT74bcppMSd7ZDRe
ychV0L+DOKyoth+hSE6l/0DSvkjTOJELz+b3kwa36b+aMR979sklIaSJM1sOY23igK2u/LiKgYk2
GpAdZhT7lLbglFpLM9ABXl4XhsUjfgz0GOkJnal597SS4172XQGBOJaSL9uyHuGmqsYN/8ySbmgC
9r8Fb+7q7Y7mUb1PCrb9JikJcMeSLtuNCYc6gQ7u0Gy9jbxKOoRyCraYXK9+od2+QKBuUWnq7cqT
y4JTAomMRLMHLYBHPXyD0yCN7bxYriPKLAnfDplOpzaaSAP1XCxrYtjF1DdblKfBusmBDn0ifAjQ
Mn/RrwT+LQj6D9fQLbeZlzk6jZ+fBpLWIKX1cJXg5lixNWhz6zIqmm4Q78ojYJVHobEP6SZGB1W/
iZDOKivErk7rvk2irFdDcDPkssOa/YQu3niZs3SjcZmYMYYeq21aw2PABW2JPBIlctiCvGNbmxHn
E+bNJ3WysjKPZOaaut5nRYVoPBwNAh14A70SZzPwXuFoUFxljFc6/IHwdVLQQ8sBPsCDGcBN0b/I
yplHDwF6NbvJ2lZh1jpNZ0TD1AJm+0BsEVSNEF6yaMz7be4/qO6e13bb8GprnBAjJcX4J4WtHeY2
mJyGVHWExgIaMGaBOgCR9P2hTgR0RBPBWSWMBckKf6utrP/mtMYUln2YgEr+7iMEB0fauO8SId5o
g54VEFll26YOeYEdboUV2LIncPz+XJ5LCJIQ+E9IJRaPdjj8nD2fSzJyBvm2SG8Mumrqcy7pxsed
CzXfry2o84/s/NcBce4GwoEKDYO4aE50xTKzhFY1Sd73c4NEkZbI+Bd6KQFzT5H9/QXSTbb7s2jf
VgjtlkiNQ3yMoh11MuBcFSJtfKXePyHGlK2baL8ovkh5mIULx0PRJat9N0x8KXb10Gx4zi2gIXCr
QD76wYyeezpmhFIqxCEdro0UkOhOhMbFkGDSC+/fV8egmsDrEOPzUCbA9Twcc2xBJoYFkWk4kgOo
RZBtEyk63g9rPPao7A+y5q0k0QxoWWJAfY/bER8Jvc4Xjnoyno79rO4Is99fxOk2YuME4USiY0Ip
DU+7rMi7vWdzMF5nrtyQaX0kQp2TzfBuCcJBvPrPx5M4NPt4xE8pdWIzPYONsJAM109pb06zvohI
C2RtI+vy9D+S1iSB5I9jY1hfyBGqf4EDPiVQose8uD6mJZDkbTd0WSEuGtdvCeP7C9zw5Rs3hUOg
/SQQgTiPIqBonuiZ07LOuV1lea6bwJYy1nWt+WdlETA/CsG/DoWtC9HBCwUqfX0KdXXC6mVIVXp+
pCKjhDoCP2J9jY/vr+qkt4a344SGQTMeVkQdAGR9ji8N8VlSzJ25JwVk6qewYqrcqKLl9VZOTuHY
1DGphWU60rZCpyOqQEVd7Hkz69tiIgDBH8zreETkG4NDw4QJDA7uEA5oC0/bmISgX6TzzJ3ZlZHM
7Zmct1MSAxFsaH9za4NGe9y6FJqviepkRRUbeZl6Wl+BReBoUBq3ZQdF6hUT0ETI2zqRadqeL+As
sr1O5ryk8xInDK2wT67va5RntsChu35fV8PKfExaoly9C62EBPiKz7Tl6q059hlLhSKJv0mamvbz
6zLNRoOjPMOocgqtpsARknMUQDqvd1VQdHCRJ+KkAzyWReWR7qByCJHE1CO8Hkug8tGaU1YzpBSU
rBs9mUYWgGi3LET90rAB5gb1U4O+5q7aSGZw5FwdmrbYN9KFdM2j0vmarlHjrGnynep0VQzR71JM
j3SO04JHgvXI7NDxm2DftQ83cqH7EYoXap5SsX0XthiyLlHtjJcEXZQ8jau5dqjz0GeoiuqWg44b
fq0Wb0R3USgSbCKFGy303+VYH5ppcbzfZeVQQw6GMqTR/YiKzIdtEgdDm06kjnqOU03srelNp6d9
2ish+w9yMePafkAfZOu0gZsSpq5b79Dc+JB3UMHTHfwcxxwOme0pLeKaggz/tqAkduGlVPPEPlM5
Lz68hpyXdO8aY4qS7YvGBQQVOkEd52OcWkWPf9+0C/Z2N81stUtEAigmYwzKSGUYL2JJplelcd6t
EdrkU44q34QW/do8I+5MkMpPXxSpyyXbJQKFQBPVuqntrw0UoWCIwmMr8Akje/TpU/UqrJFPikOT
VYoNYPeP/A+C/MZfl8ZvyfDoGtUjS210VaKUtAYndbpotETVFAibthrTYGXJoqkMRvMByaUNb7rG
BNWhzmUqoyxNpxu55LLYLfmUnOVi5Oc54etFbefxHApL+15bxeLZyOxa574i0LJH+yGBU5+LVLYu
QvRlXwrbVb+mJG93s6EJauSK+zMU4ZC6WCOvwo58bkuEYzN16pWa8m6nRZZhd0lgD4Wexb5o8+HN
WlSe7FEt+H24EF7BY1V9n3XDDaOiu7IiSK/q0fm9dJDGcUAmPR/bwewyM4XvdJf1OG/Q5V9z1ye7
KutSHHFtmp1MTH8Zrqw+LEmD7nTTSYFXh0sTi6LRhwmvvAhRJ36xczuc4TxG8rU3ZXVWzrRao8UU
8pAVpL3pBHoGUQXpyEUBb9PbaV7DuypoJCSGof4whSzfE+bJpSAmy6M2CPgrAfnwYL1rHlyhk3cQ
NXOco/LcfKVoQaHOoh19P7Iiyw/d0gR76mr/3o0CQgigYOeWebjkzi5lJOspjBNtkiz8NR+ZWS5w
MmK4d0wUdN8OnUf5ldfZEo1chg+hl7reBUlgL2uDYxI7QX3xbh55ifqtbq+k87SPkzBr70jhulez
FuTKKbp5aCK33m46TpczaPZrosvxAqp8cImDsRnbhUC/r3SaeBOta0gzlPNd8Gnq+umhD4I5Zjld
75wrWoaTDh2ONa6rg+dmVVdFOMllh123TuV8qYa0TyNCu/x6oRpAjFIvHide8UsRkqq7tHNvD6wb
2JWs6hnnsOVHOS33ZEiSa0ERPqMb/A6SJ8mjdK5HvZNLy/dC++a6y4T9tHQzuCJB2z110VDibEYZ
6zyVXRQMXNyhY95GnFXNWQsBI2Kk9u9mnA5/57LFl3HpfXrbZ0v/q527mkX9PMxxQm1XRAXmh05w
CC0QgTdnayzmcHprmMuquFnH4q6ouzVC86n+2LR5H3XdSN8ZNDcuOmbDeLAkuRR5I+5cqOZXBfoQ
I9ohYsCgiY+SIehRKQ/pKxUGbR5VtDR3NgDZ2oXgjUUkC9e/VZMqDwB6pWKTr/rc0zZ7i/NDOHMy
ZfaWtU13Ng4zPSu6Ud1ZntxOqN9v175ew7O+E0tU9HX6sMAgZ5nXw7AHPV1uvDUyiazo0UkuU48j
2ON4oUzZnfXgxzRKtTO3pvHmC587/qGwSftlXMf1YYCD70bdstcCBx7OCDLFrp97fwPeG0RyasZX
OEZefl5J25zxiiY4MQaZ+zpbiEAum4FIpMCZcWTtUp1rNIzizjXFWSkHe4szZxzzH9klJQ0/FIq7
T9AL+7emyew5XSpzU9d2vUpd0e9nDchFeV7n140g/tIOYnrbuMR+sPhfD+55OQIcWL+M12KpETzQ
2t5Q7oer2erpIp9m3kJPCpuzRNVih7IdJz8hx5iLNbDJqyTJ7LuVhdltCEnnU7+G/gMSfnqOYNOv
Vxp4nK1S+aEyiXyFzjvlsa9NtQvXpeHwd9sc1jRo35ZoDbxN57brY5xYIQc7Ff2n7r/YO5PlyHFs
aT8R2zgPWw4xKTRnKiVtYJmpTBAESYAEAQJ8+utUWf9WVX2t2v79XVZ3SYogMZzj/vmpRccUTf+2
Xeci1jcAqDhUi0F8odFWDDizB9tEGc9PAbzIysgtvs8NjeAYzN6HR0KwcVeXxBsrKjdY1OB1piG1
51eeRCZbGl/MvF/KvpDkunqSPkD96e+82I0v/TJ/x89QCNAseFEDKphOZ92dLTpgoYkM2KUQMnzX
HtFr1berfwsESX9loTHTsQ37KK6KNshuYiLm/FD4w1hchjaXNfzleCsNfPg6L7YhK7ttKUw5RGS8
Ex44hBvnTRmedeqvy3ydCgMDKrBzsJ7HeBruIxt7j9lYMFmldm5F0xZyfuooM0MDK9q1NwPjgtXe
PCYgNQkJvGNmlNqeXD7Ouj3upYdfF5MVveB4amKl/MKhFcx9FWSoXKpk0MTcQsXpVBXpgH5Zs024
Svh9egVGSIJ6DVAi3iwQCJaXhKErnXGOzHJJUhROdATudDJLml2S0Ppj92WLHAlN6ezkF/oS4rDz
z3kMp+I49W6c69aoRD8XHuUdyCDaF3M5e4T2vPLiwj6zCDRPGbZx/yhc4G3HFQ1wV/nZFPrXtejs
WIUz/IXbrMdxWgPc22oBxe3ShQur0iDjl8VzVnX3vfPSYovw+EffDjX0o4Hv9JgMk+F+WeIuX2qX
dmkfQvhXAvshh+1a6cCFQxMHum+vvIVrXA4j5OdqW+w0ltHgYEhluuOnkcWJaOiarLecQb6tO8vs
KaJxkNdp7rcZpLpuDs6czhI2qU4yV4YrXPl0CZc7Lykssh4diVWZxTyCRAgt8SWQ3vxhCpQm0Sxd
eBSCBFFDTRvqsEIJ13qiAjMARG4tszZ9cl4sMhRmOnesr3CSLvgXhO8xy37iEJrytGllL8uEToEt
Gj5kQdY2MrQiSW4Dz6T6K0zmgZy6KY+/U2Pet62lX2kr32khk65EmzA8r2BOGpKT+ejj8vBxSKQz
bLlsu+ld2N/NEdMH085FJSe5yTIDPirLYUiG53ns03qeU1fqnMU4X80y/Fwo2Q6Z6GEvUouYD7Ip
fhVYtU71hssmfihUGz1nAJvmmhloUFgPWDAlOL31IxCSP8ppVHmjsoxelRjFs57UQhttqSFnqNk0
K73BFudBdFMdjlN/4BNJnkfuB02xtOKGk8S7DbmNb0IJM1VQBVO9QFtUhyEx30ed6eNmw7Av/QyX
cO0XZlKNDFJxB65xXc5yXklZqNW31cRph+COMrIsgoGAbQWoqc8qxZdrHMT3543M7IPAj5+OHXy/
esamXMvN8fkOtzwuf5byvmYd6gt8BPKEW4cddFaklR5l+9IxGrxDEbQHwETFUfjFcMhk1j14nT9X
ZkjbV38cvvYdCDWKxu2QhaR7E2u4iDKJhHiLfDJfdBgRW5LZdnmF4FB8ITLEl6Y+lHdmTYUmPLrv
0JZczBqwn7yNsndOaPDKg2i9GjjKdSIncY4gZb/AFAj5fqZZWUadP92mhESoW3E47osw/hnzvUl3
47Df2jZUP4TJPdb0KYNBC5FbpOcxGZmo1MzsAg9sExAxs7ULqqjHOVKmHuuS216q8Efbtgsvwx6f
oez6rM0rjt9bQZbDmmidTM5DqsOsRgtv+hm1FqeXQYrlm0TX1lZcIgv3jot3ncvCy1dz8hae1ovs
vBObkvDrzjMcgs1wXTLnyfsksd0PbXKJ6wGd50FoAkpLkCS6wlKcb6QD7FLOFCXN1Sotf/BwsaxS
kD9NyUxvfy6Lw17BpkSfpiXU1Q8DN82UcApNM3YmukA8p0C5mN1QzANn/RUDbSWHIWuXm9ihfys9
lCNL3ZPJSxpv2mNZ/maSl0X1/Vsmja24QkCv973Jv9NrFjzD9csL0Eqo4cp0Wdv+uKKouuD0G9fG
Tm3boZQrUHqCLvHEXdSugVdpshOCbvAT2czSIPkAUgaLqIrboe1ibg7UpLB4Bl51HEXa3OxtrKmI
m1iImjoayfY6Kj3y+1AEq6rRVRCOI61IxSarOdC0d0fPD7sxvk91RPKSBxOLvvfAWb2xMl5uO3KA
kcetf8tbkYqiQrdtY1nqrR2UrjJcuImrW/hqeV9qUOaxq0fjyMBvXE4g6VRKowGTD72BahWVFvh5
oQ+zlhN7pZTHgtYrtgrsHaSEonEujZ1EuhwoarXxrFvtDb/VpKxJmhZc1jA2yQQP8Jn4ITyhowTA
tYz17GLP7x46LTneQ+wB49IdCGt4Ewb4Pb7+r8ErMh/PUXWjQ4yxtclrMidh+/yHiOzJ3QhZ+mKX
bMOAWHmDLPeOFIBj2P0Z7MMt+6Ax8W16BO+9Yb9NgSrYm5Zr67XlmEOA89DZkm5NcUXgOF5edAtB
Ib8uKCjtnd8VvosrTZWe+HGD64a3hSuvE92PKNejGeqkX7QbbyKNr7chIgn6Q1WAcaKBPEdLIlna
pABoWXTxtZ6cAB/FFtQ46B3odJAy73Aee4uoOeio2xCQGUp3WeDEdAVDEZXHR7Zkg3MS6rCBwssq
oF66X+OGjjZmfSNXkEAFtINR5NcNpV/eEK9PCdw5QwqpyyCeirjJ3BbFR/iRw4vMdf/VA/WzlKFA
KK6MNfZOAwpm+PBHjioLVH4780akqmhrM4OfseUWTjBFt1S7T/r/UjBqHhJQuyfo0+wqfBJVPEz1
bRc4NzQyGgCRmQIGtfT6566wa3aeUMJlyFFKF5d2XPl4nBcfdKXN5ToiNGT4h9x8wnG0xgMpU9yj
ul6izT0p5q0WBYLXN6hA0SGSTibJcU7jZajJkNsf3kask2VA1yl4yjnjSY2pH+PP2YexXqrOoDUY
N8+gG5m7oG1QTszqpNuEmw/q2V1xQUUdjtXGW3pAfswQ7zDoIAc0FE7FWBE/FqKJna9OgRLZW2/6
GIJlRkIqKgiKLEGHmjl1N+Spr+vQT/TyCiQDOEc5S9B/FViTyaBACkLwThC37ig676GMJ9ThtxZG
oC3XiGdNxtP+4lElgNjrBKEPMH9yAFISOq3qfEwKWGXe0h6Rp8CLySz1ygjM32mS/dRVGoLZjw0g
BdYGKR615wt8z00e0kDaB4eXXccFyYumA/PxywNUBfGwk/Tq4RhW72gu1/Yx64Z5r7qikJ1QwaSX
Oc4S9gNHZOSOkYm7J7FG5Bb4Jv2gc4Ann6+bBUZHNJSRbWO2lMxfv+Y20Q/r3Lf4CojXwbXOBoHT
NBsQouBJ8RRAPszqohPrOYBoweoVzM63NYqRb0y4ik9j3HXAJufkeSJUHJZw9F/TWSHkm4GPbOd+
Q3JAba5ELsvdIesZsjrUyiBs1o8A9wtmCnOm6QxqTo0bMFVKVouPW/Q7soFuuJJj5sIDnCv4v36E
wGNNTWRw9HrIYbBykRmwx4iqPdU8OnUbaamvNAxMXvsJldkBgIb8stpsAQ29jPiWoBSy93huc1oO
KMDvJ2+veBXy7mOJmtqxMuWkACbDJ9bWuNA7EGGQSx62AQpAuaVSpg03AP/qyB9Ys00WP0MTYH7A
WQZZm0j+XlU7NiFRtlqXxL1lOC3MjV3GWdb9ZPInlcyLxp9LkgkNAYMKNITiNupJeJO3Pc+ALxE3
lHNAihvPa8Mfrmf8Yj2pHsAQdhXYtPA70jp6hP+RFa5iiermKluR+a716jpV9nO+kEa3LO9x/s5R
jwB16JLDkq7Ji0daae+gXPEIYoAYXNnLIXhjBUiMcgAgcidAvvhNtiYOTUERIm0xET8ZmiHo2i88
sfNa4d5EVYf6vG6jecr355ber9EKGToKBbnL+yF6nUB/0NLo/i1Sg3idFyHKlo3QHkF6AuCiBku+
n9+ot/oUtZX1Kg+Vx+2sETtS0F3eR6q989xhU9cz49n9ohdxWZIJGZQ541foAtnJI37+AsWYZVgG
NP0hwy1qEAhXT2Z24ZkrsYRVZ/J1r9b8AUjPCIknUyo/qagd03orPBROAyvscUxC0z8hxcvqGeJW
PWOpx9UUJbpB+RLcjE60YBbX4LUlzr4WZAlKqbSPSGfCmyHvyW/gzn4dJ/HyNUe5fwxiEvwQIONf
ffxIUnoWDw5RhFdkgfJbC/jgKM2CXZfr7wCnlwepfUfKfBF+gH2wPRTU46hogng44j6YR7QZKqrz
DNAMfvq6TuH8rYPYUecWjcqE2QlbadtAvHh5Hz93bRQPVQxV/yzlGMCiAwHKo+in01D/kbaX0IPm
H7ig+GBqePNIV72ioxWDfJpjJeLkfunaCae8yvOdmZon5LIBL1jXDRO8Bhih4j52QHzccQ2RIQnr
SPh2ac++boduOwMwd8tXwuya/EzGWPBTJ/JhiSsSz/7i1blJ4nXG4cVB2cBrA7fRFQFL/RpAYLCh
bMx9x6qZp7Nvz9pZqJhlGtrkEMfjmr+n47jgUJkk722Pcyxp/aRGnQd+ovZcSilAmxjsFzBplPGg
vRwy2tg0wOvjBIhqK8Uvf/JcpmoYrQAIGyVXx1s4qYxyUEySkh1uxxqcYIPQjm7+9GiifEELwyKb
zvOLyFdiuhoGcY6+D1EmZru7rhNKi1qtaZ4GjS8jraYfmm8mcCV+i2SuWkWMkqzcZIuT4UQQ3+yK
Cor1/k3ilPpFf2ypNdn0TXt0C5OSkZzj/wOjn6X2xlsUGuabzinSp5X1izwzh3+25/7qkMM1BAHi
wzrck7wwYPfA/58JCUhl+eIjvfBrEHLPNpk/GJcoGWcY5SprYw0kzfjWQwCDdbDo/ssH+Ku9vX8A
gAII7xYwgIGh70MA/vwBWOKQjaIs++B/fIDhD/Jk4EWPFecJ+GJ/OKX/N83hf52X9aepDH6c4/X/
v9jLf8xz+PtUss8REH/80L8HxCT/AhmQ+aACYh+p530KzL8HxBT/wnyWJALU42f55+iYf8+HKf6F
2z/H8QEEBzEaH2EPmLaf82Gyf+XgWwKEPTIQBwi0///Mc9gd7j/5zPt4GKhS/h7IRvw//ftaRpSs
m4eWb6eMBslWEhOPV2qp+zoEUAcorvH/llP5zz+YRVnuJ4jnRsis/G3tog0CkL6l7mRtN8MhMqZK
YZId//QSHv74An/OHv0VYvqceoO5O+F+XKVxEIZ/AzKWRPnIIrb25JYJSYTQTo9czKZiWSwbAC59
Gah5reOp854UWMKv//znkfb6j68JbHwfMAC6AA/57yMYtHY5My5bTgKsIyQccD0HiBj+CUnB/Gox
+uBiOzsryLcZHExJIqJQezMPigIGSj2LHKwT1Ifc3aq1hUNFA/h4OaykA4By/LvQgQECR723oQ2F
XjmWCVEOfGzu3O9pcfwp6nIOZS3fTqBz0Ltn6XQZ0mR6JWwCsGoGj5WSBiirYAlADkD0cDv5iMt9
QSkt7+aVB19C3MwPS6TJZU2V/J4PGBdUKWHc71bhG5mxNy+9Ht1RQaK9QohG8JuwPMApHo7Xlvji
HZCtfAvgl/rVallxVZMN0cGl5Kkw2QB+X0lfnPGogFnQHQeDTxfH0TGEqgfHNcMAn2xj4RcnHNR9
hPPvk2kbrwIgIQ59CrFOZmx+FJABUFdl61J1S5ajH2g3BF8sOxF/WOuIsPnC0R49qmEhl01n9phO
QX+elg0fJ1rMS+cP5mXqtvQZbydskOaCHx4mfaVTO/10YsV+yAKsoXV0X9uFiDftY4oHbtnRP6Vr
gT20zuQSLWNxTQOPnSbYab9XLd1Xf8aPYPCB+pYKmBPE0vg8Adb4AtZbfeswqOQKyK64DgOqAHQY
U9yVMOu9oUz1Bryx7yVuYNJXsJVCODghf5JpWwBupWnVhWL+GRP8I+WYJlDRLoS8hD5RIZ6hp58Q
RtzXHOmEY8p0f4bRKu9cJtfa6q5vawVpZGzAevRniXqmXFC1wbH27NELCH+iKyY0pHk73YEbTECe
U/ML+YJ92sDCD0Pv+zg0AvHO7GReSCG2W3SO+FVR644YKJGXgcU3LmC+3BGku6rUm5J7WIWmigt8
lzTukPwp2qEynGMpGkTBfgWcwddgYXxPgd00iDSg80crXg8eKre6xxCP3yun8nvWF0llV9J19WI9
DLYULYGQ6pPpJ4Y/bLfj2rqv4TqwIyQHXvfzxA8eH5cPMCrBFxaztW5pvx0CD89WUbzHTu+Pel+i
/WjNLxTr/LBxF6Lc3/Am4lS4Yxxg/c+w1d56mpFLr/jb6il9adk83NP8t68LH5KgB4kWmPsQnluV
vPshrNUQPecLDbE2MRCKs2Poi7xGoOgdcTHza4kzeSe7BIvShqayLV5Uiu75QKZY3sshiu+LZU3u
tSPBl5Ep+aaTVLx7S4zVmnE47yER79GQuJsOKYBnm7scpk2Xo34aV/Ed2R81Vgw8c1nMBa8/v1ze
YhMoobwnaBLjUlvQvrdr7tQ3qTz+5MQS5KWheD7BEpALgMWhSlefnRYRZkiYgSQ6JoDDfkrkRPCa
BqSwKgeY5DVgvLh2vgOTlkIOulvSkObht5wXAU/fjBjX5SeDWfnGgnHgEESjbUSMddm8sQGwtepb
uBAkuaw00vFTxJ0rp9i6r0HuEPZPdTuW4FrmeoL/eMA6BG24INgIzdYuOJr0eKdFEcKv74pL7PGH
BeDzIxyuJy/RQGHkcMjbLHnc5gRnZ2ajuzmhzyQhdwOUg9rPsIlouLXnIeRfVRIHje6JbnTsfrB8
QO9j9Advw+HsjRSdQ9yeEXKg5RhoeRWDWZs+QVejkFD8QJs+NZQpdLwTOfTrHFyQbCjqwM0Z4jkJ
RnNJyu4wb8TdeoU0DiINuSD9cfG4nGrWT+hfZEGmcxz6fR16Fv2XDwcZPiDy7EPf/6ZyWzB6LBmz
I1ARVxXx+OTGjDUh1MmbrqXyFr7UekhbbNipG4Ib5ohtNAYfnDeEXCpIBP7ZRxj5hLSuq+QS5Y1Y
UcHKKMe2HIPu2GK6QAUWy79ZkY47aRo8QzwsDmmcqWswgtxvQjz7n+gV1rRKpgI647DhHZa0X8wp
lCyDsIMGVpD5qlUIeCD09ZmuRQAroEhBfQAxrR1RPyOBlCdNKO48XOA5bCZcc21oF2BL6fS0c59l
sHAFnVq3tmy515VFbt/zxMBfjLi9GeEKAc3h/A3SgcjgpKbuCIEFo5cyZGBrDDVC5NLEESrEaHpE
dZYfYp1E2VnifPVrh0OkLScOnamU2Fe3ca/kzbqRrRGYSXAOrVR11LbYVaqB3DyV4867uiVILjKd
7ddtjbpq7gZ4LGo8rX0dGU9cgjndvsP/Ts6hG7YvaBUFraD1nixiZWe4su4B3MlWG6KnCx9kXKVh
P2C5c1P2sHEbBGrix0zFmFJBXKCRc1qHnXk7TB7sYa8AxLMisgARIepes5SyEq3ieoiJM6WGBH2Y
2h6pCDo89oGHuxzK15mhZYuQDjQ19Wjx0uc0OPYMKz6NRHvODYIZxUriWwGmA2Td6j0NEELvEHJy
FwwKMmjMkqKNmymdh19Qi+9asmXXwi5hWsUrZMUSnF5SD3HLb6XagrNswbFUrE3nm34j0RtgCuis
WQLDEWZpr25aR3ledUHn/5LDMPR1nI2prf3ON+cNIZFKDt58hJefvK29ZqzeOOuAH1H1c4gA4N0G
KjYbLYMxoMlbYXxkmDEWgpWgMVQHwWHkh6xNzA/RBbBWEcNCXSCnR2uXvk4xb0U0uRnYjWf7Hhqv
y7oMy29oz5i3M1+LCSIAUhgKfRYSAOxkx5yoqmMiuXfgA09bO8ofocw9BUnU8f3d+BB2USJ1XYR7
qA+2U5eo8VqEJMHhLJePHOyDrOgaCn7wucKFI3EK/x77HnNLnEeeJM/2PcBRJmTEl6SmiUZB1LKh
mlqZ3G+MeU+ekBJfl0XtQUNYzmuKIBOIQDe0dZxa+QPa7SabFsbwXbDhdkbIbLr8UXzB2gm+QBJX
H4iZdHkdInCBOnkgyJJjeEvYoAxFAAGeqgKpOE0Q9EzM6w4oxBnzOsZrD3noBI1prZH2wWE8d7SD
eBYCUGsThcsdKSDvaaSFfmGIO2LqICqNMUnlHd0+P0UxvUYeLMCSTNN+KG+D+71gUGXJigzlSTFN
wQOOwfEjkqkwtUdh4iqUiZeU4iAqhxkfxynpji14qZeW+Xh3weTlY+UPszti+IO78U2H76/NWsN0
dUeBYutNKgptze3lLwwsqJO2P4dweSGkxsEXjJJxv3Mn2dFuRMDIQzI4YKvCYMUEXlGJuS79mYfF
9PjPTcTf6OS9idmjHhlmZWcY+oET6K9t/hwiGE6R8DtRL5wuBJm/vRzOxmrqpvkRxBzKe1hAtcGL
eVduzxGvIx62XpL/1tB8zuj8a5/4xyeJsiTAx/l7MEKLCOpXNy2nGFByW6VQ++8zIA0N8uLkAjQU
AcQCT3ahvn3IqMBUEZVEp20R75QgEO9Bar6oyLgbYJHTq9ZIkxgW2q8rKu7/Io8Ef52E8MeDyzGh
MEpzJAEQ6Pjrg8MQMp4BNFYnj8GONmpMn53ERkOAsL33NFYdriIssMBgxfNFQRvHPXXhoxXfO4m6
OcNIott/fpufLedfnyACrZ+zanI07v/R+FIYcyGcKHUaMLMwqsB+k1rlerpuq2eOM7idGkfz1rgo
wsVDIEW+drAyjxiahm0aG/7UrfF0ifp0O2mSiA/J+uwxT6kE3DBtO4+1m+lL4tX//MmT/2UhInqT
Q7zYx06m2d8HtSC3HcnerZhPMuFOcxmTXTMNhTsIZ3E6sXGtC4ADv03ozAlQDD14Qfg97+S3daRR
w0AbNV6yUrjig7iFSxe/GSivt2yL+I3vD9F7GPPW3mL+y2hu5rbNz5i1w2s/ZphParGhYYR3J1qw
5N4PWnjWMHOebD8UVxSQ22G0GDcVt6jm50mDDtpPmDDW3pOhc/rsAcH5PWD+bFKGYxzDgFI4Y5G2
Qt27YlCS1jjAWiJQs6NZRl8C7xgpT5hII+z+ASfxZ61ux216HPtpP1OKvWznKOiLIVFl7LMUxg6X
TWiJvONRkF87PaEGBehYgeIxL3TzMJ4Wc/H79znSPL0AfcjMdSIrxUNijOJKUottEspbv9IyIr13
iqJOgxBKwsVTcY0vNIYvGHASlGqKJD9nmPdKzxwlTU22/X/Yg6Wk9hU464owjBUzAIDy8AZj8NRH
1gNgxG2Mmn722w4kOWnxjelYCAyo3amu3qKUR6zSLz3o2BXaaf+E7htHbB6rb36HVjOEWl6pxBNz
NRRyuwWdNlSI/MsfrtMcif+FHbVBdeXzFStyW9BQwE3QLwvr37MZ/eNmA/mWr30EM8ExIIn7syv4
mrPLtuHh49LxnhBEiM4BLo5HHhl2JLzFoZcnS39eklx8RypAfI8daIwl7ENwXJhdc4iWfH5AJ5pf
3QSsXa9o+lP8txe+IeWqvlmkRc9Q4MX7svd2Y1v0VTssBqbN1sPId/2qAYPQ4TyrDl3LmEWYCMKy
xyGa9YuPSHETjqH4ngBcOfoxOiwZoHuu53HDDbCIQH0LOwhK09TLuyVjGXZwjNMEszryGrI4OiMS
x0tWiWTDHlG+HoMS9G1eL/42/RQjgr6IrfelQneIMYPxdhpb3IngX6HKhSuuHFvsV+huHxwSl0EA
GsLpdXVZfg1WyCyY7FFcaSDnC3PZeE0pHtyMC/Q4+mFSiXw0L3mMPnpZHTvmuwIEZVzeDRz6EIIm
UAgwyuZ3jl26YRLjJt94OjwYm0n4IAvabbiH98EIbG1Y27QKYvzS0dsL5/1T27iAiJUzgYUh+v0d
RGt/Dvatavfz3ed8BQeNayqZrD7YeQBg1yFL0WiDocxub16Z9dHAtzaeHv1xxpsR0PA/Pu9iOdKR
7FqPu+HICsLanFfoOlGKR7WLEqLP3M1GU3cL5yC/fi7D0EKCwfKe/JPVnruNKRSPSLnp8VPxGSMs
H8RQesCDUE6mAV1wjxEXmNKKggrRt/yqSZpUn/KARz08hnhCZwvBEY9+F/I2lrsDlxCE1rb9PYN3
vcU8AdQaFlOmAPlYaGE5bHO4HJY/gUDGYGoUwAX6FJRkWmT2YdIG4twIaL5E/qM/2w3faI+0Q8TZ
sAVFsUKCI0hbQtrxEYvVnmgwcANyBoS7FfOzsWPAgif3IU+TZxQ8PviB1KhvSzdDEdxiPr0CpoBQ
lizr9JOCKG4UJjZ+xfBK6DZI+J8Rltj7xhjHGjp6cvlUajwkEsocpcYMvpvhNw0hxJ5pwxEXBfjz
n/rN5yVpObTbUbTx2fO9X5hWupfLiPmAmB1QLE3K54c/liaDdCljSEOjCMgTYpbjVQrgZAjQ59d8
UdOrCKChBYpCU9N7rYxBc+29idFpVdRfcLh7ofoQfSHeLUWxM/tTcV0znLNibfEI22SafwKXxgvh
XAcYwT1AyklRni8d9vS+nqd5P4YVEeqmV8imAyXPUPPyGT+OSxRzwiIUfO2ueqMu2W8BNGjvQY4l
EW9afeiJiO+YPETvgRlDNsLMlyrlMRoAnEQlEiy8Jrv69Vne5gUUUspH/jSsBioSnLk6RRD0y+fd
ECyQgHVO2/sMRz50J4ioxkuQsaUe8IxiLXKQwShDJsfDL+vsTFUMMfQzgUo4RjtctWkXfJFAw0um
8SIxsa8/u94fr1ukxyu43P487O+gRXn4ptQ6y8O8CRTna4DTDImHF7eiTJYc+pwv+vCLN4w4bHGO
vQqVy7cWQ6Qu0C/S6lMSxEiS+JyHklzoCLK5syg/FU4TCXNO8QNFPPowCYviBNZXOWBjH5coggoq
MB2rcr4R733oQaDG7L2XiBG0CgsK5yid1jqEuNzgssfi+TxmbYanAeXI3cwipt/Q1YPaAKC79xPK
QoWaI/swQ7T5KjNU7ZgaAsnCKIOHCV/02BrsI4RNcWulRqLHi7DWPKR6LcY/vYcIbzGQ1sl0WQHJ
fs/2ozJC9LuZMS35fstDJPxSlkD18lQTYcYO2i5IJtiTM9TpccncbYaJmF+iKdO/MkzPOC746OWI
Ai/CMEo0IbIX8ocaZpQck9r6MyZjoYmRrL0Ps/HdmARPbR/ceQZXj61iOJ4B8kbohsw6vaIq6eJS
Y0o/LmVfFKhbdMLuVs/HIYvxmeYFfDAqSGcwVknjhWNC/XYLook8ff7j58Z0Q4crxgv0/DMBRPYk
camcR+DMDxZziA7A/NhRrAIbmqGqpLCIEafC2Kf7WGYb7NeEbbcy3dCRIQ18sIr/1vEmwBUrNLCf
QnGm5HscojNd9yoA5DdaMnAG+gghAd94PSNyt550Hr9tM23rbXdiFggqDZho/DGOzMEFqKL4P6vy
f7g7k+22kWyLfhFqoQl0kxoAbEWqp2TLEyyl7UTfBboAvv5tKPOtdJeZlR7VKo9kmyIJEETcuOec
fX/TI/9GqrQY74AS/edS5R8TW/7QN3//pT+kSnPVG0m+kzk133acv0uVnvUvCBNiVb1tm12VhW73
h1YpYCMYOhsEcHiGjhj3/1ql86916ISnuyuPd8VX/hOt0v1uY0eFsm6GeUreBarlN8q7Nzp1Xc+x
cfAItBXgh2svxDVHWVnNLekTPC5V9GGuPJsKkHvrkz40cUjeuIYAGQ83Vu2k9L5Ha2e7EQA5KlLv
jl4TcTunKi51NVNnQHM8tlF/wVanSD0O7atOdS0pWBnv89RJrXo2e0fdNaQpi4BwqvxkR1V9qpPY
P4tZ2a+V3hYLccTOfqVTwYMQXv3nHvTm51xx08rZTKvPPiN73Owq7cR0k9TuVpYdBYPKTnqWN97e
AU14wVwW9xmRmEHcDNDqjI2Z1NpFE3bTB3SZxi2+zDhw4WEGXZm2YoMoqm4MSIb4dBLvQ5EX7AC6
fvQ4LZC1DwaA2nNG9RqyDWGjqZtWjcl/muyd0eoCplD+iyiX6hSTXAxsbxEbm77Ke5l1GGSNSGwY
iYIOFFnTs2lmMyRAlMojyD/uJ03Z3IET1+GwRZQEOgCTF6zL6WbolHoiJJps6NMVAjFlbN1naJ9j
TztWaf52kQs3BVzBeruL/LhIAfqJ3rzFNby0O42G7wVPlXgd4I8t4Bun5kXEVA6Qao0Lgbb1LOcG
5yKpfePi5zZ1+WxOxiVO+5qSrVlvcCw47HkkmsZNh+qOyxg6dBdYTVWUW1YZwwy8xEeI1GRLh3Cq
hvpkyILb+tuPDD/gc41o7zpBO+CmQego+R36rbl7btYi3iTwU4Z2X0bPmcDbGdoDpWQ/CorRIokX
YxMr23/26twaWEoi/9kYtB4vkzfWOMUl5Ydp2BzG2wI6ufWw7FXvW0cr6e3XRuG32Qu2OmlA+3E5
+dXM6+N0qk9mbORLCLScA3pbnswWMMepz5ciuaKg4w1MRqvirRtnnN1yjNCvJioETIZjjj94llaG
YcotBE4qICc3+OonQCuQRONjv853COI66z/h4dHCNF/4O3IMT5vUrSz2RZb1bVhrFetw4FANptgc
yZgEylkP3lv6bMGam3MGJcVxGiytax0FmbOjUutWdOn65sXB3BYKreEgosHU71DRHZqmvCLxG5Dx
o+ZYR1Jmq+46QoUJsymOnieZ914Itzx2N2ICiks/xRCvOhYsj/08JF9Hl81La+L3B5qi5CEmZyDu
4wySbk6/pT6mViq7bYRZHfKlmfL8sVVwWPOaJoNb77wTfTZrz2/vEoLVEB+KmVBjyOgd3qxNRxIT
pmkxLkEWFRUERn1slM7E54yNrF0e+ylnn0oki48UrO16TsA2dDf97Ncn3+nq0yxr/u6TUcwCnIDE
0DQQPPu81rgg/HJtBk0FdyiX/t9BlLox7xh8Ufy6LJAmg8wBnItz16S/H9uaV+5r2pz1yTVKNYRJ
k6tQuTl1dO+by6FbnOlBnzx1N2YI9BZXmkXmHxcx1ym5/oDxRc2594awbmzgyDazI8agMzt/O5R0
dcJZdu6No7vRKfNn/5kP00k2UFyMhwxrONFhYJMvvRg64vSZqR5HruJ9NnnlbgFGFepjbN8Pad99
zDTLsIKCRee58Av16IFtD11TcmGbcpIcDCfgjLtG4+hKaBDBUtsV/AW8uqRTfIAXpOxjtlIkt93D
BBr1I/AmZEcD1ZeELMhXbg5dLo5xnImjVa3nd1ZJBNeY7bNDMHbkBcvpdjJsgbAXm/Ade2siNRkB
NKCv3BxxElh7StkkCSUrxn1lNNVDMdZsjsa8yOqAMt6EBLq4O5yT82fhltZVJPv0gM3S+FTYLlDy
eFAum2GkilY66WerVdNlsO352JRVCYSwiMI61Z5kpsnnxBRQvNqcAqnwvXRPLA5xhF3l2cCQzr+p
aqd75bytYn35nL4JJuy6uxN7eDcLxjdJpVzVlTnPuhNtWiQXH832OCwyv4YNaG/sN3EmehNqqMjd
86oLQHEqP9tvgg6pP8QdNbfzVbUqPgXSj1FqptrqtIllmHtjZ5wL/Hvt/SKs5Djq/r4fHdCmuJI3
HdXe9TQAP821IboD8srdBAo8+OJmeCB9/d7CXhCvnMklJr2bWucmp1/xFGGgfCbLIh+JD9yh07QP
uF6YzxF3xgPsE/excvGHFoPqvduW/PSByRkYe+JEfx+bkyKT6V2W2HTeDURpCTwznmFPJpeUCZ9b
0RxGucbirOkA/KOk32bedTAE4NQCCt8WIL7PU70U4Ry1vU5AGje9ws+0LbDio+NYEskRg2qzLcBu
6XBPk+kDUK8SkRwNMdvp5TCUsDaKYgg19mXb0Wrr0FN6fzFhZL6kQPU7lkJLvx0yMQSlrjXH0bG4
qlENPyiW9xO61nDTm/qH1fi9ymbkLYxJNU7IlqM/d86SbUbhm4+zr4nTrDLjHupA/+sIXOvD7Md1
+6p6vRjvU0dG8amXS34kb1mFTSvfm3DC7hN2shBm8yigFFTnscc8wrYYE43D1rSztFspe2fbodWg
dbjlZ/gO6twuKalALIj35GPGF5D9SFFlAhuk8e1bNUzE8PIqKdsA7FFz42pRfo2WatLbGXTtXuTE
810xEE4qCzcYUaWumq6sPqQD/le7bp6iodGvcl0+AzAfwX1xnXaZ/mKY8RGuanfWZlu8n3AFlHzn
ZkYgRJ1BkCRJTl0s4lsLXMf14MqDN0x9kLsmBALdGLhr1o0S5ynpBUfIRg6zu1WgvBOYZ/HTbhzB
paKnyRn0QH0wC+NdlAn804WD8dxE8MOwkG8cFMGNQcCde2Ejtoly8N1YfrRsYtECfXBYwne+sHQV
mGZj3XuxcO6ATvaPtRQDC3014n8F/BHmi9ppbj9ek1GGvzzET47eYqeWWrox1mYtBn575/dl+Zhm
9UgKjvJjRws23eBqzggm4jAlGYWlK5i7JLkr2RbvckufL7qU4wngiP5Ok/ziCFSU6UouzXnVERkg
oH1v9ToZp4oU0aY34U1YKCAPiV0WYzgzI4zRYFWaBMlUG1eDyIb7dHUfy8g5eihy5zrHU6R3RURS
ukRqG5L3WVRG0BYMj4JCjfHT2KzZj071rLiddeU0jEdQemwGwk+8nTM4fA5IhBNJ21L3l9BziZfu
MBnbfBNKiASNsltCigOrY5H4GHDcstg3k/CeG58DHxslH6OsdnedaqNsy3I4HbysSzdtwYA4L4oC
XUnjIYmcCmtdlojNMsfdqRazIJiezGsAXtS7yTSVBfzeV9duqYgZrrrwp6wdnF89go3blNYaXTq/
Lz7SbGgPWGeibbGWVg304qAY55ZGm1HWdLwyZ5tqLTw/4EyhN3jD9QQYahPNRR/OYzuC0HbNU44p
4GahxWI9sb7l1z3e+2Sko67Ku6xPrbDL7fphIJvuPBS+Zi2hDUwwGGljBRh5xC+5Yerg4XF58wXS
qQVz1JLbmEU2Jod4rvKu285D7qswg2V+31EGXJtF03Dnna34vVuibyMdEorAXv0SD0b9sERTRng3
TnZtPsxnu7Ptm7ZKWsKTbatthtomk1EX/UkZ7bz3qlTdGXbfXZKpvAIpdGq8RW3AMre3wIe6j3gJ
9T1edXll0FTYy9h7plCbdm4ngSZIcZ+NM0FgG9MXVAdVxsUVfsLJ2KXwM+ZgEnAnaOtWNQ0f01ke
AJyiXefQ8bl8TIY3NBV0WasCKlNZ0XLO4QGUH+dRdXeaPy+3YIVlusVPbg+/eH1zwTFW5W4g04FB
T/tS4+Z2BA+7b5GtHmqjeIeGq5IT8o4bna1Kf+0nv7lW4GeD1ONaONLmjPicmZi09fIscR98U9j6
u7TkJzkFkkFKd7B1252dEhKl9Ws307slEXUIq82L3bvYbNo7Vr8jWKJSmw5f7OR/4Hf93sZr2R5h
CyZyCOMH4qI/DXjUqGtdKcWRXJJ/JrRvXrD2dJ98afydv9b+2oK+SqwCGYuhkpaL3GHa32jThKRm
ssldfYDv4xNCpHTvuDG/5lqP1cCsh49JgXP+Jh69wToSBSdEEXaGlpTXmZ3hiNX4Ym+dthLytpSj
genKWYCgmIb/PCY9M5/ymgJQLExSOa5TGz7pMeZqNvSiXx5NRyOT2qqcGRbDQJmJa+61tsepf+wM
n+FzC7zPqVvDwpb4sLCfyHGVqtVhSp6XWj9mL5Jzx7iAMQOxyhiZT1wy1a/of9Wj5cdU9ARrebxj
6s0L9C+lznQ4XW29d+pssHAM3i+Y/rodJCJsvF5cy8O8YsJuRU1ifC8hchEQMbz65W0vXOI2/RtS
49rt+FpRdnE306nxIFPSnPnGSp1TIUdOR2TOntf9sp1m7A3wxLBd++ura32i714IpB5lAJM6zG89
2x7ZRa2lE3kokoKPuMEGvO2rls+H7x5UF9jebJdqxSZkYZV9+aev7uEUR8WHTMl08G8HIDES0KCr
u3JRs8a8ONPkbcCsz9SPhTzUSuNVnd5lE6Bh9Gx+6yb+Nr/7B18s43sjt6fjqoMHabgWDvlvTvKU
2djHIlkfOtA9tEineBCAd1vzUmUoDJCGVnlmFHN96uOGGlWX1cDGr4rdYh0HZFzezsb/TBLjixGc
27+c6fs2sfaCX2YdK3//g5n1a9bizx705YjO7x/zs5M6357p7a381TN8Mcr+J6Y705/94hR9/96/
H0H6c4/56gi+GtH91bTSH+Rb/uQsfPMcX5wFBozamJRs+r5fzrZmMrKLasJXlkHH6x9sOv9dR896
STDkq475zxw88R7cRtydvzp6l8nejunT/f7t6Pn//66j/5Fg8I8P/yfmz/+nZ+E/+Jr8PvL3Y/H5
Vf77/wAAAP//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200024</xdr:colOff>
      <xdr:row>1</xdr:row>
      <xdr:rowOff>38099</xdr:rowOff>
    </xdr:from>
    <xdr:to>
      <xdr:col>16</xdr:col>
      <xdr:colOff>228599</xdr:colOff>
      <xdr:row>17</xdr:row>
      <xdr:rowOff>142874</xdr:rowOff>
    </xdr:to>
    <xdr:graphicFrame macro="">
      <xdr:nvGraphicFramePr>
        <xdr:cNvPr id="4" name="Chart 3">
          <a:extLst>
            <a:ext uri="{FF2B5EF4-FFF2-40B4-BE49-F238E27FC236}">
              <a16:creationId xmlns:a16="http://schemas.microsoft.com/office/drawing/2014/main" id="{2B1837E8-3E30-4ED2-8314-7701D3E53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419100</xdr:colOff>
      <xdr:row>1</xdr:row>
      <xdr:rowOff>47626</xdr:rowOff>
    </xdr:from>
    <xdr:to>
      <xdr:col>25</xdr:col>
      <xdr:colOff>47625</xdr:colOff>
      <xdr:row>17</xdr:row>
      <xdr:rowOff>142876</xdr:rowOff>
    </xdr:to>
    <xdr:graphicFrame macro="">
      <xdr:nvGraphicFramePr>
        <xdr:cNvPr id="5" name="Chart 4">
          <a:extLst>
            <a:ext uri="{FF2B5EF4-FFF2-40B4-BE49-F238E27FC236}">
              <a16:creationId xmlns:a16="http://schemas.microsoft.com/office/drawing/2014/main" id="{D17FB169-E4CD-4821-A1B3-97DA9B529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18</xdr:row>
      <xdr:rowOff>47624</xdr:rowOff>
    </xdr:from>
    <xdr:to>
      <xdr:col>16</xdr:col>
      <xdr:colOff>219075</xdr:colOff>
      <xdr:row>34</xdr:row>
      <xdr:rowOff>19049</xdr:rowOff>
    </xdr:to>
    <xdr:graphicFrame macro="">
      <xdr:nvGraphicFramePr>
        <xdr:cNvPr id="6" name="Chart 5">
          <a:extLst>
            <a:ext uri="{FF2B5EF4-FFF2-40B4-BE49-F238E27FC236}">
              <a16:creationId xmlns:a16="http://schemas.microsoft.com/office/drawing/2014/main" id="{B51FFD33-D489-45C3-8710-D94BEE885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428624</xdr:colOff>
      <xdr:row>18</xdr:row>
      <xdr:rowOff>57149</xdr:rowOff>
    </xdr:from>
    <xdr:to>
      <xdr:col>25</xdr:col>
      <xdr:colOff>38100</xdr:colOff>
      <xdr:row>34</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DB5A988F-2272-4708-AAF8-8283BDC589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01274" y="3476624"/>
              <a:ext cx="5095876" cy="30575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104774</xdr:colOff>
      <xdr:row>23</xdr:row>
      <xdr:rowOff>28575</xdr:rowOff>
    </xdr:from>
    <xdr:to>
      <xdr:col>19</xdr:col>
      <xdr:colOff>133350</xdr:colOff>
      <xdr:row>24</xdr:row>
      <xdr:rowOff>28575</xdr:rowOff>
    </xdr:to>
    <xdr:sp macro="" textlink="Pivots!L6">
      <xdr:nvSpPr>
        <xdr:cNvPr id="3" name="Speech Bubble: Rectangle 2">
          <a:extLst>
            <a:ext uri="{FF2B5EF4-FFF2-40B4-BE49-F238E27FC236}">
              <a16:creationId xmlns:a16="http://schemas.microsoft.com/office/drawing/2014/main" id="{005787A8-BDAA-C5F9-604D-69A2FD56D426}"/>
            </a:ext>
          </a:extLst>
        </xdr:cNvPr>
        <xdr:cNvSpPr/>
      </xdr:nvSpPr>
      <xdr:spPr>
        <a:xfrm>
          <a:off x="11096624" y="4400550"/>
          <a:ext cx="638176" cy="190500"/>
        </a:xfrm>
        <a:prstGeom prst="wedgeRectCallou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2BFC35E-751C-48E4-9F61-D04911021C60}" type="TxLink">
            <a:rPr lang="en-US" sz="800" b="0" i="0" u="none" strike="noStrike">
              <a:solidFill>
                <a:srgbClr val="000000"/>
              </a:solidFill>
              <a:latin typeface="Aptos Narrow"/>
            </a:rPr>
            <a:pPr algn="l"/>
            <a:t>DC:48.1%</a:t>
          </a:fld>
          <a:endParaRPr lang="en-IN" sz="800"/>
        </a:p>
      </xdr:txBody>
    </xdr:sp>
    <xdr:clientData/>
  </xdr:twoCellAnchor>
  <xdr:twoCellAnchor editAs="oneCell">
    <xdr:from>
      <xdr:col>0</xdr:col>
      <xdr:colOff>142875</xdr:colOff>
      <xdr:row>9</xdr:row>
      <xdr:rowOff>95249</xdr:rowOff>
    </xdr:from>
    <xdr:to>
      <xdr:col>7</xdr:col>
      <xdr:colOff>9525</xdr:colOff>
      <xdr:row>13</xdr:row>
      <xdr:rowOff>76200</xdr:rowOff>
    </xdr:to>
    <mc:AlternateContent xmlns:mc="http://schemas.openxmlformats.org/markup-compatibility/2006">
      <mc:Choice xmlns:a14="http://schemas.microsoft.com/office/drawing/2010/main" Requires="a14">
        <xdr:graphicFrame macro="">
          <xdr:nvGraphicFramePr>
            <xdr:cNvPr id="7" name="State (Label)">
              <a:extLst>
                <a:ext uri="{FF2B5EF4-FFF2-40B4-BE49-F238E27FC236}">
                  <a16:creationId xmlns:a16="http://schemas.microsoft.com/office/drawing/2014/main" id="{CC17DF33-E2C1-4766-BFE4-B3E4A93338F2}"/>
                </a:ext>
              </a:extLst>
            </xdr:cNvPr>
            <xdr:cNvGraphicFramePr/>
          </xdr:nvGraphicFramePr>
          <xdr:xfrm>
            <a:off x="0" y="0"/>
            <a:ext cx="0" cy="0"/>
          </xdr:xfrm>
          <a:graphic>
            <a:graphicData uri="http://schemas.microsoft.com/office/drawing/2010/slicer">
              <sle:slicer xmlns:sle="http://schemas.microsoft.com/office/drawing/2010/slicer" name="State (Label)"/>
            </a:graphicData>
          </a:graphic>
        </xdr:graphicFrame>
      </mc:Choice>
      <mc:Fallback>
        <xdr:sp macro="" textlink="">
          <xdr:nvSpPr>
            <xdr:cNvPr id="0" name=""/>
            <xdr:cNvSpPr>
              <a:spLocks noTextEdit="1"/>
            </xdr:cNvSpPr>
          </xdr:nvSpPr>
          <xdr:spPr>
            <a:xfrm>
              <a:off x="142875" y="1800224"/>
              <a:ext cx="4152900"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xdr:row>
      <xdr:rowOff>38100</xdr:rowOff>
    </xdr:from>
    <xdr:to>
      <xdr:col>7</xdr:col>
      <xdr:colOff>19050</xdr:colOff>
      <xdr:row>8</xdr:row>
      <xdr:rowOff>152400</xdr:rowOff>
    </xdr:to>
    <xdr:sp macro="" textlink="">
      <xdr:nvSpPr>
        <xdr:cNvPr id="8" name="TextBox 7">
          <a:extLst>
            <a:ext uri="{FF2B5EF4-FFF2-40B4-BE49-F238E27FC236}">
              <a16:creationId xmlns:a16="http://schemas.microsoft.com/office/drawing/2014/main" id="{E0AC7856-2135-CA02-1D6C-E744499FED5F}"/>
            </a:ext>
          </a:extLst>
        </xdr:cNvPr>
        <xdr:cNvSpPr txBox="1"/>
      </xdr:nvSpPr>
      <xdr:spPr>
        <a:xfrm>
          <a:off x="152400" y="219075"/>
          <a:ext cx="4152900" cy="1447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Closing the Gap: Measuring Food Insecurity in the Capital Area</a:t>
          </a:r>
        </a:p>
      </xdr:txBody>
    </xdr:sp>
    <xdr:clientData/>
  </xdr:twoCellAnchor>
  <xdr:twoCellAnchor>
    <xdr:from>
      <xdr:col>0</xdr:col>
      <xdr:colOff>152400</xdr:colOff>
      <xdr:row>14</xdr:row>
      <xdr:rowOff>47625</xdr:rowOff>
    </xdr:from>
    <xdr:to>
      <xdr:col>3</xdr:col>
      <xdr:colOff>133350</xdr:colOff>
      <xdr:row>20</xdr:row>
      <xdr:rowOff>28575</xdr:rowOff>
    </xdr:to>
    <xdr:sp macro="" textlink="Pivots!$A$52">
      <xdr:nvSpPr>
        <xdr:cNvPr id="9" name="Rectangle 8">
          <a:extLst>
            <a:ext uri="{FF2B5EF4-FFF2-40B4-BE49-F238E27FC236}">
              <a16:creationId xmlns:a16="http://schemas.microsoft.com/office/drawing/2014/main" id="{0FD54734-0BC1-C4A5-ABF7-47205D0A5E9C}"/>
            </a:ext>
          </a:extLst>
        </xdr:cNvPr>
        <xdr:cNvSpPr/>
      </xdr:nvSpPr>
      <xdr:spPr>
        <a:xfrm>
          <a:off x="152400" y="2705100"/>
          <a:ext cx="1828800" cy="1123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6399F11-1660-43F5-B1AB-FC6DBFCCCAF3}" type="TxLink">
            <a:rPr lang="en-US" sz="2000" b="0" i="0" u="none" strike="noStrike">
              <a:solidFill>
                <a:schemeClr val="bg1"/>
              </a:solidFill>
              <a:latin typeface="Aptos Narrow"/>
              <a:ea typeface="+mn-ea"/>
              <a:cs typeface="+mn-cs"/>
            </a:rPr>
            <a:pPr marL="0" indent="0" algn="ctr"/>
            <a:t>10.7%</a:t>
          </a:fld>
          <a:endParaRPr lang="en-IN" sz="2000" b="0" i="0" u="none" strike="noStrike">
            <a:solidFill>
              <a:schemeClr val="bg1"/>
            </a:solidFill>
            <a:latin typeface="Aptos Narrow"/>
            <a:ea typeface="+mn-ea"/>
            <a:cs typeface="+mn-cs"/>
          </a:endParaRPr>
        </a:p>
      </xdr:txBody>
    </xdr:sp>
    <xdr:clientData/>
  </xdr:twoCellAnchor>
  <xdr:twoCellAnchor>
    <xdr:from>
      <xdr:col>3</xdr:col>
      <xdr:colOff>590550</xdr:colOff>
      <xdr:row>22</xdr:row>
      <xdr:rowOff>0</xdr:rowOff>
    </xdr:from>
    <xdr:to>
      <xdr:col>6</xdr:col>
      <xdr:colOff>590550</xdr:colOff>
      <xdr:row>27</xdr:row>
      <xdr:rowOff>171450</xdr:rowOff>
    </xdr:to>
    <xdr:sp macro="" textlink="Pivots!$D$52">
      <xdr:nvSpPr>
        <xdr:cNvPr id="10" name="Rectangle 9">
          <a:extLst>
            <a:ext uri="{FF2B5EF4-FFF2-40B4-BE49-F238E27FC236}">
              <a16:creationId xmlns:a16="http://schemas.microsoft.com/office/drawing/2014/main" id="{43421148-E89F-4E86-A23B-B5281323F4D1}"/>
            </a:ext>
          </a:extLst>
        </xdr:cNvPr>
        <xdr:cNvSpPr/>
      </xdr:nvSpPr>
      <xdr:spPr>
        <a:xfrm>
          <a:off x="2438400" y="4181475"/>
          <a:ext cx="1828800" cy="1123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951B686-1F27-4863-ACF0-5956726F17D7}" type="TxLink">
            <a:rPr lang="en-US" sz="2000" b="0" i="0" u="none" strike="noStrike">
              <a:solidFill>
                <a:schemeClr val="bg1"/>
              </a:solidFill>
              <a:latin typeface="Aptos Narrow"/>
              <a:ea typeface="+mn-ea"/>
              <a:cs typeface="+mn-cs"/>
            </a:rPr>
            <a:pPr marL="0" indent="0" algn="ctr"/>
            <a:t>59,288,756</a:t>
          </a:fld>
          <a:endParaRPr lang="en-IN" sz="2000" b="0" i="0" u="none" strike="noStrike">
            <a:solidFill>
              <a:schemeClr val="bg1"/>
            </a:solidFill>
            <a:latin typeface="Aptos Narrow"/>
            <a:ea typeface="+mn-ea"/>
            <a:cs typeface="+mn-cs"/>
          </a:endParaRPr>
        </a:p>
      </xdr:txBody>
    </xdr:sp>
    <xdr:clientData/>
  </xdr:twoCellAnchor>
  <xdr:twoCellAnchor>
    <xdr:from>
      <xdr:col>0</xdr:col>
      <xdr:colOff>152400</xdr:colOff>
      <xdr:row>21</xdr:row>
      <xdr:rowOff>171450</xdr:rowOff>
    </xdr:from>
    <xdr:to>
      <xdr:col>3</xdr:col>
      <xdr:colOff>133350</xdr:colOff>
      <xdr:row>27</xdr:row>
      <xdr:rowOff>152400</xdr:rowOff>
    </xdr:to>
    <xdr:sp macro="" textlink="Pivots!$C$52">
      <xdr:nvSpPr>
        <xdr:cNvPr id="11" name="Rectangle 10">
          <a:extLst>
            <a:ext uri="{FF2B5EF4-FFF2-40B4-BE49-F238E27FC236}">
              <a16:creationId xmlns:a16="http://schemas.microsoft.com/office/drawing/2014/main" id="{876E1FE2-4B3B-4C7B-B0B0-94D45376418A}"/>
            </a:ext>
          </a:extLst>
        </xdr:cNvPr>
        <xdr:cNvSpPr/>
      </xdr:nvSpPr>
      <xdr:spPr>
        <a:xfrm>
          <a:off x="152400" y="4162425"/>
          <a:ext cx="1828800" cy="1123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9ECB3D8-BD1B-4D77-81F0-65EE2A75B07D}" type="TxLink">
            <a:rPr lang="en-US" sz="2000" b="0" i="0" u="none" strike="noStrike">
              <a:solidFill>
                <a:schemeClr val="bg1"/>
              </a:solidFill>
              <a:latin typeface="Aptos Narrow"/>
              <a:ea typeface="+mn-ea"/>
              <a:cs typeface="+mn-cs"/>
            </a:rPr>
            <a:pPr marL="0" indent="0" algn="ctr"/>
            <a:t>33.3%</a:t>
          </a:fld>
          <a:endParaRPr lang="en-IN" sz="2000" b="0" i="0" u="none" strike="noStrike">
            <a:solidFill>
              <a:schemeClr val="bg1"/>
            </a:solidFill>
            <a:latin typeface="Aptos Narrow"/>
            <a:ea typeface="+mn-ea"/>
            <a:cs typeface="+mn-cs"/>
          </a:endParaRPr>
        </a:p>
      </xdr:txBody>
    </xdr:sp>
    <xdr:clientData/>
  </xdr:twoCellAnchor>
  <xdr:twoCellAnchor>
    <xdr:from>
      <xdr:col>4</xdr:col>
      <xdr:colOff>0</xdr:colOff>
      <xdr:row>14</xdr:row>
      <xdr:rowOff>66675</xdr:rowOff>
    </xdr:from>
    <xdr:to>
      <xdr:col>7</xdr:col>
      <xdr:colOff>0</xdr:colOff>
      <xdr:row>20</xdr:row>
      <xdr:rowOff>47625</xdr:rowOff>
    </xdr:to>
    <xdr:sp macro="" textlink="Pivots!$B$52">
      <xdr:nvSpPr>
        <xdr:cNvPr id="12" name="Rectangle 11">
          <a:extLst>
            <a:ext uri="{FF2B5EF4-FFF2-40B4-BE49-F238E27FC236}">
              <a16:creationId xmlns:a16="http://schemas.microsoft.com/office/drawing/2014/main" id="{407FFBE4-ECC0-4DF9-BF45-63F688F272D1}"/>
            </a:ext>
          </a:extLst>
        </xdr:cNvPr>
        <xdr:cNvSpPr/>
      </xdr:nvSpPr>
      <xdr:spPr>
        <a:xfrm>
          <a:off x="2457450" y="2724150"/>
          <a:ext cx="1828800" cy="1123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34340A-5707-4D24-907F-D3C92A88E15C}" type="TxLink">
            <a:rPr lang="en-US" sz="2000" b="0" i="0" u="none" strike="noStrike">
              <a:solidFill>
                <a:schemeClr val="bg1"/>
              </a:solidFill>
              <a:latin typeface="Aptos Narrow"/>
              <a:ea typeface="+mn-ea"/>
              <a:cs typeface="+mn-cs"/>
            </a:rPr>
            <a:pPr marL="0" indent="0" algn="ctr"/>
            <a:t>444,374 </a:t>
          </a:fld>
          <a:endParaRPr lang="en-IN" sz="2000" b="0" i="0" u="none" strike="noStrike">
            <a:solidFill>
              <a:schemeClr val="bg1"/>
            </a:solidFill>
            <a:latin typeface="Aptos Narrow"/>
            <a:ea typeface="+mn-ea"/>
            <a:cs typeface="+mn-cs"/>
          </a:endParaRPr>
        </a:p>
      </xdr:txBody>
    </xdr:sp>
    <xdr:clientData/>
  </xdr:twoCellAnchor>
  <xdr:twoCellAnchor>
    <xdr:from>
      <xdr:col>0</xdr:col>
      <xdr:colOff>247650</xdr:colOff>
      <xdr:row>14</xdr:row>
      <xdr:rowOff>123825</xdr:rowOff>
    </xdr:from>
    <xdr:to>
      <xdr:col>3</xdr:col>
      <xdr:colOff>66675</xdr:colOff>
      <xdr:row>16</xdr:row>
      <xdr:rowOff>0</xdr:rowOff>
    </xdr:to>
    <xdr:sp macro="" textlink="">
      <xdr:nvSpPr>
        <xdr:cNvPr id="13" name="TextBox 12">
          <a:extLst>
            <a:ext uri="{FF2B5EF4-FFF2-40B4-BE49-F238E27FC236}">
              <a16:creationId xmlns:a16="http://schemas.microsoft.com/office/drawing/2014/main" id="{EFCBA653-2F9E-CB77-3FAC-2CC0FA100992}"/>
            </a:ext>
          </a:extLst>
        </xdr:cNvPr>
        <xdr:cNvSpPr txBox="1"/>
      </xdr:nvSpPr>
      <xdr:spPr>
        <a:xfrm>
          <a:off x="247650" y="2781300"/>
          <a:ext cx="1666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lumMod val="65000"/>
                </a:schemeClr>
              </a:solidFill>
            </a:rPr>
            <a:t>Avg FI Rate (2015)</a:t>
          </a:r>
        </a:p>
      </xdr:txBody>
    </xdr:sp>
    <xdr:clientData/>
  </xdr:twoCellAnchor>
  <xdr:twoCellAnchor>
    <xdr:from>
      <xdr:col>4</xdr:col>
      <xdr:colOff>85725</xdr:colOff>
      <xdr:row>14</xdr:row>
      <xdr:rowOff>133350</xdr:rowOff>
    </xdr:from>
    <xdr:to>
      <xdr:col>7</xdr:col>
      <xdr:colOff>28575</xdr:colOff>
      <xdr:row>16</xdr:row>
      <xdr:rowOff>66675</xdr:rowOff>
    </xdr:to>
    <xdr:sp macro="" textlink="">
      <xdr:nvSpPr>
        <xdr:cNvPr id="1025" name="Text Box 1">
          <a:extLst>
            <a:ext uri="{FF2B5EF4-FFF2-40B4-BE49-F238E27FC236}">
              <a16:creationId xmlns:a16="http://schemas.microsoft.com/office/drawing/2014/main" id="{0C3C02B2-E86D-2931-EAE9-AA5D46E66872}"/>
            </a:ext>
          </a:extLst>
        </xdr:cNvPr>
        <xdr:cNvSpPr txBox="1">
          <a:spLocks noChangeArrowheads="1"/>
        </xdr:cNvSpPr>
      </xdr:nvSpPr>
      <xdr:spPr bwMode="auto">
        <a:xfrm>
          <a:off x="2543175" y="2790825"/>
          <a:ext cx="17716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en-IN" sz="1400" b="1">
              <a:solidFill>
                <a:schemeClr val="bg1">
                  <a:lumMod val="65000"/>
                </a:schemeClr>
              </a:solidFill>
              <a:latin typeface="+mn-lt"/>
              <a:ea typeface="+mn-ea"/>
              <a:cs typeface="+mn-cs"/>
            </a:rPr>
            <a:t>Total FI People</a:t>
          </a:r>
          <a:r>
            <a:rPr lang="en-IN" sz="1400" b="1" baseline="0">
              <a:solidFill>
                <a:schemeClr val="bg1">
                  <a:lumMod val="65000"/>
                </a:schemeClr>
              </a:solidFill>
              <a:latin typeface="+mn-lt"/>
              <a:ea typeface="+mn-ea"/>
              <a:cs typeface="+mn-cs"/>
            </a:rPr>
            <a:t> </a:t>
          </a:r>
          <a:r>
            <a:rPr lang="en-IN" sz="1400" b="1">
              <a:solidFill>
                <a:schemeClr val="bg1">
                  <a:lumMod val="65000"/>
                </a:schemeClr>
              </a:solidFill>
              <a:latin typeface="+mn-lt"/>
              <a:ea typeface="+mn-ea"/>
              <a:cs typeface="+mn-cs"/>
            </a:rPr>
            <a:t>(2015)</a:t>
          </a:r>
        </a:p>
      </xdr:txBody>
    </xdr:sp>
    <xdr:clientData/>
  </xdr:twoCellAnchor>
  <xdr:twoCellAnchor>
    <xdr:from>
      <xdr:col>0</xdr:col>
      <xdr:colOff>152400</xdr:colOff>
      <xdr:row>22</xdr:row>
      <xdr:rowOff>0</xdr:rowOff>
    </xdr:from>
    <xdr:to>
      <xdr:col>3</xdr:col>
      <xdr:colOff>133350</xdr:colOff>
      <xdr:row>23</xdr:row>
      <xdr:rowOff>133350</xdr:rowOff>
    </xdr:to>
    <xdr:sp macro="" textlink="">
      <xdr:nvSpPr>
        <xdr:cNvPr id="1026" name="Text Box 2">
          <a:extLst>
            <a:ext uri="{FF2B5EF4-FFF2-40B4-BE49-F238E27FC236}">
              <a16:creationId xmlns:a16="http://schemas.microsoft.com/office/drawing/2014/main" id="{31620E8F-D326-3D40-AB01-840D9D846A3C}"/>
            </a:ext>
          </a:extLst>
        </xdr:cNvPr>
        <xdr:cNvSpPr txBox="1">
          <a:spLocks noChangeArrowheads="1"/>
        </xdr:cNvSpPr>
      </xdr:nvSpPr>
      <xdr:spPr bwMode="auto">
        <a:xfrm>
          <a:off x="152400" y="4181475"/>
          <a:ext cx="18288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rtl="0">
            <a:defRPr sz="1000"/>
          </a:pPr>
          <a:r>
            <a:rPr lang="en-IN" sz="1400" b="1">
              <a:solidFill>
                <a:schemeClr val="bg1">
                  <a:lumMod val="65000"/>
                </a:schemeClr>
              </a:solidFill>
              <a:latin typeface="+mn-lt"/>
              <a:ea typeface="+mn-ea"/>
              <a:cs typeface="+mn-cs"/>
            </a:rPr>
            <a:t>Avg Coverage (2015)</a:t>
          </a:r>
        </a:p>
      </xdr:txBody>
    </xdr:sp>
    <xdr:clientData/>
  </xdr:twoCellAnchor>
  <xdr:twoCellAnchor>
    <xdr:from>
      <xdr:col>3</xdr:col>
      <xdr:colOff>590550</xdr:colOff>
      <xdr:row>22</xdr:row>
      <xdr:rowOff>19050</xdr:rowOff>
    </xdr:from>
    <xdr:to>
      <xdr:col>6</xdr:col>
      <xdr:colOff>571500</xdr:colOff>
      <xdr:row>23</xdr:row>
      <xdr:rowOff>133350</xdr:rowOff>
    </xdr:to>
    <xdr:sp macro="" textlink="">
      <xdr:nvSpPr>
        <xdr:cNvPr id="1027" name="Text Box 3">
          <a:extLst>
            <a:ext uri="{FF2B5EF4-FFF2-40B4-BE49-F238E27FC236}">
              <a16:creationId xmlns:a16="http://schemas.microsoft.com/office/drawing/2014/main" id="{B257E638-DF2F-0198-8905-B7FFBDF9B94C}"/>
            </a:ext>
          </a:extLst>
        </xdr:cNvPr>
        <xdr:cNvSpPr txBox="1">
          <a:spLocks noChangeArrowheads="1"/>
        </xdr:cNvSpPr>
      </xdr:nvSpPr>
      <xdr:spPr bwMode="auto">
        <a:xfrm>
          <a:off x="2438400" y="4200525"/>
          <a:ext cx="18097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rtl="0">
            <a:defRPr sz="1000"/>
          </a:pPr>
          <a:r>
            <a:rPr lang="en-IN" sz="1400" b="1">
              <a:solidFill>
                <a:schemeClr val="bg1">
                  <a:lumMod val="65000"/>
                </a:schemeClr>
              </a:solidFill>
              <a:latin typeface="+mn-lt"/>
              <a:ea typeface="+mn-ea"/>
              <a:cs typeface="+mn-cs"/>
            </a:rPr>
            <a:t>Total LB Unmet (2015)</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L" refreshedDate="45942.511915625" createdVersion="8" refreshedVersion="8" minRefreshableVersion="3" recordCount="1039" xr:uid="{568E3BE1-9DCC-45AA-B53C-64AD1FC66F56}">
  <cacheSource type="worksheet">
    <worksheetSource name="CalcsTable"/>
  </cacheSource>
  <cacheFields count="15">
    <cacheField name="Tract_ID" numFmtId="0">
      <sharedItems containsSemiMixedTypes="0" containsString="0" containsNumber="1" containsInteger="1" minValue="11001000100" maxValue="51685920200" count="1039">
        <n v="24031700204"/>
        <n v="24031700208"/>
        <n v="24031700312"/>
        <n v="24031700103"/>
        <n v="24031700207"/>
        <n v="24031700400"/>
        <n v="24031700101"/>
        <n v="24031700206"/>
        <n v="24031700205"/>
        <n v="24031700311"/>
        <n v="24031701317"/>
        <n v="24031700500"/>
        <n v="24031700304"/>
        <n v="24031700835"/>
        <n v="24031700308"/>
        <n v="24031700810"/>
        <n v="24031700104"/>
        <n v="24031700309"/>
        <n v="24031700830"/>
        <n v="24031700834"/>
        <n v="24031700105"/>
        <n v="24031700811"/>
        <n v="24031700310"/>
        <n v="24031700833"/>
        <n v="24031700715"/>
        <n v="24031701304"/>
        <n v="24031701307"/>
        <n v="24031700818"/>
        <n v="24031700611"/>
        <n v="24031700306"/>
        <n v="24031700832"/>
        <n v="24031700813"/>
        <n v="24031700812"/>
        <n v="24031701316"/>
        <n v="24031700819"/>
        <n v="24031700815"/>
        <n v="24031700716"/>
        <n v="24031700722"/>
        <n v="24031700713"/>
        <n v="24031700721"/>
        <n v="24031701312"/>
        <n v="24031701315"/>
        <n v="24031700613"/>
        <n v="24031700706"/>
        <n v="24031700614"/>
        <n v="24031700710"/>
        <n v="24031701306"/>
        <n v="24031700719"/>
        <n v="24031700720"/>
        <n v="24031700610"/>
        <n v="24031701314"/>
        <n v="24031700723"/>
        <n v="24031700820"/>
        <n v="24031701313"/>
        <n v="24031700711"/>
        <n v="24031701308"/>
        <n v="24031701408"/>
        <n v="24031700724"/>
        <n v="24031701212"/>
        <n v="24031700822"/>
        <n v="24031700829"/>
        <n v="24031700717"/>
        <n v="24031700704"/>
        <n v="24031700823"/>
        <n v="24031700604"/>
        <n v="24031701410"/>
        <n v="24031700816"/>
        <n v="24033800203"/>
        <n v="24031700826"/>
        <n v="24031700824"/>
        <n v="24031701407"/>
        <n v="24031700718"/>
        <n v="24031701211"/>
        <n v="24031700817"/>
        <n v="24031703221"/>
        <n v="24031700828"/>
        <n v="24031700616"/>
        <n v="24031701303"/>
        <n v="24031700615"/>
        <n v="24031701409"/>
        <n v="24033800105"/>
        <n v="24031703218"/>
        <n v="24031703220"/>
        <n v="24031701007"/>
        <n v="24033800102"/>
        <n v="24031703202"/>
        <n v="24031700606"/>
        <n v="24033800103"/>
        <n v="24031700903"/>
        <n v="24031701004"/>
        <n v="24031703216"/>
        <n v="24031700607"/>
        <n v="24033800106"/>
        <n v="24033800109"/>
        <n v="24031701415"/>
        <n v="24031700902"/>
        <n v="24033800108"/>
        <n v="24033800213"/>
        <n v="24031701221"/>
        <n v="24031700901"/>
        <n v="24031701507"/>
        <n v="24031701423"/>
        <n v="24033800209"/>
        <n v="24031703201"/>
        <n v="24031703213"/>
        <n v="24031703212"/>
        <n v="24033800211"/>
        <n v="24031701006"/>
        <n v="24031703214"/>
        <n v="24033800212"/>
        <n v="24031703215"/>
        <n v="24031701005"/>
        <n v="24031701101"/>
        <n v="24031701414"/>
        <n v="24031700608"/>
        <n v="24031701417"/>
        <n v="24033807407"/>
        <n v="24033807408"/>
        <n v="24031701220"/>
        <n v="24031703206"/>
        <n v="24031700904"/>
        <n v="24033800210"/>
        <n v="24031701102"/>
        <n v="24031703302"/>
        <n v="24031701001"/>
        <n v="24031703301"/>
        <n v="24031701418"/>
        <n v="24031703402"/>
        <n v="24031701506"/>
        <n v="24031701503"/>
        <n v="24033800215"/>
        <n v="24031701002"/>
        <n v="24033800214"/>
        <n v="24031701219"/>
        <n v="24031701420"/>
        <n v="24031701210"/>
        <n v="24031703501"/>
        <n v="24031703401"/>
        <n v="24033800208"/>
        <n v="24033800206"/>
        <n v="24031703403"/>
        <n v="24031703207"/>
        <n v="24031706007"/>
        <n v="24031703208"/>
        <n v="24031700905"/>
        <n v="24033800411"/>
        <n v="24031701421"/>
        <n v="24031701201"/>
        <n v="24031701218"/>
        <n v="24031703701"/>
        <n v="24031703404"/>
        <n v="51059480100"/>
        <n v="24031703702"/>
        <n v="24033807404"/>
        <n v="24031701206"/>
        <n v="24031701205"/>
        <n v="24031701216"/>
        <n v="24033807410"/>
        <n v="51059480402"/>
        <n v="24031703601"/>
        <n v="24033807405"/>
        <n v="24031701508"/>
        <n v="24033807409"/>
        <n v="24031706011"/>
        <n v="24031703502"/>
        <n v="24031703209"/>
        <n v="24031701202"/>
        <n v="24031701509"/>
        <n v="24031701213"/>
        <n v="24031701505"/>
        <n v="24031703800"/>
        <n v="24031703902"/>
        <n v="24031703210"/>
        <n v="24031706012"/>
        <n v="24033800410"/>
        <n v="24031703602"/>
        <n v="24031703100"/>
        <n v="24031706005"/>
        <n v="24031706008"/>
        <n v="24031706010"/>
        <n v="24031701214"/>
        <n v="24031701215"/>
        <n v="24031704200"/>
        <n v="24031704300"/>
        <n v="24033807304"/>
        <n v="24031704401"/>
        <n v="24031702102"/>
        <n v="24031704000"/>
        <n v="24031703901"/>
        <n v="24031704100"/>
        <n v="24031704501"/>
        <n v="24031706013"/>
        <n v="24033807301"/>
        <n v="24031703000"/>
        <n v="24033807305"/>
        <n v="24033806712"/>
        <n v="24031701602"/>
        <n v="24031701601"/>
        <n v="24031704403"/>
        <n v="24033806900"/>
        <n v="24031706009"/>
        <n v="24031704404"/>
        <n v="24031702101"/>
        <n v="24033807000"/>
        <n v="24031702302"/>
        <n v="24031702200"/>
        <n v="24031704503"/>
        <n v="24031704502"/>
        <n v="51059480502"/>
        <n v="24031702700"/>
        <n v="24031702900"/>
        <n v="51059480501"/>
        <n v="24031702800"/>
        <n v="24031705100"/>
        <n v="24033800401"/>
        <n v="24033805906"/>
        <n v="24031705901"/>
        <n v="24033800403"/>
        <n v="24033806708"/>
        <n v="24031705000"/>
        <n v="24033805907"/>
        <n v="24031704600"/>
        <n v="24033805904"/>
        <n v="24031702301"/>
        <n v="24033800409"/>
        <n v="24033806706"/>
        <n v="24033805700"/>
        <n v="51059480401"/>
        <n v="24031702000"/>
        <n v="24031702602"/>
        <n v="24031702500"/>
        <n v="24031702401"/>
        <n v="51059482001"/>
        <n v="24031702601"/>
        <n v="24033800402"/>
        <n v="24031701900"/>
        <n v="51059480300"/>
        <n v="24031701702"/>
        <n v="24033806800"/>
        <n v="24031702402"/>
        <n v="24033805601"/>
        <n v="24033800408"/>
        <n v="11001001600"/>
        <n v="24033806710"/>
        <n v="24031704806"/>
        <n v="51059480503"/>
        <n v="24031705200"/>
        <n v="51059480504"/>
        <n v="24031704700"/>
        <n v="24031701703"/>
        <n v="24033805602"/>
        <n v="24033800412"/>
        <n v="24033806711"/>
        <n v="24031705903"/>
        <n v="24031705902"/>
        <n v="24033800413"/>
        <n v="24033805801"/>
        <n v="24033800504"/>
        <n v="51059480801"/>
        <n v="24031701800"/>
        <n v="24031704805"/>
        <n v="24031705400"/>
        <n v="11001001500"/>
        <n v="24033805500"/>
        <n v="51059482002"/>
        <n v="51059480802"/>
        <n v="24031704804"/>
        <n v="24033805909"/>
        <n v="24033806400"/>
        <n v="24031705800"/>
        <n v="11001010300"/>
        <n v="24033807102"/>
        <n v="24033805802"/>
        <n v="24031701701"/>
        <n v="51059480901"/>
        <n v="24031701704"/>
        <n v="24031704803"/>
        <n v="51059480505"/>
        <n v="24033803606"/>
        <n v="11001001702"/>
        <n v="24033803605"/>
        <n v="51059481900"/>
        <n v="24033800513"/>
        <n v="24033805908"/>
        <n v="24031705502"/>
        <n v="24031705300"/>
        <n v="24033803607"/>
        <n v="24033805202"/>
        <n v="51059482100"/>
        <n v="24033800514"/>
        <n v="11001001803"/>
        <n v="24031705701"/>
        <n v="24033806602"/>
        <n v="51059481000"/>
        <n v="11001001804"/>
        <n v="24033805101"/>
        <n v="11001001401"/>
        <n v="51059482202"/>
        <n v="24033805000"/>
        <n v="24033805201"/>
        <n v="51059480902"/>
        <n v="11001009505"/>
        <n v="11001001902"/>
        <n v="11001001901"/>
        <n v="51059470100"/>
        <n v="24033806000"/>
        <n v="51059482203"/>
        <n v="24033803610"/>
        <n v="11001001100"/>
        <n v="24031705501"/>
        <n v="51059460100"/>
        <n v="24033806200"/>
        <n v="24033806100"/>
        <n v="51059482201"/>
        <n v="11001001402"/>
        <n v="24033806501"/>
        <n v="51059480903"/>
        <n v="24033803608"/>
        <n v="24031705601"/>
        <n v="24033803613"/>
        <n v="24033800505"/>
        <n v="24031705602"/>
        <n v="24031705702"/>
        <n v="51059482501"/>
        <n v="24033803803"/>
        <n v="11001002001"/>
        <n v="51059480201"/>
        <n v="11001001301"/>
        <n v="11001009507"/>
        <n v="11001002002"/>
        <n v="24033803516"/>
        <n v="24033806601"/>
        <n v="11001002101"/>
        <n v="11001001001"/>
        <n v="11001002600"/>
        <n v="11001002102"/>
        <n v="24033803612"/>
        <n v="24033806300"/>
        <n v="24033804900"/>
        <n v="51059481101"/>
        <n v="11001009508"/>
        <n v="24033803602"/>
        <n v="24033800507"/>
        <n v="24033800516"/>
        <n v="51059470500"/>
        <n v="11001001200"/>
        <n v="51059481201"/>
        <n v="51059481202"/>
        <n v="24033803900"/>
        <n v="24033804001"/>
        <n v="24033800515"/>
        <n v="11001009503"/>
        <n v="24033803801"/>
        <n v="51059481103"/>
        <n v="51059482301"/>
        <n v="11001009501"/>
        <n v="11001009509"/>
        <n v="11001002202"/>
        <n v="51059481102"/>
        <n v="11001002201"/>
        <n v="24033800518"/>
        <n v="11001000901"/>
        <n v="24033804600"/>
        <n v="24033804801"/>
        <n v="11001001302"/>
        <n v="51059482400"/>
        <n v="51059481104"/>
        <n v="24033804700"/>
        <n v="11001002501"/>
        <n v="24033803700"/>
        <n v="24033804002"/>
        <n v="24033803520"/>
        <n v="24033803601"/>
        <n v="51059470400"/>
        <n v="51059481105"/>
        <n v="11001002301"/>
        <n v="11001009400"/>
        <n v="11001002400"/>
        <n v="11001009504"/>
        <n v="51059460200"/>
        <n v="11001001002"/>
        <n v="51059470600"/>
        <n v="24033804102"/>
        <n v="24033800520"/>
        <n v="24033804400"/>
        <n v="51153901509"/>
        <n v="11001002302"/>
        <n v="51059482302"/>
        <n v="24033803509"/>
        <n v="11001000600"/>
        <n v="51059482303"/>
        <n v="11001002502"/>
        <n v="24033800519"/>
        <n v="11001000902"/>
        <n v="51059481106"/>
        <n v="51059481400"/>
        <n v="51059470300"/>
        <n v="24033804300"/>
        <n v="11001002701"/>
        <n v="51059482503"/>
        <n v="11001000801"/>
        <n v="11001002801"/>
        <n v="11001003200"/>
        <n v="11001002900"/>
        <n v="51059460400"/>
        <n v="24033803521"/>
        <n v="11001003100"/>
        <n v="51059471202"/>
        <n v="24033804200"/>
        <n v="11001011100"/>
        <n v="11001009301"/>
        <n v="24033803508"/>
        <n v="51059480202"/>
        <n v="24033804101"/>
        <n v="51013100300"/>
        <n v="51059470700"/>
        <n v="11001009201"/>
        <n v="11001000501"/>
        <n v="11001000701"/>
        <n v="51153901503"/>
        <n v="11001002702"/>
        <n v="11001002802"/>
        <n v="11001000502"/>
        <n v="51059480203"/>
        <n v="11001000400"/>
        <n v="11001003000"/>
        <n v="11001009000"/>
        <n v="51059460300"/>
        <n v="51059470800"/>
        <n v="24033803200"/>
        <n v="51013100400"/>
        <n v="11001003400"/>
        <n v="11001003900"/>
        <n v="11001009302"/>
        <n v="51059481500"/>
        <n v="11001009102"/>
        <n v="24033800517"/>
        <n v="24033803300"/>
        <n v="11001003500"/>
        <n v="11001009203"/>
        <n v="11001003600"/>
        <n v="11001003700"/>
        <n v="11001003301"/>
        <n v="11001003800"/>
        <n v="24033800511"/>
        <n v="24033803401"/>
        <n v="11001000702"/>
        <n v="11001009204"/>
        <n v="51059481701"/>
        <n v="51059471201"/>
        <n v="51059471100"/>
        <n v="51059461201"/>
        <n v="11001004001"/>
        <n v="51059481600"/>
        <n v="11001004002"/>
        <n v="11001000300"/>
        <n v="51059460900"/>
        <n v="51059482504"/>
        <n v="51059470900"/>
        <n v="11001004100"/>
        <n v="24033803523"/>
        <n v="11001008702"/>
        <n v="51059482502"/>
        <n v="24033803402"/>
        <n v="11001004400"/>
        <n v="11001004300"/>
        <n v="51059490103"/>
        <n v="11001000802"/>
        <n v="51059460501"/>
        <n v="11001004201"/>
        <n v="11001000100"/>
        <n v="11001008701"/>
        <n v="51059461100"/>
        <n v="11001009601"/>
        <n v="24033803525"/>
        <n v="11001000202"/>
        <n v="24033803514"/>
        <n v="11001008804"/>
        <n v="11001008803"/>
        <n v="24033803100"/>
        <n v="11001003302"/>
        <n v="11001004202"/>
        <n v="11001004801"/>
        <n v="11001004600"/>
        <n v="24033803522"/>
        <n v="11001005500"/>
        <n v="11001005301"/>
        <n v="11001005201"/>
        <n v="11001005001"/>
        <n v="51013100200"/>
        <n v="11001004901"/>
        <n v="24033803524"/>
        <n v="51059460502"/>
        <n v="51059482601"/>
        <n v="51013100500"/>
        <n v="51059460800"/>
        <n v="11001010600"/>
        <n v="51059461000"/>
        <n v="51059471301"/>
        <n v="11001007806"/>
        <n v="11001005002"/>
        <n v="51059471000"/>
        <n v="24033803002"/>
        <n v="11001010700"/>
        <n v="11001004902"/>
        <n v="11001004802"/>
        <n v="11001009602"/>
        <n v="11001008802"/>
        <n v="24033803001"/>
        <n v="24033803519"/>
        <n v="11001004701"/>
        <n v="11001008903"/>
        <n v="11001010100"/>
        <n v="51059471303"/>
        <n v="11001008904"/>
        <n v="11001005600"/>
        <n v="11001007807"/>
        <n v="11001007809"/>
        <n v="11001008410"/>
        <n v="24033800509"/>
        <n v="24033802901"/>
        <n v="51013100100"/>
        <n v="11001005800"/>
        <n v="51059460702"/>
        <n v="11001004702"/>
        <n v="51013101601"/>
        <n v="11001010800"/>
        <n v="11001007803"/>
        <n v="24033802805"/>
        <n v="11001005900"/>
        <n v="11001007804"/>
        <n v="51013100800"/>
        <n v="11001008301"/>
        <n v="11001008302"/>
        <n v="11001008402"/>
        <n v="11001007901"/>
        <n v="11001008001"/>
        <n v="24033803526"/>
        <n v="51059482602"/>
        <n v="51013100700"/>
        <n v="51013100600"/>
        <n v="24033803527"/>
        <n v="51059471304"/>
        <n v="11001007903"/>
        <n v="51013101603"/>
        <n v="24033803513"/>
        <n v="51013101500"/>
        <n v="11001008100"/>
        <n v="51059460600"/>
        <n v="11001009604"/>
        <n v="11001007808"/>
        <n v="51013100900"/>
        <n v="51610500100"/>
        <n v="51013101602"/>
        <n v="51013101000"/>
        <n v="11001009603"/>
        <n v="11001008200"/>
        <n v="51013101702"/>
        <n v="51059491601"/>
        <n v="24033803512"/>
        <n v="51610500200"/>
        <n v="51013101100"/>
        <n v="51059461500"/>
        <n v="11001008002"/>
        <n v="51013101701"/>
        <n v="24033802204"/>
        <n v="51059471401"/>
        <n v="51013101802"/>
        <n v="51059460701"/>
        <n v="51059491602"/>
        <n v="24033802804"/>
        <n v="24033802700"/>
        <n v="11001006600"/>
        <n v="11001006700"/>
        <n v="11001006801"/>
        <n v="11001007708"/>
        <n v="11001007703"/>
        <n v="11001009906"/>
        <n v="11001009903"/>
        <n v="11001009904"/>
        <n v="51013101801"/>
        <n v="51013101402"/>
        <n v="11001009905"/>
        <n v="51059471402"/>
        <n v="51059491000"/>
        <n v="51059461602"/>
        <n v="11001006500"/>
        <n v="11001010500"/>
        <n v="11001010200"/>
        <n v="51013101900"/>
        <n v="11001006900"/>
        <n v="11001006802"/>
        <n v="24033802803"/>
        <n v="51610500300"/>
        <n v="11001009907"/>
        <n v="51013101404"/>
        <n v="51013101803"/>
        <n v="51013101401"/>
        <n v="51059491803"/>
        <n v="11001007000"/>
        <n v="51013101403"/>
        <n v="11001009901"/>
        <n v="11001007100"/>
        <n v="51059491101"/>
        <n v="51013101200"/>
        <n v="11001007709"/>
        <n v="51013102002"/>
        <n v="24033802600"/>
        <n v="11001007707"/>
        <n v="51013101300"/>
        <n v="11001007200"/>
        <n v="51059490101"/>
        <n v="11001009902"/>
        <n v="51059461601"/>
        <n v="51059481702"/>
        <n v="51059461802"/>
        <n v="51059450300"/>
        <n v="51059450200"/>
        <n v="51013102001"/>
        <n v="24033800608"/>
        <n v="24033800607"/>
        <n v="51059450100"/>
        <n v="11001011000"/>
        <n v="51013102400"/>
        <n v="51013102003"/>
        <n v="51059461801"/>
        <n v="11001007601"/>
        <n v="11001006400"/>
        <n v="51059451400"/>
        <n v="51059491502"/>
        <n v="51059491702"/>
        <n v="51059440201"/>
        <n v="51059461901"/>
        <n v="51059461202"/>
        <n v="51059461700"/>
        <n v="24033802502"/>
        <n v="11001007604"/>
        <n v="51059450400"/>
        <n v="51059451501"/>
        <n v="51600300200"/>
        <n v="51059451300"/>
        <n v="51013103402"/>
        <n v="51153901511"/>
        <n v="11001007401"/>
        <n v="24033802404"/>
        <n v="51059461902"/>
        <n v="24033800701"/>
        <n v="51013102301"/>
        <n v="24033802408"/>
        <n v="51059491802"/>
        <n v="51013102500"/>
        <n v="51059450500"/>
        <n v="24033802501"/>
        <n v="24033802201"/>
        <n v="11001007605"/>
        <n v="11001007503"/>
        <n v="51059450602"/>
        <n v="51059491701"/>
        <n v="51013102100"/>
        <n v="51600300100"/>
        <n v="51013103501"/>
        <n v="24033800604"/>
        <n v="51600300300"/>
        <n v="51013102302"/>
        <n v="11001007504"/>
        <n v="51059450601"/>
        <n v="51013103300"/>
        <n v="51013103502"/>
        <n v="24033802405"/>
        <n v="51059440202"/>
        <n v="51059440100"/>
        <n v="11001007603"/>
        <n v="24033802407"/>
        <n v="51013103503"/>
        <n v="51013103200"/>
        <n v="24033802301"/>
        <n v="51059491801"/>
        <n v="11001007407"/>
        <n v="11001007502"/>
        <n v="51059491703"/>
        <n v="51013102200"/>
        <n v="24033802203"/>
        <n v="51059451602"/>
        <n v="51059451502"/>
        <n v="51013103700"/>
        <n v="51013102600"/>
        <n v="51153901510"/>
        <n v="11001010400"/>
        <n v="51059451200"/>
        <n v="24033802406"/>
        <n v="51013103100"/>
        <n v="51013102701"/>
        <n v="51059491704"/>
        <n v="51059491103"/>
        <n v="51013103601"/>
        <n v="11001007406"/>
        <n v="51059450900"/>
        <n v="51059491705"/>
        <n v="51059451601"/>
        <n v="51600300400"/>
        <n v="11001007408"/>
        <n v="51059491201"/>
        <n v="51013102801"/>
        <n v="51059440300"/>
        <n v="24033802103"/>
        <n v="24033801807"/>
        <n v="51013102702"/>
        <n v="24033802002"/>
        <n v="11001007404"/>
        <n v="51153901505"/>
        <n v="51059450701"/>
        <n v="51059450800"/>
        <n v="51013103800"/>
        <n v="51059491501"/>
        <n v="24033801908"/>
        <n v="24033801805"/>
        <n v="51059440600"/>
        <n v="51013102802"/>
        <n v="51059490502"/>
        <n v="11001007403"/>
        <n v="51059452700"/>
        <n v="51059451000"/>
        <n v="24033802107"/>
        <n v="24033802001"/>
        <n v="11001007409"/>
        <n v="51059452801"/>
        <n v="51059440502"/>
        <n v="51059451100"/>
        <n v="51013102901"/>
        <n v="24033801804"/>
        <n v="24033802106"/>
        <n v="51600300500"/>
        <n v="11001007304"/>
        <n v="51059450702"/>
        <n v="51013102902"/>
        <n v="51510201203"/>
        <n v="51059452802"/>
        <n v="24033802104"/>
        <n v="51510201000"/>
        <n v="11001009804"/>
        <n v="51510200106"/>
        <n v="24033801808"/>
        <n v="24033801907"/>
        <n v="51059451800"/>
        <n v="51059440501"/>
        <n v="51510201100"/>
        <n v="24033801802"/>
        <n v="51510200107"/>
        <n v="11001009803"/>
        <n v="24033800601"/>
        <n v="51510200102"/>
        <n v="51510201801"/>
        <n v="51059440800"/>
        <n v="51059490501"/>
        <n v="51013103000"/>
        <n v="24033800606"/>
        <n v="51059491303"/>
        <n v="51059491401"/>
        <n v="11001009807"/>
        <n v="11001009700"/>
        <n v="51510201202"/>
        <n v="51059452000"/>
        <n v="51059491301"/>
        <n v="51510201204"/>
        <n v="11001009801"/>
        <n v="24033801906"/>
        <n v="51059451900"/>
        <n v="24033800605"/>
        <n v="24033801905"/>
        <n v="51059491302"/>
        <n v="51059440702"/>
        <n v="51510200201"/>
        <n v="51059492000"/>
        <n v="51059452301"/>
        <n v="24033801801"/>
        <n v="51510200900"/>
        <n v="51059452200"/>
        <n v="11001009802"/>
        <n v="24033801704"/>
        <n v="51153901504"/>
        <n v="51510201300"/>
        <n v="51059492500"/>
        <n v="11001009810"/>
        <n v="51059491403"/>
        <n v="51510201400"/>
        <n v="51510200103"/>
        <n v="11001009811"/>
        <n v="24033801904"/>
        <n v="51059452102"/>
        <n v="51059491402"/>
        <n v="51059452101"/>
        <n v="51510200301"/>
        <n v="24033801706"/>
        <n v="51059430101"/>
        <n v="51510200801"/>
        <n v="51059452302"/>
        <n v="51059430202"/>
        <n v="51510200302"/>
        <n v="51059430203"/>
        <n v="24033801600"/>
        <n v="51510200202"/>
        <n v="24033801707"/>
        <n v="51153901506"/>
        <n v="11001010900"/>
        <n v="24033801708"/>
        <n v="51059452501"/>
        <n v="51059440701"/>
        <n v="51510200500"/>
        <n v="51059491404"/>
        <n v="24033801500"/>
        <n v="51510200303"/>
        <n v="51059452502"/>
        <n v="24033800707"/>
        <n v="51510201500"/>
        <n v="51510201600"/>
        <n v="24033801901"/>
        <n v="51153901507"/>
        <n v="51059491405"/>
        <n v="51059431802"/>
        <n v="24033801702"/>
        <n v="51510200600"/>
        <n v="51510200406"/>
        <n v="51059430201"/>
        <n v="51153901508"/>
        <n v="51510200405"/>
        <n v="24033801701"/>
        <n v="51059452600"/>
        <n v="51510200802"/>
        <n v="51510200407"/>
        <n v="51510200404"/>
        <n v="51059452400"/>
        <n v="51153901602"/>
        <n v="51059430400"/>
        <n v="51510201802"/>
        <n v="24033800706"/>
        <n v="51059430102"/>
        <n v="24033801405"/>
        <n v="51510201900"/>
        <n v="51059431900"/>
        <n v="51510200403"/>
        <n v="24033801214"/>
        <n v="24033801212"/>
        <n v="51059431801"/>
        <n v="51510200702"/>
        <n v="24033801408"/>
        <n v="51153901900"/>
        <n v="51510200703"/>
        <n v="51510202001"/>
        <n v="51059430500"/>
        <n v="24033801404"/>
        <n v="51059420300"/>
        <n v="51153901407"/>
        <n v="24033801407"/>
        <n v="51153901410"/>
        <n v="51059432000"/>
        <n v="51153901408"/>
        <n v="51059420100"/>
        <n v="51059420203"/>
        <n v="51059420400"/>
        <n v="24033801409"/>
        <n v="51059432100"/>
        <n v="24033801211"/>
        <n v="51059432202"/>
        <n v="51153901702"/>
        <n v="51059420503"/>
        <n v="51059420202"/>
        <n v="51510202002"/>
        <n v="24033800704"/>
        <n v="51059420600"/>
        <n v="51059430600"/>
        <n v="51153901411"/>
        <n v="51059432201"/>
        <n v="51059430902"/>
        <n v="51059420201"/>
        <n v="51059430802"/>
        <n v="51059430700"/>
        <n v="51153901601"/>
        <n v="51059420502"/>
        <n v="51059430901"/>
        <n v="51059420700"/>
        <n v="51059431001"/>
        <n v="51059415200"/>
        <n v="51059430801"/>
        <n v="51153901403"/>
        <n v="51153901409"/>
        <n v="51059420501"/>
        <n v="51059415100"/>
        <n v="24033801406"/>
        <n v="24033801213"/>
        <n v="51685920100"/>
        <n v="51059420800"/>
        <n v="51059432300"/>
        <n v="51059492100"/>
        <n v="51059422301"/>
        <n v="24033801005"/>
        <n v="51153901701"/>
        <n v="51153901412"/>
        <n v="24033801215"/>
        <n v="51059422302"/>
        <n v="51059431002"/>
        <n v="51685920200"/>
        <n v="24033801210"/>
        <n v="51683910202"/>
        <n v="51059421001"/>
        <n v="51153901231"/>
        <n v="24033800800"/>
        <n v="51059421400"/>
        <n v="51059422403"/>
        <n v="51059431500"/>
        <n v="24033801411"/>
        <n v="51059421002"/>
        <n v="51059431400"/>
        <n v="51059431600"/>
        <n v="24033800705"/>
        <n v="51059432402"/>
        <n v="51059432401"/>
        <n v="24033801217"/>
        <n v="24033801305"/>
        <n v="51059431300"/>
        <n v="24033801207"/>
        <n v="51683910201"/>
        <n v="51059415300"/>
        <n v="51153901417"/>
        <n v="24033801006"/>
        <n v="51059421300"/>
        <n v="51153901413"/>
        <n v="51059422402"/>
        <n v="24033801410"/>
        <n v="51683910100"/>
        <n v="51059415600"/>
        <n v="51059422401"/>
        <n v="24033801216"/>
        <n v="51683910301"/>
        <n v="51059432500"/>
        <n v="51059415401"/>
        <n v="51059421102"/>
        <n v="51059421101"/>
        <n v="51153901414"/>
        <n v="51059415402"/>
        <n v="51153901415"/>
        <n v="24033801307"/>
        <n v="51683910402"/>
        <n v="51059421500"/>
        <n v="51059432701"/>
        <n v="24033801311"/>
        <n v="51059432600"/>
        <n v="51153901232"/>
        <n v="24033801208"/>
        <n v="24033801004"/>
        <n v="51059421103"/>
        <n v="51059421200"/>
        <n v="24033801313"/>
        <n v="51059492202"/>
        <n v="51683910401"/>
        <n v="51059432800"/>
        <n v="51059492201"/>
        <n v="51683910302"/>
        <n v="51059415500"/>
        <n v="24033801209"/>
        <n v="51153901416"/>
        <n v="51059421600"/>
        <n v="51059492300"/>
        <n v="51059421702"/>
        <n v="51059432702"/>
        <n v="51153901303"/>
        <n v="51059421701"/>
        <n v="51059415900"/>
        <n v="51059416000"/>
        <n v="51059422000"/>
        <n v="51153901304"/>
        <n v="51059492400"/>
        <n v="51059492203"/>
        <n v="24033801312"/>
        <n v="51059415800"/>
        <n v="51059415700"/>
        <n v="51059421800"/>
        <n v="51153901219"/>
        <n v="51153901305"/>
        <n v="24033801309"/>
        <n v="51059422201"/>
        <n v="24033801308"/>
        <n v="51059416100"/>
        <n v="51059422101"/>
        <n v="24033801003"/>
        <n v="51059422202"/>
        <n v="51059416200"/>
        <n v="51153901233"/>
        <n v="51059422102"/>
        <n v="51153901222"/>
        <n v="51153901221"/>
        <n v="51153901306"/>
        <n v="51153901223"/>
        <n v="24033801302"/>
        <n v="51059416300"/>
        <n v="51153901236"/>
        <n v="51153901208"/>
        <n v="51153901237"/>
        <n v="24033801310"/>
        <n v="51153900300"/>
        <n v="51153901224"/>
        <n v="51153901212"/>
        <n v="51153901225"/>
        <n v="51153901209"/>
        <n v="51153901211"/>
        <n v="51153901226"/>
        <n v="51153901230"/>
        <n v="51153900201"/>
        <n v="51153901234"/>
        <n v="51153900202"/>
        <n v="51153900100"/>
        <n v="51153901227"/>
        <n v="24033800900"/>
        <n v="51153901203"/>
        <n v="51153901229"/>
        <n v="51153900203"/>
        <n v="51153900403"/>
        <n v="51153900600"/>
        <n v="51153900501"/>
        <n v="51153900404"/>
        <n v="51153901228"/>
        <n v="51153900407"/>
        <n v="51153900409"/>
        <n v="51153900701"/>
        <n v="51153901009"/>
        <n v="51153900408"/>
        <n v="51153901001"/>
        <n v="51153900702"/>
        <n v="51153901005"/>
        <n v="51153900410"/>
        <n v="51153901011"/>
        <n v="51153901010"/>
        <n v="51153901008"/>
        <n v="51153900801"/>
        <n v="51153901012"/>
        <n v="51153900802"/>
        <n v="51153900904"/>
        <n v="51153900901"/>
        <n v="51153900905"/>
        <n v="51153901100"/>
      </sharedItems>
    </cacheField>
    <cacheField name="STATEFP10" numFmtId="0">
      <sharedItems containsSemiMixedTypes="0" containsString="0" containsNumber="1" containsInteger="1" minValue="11" maxValue="51"/>
    </cacheField>
    <cacheField name="FI Rate (2014)" numFmtId="0">
      <sharedItems containsSemiMixedTypes="0" containsString="0" containsNumber="1" minValue="0" maxValue="41.7"/>
    </cacheField>
    <cacheField name="Pounds Distributed (2014)" numFmtId="0">
      <sharedItems containsSemiMixedTypes="0" containsString="0" containsNumber="1" minValue="0" maxValue="222517.2"/>
    </cacheField>
    <cacheField name="Unmet Pounds (2014)" numFmtId="0">
      <sharedItems containsSemiMixedTypes="0" containsString="0" containsNumber="1" minValue="0" maxValue="297219.48149199999"/>
    </cacheField>
    <cacheField name="Pounds Needed (2014)" numFmtId="0">
      <sharedItems containsSemiMixedTypes="0" containsString="0" containsNumber="1" minValue="0" maxValue="360875.97152799997"/>
    </cacheField>
    <cacheField name=" Coverage % (2014)" numFmtId="164">
      <sharedItems containsSemiMixedTypes="0" containsString="0" containsNumber="1" minValue="0" maxValue="0.70581294956285723"/>
    </cacheField>
    <cacheField name="FI Rate (2015)" numFmtId="0">
      <sharedItems containsSemiMixedTypes="0" containsString="0" containsNumber="1" minValue="0" maxValue="0.47099999999999997"/>
    </cacheField>
    <cacheField name="FI People (2015)" numFmtId="0">
      <sharedItems containsSemiMixedTypes="0" containsString="0" containsNumber="1" minValue="0" maxValue="2178.64"/>
    </cacheField>
    <cacheField name="Pounds Needed (2015)" numFmtId="0">
      <sharedItems containsSemiMixedTypes="0" containsString="0" containsNumber="1" minValue="0" maxValue="457514.4"/>
    </cacheField>
    <cacheField name="Pounds Distributed (2015)" numFmtId="0">
      <sharedItems containsSemiMixedTypes="0" containsString="0" containsNumber="1" minValue="0" maxValue="243138.38738299999"/>
    </cacheField>
    <cacheField name="Unmet Pounds (2015)" numFmtId="0">
      <sharedItems containsSemiMixedTypes="0" containsString="0" containsNumber="1" minValue="0" maxValue="290836.22802899999"/>
    </cacheField>
    <cacheField name=" Coverage % (2015)" numFmtId="164">
      <sharedItems containsSemiMixedTypes="0" containsString="0" containsNumber="1" minValue="0" maxValue="0.82431575947428715"/>
    </cacheField>
    <cacheField name="Unmet per Person (2015)" numFmtId="165">
      <sharedItems containsSemiMixedTypes="0" containsString="0" containsNumber="1" minValue="0" maxValue="210.00000000000003"/>
    </cacheField>
    <cacheField name="State (Label)" numFmtId="0">
      <sharedItems count="3">
        <s v="MD"/>
        <s v="VA"/>
        <s v="DC"/>
      </sharedItems>
    </cacheField>
  </cacheFields>
  <extLst>
    <ext xmlns:x14="http://schemas.microsoft.com/office/spreadsheetml/2009/9/main" uri="{725AE2AE-9491-48be-B2B4-4EB974FC3084}">
      <x14:pivotCacheDefinition pivotCacheId="1925969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x v="0"/>
    <n v="24"/>
    <n v="5.5"/>
    <n v="0"/>
    <n v="24959.55"/>
    <n v="24959.55"/>
    <n v="0"/>
    <n v="5.3999999999999999E-2"/>
    <n v="111.18600000000001"/>
    <n v="23349.06"/>
    <n v="0"/>
    <n v="23349.06"/>
    <n v="0"/>
    <n v="210"/>
    <x v="0"/>
  </r>
  <r>
    <x v="1"/>
    <n v="24"/>
    <n v="4.0999999999999996"/>
    <n v="0"/>
    <n v="15885.449841"/>
    <n v="15885.449841"/>
    <n v="0"/>
    <n v="4.2000000000000003E-2"/>
    <n v="81.353999999999999"/>
    <n v="17084.34"/>
    <n v="0"/>
    <n v="17084.34"/>
    <n v="0"/>
    <n v="210"/>
    <x v="0"/>
  </r>
  <r>
    <x v="2"/>
    <n v="24"/>
    <n v="4.9000000000000004"/>
    <n v="123.12"/>
    <n v="58221.180102999999"/>
    <n v="58344.300103000001"/>
    <n v="2.1102318441158113E-3"/>
    <n v="4.4999999999999998E-2"/>
    <n v="269.10000000000002"/>
    <n v="56511"/>
    <n v="0"/>
    <n v="56511"/>
    <n v="0"/>
    <n v="209.99999999999997"/>
    <x v="0"/>
  </r>
  <r>
    <x v="3"/>
    <n v="24"/>
    <n v="3.8"/>
    <n v="1007.93"/>
    <n v="45539.408894"/>
    <n v="46547.338894"/>
    <n v="2.1653869457399274E-2"/>
    <n v="4.2999999999999997E-2"/>
    <n v="248.36799999999999"/>
    <n v="52157.279999999999"/>
    <n v="1198.866708"/>
    <n v="50958.413291999997"/>
    <n v="2.2985606381314364E-2"/>
    <n v="205.17302265992399"/>
    <x v="0"/>
  </r>
  <r>
    <x v="4"/>
    <n v="24"/>
    <n v="11.6"/>
    <n v="252.16"/>
    <n v="142838.48100299999"/>
    <n v="143090.641003"/>
    <n v="1.7622396421769701E-3"/>
    <n v="0.109"/>
    <n v="599.06399999999996"/>
    <n v="125803.44"/>
    <n v="0"/>
    <n v="125803.44"/>
    <n v="0"/>
    <n v="210.00000000000003"/>
    <x v="0"/>
  </r>
  <r>
    <x v="5"/>
    <n v="24"/>
    <n v="5.7"/>
    <n v="0"/>
    <n v="26010.81"/>
    <n v="26010.81"/>
    <n v="0"/>
    <n v="7.9000000000000001E-2"/>
    <n v="172.14099999999999"/>
    <n v="36149.61"/>
    <n v="0"/>
    <n v="36149.61"/>
    <n v="0"/>
    <n v="210"/>
    <x v="0"/>
  </r>
  <r>
    <x v="6"/>
    <n v="24"/>
    <n v="3.1"/>
    <n v="1349.97"/>
    <n v="27469.796354999999"/>
    <n v="28819.766355"/>
    <n v="4.6841809311399606E-2"/>
    <n v="3.5000000000000003E-2"/>
    <n v="156.69499999999999"/>
    <n v="32905.949999999997"/>
    <n v="1078.1050439999999"/>
    <n v="31827.844956000001"/>
    <n v="3.2763225009458774E-2"/>
    <n v="203.11972274801366"/>
    <x v="0"/>
  </r>
  <r>
    <x v="7"/>
    <n v="24"/>
    <n v="4.2"/>
    <n v="685.8"/>
    <n v="50567.216861000001"/>
    <n v="51253.016861000004"/>
    <n v="1.3380675753388601E-2"/>
    <n v="3.5999999999999997E-2"/>
    <n v="202.17599999999999"/>
    <n v="42456.959999999999"/>
    <n v="584.65332699999999"/>
    <n v="41872.306672999999"/>
    <n v="1.377049433120035E-2"/>
    <n v="207.10819619044793"/>
    <x v="0"/>
  </r>
  <r>
    <x v="8"/>
    <n v="24"/>
    <n v="1.4"/>
    <n v="808.88"/>
    <n v="18509.855478000001"/>
    <n v="19318.735478000002"/>
    <n v="4.187023529159789E-2"/>
    <n v="1.9E-2"/>
    <n v="128.78200000000001"/>
    <n v="27044.22"/>
    <n v="433.73849100000001"/>
    <n v="26610.481509000001"/>
    <n v="1.6038121676276853E-2"/>
    <n v="206.63199444798184"/>
    <x v="0"/>
  </r>
  <r>
    <x v="9"/>
    <n v="24"/>
    <n v="5"/>
    <n v="200.88"/>
    <n v="71356.615401000003"/>
    <n v="71557.495401000007"/>
    <n v="2.8072530889222923E-3"/>
    <n v="5.3999999999999999E-2"/>
    <n v="427.572"/>
    <n v="89790.12"/>
    <n v="1218.4039110000001"/>
    <n v="88571.716088999994"/>
    <n v="1.356946522624093E-2"/>
    <n v="207.1504123024894"/>
    <x v="0"/>
  </r>
  <r>
    <x v="10"/>
    <n v="24"/>
    <n v="4.3"/>
    <n v="374.8"/>
    <n v="38047.853838000003"/>
    <n v="38422.653838000006"/>
    <n v="9.7546619653149213E-3"/>
    <n v="3.9E-2"/>
    <n v="165.477"/>
    <n v="34750.17"/>
    <n v="751.26737300000002"/>
    <n v="33998.902627000003"/>
    <n v="2.1619099215917505E-2"/>
    <n v="205.45998916465734"/>
    <x v="0"/>
  </r>
  <r>
    <x v="11"/>
    <n v="24"/>
    <n v="4.4000000000000004"/>
    <n v="0"/>
    <n v="56576.52"/>
    <n v="56576.52"/>
    <n v="0"/>
    <n v="0.05"/>
    <n v="314.55"/>
    <n v="66055.5"/>
    <n v="0"/>
    <n v="66055.5"/>
    <n v="0"/>
    <n v="210"/>
    <x v="0"/>
  </r>
  <r>
    <x v="12"/>
    <n v="24"/>
    <n v="8.6999999999999993"/>
    <n v="10294.14"/>
    <n v="131572.40690199999"/>
    <n v="141866.54690199997"/>
    <n v="7.256213832504918E-2"/>
    <n v="9.9000000000000005E-2"/>
    <n v="768.83399999999995"/>
    <n v="161455.14000000001"/>
    <n v="6118.6917020000001"/>
    <n v="155336.448298"/>
    <n v="3.7897162654592476E-2"/>
    <n v="202.0415958425356"/>
    <x v="0"/>
  </r>
  <r>
    <x v="13"/>
    <n v="24"/>
    <n v="4.9000000000000004"/>
    <n v="2591.62"/>
    <n v="44557.159618999998"/>
    <n v="47148.779619000001"/>
    <n v="5.4966852184560669E-2"/>
    <n v="5.1999999999999998E-2"/>
    <n v="240.864"/>
    <n v="50581.440000000002"/>
    <n v="4490.6539169999996"/>
    <n v="46090.786082999999"/>
    <n v="8.8780665734308858E-2"/>
    <n v="191.35606019579512"/>
    <x v="0"/>
  </r>
  <r>
    <x v="14"/>
    <n v="24"/>
    <n v="8.4"/>
    <n v="2599.2600000000002"/>
    <n v="97490.097596000007"/>
    <n v="100089.357596"/>
    <n v="2.5969394373492091E-2"/>
    <n v="8.6999999999999994E-2"/>
    <n v="491.37599999999998"/>
    <n v="103188.96"/>
    <n v="2771.4168920000002"/>
    <n v="100417.543108"/>
    <n v="2.6857687992979093E-2"/>
    <n v="204.35988552147438"/>
    <x v="0"/>
  </r>
  <r>
    <x v="15"/>
    <n v="24"/>
    <n v="8.5"/>
    <n v="8823.89"/>
    <n v="85013.557541999995"/>
    <n v="93837.447541999994"/>
    <n v="9.403378108777502E-2"/>
    <n v="9.6000000000000002E-2"/>
    <n v="501.00249600000001"/>
    <n v="105210.52416"/>
    <n v="40563.621784000003"/>
    <n v="64646.902375999998"/>
    <n v="0.38554718843822555"/>
    <n v="129.03509042797262"/>
    <x v="0"/>
  </r>
  <r>
    <x v="16"/>
    <n v="24"/>
    <n v="4.5"/>
    <n v="10927.62"/>
    <n v="36672.030733"/>
    <n v="47599.650733000002"/>
    <n v="0.22957353324494192"/>
    <n v="0.04"/>
    <n v="217.16"/>
    <n v="45603.6"/>
    <n v="18033.850262"/>
    <n v="27569.749737999999"/>
    <n v="0.39544795283705675"/>
    <n v="126.95592990421808"/>
    <x v="0"/>
  </r>
  <r>
    <x v="17"/>
    <n v="24"/>
    <n v="14.1"/>
    <n v="11424.24"/>
    <n v="150660.903681"/>
    <n v="162085.14368099999"/>
    <n v="7.0482955689536012E-2"/>
    <n v="0.13600000000000001"/>
    <n v="746.43368799999996"/>
    <n v="156751.07448000001"/>
    <n v="11873.43621"/>
    <n v="144877.63827"/>
    <n v="7.5747080199535993E-2"/>
    <n v="194.09311315809745"/>
    <x v="0"/>
  </r>
  <r>
    <x v="18"/>
    <n v="24"/>
    <n v="12"/>
    <n v="8166.08"/>
    <n v="57202.718835"/>
    <n v="65368.798835000001"/>
    <n v="0.12492320718042149"/>
    <n v="0.14099999999999999"/>
    <n v="387.60899999999998"/>
    <n v="81397.89"/>
    <n v="7375.3560799999996"/>
    <n v="74022.533920000002"/>
    <n v="9.0608688751022903E-2"/>
    <n v="190.97217536228521"/>
    <x v="0"/>
  </r>
  <r>
    <x v="19"/>
    <n v="24"/>
    <n v="8"/>
    <n v="15139.24"/>
    <n v="69868.755107999998"/>
    <n v="85007.995108000003"/>
    <n v="0.17809195453634766"/>
    <n v="6.7000000000000004E-2"/>
    <n v="334.597263"/>
    <n v="70265.425229999993"/>
    <n v="6384.1261839999997"/>
    <n v="63881.299046"/>
    <n v="9.0857290952169198E-2"/>
    <n v="190.91996890004447"/>
    <x v="0"/>
  </r>
  <r>
    <x v="20"/>
    <n v="24"/>
    <n v="7.6"/>
    <n v="12569.42"/>
    <n v="92974.063542000004"/>
    <n v="105543.483542"/>
    <n v="0.11909233595646974"/>
    <n v="5.8000000000000003E-2"/>
    <n v="388.48399999999998"/>
    <n v="81581.64"/>
    <n v="31369.769411000001"/>
    <n v="50211.870588999998"/>
    <n v="0.38451996565648844"/>
    <n v="129.25080721213743"/>
    <x v="0"/>
  </r>
  <r>
    <x v="21"/>
    <n v="24"/>
    <n v="5.2"/>
    <n v="5499.5"/>
    <n v="47145.817128000002"/>
    <n v="52645.317128000002"/>
    <n v="0.10446323243962433"/>
    <n v="5.1999999999999998E-2"/>
    <n v="262.96670399999999"/>
    <n v="55223.007839999998"/>
    <n v="20898.594356000001"/>
    <n v="34324.413483999997"/>
    <n v="0.37843998676331431"/>
    <n v="130.52760277970398"/>
    <x v="0"/>
  </r>
  <r>
    <x v="22"/>
    <n v="24"/>
    <n v="9"/>
    <n v="9656.6200000000008"/>
    <n v="96410.184290000005"/>
    <n v="106066.80429"/>
    <n v="9.1042810845866406E-2"/>
    <n v="9.9000000000000005E-2"/>
    <n v="581.43897900000002"/>
    <n v="122102.18558999999"/>
    <n v="4650.1414590000004"/>
    <n v="117452.044131"/>
    <n v="3.8084014930039392E-2"/>
    <n v="202.00235686469173"/>
    <x v="0"/>
  </r>
  <r>
    <x v="23"/>
    <n v="24"/>
    <n v="13.6"/>
    <n v="22023.7"/>
    <n v="109352.304328"/>
    <n v="131376.00432800001"/>
    <n v="0.16763868038652258"/>
    <n v="0.123"/>
    <n v="546.05050500000004"/>
    <n v="114670.60605"/>
    <n v="45920.264646000003"/>
    <n v="68750.341404000006"/>
    <n v="0.40045366661773218"/>
    <n v="125.90473001027625"/>
    <x v="0"/>
  </r>
  <r>
    <x v="24"/>
    <n v="24"/>
    <n v="7.6"/>
    <n v="15712.41"/>
    <n v="80893.474721999999"/>
    <n v="96605.884722000003"/>
    <n v="0.16264443977936907"/>
    <n v="7.3999999999999996E-2"/>
    <n v="463.75799999999998"/>
    <n v="97389.18"/>
    <n v="36381.49394"/>
    <n v="61007.68606"/>
    <n v="0.37356813087449758"/>
    <n v="131.55069251635553"/>
    <x v="0"/>
  </r>
  <r>
    <x v="25"/>
    <n v="24"/>
    <n v="5"/>
    <n v="3256.22"/>
    <n v="61213.781820999997"/>
    <n v="64470.001820999998"/>
    <n v="5.0507521452238302E-2"/>
    <n v="5.7000000000000002E-2"/>
    <n v="332.49017700000002"/>
    <n v="69822.937170000005"/>
    <n v="1526.5161149999999"/>
    <n v="68296.421054999999"/>
    <n v="2.1862674027638584E-2"/>
    <n v="205.40883845419589"/>
    <x v="0"/>
  </r>
  <r>
    <x v="26"/>
    <n v="24"/>
    <n v="5.0999999999999996"/>
    <n v="4538.82"/>
    <n v="35580.842488000002"/>
    <n v="40119.662488000002"/>
    <n v="0.11313205841045108"/>
    <n v="4.5999999999999999E-2"/>
    <n v="179.952"/>
    <n v="37789.919999999998"/>
    <n v="2972.6316280000001"/>
    <n v="34817.288372000003"/>
    <n v="7.8662024899761637E-2"/>
    <n v="193.48097477105009"/>
    <x v="0"/>
  </r>
  <r>
    <x v="27"/>
    <n v="24"/>
    <n v="18.600000000000001"/>
    <n v="43203.19"/>
    <n v="199164.106894"/>
    <n v="242367.296894"/>
    <n v="0.17825503091242148"/>
    <n v="0.16400000000000001"/>
    <n v="1087.7506639999999"/>
    <n v="228427.63944"/>
    <n v="20625.671720999999"/>
    <n v="207801.96771900001"/>
    <n v="9.0294115771474517E-2"/>
    <n v="191.03823568799038"/>
    <x v="0"/>
  </r>
  <r>
    <x v="28"/>
    <n v="24"/>
    <n v="3.8"/>
    <n v="2230.94"/>
    <n v="50684.443996000002"/>
    <n v="52915.383996000004"/>
    <n v="4.2160518010577831E-2"/>
    <n v="3.3000000000000002E-2"/>
    <n v="220.83600000000001"/>
    <n v="46375.56"/>
    <n v="363.26836300000002"/>
    <n v="46012.291637000002"/>
    <n v="7.8331854752805158E-3"/>
    <n v="208.35503105019109"/>
    <x v="0"/>
  </r>
  <r>
    <x v="29"/>
    <n v="24"/>
    <n v="6.1"/>
    <n v="6729.11"/>
    <n v="80968.145466000002"/>
    <n v="87697.255466000002"/>
    <n v="7.673113558962924E-2"/>
    <n v="5.2999999999999999E-2"/>
    <n v="368.93469599999997"/>
    <n v="77476.286160000003"/>
    <n v="4479.7990019999997"/>
    <n v="72996.487158000004"/>
    <n v="5.7821550619354047E-2"/>
    <n v="197.85747436993566"/>
    <x v="0"/>
  </r>
  <r>
    <x v="30"/>
    <n v="24"/>
    <n v="9.1"/>
    <n v="8683.24"/>
    <n v="43104.855939000001"/>
    <n v="51788.095938999999"/>
    <n v="0.16766864744801174"/>
    <n v="5.7000000000000002E-2"/>
    <n v="169.34700000000001"/>
    <n v="35562.870000000003"/>
    <n v="13412.479222"/>
    <n v="22150.390778000001"/>
    <n v="0.37714839162306074"/>
    <n v="130.79883775915724"/>
    <x v="0"/>
  </r>
  <r>
    <x v="31"/>
    <n v="24"/>
    <n v="8.4"/>
    <n v="18278.13"/>
    <n v="88338.030188000004"/>
    <n v="106616.16018800001"/>
    <n v="0.1714386446460793"/>
    <n v="8.7999999999999995E-2"/>
    <n v="561.96799999999996"/>
    <n v="118013.28"/>
    <n v="44509.650347000003"/>
    <n v="73503.629652999996"/>
    <n v="0.37715798041542448"/>
    <n v="130.79682411276087"/>
    <x v="0"/>
  </r>
  <r>
    <x v="32"/>
    <n v="24"/>
    <n v="4.8"/>
    <n v="7676.27"/>
    <n v="34387.572370000002"/>
    <n v="42063.842369999998"/>
    <n v="0.18249093681167675"/>
    <n v="4.7E-2"/>
    <n v="195.386191"/>
    <n v="41031.100109999999"/>
    <n v="15061.643620000001"/>
    <n v="25969.45649"/>
    <n v="0.36707871784137747"/>
    <n v="132.91346925331075"/>
    <x v="0"/>
  </r>
  <r>
    <x v="33"/>
    <n v="24"/>
    <n v="7.4"/>
    <n v="4182.3999999999996"/>
    <n v="87068.478359999994"/>
    <n v="91250.878359999988"/>
    <n v="4.5834079355375971E-2"/>
    <n v="9.4E-2"/>
    <n v="567.66910199999995"/>
    <n v="119210.51142"/>
    <n v="2056.845632"/>
    <n v="117153.665788"/>
    <n v="1.7253894874700807E-2"/>
    <n v="206.37668207631285"/>
    <x v="0"/>
  </r>
  <r>
    <x v="34"/>
    <n v="24"/>
    <n v="10"/>
    <n v="11925.61"/>
    <n v="137993.389268"/>
    <n v="149918.99926800001"/>
    <n v="7.9547022446977506E-2"/>
    <n v="7.1999999999999995E-2"/>
    <n v="501.55200000000002"/>
    <n v="105325.92"/>
    <n v="39923.402695999997"/>
    <n v="65402.517304000001"/>
    <n v="0.37904632303235519"/>
    <n v="130.40027216320541"/>
    <x v="0"/>
  </r>
  <r>
    <x v="35"/>
    <n v="24"/>
    <n v="8.6"/>
    <n v="23617.37"/>
    <n v="129820.391812"/>
    <n v="153437.76181200001"/>
    <n v="0.15392149703628524"/>
    <n v="5.8999999999999997E-2"/>
    <n v="478.71880199999998"/>
    <n v="100530.94842"/>
    <n v="8453.7363060000007"/>
    <n v="92077.212113999994"/>
    <n v="8.4090883840882799E-2"/>
    <n v="192.34091439341461"/>
    <x v="0"/>
  </r>
  <r>
    <x v="36"/>
    <n v="24"/>
    <n v="9.4"/>
    <n v="30517.18"/>
    <n v="117276.203597"/>
    <n v="147793.38359700001"/>
    <n v="0.20648542754264038"/>
    <n v="6.6000000000000003E-2"/>
    <n v="505.09800000000001"/>
    <n v="106070.58"/>
    <n v="42771.725559999999"/>
    <n v="63298.854440000003"/>
    <n v="0.40323834903137135"/>
    <n v="125.31994670341201"/>
    <x v="0"/>
  </r>
  <r>
    <x v="37"/>
    <n v="24"/>
    <n v="10"/>
    <n v="13070.7"/>
    <n v="76137.297089"/>
    <n v="89207.997088999997"/>
    <n v="0.14651937524121045"/>
    <n v="9.5000000000000001E-2"/>
    <n v="387.125"/>
    <n v="81296.25"/>
    <n v="31617.855973000002"/>
    <n v="49678.394027000002"/>
    <n v="0.38892145668465644"/>
    <n v="128.32649409622215"/>
    <x v="0"/>
  </r>
  <r>
    <x v="38"/>
    <n v="24"/>
    <n v="13.3"/>
    <n v="39655.96"/>
    <n v="116137.582157"/>
    <n v="155793.54215699999"/>
    <n v="0.25454174448410027"/>
    <n v="0.108"/>
    <n v="604.26"/>
    <n v="126894.6"/>
    <n v="50359.035476999998"/>
    <n v="76535.564522999994"/>
    <n v="0.39685719862783758"/>
    <n v="126.6599882881541"/>
    <x v="0"/>
  </r>
  <r>
    <x v="39"/>
    <n v="24"/>
    <n v="11.4"/>
    <n v="10207.09"/>
    <n v="48637.434516000001"/>
    <n v="58844.524516000005"/>
    <n v="0.17345861970937773"/>
    <n v="0.10299999999999999"/>
    <n v="260.38400000000001"/>
    <n v="54680.639999999999"/>
    <n v="18891.842912"/>
    <n v="35788.797087999999"/>
    <n v="0.3454941806094442"/>
    <n v="137.4462220720167"/>
    <x v="0"/>
  </r>
  <r>
    <x v="40"/>
    <n v="24"/>
    <n v="4.7"/>
    <n v="17532.09"/>
    <n v="42684.782373000002"/>
    <n v="60216.872373000006"/>
    <n v="0.29114912995483017"/>
    <n v="5.0999999999999997E-2"/>
    <n v="317.22000000000003"/>
    <n v="66616.2"/>
    <n v="3068.9530060000002"/>
    <n v="63547.246994000001"/>
    <n v="4.6069169451274622E-2"/>
    <n v="200.32547441523232"/>
    <x v="0"/>
  </r>
  <r>
    <x v="41"/>
    <n v="24"/>
    <n v="6.2"/>
    <n v="2071.2399999999998"/>
    <n v="59526.379152000001"/>
    <n v="61597.619151999999"/>
    <n v="3.3625325597227231E-2"/>
    <n v="0.06"/>
    <n v="284.27999999999997"/>
    <n v="59698.8"/>
    <n v="1548.83701"/>
    <n v="58149.96299"/>
    <n v="2.594419000046902E-2"/>
    <n v="204.55172009990153"/>
    <x v="0"/>
  </r>
  <r>
    <x v="42"/>
    <n v="24"/>
    <n v="5.5"/>
    <n v="10721.13"/>
    <n v="60195.873439000003"/>
    <n v="70917.003439000007"/>
    <n v="0.15117855352167961"/>
    <n v="7.4999999999999997E-2"/>
    <n v="465.01454999999999"/>
    <n v="97653.055500000002"/>
    <n v="3292.5340230000002"/>
    <n v="94360.521477000002"/>
    <n v="3.3716651323828777E-2"/>
    <n v="202.91950322199597"/>
    <x v="0"/>
  </r>
  <r>
    <x v="43"/>
    <n v="24"/>
    <n v="10.9"/>
    <n v="13936.96"/>
    <n v="68924.835368"/>
    <n v="82861.795367999992"/>
    <n v="0.16819524532511212"/>
    <n v="9.1999999999999998E-2"/>
    <n v="355.01465999999999"/>
    <n v="74553.078599999993"/>
    <n v="27165.970627999999"/>
    <n v="47387.107971999998"/>
    <n v="0.36438429020153168"/>
    <n v="133.47929905767836"/>
    <x v="0"/>
  </r>
  <r>
    <x v="44"/>
    <n v="24"/>
    <n v="8.9"/>
    <n v="12314.74"/>
    <n v="72687.382991999999"/>
    <n v="85002.122992000004"/>
    <n v="0.14487567564823062"/>
    <n v="9.8000000000000004E-2"/>
    <n v="489.80399999999997"/>
    <n v="102858.84"/>
    <n v="37201.972167"/>
    <n v="65656.867832999997"/>
    <n v="0.3616798727945989"/>
    <n v="134.04722671313422"/>
    <x v="0"/>
  </r>
  <r>
    <x v="45"/>
    <n v="24"/>
    <n v="7.7"/>
    <n v="28471.58"/>
    <n v="77603.621085999999"/>
    <n v="106075.201086"/>
    <n v="0.26840938983388579"/>
    <n v="6.3E-2"/>
    <n v="393.12"/>
    <n v="82555.199999999997"/>
    <n v="37085.693007000002"/>
    <n v="45469.506993000003"/>
    <n v="0.44922298058753418"/>
    <n v="115.66317407661784"/>
    <x v="0"/>
  </r>
  <r>
    <x v="46"/>
    <n v="24"/>
    <n v="2.2000000000000002"/>
    <n v="2772.55"/>
    <n v="11364.648256"/>
    <n v="14137.198256"/>
    <n v="0.19611736001674138"/>
    <n v="2.8000000000000001E-2"/>
    <n v="85.231999999999999"/>
    <n v="17898.72"/>
    <n v="2261.124468"/>
    <n v="15637.595531999999"/>
    <n v="0.12632883625197777"/>
    <n v="183.47094438708467"/>
    <x v="0"/>
  </r>
  <r>
    <x v="47"/>
    <n v="24"/>
    <n v="13.8"/>
    <n v="59854.76"/>
    <n v="180882.10469899999"/>
    <n v="240736.864699"/>
    <n v="0.24863146770162547"/>
    <n v="0.152"/>
    <n v="1360.4"/>
    <n v="285684"/>
    <n v="121396.281132"/>
    <n v="164287.718868"/>
    <n v="0.42493202675683622"/>
    <n v="120.76427438106438"/>
    <x v="0"/>
  </r>
  <r>
    <x v="48"/>
    <n v="24"/>
    <n v="6.1"/>
    <n v="11177.86"/>
    <n v="32747.634400999999"/>
    <n v="43925.494401000004"/>
    <n v="0.25447317446119688"/>
    <n v="4.8000000000000001E-2"/>
    <n v="176.4"/>
    <n v="37044"/>
    <n v="16070.616722000001"/>
    <n v="20973.383278000001"/>
    <n v="0.43382509237663319"/>
    <n v="118.89673060090703"/>
    <x v="0"/>
  </r>
  <r>
    <x v="49"/>
    <n v="24"/>
    <n v="2.9"/>
    <n v="1370.57"/>
    <n v="10730.255868"/>
    <n v="12100.825868"/>
    <n v="0.11326251736457101"/>
    <n v="3.4000000000000002E-2"/>
    <n v="70.141999999999996"/>
    <n v="14729.82"/>
    <n v="5660.8295429999998"/>
    <n v="9068.9904569999999"/>
    <n v="0.38431084310602576"/>
    <n v="129.29472294773461"/>
    <x v="0"/>
  </r>
  <r>
    <x v="50"/>
    <n v="24"/>
    <n v="4.9000000000000004"/>
    <n v="2167.59"/>
    <n v="28599.508313999999"/>
    <n v="30767.098313999999"/>
    <n v="7.045155763075904E-2"/>
    <n v="5.2999999999999999E-2"/>
    <n v="153.59399999999999"/>
    <n v="32254.74"/>
    <n v="3759.4390779999999"/>
    <n v="28495.300921999999"/>
    <n v="0.11655462353750176"/>
    <n v="185.52352905712462"/>
    <x v="0"/>
  </r>
  <r>
    <x v="51"/>
    <n v="24"/>
    <n v="20.6"/>
    <n v="36618.910000000003"/>
    <n v="109297.064576"/>
    <n v="145915.97457600001"/>
    <n v="0.25095888305859976"/>
    <n v="0.17499999999999999"/>
    <n v="618.45000000000005"/>
    <n v="129874.5"/>
    <n v="55506.226167000001"/>
    <n v="74368.273832999999"/>
    <n v="0.42738356002910505"/>
    <n v="120.24945239388794"/>
    <x v="0"/>
  </r>
  <r>
    <x v="52"/>
    <n v="24"/>
    <n v="12.9"/>
    <n v="19561.86"/>
    <n v="61653.960904"/>
    <n v="81215.820903999993"/>
    <n v="0.24086267653592788"/>
    <n v="0.14000000000000001"/>
    <n v="414.81439999999998"/>
    <n v="87111.024000000005"/>
    <n v="33557.019992000001"/>
    <n v="53554.004008000004"/>
    <n v="0.38522127798658412"/>
    <n v="129.10353162281734"/>
    <x v="0"/>
  </r>
  <r>
    <x v="53"/>
    <n v="24"/>
    <n v="7.1"/>
    <n v="12425.86"/>
    <n v="42055.275067000002"/>
    <n v="54481.135067000003"/>
    <n v="0.22807637881844572"/>
    <n v="6.6000000000000003E-2"/>
    <n v="243.54"/>
    <n v="51143.4"/>
    <n v="5970.7481740000003"/>
    <n v="45172.651826000001"/>
    <n v="0.11674523348076193"/>
    <n v="185.48350096903999"/>
    <x v="0"/>
  </r>
  <r>
    <x v="54"/>
    <n v="24"/>
    <n v="7.1"/>
    <n v="18474.38"/>
    <n v="65603.106954999996"/>
    <n v="84077.486955"/>
    <n v="0.2197304019075626"/>
    <n v="7.5999999999999998E-2"/>
    <n v="443.14269999999999"/>
    <n v="93059.967000000004"/>
    <n v="40225.986754999998"/>
    <n v="52833.980244999999"/>
    <n v="0.43225876874639335"/>
    <n v="119.22565856325738"/>
    <x v="0"/>
  </r>
  <r>
    <x v="55"/>
    <n v="24"/>
    <n v="8.1"/>
    <n v="3055.57"/>
    <n v="47430.114835"/>
    <n v="50485.684835"/>
    <n v="6.0523493144371054E-2"/>
    <n v="6.2E-2"/>
    <n v="192.57838599999999"/>
    <n v="40441.461060000001"/>
    <n v="5838.6410729999998"/>
    <n v="34602.819987000003"/>
    <n v="0.14437265420103493"/>
    <n v="179.68174261778267"/>
    <x v="0"/>
  </r>
  <r>
    <x v="56"/>
    <n v="24"/>
    <n v="4"/>
    <n v="2460.62"/>
    <n v="51517.778923999998"/>
    <n v="53978.398924000001"/>
    <n v="4.5585272054187463E-2"/>
    <n v="0.06"/>
    <n v="436.26"/>
    <n v="91614.6"/>
    <n v="7721.6187559999998"/>
    <n v="83892.981243999995"/>
    <n v="8.4283714124167977E-2"/>
    <n v="192.30042003392472"/>
    <x v="0"/>
  </r>
  <r>
    <x v="57"/>
    <n v="24"/>
    <n v="18.899999999999999"/>
    <n v="32130.66"/>
    <n v="99560.759955000001"/>
    <n v="131691.41995499999"/>
    <n v="0.24398446011880884"/>
    <n v="0.184"/>
    <n v="599.15055199999995"/>
    <n v="125821.61592"/>
    <n v="52111.029263999997"/>
    <n v="73710.586655999999"/>
    <n v="0.41416595139847256"/>
    <n v="123.02515020632077"/>
    <x v="0"/>
  </r>
  <r>
    <x v="58"/>
    <n v="24"/>
    <n v="1.7"/>
    <n v="1680.95"/>
    <n v="7783.1226820000002"/>
    <n v="9464.072682"/>
    <n v="0.17761380924272155"/>
    <n v="2.8000000000000001E-2"/>
    <n v="75.599999999999994"/>
    <n v="15876"/>
    <n v="6608.9854910000004"/>
    <n v="9267.0145090000005"/>
    <n v="0.41628782382212148"/>
    <n v="122.57955699735452"/>
    <x v="0"/>
  </r>
  <r>
    <x v="59"/>
    <n v="24"/>
    <n v="10.3"/>
    <n v="8649.84"/>
    <n v="27450.631861000002"/>
    <n v="36100.471860999998"/>
    <n v="0.23960462437458002"/>
    <n v="9.8000000000000004E-2"/>
    <n v="174.244"/>
    <n v="36591.24"/>
    <n v="15226.800867"/>
    <n v="21364.439133"/>
    <n v="0.41613240947833419"/>
    <n v="122.61219400954982"/>
    <x v="0"/>
  </r>
  <r>
    <x v="60"/>
    <n v="24"/>
    <n v="3.5"/>
    <n v="5333.53"/>
    <n v="16282.815622"/>
    <n v="21616.345622000001"/>
    <n v="0.24673596977334633"/>
    <n v="2.5000000000000001E-2"/>
    <n v="75.674999999999997"/>
    <n v="15891.75"/>
    <n v="6836.9185049999996"/>
    <n v="9054.8314950000004"/>
    <n v="0.4302181009014111"/>
    <n v="119.65419881070368"/>
    <x v="0"/>
  </r>
  <r>
    <x v="61"/>
    <n v="24"/>
    <n v="9.9"/>
    <n v="27696.41"/>
    <n v="88582.057486000005"/>
    <n v="116278.46748600001"/>
    <n v="0.23819035973564634"/>
    <n v="8.7999999999999995E-2"/>
    <n v="505.47199999999998"/>
    <n v="106149.12"/>
    <n v="43877.781999999999"/>
    <n v="62271.338000000003"/>
    <n v="0.41335982813611644"/>
    <n v="123.19443609141555"/>
    <x v="0"/>
  </r>
  <r>
    <x v="62"/>
    <n v="24"/>
    <n v="9.1"/>
    <n v="13294.64"/>
    <n v="43710.486793999997"/>
    <n v="57005.126793999996"/>
    <n v="0.23321832171416748"/>
    <n v="9.1999999999999998E-2"/>
    <n v="265.12118400000003"/>
    <n v="55675.448640000002"/>
    <n v="23893.269916000001"/>
    <n v="31782.178724000001"/>
    <n v="0.42915271452045184"/>
    <n v="119.8779299507051"/>
    <x v="0"/>
  </r>
  <r>
    <x v="63"/>
    <n v="24"/>
    <n v="3.3"/>
    <n v="5626.49"/>
    <n v="17935.512709999999"/>
    <n v="23562.002710000001"/>
    <n v="0.23879506632991129"/>
    <n v="4.2999999999999997E-2"/>
    <n v="142.60145900000001"/>
    <n v="29946.306390000002"/>
    <n v="12745.181721999999"/>
    <n v="17201.124668"/>
    <n v="0.42560112609600526"/>
    <n v="120.62376351983887"/>
    <x v="0"/>
  </r>
  <r>
    <x v="64"/>
    <n v="24"/>
    <n v="2.5"/>
    <n v="4230.53"/>
    <n v="31128.224639"/>
    <n v="35358.754638999999"/>
    <n v="0.11964589938735597"/>
    <n v="3.9E-2"/>
    <n v="273.93599999999998"/>
    <n v="57526.559999999998"/>
    <n v="426.94748399999997"/>
    <n v="57099.612516000001"/>
    <n v="7.4217454337613788E-3"/>
    <n v="208.44143345891013"/>
    <x v="0"/>
  </r>
  <r>
    <x v="65"/>
    <n v="24"/>
    <n v="12.6"/>
    <n v="15236.27"/>
    <n v="167999.22704600001"/>
    <n v="183235.497046"/>
    <n v="8.315130117050977E-2"/>
    <n v="0.13100000000000001"/>
    <n v="927.61099999999999"/>
    <n v="194798.31"/>
    <n v="41296.620737999998"/>
    <n v="153501.689262"/>
    <n v="0.21199681217973604"/>
    <n v="165.48066944225542"/>
    <x v="0"/>
  </r>
  <r>
    <x v="66"/>
    <n v="24"/>
    <n v="11.2"/>
    <n v="42753.82"/>
    <n v="139831.944732"/>
    <n v="182585.76473200001"/>
    <n v="0.23415746601469287"/>
    <n v="9.9000000000000005E-2"/>
    <n v="801.702"/>
    <n v="168357.42"/>
    <n v="69962.174398999996"/>
    <n v="98395.245601000002"/>
    <n v="0.41555741587748252"/>
    <n v="122.73294266572867"/>
    <x v="0"/>
  </r>
  <r>
    <x v="67"/>
    <n v="24"/>
    <n v="2.5"/>
    <n v="3113.24"/>
    <n v="20700.762716000001"/>
    <n v="23814.002716000003"/>
    <n v="0.13073148756753503"/>
    <n v="3.2000000000000001E-2"/>
    <n v="147.750912"/>
    <n v="31027.69152"/>
    <n v="6754.4077699999998"/>
    <n v="24273.283749999999"/>
    <n v="0.21768966491258965"/>
    <n v="164.28517036835615"/>
    <x v="0"/>
  </r>
  <r>
    <x v="68"/>
    <n v="24"/>
    <n v="5"/>
    <n v="14777.25"/>
    <n v="47718.750900999999"/>
    <n v="62496.000900999999"/>
    <n v="0.23645112946360619"/>
    <n v="4.5999999999999999E-2"/>
    <n v="263.166"/>
    <n v="55264.86"/>
    <n v="22671.725030000001"/>
    <n v="32593.134969999999"/>
    <n v="0.41023762712870349"/>
    <n v="123.85009830297227"/>
    <x v="0"/>
  </r>
  <r>
    <x v="69"/>
    <n v="24"/>
    <n v="1.8"/>
    <n v="2345.23"/>
    <n v="9312.2863199999993"/>
    <n v="11657.516319999999"/>
    <n v="0.20117750090355441"/>
    <n v="3.3000000000000002E-2"/>
    <n v="99.296999999999997"/>
    <n v="20852.37"/>
    <n v="8310.5773160000008"/>
    <n v="12541.792684"/>
    <n v="0.39854353802469461"/>
    <n v="126.30585701481415"/>
    <x v="0"/>
  </r>
  <r>
    <x v="70"/>
    <n v="24"/>
    <n v="5.9"/>
    <n v="7637.86"/>
    <n v="61238.149955000001"/>
    <n v="68876.009955000001"/>
    <n v="0.11089289296796054"/>
    <n v="5.8999999999999997E-2"/>
    <n v="336.87253600000003"/>
    <n v="70743.232560000004"/>
    <n v="15281.120129000001"/>
    <n v="55462.112431000001"/>
    <n v="0.21600822546579995"/>
    <n v="164.638272652182"/>
    <x v="0"/>
  </r>
  <r>
    <x v="71"/>
    <n v="24"/>
    <n v="8.6999999999999993"/>
    <n v="19255.47"/>
    <n v="59122.834595"/>
    <n v="78378.304594999994"/>
    <n v="0.24567346920168479"/>
    <n v="8.3000000000000004E-2"/>
    <n v="353.01966700000003"/>
    <n v="74134.130069999999"/>
    <n v="30908.859842000002"/>
    <n v="43225.270228000001"/>
    <n v="0.41693157811138798"/>
    <n v="122.44436859660853"/>
    <x v="0"/>
  </r>
  <r>
    <x v="72"/>
    <n v="24"/>
    <n v="9.9"/>
    <n v="33914.71"/>
    <n v="93943.792125000007"/>
    <n v="127858.502125"/>
    <n v="0.2652518951523733"/>
    <n v="0.10299999999999999"/>
    <n v="639.42399999999998"/>
    <n v="134279.04000000001"/>
    <n v="56022.648200000003"/>
    <n v="78256.391799999998"/>
    <n v="0.41721066966221981"/>
    <n v="122.38575937093384"/>
    <x v="0"/>
  </r>
  <r>
    <x v="73"/>
    <n v="24"/>
    <n v="13.4"/>
    <n v="36388.660000000003"/>
    <n v="109179.560919"/>
    <n v="145568.22091899998"/>
    <n v="0.24997667602359527"/>
    <n v="0.14799999999999999"/>
    <n v="792.59180000000003"/>
    <n v="166444.27799999999"/>
    <n v="69552.653493999998"/>
    <n v="96891.624505999993"/>
    <n v="0.41787350295093956"/>
    <n v="122.24656438030269"/>
    <x v="0"/>
  </r>
  <r>
    <x v="74"/>
    <n v="24"/>
    <n v="7.9"/>
    <n v="8122.19"/>
    <n v="69253.567399000007"/>
    <n v="77375.757399000009"/>
    <n v="0.10497073337992255"/>
    <n v="7.5999999999999998E-2"/>
    <n v="378.024"/>
    <n v="79385.039999999994"/>
    <n v="15975.559497"/>
    <n v="63409.480502999999"/>
    <n v="0.20124143663592034"/>
    <n v="167.73929830645673"/>
    <x v="0"/>
  </r>
  <r>
    <x v="75"/>
    <n v="24"/>
    <n v="1.9"/>
    <n v="2230.85"/>
    <n v="7568.5903200000002"/>
    <n v="9799.4403199999997"/>
    <n v="0.22765075628319148"/>
    <n v="2.1999999999999999E-2"/>
    <n v="52.8"/>
    <n v="11088"/>
    <n v="4599.5104959999999"/>
    <n v="6488.4895040000001"/>
    <n v="0.41481876767676767"/>
    <n v="122.88805878787879"/>
    <x v="0"/>
  </r>
  <r>
    <x v="76"/>
    <n v="24"/>
    <n v="4.9000000000000004"/>
    <n v="6379.86"/>
    <n v="39781.076844000003"/>
    <n v="46160.936844000003"/>
    <n v="0.13820906671718153"/>
    <n v="5.8000000000000003E-2"/>
    <n v="258.21600000000001"/>
    <n v="54225.36"/>
    <n v="20729.882869000001"/>
    <n v="33495.477131"/>
    <n v="0.38229129080931873"/>
    <n v="129.71882893004306"/>
    <x v="0"/>
  </r>
  <r>
    <x v="77"/>
    <n v="24"/>
    <n v="4.0999999999999996"/>
    <n v="5873.17"/>
    <n v="26862.050321999999"/>
    <n v="32735.220322000001"/>
    <n v="0.17941440265953801"/>
    <n v="4.5999999999999999E-2"/>
    <n v="174.717108"/>
    <n v="36690.592680000002"/>
    <n v="16719.519058999998"/>
    <n v="19971.073621"/>
    <n v="0.45568953341311896"/>
    <n v="114.30519798324501"/>
    <x v="0"/>
  </r>
  <r>
    <x v="78"/>
    <n v="24"/>
    <n v="3.5"/>
    <n v="1619.45"/>
    <n v="20239.451534"/>
    <n v="21858.901534000001"/>
    <n v="7.4086522485178788E-2"/>
    <n v="4.2999999999999997E-2"/>
    <n v="123.834711"/>
    <n v="26005.28931"/>
    <n v="9792.7819380000001"/>
    <n v="16212.507372"/>
    <n v="0.37656885186946609"/>
    <n v="130.92054110741213"/>
    <x v="0"/>
  </r>
  <r>
    <x v="79"/>
    <n v="24"/>
    <n v="3.5"/>
    <n v="5281.54"/>
    <n v="26705.657315"/>
    <n v="31987.197315000001"/>
    <n v="0.1651141845279232"/>
    <n v="4.4999999999999998E-2"/>
    <n v="208.845"/>
    <n v="43857.45"/>
    <n v="5698.999581"/>
    <n v="38158.450419000001"/>
    <n v="0.12994370582421003"/>
    <n v="182.71182177691591"/>
    <x v="0"/>
  </r>
  <r>
    <x v="80"/>
    <n v="24"/>
    <n v="8.5"/>
    <n v="7718.79"/>
    <n v="59825.607756999998"/>
    <n v="67544.397756999999"/>
    <n v="0.11427727918708194"/>
    <n v="8.8999999999999996E-2"/>
    <n v="320.57799999999997"/>
    <n v="67321.38"/>
    <n v="13073.46666"/>
    <n v="54247.913339999999"/>
    <n v="0.19419487033688257"/>
    <n v="169.21907722925468"/>
    <x v="0"/>
  </r>
  <r>
    <x v="81"/>
    <n v="24"/>
    <n v="0"/>
    <n v="0"/>
    <n v="0"/>
    <n v="0"/>
    <n v="0"/>
    <n v="0.111"/>
    <n v="210.6891"/>
    <n v="44244.711000000003"/>
    <n v="7359.6535690000001"/>
    <n v="36885.057431000001"/>
    <n v="0.16633973649415407"/>
    <n v="175.06865533622766"/>
    <x v="0"/>
  </r>
  <r>
    <x v="82"/>
    <n v="24"/>
    <n v="18.100000000000001"/>
    <n v="22402.68"/>
    <n v="158943.03014300001"/>
    <n v="181345.710143"/>
    <n v="0.12353575930930148"/>
    <n v="0.14699999999999999"/>
    <n v="765.01725299999998"/>
    <n v="160653.62312999999"/>
    <n v="30152.785532000002"/>
    <n v="130500.837598"/>
    <n v="0.18768817624237794"/>
    <n v="170.58548298910065"/>
    <x v="0"/>
  </r>
  <r>
    <x v="83"/>
    <n v="24"/>
    <n v="8.5"/>
    <n v="13061.29"/>
    <n v="44165.811094999997"/>
    <n v="57227.101094999998"/>
    <n v="0.22823609356548696"/>
    <n v="0.1"/>
    <n v="315.8"/>
    <n v="66318"/>
    <n v="27036.969665000001"/>
    <n v="39281.030335000003"/>
    <n v="0.40768674666003196"/>
    <n v="124.38578320139329"/>
    <x v="0"/>
  </r>
  <r>
    <x v="84"/>
    <n v="24"/>
    <n v="14.5"/>
    <n v="12196.55"/>
    <n v="84208.148199999996"/>
    <n v="96404.698199999999"/>
    <n v="0.12651406236133"/>
    <n v="0.13900000000000001"/>
    <n v="418.529"/>
    <n v="87891.09"/>
    <n v="12424.322762"/>
    <n v="75466.767238"/>
    <n v="0.14136043553447797"/>
    <n v="180.31430853775964"/>
    <x v="0"/>
  </r>
  <r>
    <x v="85"/>
    <n v="24"/>
    <n v="4.9000000000000004"/>
    <n v="16211.97"/>
    <n v="46423.262938"/>
    <n v="62635.232938000001"/>
    <n v="0.25883147933763656"/>
    <n v="4.2999999999999997E-2"/>
    <n v="259.24700000000001"/>
    <n v="54441.87"/>
    <n v="9513.3633599999994"/>
    <n v="44928.50664"/>
    <n v="0.17474350825935991"/>
    <n v="173.3038632655344"/>
    <x v="0"/>
  </r>
  <r>
    <x v="86"/>
    <n v="24"/>
    <n v="0.5"/>
    <n v="736.33"/>
    <n v="4001.2667139999999"/>
    <n v="4737.5967140000002"/>
    <n v="0.15542268463334635"/>
    <n v="1.9E-2"/>
    <n v="85.604518999999996"/>
    <n v="17976.948990000001"/>
    <n v="6849.1815720000004"/>
    <n v="11127.767417999999"/>
    <n v="0.38099799781431098"/>
    <n v="129.99042045899469"/>
    <x v="0"/>
  </r>
  <r>
    <x v="87"/>
    <n v="24"/>
    <n v="17.7"/>
    <n v="10121.81"/>
    <n v="72023.885364000002"/>
    <n v="82145.695363999999"/>
    <n v="0.12321777733025119"/>
    <n v="0.17599999999999999"/>
    <n v="385.47308800000002"/>
    <n v="80949.348480000001"/>
    <n v="8930.1169210000007"/>
    <n v="72019.231559000007"/>
    <n v="0.11031734150653909"/>
    <n v="186.83335828362681"/>
    <x v="0"/>
  </r>
  <r>
    <x v="88"/>
    <n v="24"/>
    <n v="15.2"/>
    <n v="12754.49"/>
    <n v="48244.632516999998"/>
    <n v="60999.122516999996"/>
    <n v="0.20909300779606166"/>
    <n v="0.13800000000000001"/>
    <n v="265.10862600000002"/>
    <n v="55672.811459999997"/>
    <n v="23733.666862999999"/>
    <n v="31939.144596999999"/>
    <n v="0.42630623890895558"/>
    <n v="120.47568982911932"/>
    <x v="0"/>
  </r>
  <r>
    <x v="89"/>
    <n v="24"/>
    <n v="7.3"/>
    <n v="15154.2"/>
    <n v="62952.153547000002"/>
    <n v="78106.353547000006"/>
    <n v="0.19402006766173069"/>
    <n v="7.4999999999999997E-2"/>
    <n v="388.18642499999999"/>
    <n v="81519.149250000002"/>
    <n v="33014.477208999997"/>
    <n v="48504.672040999998"/>
    <n v="0.40499045331977623"/>
    <n v="124.95200480284699"/>
    <x v="0"/>
  </r>
  <r>
    <x v="90"/>
    <n v="24"/>
    <n v="11.6"/>
    <n v="8349.8799999999992"/>
    <n v="77835.803933999996"/>
    <n v="86185.683934000001"/>
    <n v="9.6882447511749639E-2"/>
    <n v="9.4E-2"/>
    <n v="354.30733800000002"/>
    <n v="74404.540980000005"/>
    <n v="15227.885761"/>
    <n v="59176.655219"/>
    <n v="0.20466339232027878"/>
    <n v="167.02068761274145"/>
    <x v="0"/>
  </r>
  <r>
    <x v="91"/>
    <n v="24"/>
    <n v="4.8"/>
    <n v="17780.72"/>
    <n v="61891.597800000003"/>
    <n v="79672.317800000004"/>
    <n v="0.22317312325009328"/>
    <n v="5.3999999999999999E-2"/>
    <n v="417.74400000000003"/>
    <n v="87726.24"/>
    <n v="34630.869478000001"/>
    <n v="53095.370521999997"/>
    <n v="0.39476067226863931"/>
    <n v="127.10025882358572"/>
    <x v="0"/>
  </r>
  <r>
    <x v="92"/>
    <n v="24"/>
    <n v="12.3"/>
    <n v="9028.59"/>
    <n v="54823.172990999999"/>
    <n v="63851.762990999996"/>
    <n v="0.14139922810389111"/>
    <n v="0.11899999999999999"/>
    <n v="329.72139199999998"/>
    <n v="69241.492320000005"/>
    <n v="14258.632084000001"/>
    <n v="54982.860236"/>
    <n v="0.20592612328607304"/>
    <n v="166.75551410992466"/>
    <x v="0"/>
  </r>
  <r>
    <x v="93"/>
    <n v="24"/>
    <n v="15.1"/>
    <n v="17826.05"/>
    <n v="110472.60810500001"/>
    <n v="128298.65810500001"/>
    <n v="0.1389418273214604"/>
    <n v="0.13600000000000001"/>
    <n v="544.542912"/>
    <n v="114354.01152"/>
    <n v="17043.997196"/>
    <n v="97310.014324000003"/>
    <n v="0.14904590551262892"/>
    <n v="178.70035984234792"/>
    <x v="0"/>
  </r>
  <r>
    <x v="94"/>
    <n v="24"/>
    <n v="6.5"/>
    <n v="9203.2999999999993"/>
    <n v="93881.502835000007"/>
    <n v="103084.80283500001"/>
    <n v="8.9278921304540113E-2"/>
    <n v="7.3999999999999996E-2"/>
    <n v="588.29999999999995"/>
    <n v="123543"/>
    <n v="34100.077562999999"/>
    <n v="89442.922437000001"/>
    <n v="0.27601788497122459"/>
    <n v="152.03624415604284"/>
    <x v="0"/>
  </r>
  <r>
    <x v="95"/>
    <n v="24"/>
    <n v="8.3000000000000007"/>
    <n v="13009.02"/>
    <n v="49024.353856000002"/>
    <n v="62033.373856000006"/>
    <n v="0.20971001883918552"/>
    <n v="7.1999999999999995E-2"/>
    <n v="277.56"/>
    <n v="58287.6"/>
    <n v="17285.173277000002"/>
    <n v="41002.426722999997"/>
    <n v="0.29654975118206961"/>
    <n v="147.72455225176537"/>
    <x v="0"/>
  </r>
  <r>
    <x v="96"/>
    <n v="24"/>
    <n v="16.3"/>
    <n v="14802.35"/>
    <n v="93261.755183000001"/>
    <n v="108064.10518300001"/>
    <n v="0.13697749104508958"/>
    <n v="0.20200000000000001"/>
    <n v="634.88599999999997"/>
    <n v="133326.06"/>
    <n v="20215.444412000001"/>
    <n v="113110.615588"/>
    <n v="0.15162410418488328"/>
    <n v="178.15893812117451"/>
    <x v="0"/>
  </r>
  <r>
    <x v="97"/>
    <n v="24"/>
    <n v="15.4"/>
    <n v="17126.259999999998"/>
    <n v="108644.001483"/>
    <n v="125770.26148299999"/>
    <n v="0.13617098190031915"/>
    <n v="0.155"/>
    <n v="619.99937999999997"/>
    <n v="130199.8698"/>
    <n v="21079.423637"/>
    <n v="109120.446163"/>
    <n v="0.16190049705410689"/>
    <n v="176.00089561863757"/>
    <x v="0"/>
  </r>
  <r>
    <x v="98"/>
    <n v="24"/>
    <n v="8.3000000000000007"/>
    <n v="15223.92"/>
    <n v="60491.996556999999"/>
    <n v="75715.916557000004"/>
    <n v="0.20106631065529293"/>
    <n v="0.09"/>
    <n v="390.51"/>
    <n v="82007.100000000006"/>
    <n v="32374.895077000001"/>
    <n v="49632.204922999998"/>
    <n v="0.39478161131170347"/>
    <n v="127.09586162454227"/>
    <x v="0"/>
  </r>
  <r>
    <x v="99"/>
    <n v="24"/>
    <n v="12.2"/>
    <n v="26197.75"/>
    <n v="66034.246381999998"/>
    <n v="92231.996381999998"/>
    <n v="0.28404188381108009"/>
    <n v="0.14000000000000001"/>
    <n v="561.67776000000003"/>
    <n v="117952.3296"/>
    <n v="35104.644133000002"/>
    <n v="82847.685467000003"/>
    <n v="0.29761721749834774"/>
    <n v="147.50038432534697"/>
    <x v="0"/>
  </r>
  <r>
    <x v="100"/>
    <n v="24"/>
    <n v="6.1"/>
    <n v="6362.26"/>
    <n v="57662.121550000003"/>
    <n v="64024.381550000006"/>
    <n v="9.9372455398594933E-2"/>
    <n v="7.4999999999999997E-2"/>
    <n v="352.82182499999999"/>
    <n v="74092.583249999996"/>
    <n v="22148.737875999999"/>
    <n v="51943.845373999997"/>
    <n v="0.29893326571253004"/>
    <n v="147.22401420036869"/>
    <x v="0"/>
  </r>
  <r>
    <x v="101"/>
    <n v="24"/>
    <n v="20.5"/>
    <n v="47714.68"/>
    <n v="162067.97396"/>
    <n v="209782.65396"/>
    <n v="0.22744816646803376"/>
    <n v="0.21299999999999999"/>
    <n v="996.62699999999995"/>
    <n v="209291.67"/>
    <n v="36971.464367"/>
    <n v="172320.20563300001"/>
    <n v="0.17665043413815751"/>
    <n v="172.90340883098693"/>
    <x v="0"/>
  </r>
  <r>
    <x v="102"/>
    <n v="24"/>
    <n v="20.8"/>
    <n v="21351.45"/>
    <n v="133101.034407"/>
    <n v="154452.48440700001"/>
    <n v="0.13823960217911732"/>
    <n v="0.23400000000000001"/>
    <n v="850.59"/>
    <n v="178623.9"/>
    <n v="27702.340448999999"/>
    <n v="150921.55955100001"/>
    <n v="0.15508753559294136"/>
    <n v="177.43161752548232"/>
    <x v="0"/>
  </r>
  <r>
    <x v="103"/>
    <n v="24"/>
    <n v="4.7"/>
    <n v="14252.08"/>
    <n v="60789.53282"/>
    <n v="75041.612819999995"/>
    <n v="0.18992235726844017"/>
    <n v="0.03"/>
    <n v="216.05373"/>
    <n v="45371.283300000003"/>
    <n v="8885.2023640000007"/>
    <n v="36486.080935999998"/>
    <n v="0.19583317282982826"/>
    <n v="168.87503370573606"/>
    <x v="0"/>
  </r>
  <r>
    <x v="104"/>
    <n v="24"/>
    <n v="19.600000000000001"/>
    <n v="33212.29"/>
    <n v="204116.27342099999"/>
    <n v="237328.563421"/>
    <n v="0.13994223670871137"/>
    <n v="0.17399999999999999"/>
    <n v="1073.9280000000001"/>
    <n v="225524.88"/>
    <n v="44586.950270000001"/>
    <n v="180937.92973"/>
    <n v="0.197703021812937"/>
    <n v="168.48236541928321"/>
    <x v="0"/>
  </r>
  <r>
    <x v="105"/>
    <n v="24"/>
    <n v="7.9"/>
    <n v="21928.080000000002"/>
    <n v="108602.040811"/>
    <n v="130530.120811"/>
    <n v="0.16799248988477214"/>
    <n v="7.6999999999999999E-2"/>
    <n v="639.25400000000002"/>
    <n v="134243.34"/>
    <n v="34584.055196000001"/>
    <n v="99659.284803999995"/>
    <n v="0.25762213005129342"/>
    <n v="155.89935268922838"/>
    <x v="0"/>
  </r>
  <r>
    <x v="106"/>
    <n v="24"/>
    <n v="23"/>
    <n v="18067.73"/>
    <n v="112149.073511"/>
    <n v="130216.80351099999"/>
    <n v="0.1387511405044875"/>
    <n v="0.22900000000000001"/>
    <n v="608.832224"/>
    <n v="127854.76704000001"/>
    <n v="17079.585933999999"/>
    <n v="110775.181106"/>
    <n v="0.1335858359403726"/>
    <n v="181.94697445252177"/>
    <x v="0"/>
  </r>
  <r>
    <x v="107"/>
    <n v="24"/>
    <n v="3.3"/>
    <n v="7993.33"/>
    <n v="31230.46903"/>
    <n v="39223.799030000002"/>
    <n v="0.20378775635390051"/>
    <n v="2.9000000000000001E-2"/>
    <n v="161.298"/>
    <n v="33872.58"/>
    <n v="14010.929747"/>
    <n v="19861.650253"/>
    <n v="0.41363633201250094"/>
    <n v="123.13637027737479"/>
    <x v="0"/>
  </r>
  <r>
    <x v="108"/>
    <n v="24"/>
    <n v="23.4"/>
    <n v="37276.5"/>
    <n v="297219.48149199999"/>
    <n v="334495.98149199999"/>
    <n v="0.11144080067488502"/>
    <n v="0.193"/>
    <n v="1361.431071"/>
    <n v="285900.52490999998"/>
    <n v="57794.286651000002"/>
    <n v="228106.23825900001"/>
    <n v="0.20214823554169181"/>
    <n v="167.54887053624472"/>
    <x v="0"/>
  </r>
  <r>
    <x v="109"/>
    <n v="24"/>
    <n v="10.5"/>
    <n v="15629.52"/>
    <n v="72636.632706000004"/>
    <n v="88266.152706000008"/>
    <n v="0.17707263227003167"/>
    <n v="0.127"/>
    <n v="561.28615200000002"/>
    <n v="117870.09192000001"/>
    <n v="30032.367992"/>
    <n v="87837.723928000007"/>
    <n v="0.25479209783244561"/>
    <n v="156.49365945518642"/>
    <x v="0"/>
  </r>
  <r>
    <x v="110"/>
    <n v="24"/>
    <n v="10.9"/>
    <n v="10686.94"/>
    <n v="64941.618826999998"/>
    <n v="75628.558827000001"/>
    <n v="0.14130825928398727"/>
    <n v="9.7000000000000003E-2"/>
    <n v="332.36303099999998"/>
    <n v="69796.236510000002"/>
    <n v="13831.139117000001"/>
    <n v="55965.097392999996"/>
    <n v="0.19816454021870297"/>
    <n v="168.38544655407239"/>
    <x v="0"/>
  </r>
  <r>
    <x v="111"/>
    <n v="24"/>
    <n v="7"/>
    <n v="12378.77"/>
    <n v="38101.031698999999"/>
    <n v="50479.801699000003"/>
    <n v="0.24522223906131593"/>
    <n v="7.2999999999999995E-2"/>
    <n v="267.86087099999997"/>
    <n v="56250.782910000002"/>
    <n v="22569.666423999999"/>
    <n v="33681.116485999999"/>
    <n v="0.4012329296840359"/>
    <n v="125.74108476635246"/>
    <x v="0"/>
  </r>
  <r>
    <x v="112"/>
    <n v="24"/>
    <n v="4.7"/>
    <n v="8574.24"/>
    <n v="35130.121214999999"/>
    <n v="43704.361214999997"/>
    <n v="0.19618728569946908"/>
    <n v="3.1E-2"/>
    <n v="139.515376"/>
    <n v="29298.22896"/>
    <n v="12280.115255999999"/>
    <n v="17018.113703999999"/>
    <n v="0.41914189669162855"/>
    <n v="121.98020169475799"/>
    <x v="0"/>
  </r>
  <r>
    <x v="113"/>
    <n v="24"/>
    <n v="13.2"/>
    <n v="20235.86"/>
    <n v="179098.660409"/>
    <n v="199334.52040899999"/>
    <n v="0.10151708775017751"/>
    <n v="0.14799999999999999"/>
    <n v="1050.2080000000001"/>
    <n v="220543.68"/>
    <n v="64889.824118999997"/>
    <n v="155653.855881"/>
    <n v="0.29422663174478636"/>
    <n v="148.21240733359485"/>
    <x v="0"/>
  </r>
  <r>
    <x v="114"/>
    <n v="24"/>
    <n v="2.4"/>
    <n v="2952.71"/>
    <n v="26546.411528000001"/>
    <n v="29499.121528"/>
    <n v="0.10009484510233108"/>
    <n v="7.0000000000000001E-3"/>
    <n v="40.899858999999999"/>
    <n v="8588.9703900000004"/>
    <n v="3.1609319999999999"/>
    <n v="8585.8094579999997"/>
    <n v="3.680222257699505E-4"/>
    <n v="209.9227153325883"/>
    <x v="0"/>
  </r>
  <r>
    <x v="115"/>
    <n v="24"/>
    <n v="21"/>
    <n v="34027.61"/>
    <n v="225809.588108"/>
    <n v="259837.19810799998"/>
    <n v="0.13095742352431233"/>
    <n v="0.21299999999999999"/>
    <n v="1173.7375649999999"/>
    <n v="246484.88865000001"/>
    <n v="38510.700493999997"/>
    <n v="207974.18815599999"/>
    <n v="0.1562396003459825"/>
    <n v="177.18968392734368"/>
    <x v="0"/>
  </r>
  <r>
    <x v="116"/>
    <n v="24"/>
    <n v="8.9"/>
    <n v="26737.3"/>
    <n v="91028.388995999994"/>
    <n v="117765.688996"/>
    <n v="0.22703811464906518"/>
    <n v="8.8999999999999996E-2"/>
    <n v="559.721"/>
    <n v="117541.41"/>
    <n v="30121.769525"/>
    <n v="87419.640474999993"/>
    <n v="0.2562651709299727"/>
    <n v="156.18431410470572"/>
    <x v="0"/>
  </r>
  <r>
    <x v="117"/>
    <n v="24"/>
    <n v="7.3"/>
    <n v="21533.07"/>
    <n v="61739.485110000001"/>
    <n v="83272.555110000001"/>
    <n v="0.2585854363608226"/>
    <n v="8.4000000000000005E-2"/>
    <n v="458.67822000000001"/>
    <n v="96322.426200000002"/>
    <n v="25870.383296"/>
    <n v="70452.042904000002"/>
    <n v="0.26858110116831752"/>
    <n v="153.59796875465332"/>
    <x v="0"/>
  </r>
  <r>
    <x v="118"/>
    <n v="24"/>
    <n v="1.8"/>
    <n v="1695.53"/>
    <n v="14460.188190000001"/>
    <n v="16155.718190000001"/>
    <n v="0.10494921860233314"/>
    <n v="2.7E-2"/>
    <n v="113.724"/>
    <n v="23882.04"/>
    <n v="8168.5257730000003"/>
    <n v="15713.514227"/>
    <n v="0.34203634919797471"/>
    <n v="138.1723666684253"/>
    <x v="0"/>
  </r>
  <r>
    <x v="119"/>
    <n v="24"/>
    <n v="9.9"/>
    <n v="9931.1200000000008"/>
    <n v="70359.859511000002"/>
    <n v="80290.979510999998"/>
    <n v="0.12368911253149453"/>
    <n v="9.7000000000000003E-2"/>
    <n v="398.58318500000001"/>
    <n v="83702.468850000005"/>
    <n v="18875.564330000001"/>
    <n v="64826.904519999996"/>
    <n v="0.22550785645075988"/>
    <n v="162.64335014534041"/>
    <x v="0"/>
  </r>
  <r>
    <x v="120"/>
    <n v="24"/>
    <n v="11.9"/>
    <n v="12258.32"/>
    <n v="59288.049772999999"/>
    <n v="71546.369772999999"/>
    <n v="0.17133392007019782"/>
    <n v="0.11899999999999999"/>
    <n v="327.81548800000002"/>
    <n v="68841.252479999996"/>
    <n v="22037.875465000001"/>
    <n v="46803.377014999998"/>
    <n v="0.32012600978464945"/>
    <n v="142.77353794522361"/>
    <x v="0"/>
  </r>
  <r>
    <x v="121"/>
    <n v="24"/>
    <n v="23.7"/>
    <n v="22580.720000000001"/>
    <n v="136036.27246199999"/>
    <n v="158616.99246199999"/>
    <n v="0.14236003122685412"/>
    <n v="0.23899999999999999"/>
    <n v="803.192004"/>
    <n v="168670.32084"/>
    <n v="28489.417498999999"/>
    <n v="140180.903341"/>
    <n v="0.16890593055802003"/>
    <n v="174.5297545828158"/>
    <x v="0"/>
  </r>
  <r>
    <x v="122"/>
    <n v="24"/>
    <n v="5.6"/>
    <n v="11973.98"/>
    <n v="62996.016237999997"/>
    <n v="74969.996237999992"/>
    <n v="0.15971696146265452"/>
    <n v="5.3999999999999999E-2"/>
    <n v="331.29"/>
    <n v="69570.899999999994"/>
    <n v="29216.481457000002"/>
    <n v="40354.418543"/>
    <n v="0.41995261606505024"/>
    <n v="121.80995062633946"/>
    <x v="0"/>
  </r>
  <r>
    <x v="123"/>
    <n v="24"/>
    <n v="7.7"/>
    <n v="14636.63"/>
    <n v="56786.261332000002"/>
    <n v="71422.891331999999"/>
    <n v="0.20492911624038759"/>
    <n v="6.9000000000000006E-2"/>
    <n v="300.42599999999999"/>
    <n v="63089.46"/>
    <n v="12659.891336999999"/>
    <n v="50429.568662999998"/>
    <n v="0.20066571083347359"/>
    <n v="167.86020072497055"/>
    <x v="0"/>
  </r>
  <r>
    <x v="124"/>
    <n v="24"/>
    <n v="5.5"/>
    <n v="14785.29"/>
    <n v="47838.812657000002"/>
    <n v="62624.102657000003"/>
    <n v="0.23609583806702783"/>
    <n v="5.8000000000000003E-2"/>
    <n v="333.25292000000002"/>
    <n v="69983.113200000007"/>
    <n v="22942.776103"/>
    <n v="47040.337097000003"/>
    <n v="0.32783303076891407"/>
    <n v="141.15506353852803"/>
    <x v="0"/>
  </r>
  <r>
    <x v="125"/>
    <n v="24"/>
    <n v="5.0999999999999996"/>
    <n v="10799.64"/>
    <n v="35746.016745000001"/>
    <n v="46545.656745"/>
    <n v="0.23202250768886426"/>
    <n v="1.7000000000000001E-2"/>
    <n v="79.593999999999994"/>
    <n v="16714.740000000002"/>
    <n v="3410.0769749999999"/>
    <n v="13304.663025"/>
    <n v="0.20401615430452399"/>
    <n v="167.15660759604995"/>
    <x v="0"/>
  </r>
  <r>
    <x v="126"/>
    <n v="24"/>
    <n v="9"/>
    <n v="14589.2"/>
    <n v="51050.500733000001"/>
    <n v="65639.700733000005"/>
    <n v="0.22226182991515925"/>
    <n v="9.6000000000000002E-2"/>
    <n v="348.38400000000001"/>
    <n v="73160.639999999999"/>
    <n v="13654.37067"/>
    <n v="59506.269330000003"/>
    <n v="0.18663547325447127"/>
    <n v="170.80655061656103"/>
    <x v="0"/>
  </r>
  <r>
    <x v="127"/>
    <n v="24"/>
    <n v="2"/>
    <n v="2038.13"/>
    <n v="12250.272451999999"/>
    <n v="14288.402451999998"/>
    <n v="0.14264225877223355"/>
    <n v="0"/>
    <n v="0"/>
    <n v="0"/>
    <n v="0"/>
    <n v="0"/>
    <n v="0"/>
    <n v="0"/>
    <x v="0"/>
  </r>
  <r>
    <x v="128"/>
    <n v="24"/>
    <n v="5.9"/>
    <n v="10399.540000000001"/>
    <n v="51600.024106999997"/>
    <n v="61999.564106999998"/>
    <n v="0.16773569540024963"/>
    <n v="8.2000000000000003E-2"/>
    <n v="445.26"/>
    <n v="93504.6"/>
    <n v="36196.935140000001"/>
    <n v="57307.664859999997"/>
    <n v="0.38711395097139606"/>
    <n v="128.70607029600683"/>
    <x v="0"/>
  </r>
  <r>
    <x v="129"/>
    <n v="24"/>
    <n v="6.6"/>
    <n v="24361.69"/>
    <n v="73060.247713000004"/>
    <n v="97421.937713000007"/>
    <n v="0.25006369788874738"/>
    <n v="5.8999999999999997E-2"/>
    <n v="407.1"/>
    <n v="85491"/>
    <n v="30022.056705999999"/>
    <n v="55468.943293999997"/>
    <n v="0.35117213163958777"/>
    <n v="136.25385235568655"/>
    <x v="0"/>
  </r>
  <r>
    <x v="130"/>
    <n v="24"/>
    <n v="12.5"/>
    <n v="11533.84"/>
    <n v="55639.915121999999"/>
    <n v="67173.755122000002"/>
    <n v="0.17170158165272145"/>
    <n v="0.14399999999999999"/>
    <n v="367.63200000000001"/>
    <n v="77202.720000000001"/>
    <n v="14714.65789"/>
    <n v="62488.062109999999"/>
    <n v="0.19059766145545132"/>
    <n v="169.97449109435522"/>
    <x v="0"/>
  </r>
  <r>
    <x v="131"/>
    <n v="24"/>
    <n v="0"/>
    <n v="0"/>
    <n v="0"/>
    <n v="0"/>
    <n v="0"/>
    <n v="0"/>
    <n v="0"/>
    <n v="0"/>
    <n v="0"/>
    <n v="0"/>
    <n v="0"/>
    <n v="0"/>
    <x v="0"/>
  </r>
  <r>
    <x v="132"/>
    <n v="24"/>
    <n v="19"/>
    <n v="15519.07"/>
    <n v="77009.024778999999"/>
    <n v="92528.094779000006"/>
    <n v="0.16772278773346339"/>
    <n v="0.22500000000000001"/>
    <n v="578.02499999999998"/>
    <n v="121385.25"/>
    <n v="17162.910866999999"/>
    <n v="104222.339133"/>
    <n v="0.14139206260233431"/>
    <n v="180.3076668535098"/>
    <x v="0"/>
  </r>
  <r>
    <x v="133"/>
    <n v="24"/>
    <n v="21.5"/>
    <n v="19808.849999999999"/>
    <n v="114647.854353"/>
    <n v="134456.70435300001"/>
    <n v="0.14732511922941552"/>
    <n v="0.21"/>
    <n v="717.78"/>
    <n v="150733.79999999999"/>
    <n v="21376.906899000001"/>
    <n v="129356.89310099999"/>
    <n v="0.14181893443275498"/>
    <n v="180.21802376912146"/>
    <x v="0"/>
  </r>
  <r>
    <x v="134"/>
    <n v="24"/>
    <n v="12.9"/>
    <n v="54507.9"/>
    <n v="129351.931512"/>
    <n v="183859.831512"/>
    <n v="0.29646442918905008"/>
    <n v="0.124"/>
    <n v="864.52800000000002"/>
    <n v="181550.88"/>
    <n v="40590.156787"/>
    <n v="140960.72321299999"/>
    <n v="0.22357455269288698"/>
    <n v="163.04934393449372"/>
    <x v="0"/>
  </r>
  <r>
    <x v="135"/>
    <n v="24"/>
    <n v="1.1000000000000001"/>
    <n v="1938"/>
    <n v="7348.1987959999997"/>
    <n v="9286.1987960000006"/>
    <n v="0.20869680291948811"/>
    <n v="8.9999999999999993E-3"/>
    <n v="36.252000000000002"/>
    <n v="7612.92"/>
    <n v="2483.7720899999999"/>
    <n v="5129.1479099999997"/>
    <n v="0.32625747939029964"/>
    <n v="141.48592932803706"/>
    <x v="0"/>
  </r>
  <r>
    <x v="136"/>
    <n v="24"/>
    <n v="12.5"/>
    <n v="28404.6"/>
    <n v="150515.398219"/>
    <n v="178919.998219"/>
    <n v="0.15875587012488376"/>
    <n v="0.112"/>
    <n v="772.036832"/>
    <n v="162127.73472000001"/>
    <n v="34000.846021999998"/>
    <n v="128126.888698"/>
    <n v="0.20971640713244152"/>
    <n v="165.95955450218727"/>
    <x v="0"/>
  </r>
  <r>
    <x v="137"/>
    <n v="24"/>
    <n v="6.5"/>
    <n v="11748.94"/>
    <n v="61797.260672999997"/>
    <n v="73546.200672999999"/>
    <n v="0.15974910862136793"/>
    <n v="4.2999999999999997E-2"/>
    <n v="228.34311500000001"/>
    <n v="47952.054150000004"/>
    <n v="10465.216232999999"/>
    <n v="37486.837916999997"/>
    <n v="0.21824333531705437"/>
    <n v="164.16889958341855"/>
    <x v="0"/>
  </r>
  <r>
    <x v="138"/>
    <n v="24"/>
    <n v="11.3"/>
    <n v="28128.560000000001"/>
    <n v="152504.200324"/>
    <n v="180632.760324"/>
    <n v="0.15572236148938851"/>
    <n v="0.115"/>
    <n v="860.60353499999997"/>
    <n v="180726.74234999999"/>
    <n v="31476.412146999999"/>
    <n v="149250.33020299999"/>
    <n v="0.17416576947999196"/>
    <n v="173.4251884092017"/>
    <x v="0"/>
  </r>
  <r>
    <x v="139"/>
    <n v="24"/>
    <n v="14.5"/>
    <n v="21294.880000000001"/>
    <n v="103062.91663599999"/>
    <n v="124357.796636"/>
    <n v="0.17123880107277009"/>
    <n v="0.151"/>
    <n v="602.03700000000003"/>
    <n v="126427.77"/>
    <n v="20394.148711000002"/>
    <n v="106033.621289"/>
    <n v="0.16131067336709332"/>
    <n v="176.12475859291041"/>
    <x v="0"/>
  </r>
  <r>
    <x v="140"/>
    <n v="24"/>
    <n v="7.2"/>
    <n v="10360.99"/>
    <n v="43753.489200000004"/>
    <n v="54114.479200000002"/>
    <n v="0.19146428374016394"/>
    <n v="9.2999999999999999E-2"/>
    <n v="351.23988900000001"/>
    <n v="73760.376690000005"/>
    <n v="16079.894988"/>
    <n v="57680.481701999997"/>
    <n v="0.21800180136796965"/>
    <n v="164.21962171272637"/>
    <x v="0"/>
  </r>
  <r>
    <x v="141"/>
    <n v="24"/>
    <n v="13.9"/>
    <n v="32450.59"/>
    <n v="142339.12992599999"/>
    <n v="174789.71992599999"/>
    <n v="0.18565502601490794"/>
    <n v="0.11600000000000001"/>
    <n v="703.43072800000004"/>
    <n v="147720.45288"/>
    <n v="46516.878615000001"/>
    <n v="101203.574265"/>
    <n v="0.31489802331426486"/>
    <n v="143.87141510400437"/>
    <x v="0"/>
  </r>
  <r>
    <x v="142"/>
    <n v="24"/>
    <n v="1.2"/>
    <n v="3034.79"/>
    <n v="15270.486303"/>
    <n v="18305.276302999999"/>
    <n v="0.16578771878480944"/>
    <n v="3.0000000000000001E-3"/>
    <n v="21.702000000000002"/>
    <n v="4557.42"/>
    <n v="46.375089000000003"/>
    <n v="4511.044911"/>
    <n v="1.0175732980502127E-2"/>
    <n v="207.86309607409453"/>
    <x v="0"/>
  </r>
  <r>
    <x v="143"/>
    <n v="24"/>
    <n v="3.2"/>
    <n v="7579.26"/>
    <n v="27841.860001000001"/>
    <n v="35421.120001000003"/>
    <n v="0.21397572972808382"/>
    <n v="4.1000000000000002E-2"/>
    <n v="211.89468299999999"/>
    <n v="44497.883430000002"/>
    <n v="16154.206289"/>
    <n v="28343.677141"/>
    <n v="0.36303313874270715"/>
    <n v="133.7630408640315"/>
    <x v="0"/>
  </r>
  <r>
    <x v="144"/>
    <n v="24"/>
    <n v="11.4"/>
    <n v="17445.060000000001"/>
    <n v="77979.777658999999"/>
    <n v="95424.837658999997"/>
    <n v="0.18281466783668843"/>
    <n v="0.127"/>
    <n v="511.80568199999999"/>
    <n v="107479.19322"/>
    <n v="13796.189046"/>
    <n v="93683.004174000002"/>
    <n v="0.12836148683922918"/>
    <n v="183.04408776376187"/>
    <x v="0"/>
  </r>
  <r>
    <x v="145"/>
    <n v="24"/>
    <n v="15.4"/>
    <n v="27269.22"/>
    <n v="104225.213838"/>
    <n v="131494.433838"/>
    <n v="0.20737927229372646"/>
    <n v="0.15"/>
    <n v="574.79999999999995"/>
    <n v="120708"/>
    <n v="16419.347005"/>
    <n v="104288.652995"/>
    <n v="0.13602534218941578"/>
    <n v="181.4346781402227"/>
    <x v="0"/>
  </r>
  <r>
    <x v="146"/>
    <n v="24"/>
    <n v="14.4"/>
    <n v="18380.77"/>
    <n v="39286.909685999999"/>
    <n v="57667.679686000003"/>
    <n v="0.31873607712471053"/>
    <n v="0.153"/>
    <n v="278.91899999999998"/>
    <n v="58572.99"/>
    <n v="23426.080743999999"/>
    <n v="35146.909255999999"/>
    <n v="0.39994681412029676"/>
    <n v="126.01116903473769"/>
    <x v="0"/>
  </r>
  <r>
    <x v="147"/>
    <n v="24"/>
    <n v="5.9"/>
    <n v="13085.64"/>
    <n v="53200.864727"/>
    <n v="66286.504726999992"/>
    <n v="0.19741031834297218"/>
    <n v="0.05"/>
    <n v="275.39999999999998"/>
    <n v="57834"/>
    <n v="11250.235902"/>
    <n v="46583.764098"/>
    <n v="0.19452633229588132"/>
    <n v="169.14947021786494"/>
    <x v="0"/>
  </r>
  <r>
    <x v="148"/>
    <n v="24"/>
    <n v="14.1"/>
    <n v="15439.89"/>
    <n v="69511.196070000005"/>
    <n v="84951.086070000005"/>
    <n v="0.18175035440132542"/>
    <n v="0.124"/>
    <n v="349.80399999999997"/>
    <n v="73458.84"/>
    <n v="11927.615922000001"/>
    <n v="61531.224077999999"/>
    <n v="0.1623714167280616"/>
    <n v="175.90200248710707"/>
    <x v="0"/>
  </r>
  <r>
    <x v="149"/>
    <n v="24"/>
    <n v="4.5999999999999996"/>
    <n v="5580.89"/>
    <n v="32498.834643999999"/>
    <n v="38079.724644000002"/>
    <n v="0.14655804505349407"/>
    <n v="0.01"/>
    <n v="37.997959999999999"/>
    <n v="7979.5716000000002"/>
    <n v="1996.4261670000001"/>
    <n v="5983.1454329999997"/>
    <n v="0.25019214903717391"/>
    <n v="157.45964870219348"/>
    <x v="0"/>
  </r>
  <r>
    <x v="150"/>
    <n v="24"/>
    <n v="8.1999999999999993"/>
    <n v="5019.24"/>
    <n v="46279.139696999999"/>
    <n v="51298.379696999997"/>
    <n v="9.7844026061773101E-2"/>
    <n v="6.9000000000000006E-2"/>
    <n v="201.20400000000001"/>
    <n v="42252.84"/>
    <n v="9269.4626509999998"/>
    <n v="32983.377349000002"/>
    <n v="0.21938081915913818"/>
    <n v="163.93002797658099"/>
    <x v="0"/>
  </r>
  <r>
    <x v="151"/>
    <n v="51"/>
    <n v="1.4"/>
    <n v="1099.5999999999999"/>
    <n v="11542.401988"/>
    <n v="12642.001988"/>
    <n v="8.697989456446524E-2"/>
    <n v="1.6E-2"/>
    <n v="74.304000000000002"/>
    <n v="15603.84"/>
    <n v="387.800501"/>
    <n v="15216.039499"/>
    <n v="2.485288884018293E-2"/>
    <n v="204.78089334356159"/>
    <x v="1"/>
  </r>
  <r>
    <x v="152"/>
    <n v="24"/>
    <n v="6.4"/>
    <n v="12280.59"/>
    <n v="40350.454167999997"/>
    <n v="52631.044167999993"/>
    <n v="0.23333358085771508"/>
    <n v="3.6999999999999998E-2"/>
    <n v="152.989857"/>
    <n v="32127.86997"/>
    <n v="8802.4103169999998"/>
    <n v="23325.459653000002"/>
    <n v="0.27398051365432613"/>
    <n v="152.46409213259153"/>
    <x v="0"/>
  </r>
  <r>
    <x v="153"/>
    <n v="24"/>
    <n v="6.7"/>
    <n v="19337.189999999999"/>
    <n v="47171.695855999998"/>
    <n v="66508.885855999994"/>
    <n v="0.2907459620037452"/>
    <n v="6.9000000000000006E-2"/>
    <n v="324.024"/>
    <n v="68045.039999999994"/>
    <n v="19192.772717"/>
    <n v="48852.267283000001"/>
    <n v="0.28205983444201077"/>
    <n v="150.76743476717775"/>
    <x v="0"/>
  </r>
  <r>
    <x v="154"/>
    <n v="24"/>
    <n v="3.4"/>
    <n v="8240.24"/>
    <n v="38376.823417"/>
    <n v="46617.063416999998"/>
    <n v="0.17676445910565453"/>
    <n v="3.5000000000000003E-2"/>
    <n v="233.71848499999999"/>
    <n v="49080.881849999998"/>
    <n v="15368.051407000001"/>
    <n v="33712.830442999999"/>
    <n v="0.31311685584557203"/>
    <n v="144.24546027242988"/>
    <x v="0"/>
  </r>
  <r>
    <x v="155"/>
    <n v="24"/>
    <n v="2.9"/>
    <n v="6539.86"/>
    <n v="32180.362114"/>
    <n v="38720.222113999997"/>
    <n v="0.16890037409251832"/>
    <n v="3.5000000000000003E-2"/>
    <n v="231.503265"/>
    <n v="48615.685649999999"/>
    <n v="4120.7873380000001"/>
    <n v="44494.898311999998"/>
    <n v="8.4762505823056306E-2"/>
    <n v="192.19987377715816"/>
    <x v="0"/>
  </r>
  <r>
    <x v="156"/>
    <n v="24"/>
    <n v="10.1"/>
    <n v="18906.060000000001"/>
    <n v="70409.246601999999"/>
    <n v="89315.306601999997"/>
    <n v="0.21167771482045886"/>
    <n v="0.11600000000000001"/>
    <n v="527.56799999999998"/>
    <n v="110789.28"/>
    <n v="13759.500687"/>
    <n v="97029.779313000006"/>
    <n v="0.12419523519784585"/>
    <n v="183.91900060845239"/>
    <x v="0"/>
  </r>
  <r>
    <x v="157"/>
    <n v="24"/>
    <n v="18.2"/>
    <n v="53368.79"/>
    <n v="99931.633038999993"/>
    <n v="153300.42303899999"/>
    <n v="0.34813204648771812"/>
    <n v="0.17199999999999999"/>
    <n v="745.79200000000003"/>
    <n v="156616.32000000001"/>
    <n v="44328.958272999997"/>
    <n v="112287.361727"/>
    <n v="0.28304175626780143"/>
    <n v="150.56123118376169"/>
    <x v="0"/>
  </r>
  <r>
    <x v="158"/>
    <n v="51"/>
    <n v="0.1"/>
    <n v="204.23"/>
    <n v="1218.7330300000001"/>
    <n v="1422.9630300000001"/>
    <n v="0.14352445966217406"/>
    <n v="0"/>
    <n v="0"/>
    <n v="0"/>
    <n v="0"/>
    <n v="0"/>
    <n v="0"/>
    <n v="0"/>
    <x v="1"/>
  </r>
  <r>
    <x v="159"/>
    <n v="24"/>
    <n v="6.7"/>
    <n v="13337.54"/>
    <n v="51637.720068000002"/>
    <n v="64975.260068000003"/>
    <n v="0.20527105218265487"/>
    <n v="5.8999999999999997E-2"/>
    <n v="272.26199000000003"/>
    <n v="57175.017899999999"/>
    <n v="14645.252813999999"/>
    <n v="42529.765085999999"/>
    <n v="0.25614776089121261"/>
    <n v="156.20897021284534"/>
    <x v="0"/>
  </r>
  <r>
    <x v="160"/>
    <n v="24"/>
    <n v="11.1"/>
    <n v="38076.519999999997"/>
    <n v="92296.309993000003"/>
    <n v="130372.82999299999"/>
    <n v="0.29205870580583709"/>
    <n v="0.121"/>
    <n v="693.69299999999998"/>
    <n v="145675.53"/>
    <n v="36552.175519999997"/>
    <n v="109123.35447999999"/>
    <n v="0.25091499938253181"/>
    <n v="157.30785012966831"/>
    <x v="0"/>
  </r>
  <r>
    <x v="161"/>
    <n v="24"/>
    <n v="23.1"/>
    <n v="55428.01"/>
    <n v="128424.88772100001"/>
    <n v="183852.89772100002"/>
    <n v="0.30148020883583232"/>
    <n v="0.224"/>
    <n v="838.65599999999995"/>
    <n v="176117.76000000001"/>
    <n v="70194.055248000004"/>
    <n v="105923.70475200001"/>
    <n v="0.3985631843602826"/>
    <n v="126.30173128434068"/>
    <x v="0"/>
  </r>
  <r>
    <x v="162"/>
    <n v="24"/>
    <n v="19.399999999999999"/>
    <n v="56594.09"/>
    <n v="102536.348868"/>
    <n v="159130.438868"/>
    <n v="0.35564591163445014"/>
    <n v="0.183"/>
    <n v="730.71954900000003"/>
    <n v="153451.10529000001"/>
    <n v="42168.966967"/>
    <n v="111282.13832300001"/>
    <n v="0.27480393111086987"/>
    <n v="152.29117446671734"/>
    <x v="0"/>
  </r>
  <r>
    <x v="163"/>
    <n v="24"/>
    <n v="2.8"/>
    <n v="4264.8999999999996"/>
    <n v="26569.819865000001"/>
    <n v="30834.719864999999"/>
    <n v="0.13831486125615883"/>
    <n v="3.3000000000000002E-2"/>
    <n v="174.702"/>
    <n v="36687.42"/>
    <n v="593.93405700000005"/>
    <n v="36093.485943"/>
    <n v="1.6189038558721221E-2"/>
    <n v="206.60030190266855"/>
    <x v="0"/>
  </r>
  <r>
    <x v="164"/>
    <n v="24"/>
    <n v="14.7"/>
    <n v="15757.57"/>
    <n v="87626.063538000002"/>
    <n v="103383.63353799999"/>
    <n v="0.15241841924822752"/>
    <n v="9.8000000000000004E-2"/>
    <n v="310.072"/>
    <n v="65115.12"/>
    <n v="15798.048459"/>
    <n v="49317.071540999998"/>
    <n v="0.24261720563518888"/>
    <n v="159.05038681661031"/>
    <x v="0"/>
  </r>
  <r>
    <x v="165"/>
    <n v="24"/>
    <n v="16.100000000000001"/>
    <n v="46663.3"/>
    <n v="143517.94703899999"/>
    <n v="190181.24703899998"/>
    <n v="0.24536225693393882"/>
    <n v="0.156"/>
    <n v="895.94715599999995"/>
    <n v="188148.90276"/>
    <n v="66167.794252000007"/>
    <n v="121981.108508"/>
    <n v="0.35167781093256062"/>
    <n v="136.14765970416229"/>
    <x v="0"/>
  </r>
  <r>
    <x v="166"/>
    <n v="24"/>
    <n v="3.6"/>
    <n v="2496.5700000000002"/>
    <n v="17749.107674999999"/>
    <n v="20245.677674999999"/>
    <n v="0.1233137284943958"/>
    <n v="3.2000000000000001E-2"/>
    <n v="86.857056"/>
    <n v="18239.981759999999"/>
    <n v="3538.9051549999999"/>
    <n v="14701.076605"/>
    <n v="0.19401911699060823"/>
    <n v="169.25598543197228"/>
    <x v="0"/>
  </r>
  <r>
    <x v="167"/>
    <n v="24"/>
    <n v="21.7"/>
    <n v="81670.61"/>
    <n v="167415.008367"/>
    <n v="249085.61836700002"/>
    <n v="0.3278816759290672"/>
    <n v="0.20300000000000001"/>
    <n v="1090.236672"/>
    <n v="228949.70112000001"/>
    <n v="81495.755860000005"/>
    <n v="147453.94526000001"/>
    <n v="0.35595484711851805"/>
    <n v="135.24948210511121"/>
    <x v="0"/>
  </r>
  <r>
    <x v="168"/>
    <n v="24"/>
    <n v="5.9"/>
    <n v="11165.96"/>
    <n v="62405.856989"/>
    <n v="73571.816988999999"/>
    <n v="0.15176952883560649"/>
    <n v="6.2E-2"/>
    <n v="380.856762"/>
    <n v="79979.920020000005"/>
    <n v="13192.918949999999"/>
    <n v="66787.001069999998"/>
    <n v="0.16495289000915406"/>
    <n v="175.35989309807763"/>
    <x v="0"/>
  </r>
  <r>
    <x v="169"/>
    <n v="24"/>
    <n v="15.3"/>
    <n v="54543.31"/>
    <n v="168535.275807"/>
    <n v="223078.585807"/>
    <n v="0.24450267067404227"/>
    <n v="0.17299999999999999"/>
    <n v="1152.3530000000001"/>
    <n v="241994.13"/>
    <n v="104490.04591"/>
    <n v="137504.08408999999"/>
    <n v="0.43178752273867138"/>
    <n v="119.324620224879"/>
    <x v="0"/>
  </r>
  <r>
    <x v="170"/>
    <n v="24"/>
    <n v="14.6"/>
    <n v="16696.810000000001"/>
    <n v="72309.172212000005"/>
    <n v="89005.982212000003"/>
    <n v="0.18759199758315678"/>
    <n v="0.13200000000000001"/>
    <n v="408.93599999999998"/>
    <n v="85876.56"/>
    <n v="19009.761471999998"/>
    <n v="66866.798527999999"/>
    <n v="0.22136146897360581"/>
    <n v="163.51409151554279"/>
    <x v="0"/>
  </r>
  <r>
    <x v="171"/>
    <n v="24"/>
    <n v="11.8"/>
    <n v="37843.75"/>
    <n v="144388.36666299999"/>
    <n v="182232.11666299999"/>
    <n v="0.20766783974739242"/>
    <n v="0.108"/>
    <n v="770.59382400000004"/>
    <n v="161824.70303999999"/>
    <n v="50193.087955000003"/>
    <n v="111631.615085"/>
    <n v="0.31016950448284292"/>
    <n v="144.86440405860299"/>
    <x v="0"/>
  </r>
  <r>
    <x v="172"/>
    <n v="24"/>
    <n v="7.5"/>
    <n v="9312.6200000000008"/>
    <n v="45560.384488999996"/>
    <n v="54873.004488999999"/>
    <n v="0.16971223075395545"/>
    <n v="9.4E-2"/>
    <n v="328.71800000000002"/>
    <n v="69030.78"/>
    <n v="27154.449428"/>
    <n v="41876.330571999999"/>
    <n v="0.3933672693253647"/>
    <n v="127.3928734416734"/>
    <x v="0"/>
  </r>
  <r>
    <x v="173"/>
    <n v="24"/>
    <n v="11.6"/>
    <n v="12641.55"/>
    <n v="63946.287686000003"/>
    <n v="76587.837685999999"/>
    <n v="0.16505949746001031"/>
    <n v="0.11"/>
    <n v="351.09854999999999"/>
    <n v="73730.695500000002"/>
    <n v="1638.87166"/>
    <n v="72091.823839999997"/>
    <n v="2.222780687047771E-2"/>
    <n v="205.33216055719967"/>
    <x v="0"/>
  </r>
  <r>
    <x v="174"/>
    <n v="24"/>
    <n v="8.3000000000000007"/>
    <n v="16228.88"/>
    <n v="99454.030140999996"/>
    <n v="115682.910141"/>
    <n v="0.14028761880401733"/>
    <n v="9.7000000000000003E-2"/>
    <n v="634.42394100000001"/>
    <n v="133229.02760999999"/>
    <n v="23700.958933999998"/>
    <n v="109528.068676"/>
    <n v="0.17789635906808221"/>
    <n v="172.64176459570271"/>
    <x v="0"/>
  </r>
  <r>
    <x v="175"/>
    <n v="24"/>
    <n v="7.9"/>
    <n v="10610.66"/>
    <n v="39375.007551000002"/>
    <n v="49985.667551000006"/>
    <n v="0.21227404813937958"/>
    <n v="5.0999999999999997E-2"/>
    <n v="163.90293299999999"/>
    <n v="34419.61593"/>
    <n v="8805.2868230000004"/>
    <n v="25614.329107000001"/>
    <n v="0.25582176282581198"/>
    <n v="156.27742980657951"/>
    <x v="0"/>
  </r>
  <r>
    <x v="176"/>
    <n v="24"/>
    <n v="4.0999999999999996"/>
    <n v="7948.23"/>
    <n v="28868.130541999999"/>
    <n v="36816.360541999995"/>
    <n v="0.21588853115811604"/>
    <n v="2.7E-2"/>
    <n v="109.485"/>
    <n v="22991.85"/>
    <n v="8820.5387439999995"/>
    <n v="14171.311256000001"/>
    <n v="0.38363762568040416"/>
    <n v="129.43609860711513"/>
    <x v="0"/>
  </r>
  <r>
    <x v="177"/>
    <n v="24"/>
    <n v="1.9"/>
    <n v="2409.83"/>
    <n v="16271.350794"/>
    <n v="18681.180794"/>
    <n v="0.12899773448870996"/>
    <n v="1.6E-2"/>
    <n v="74.677248000000006"/>
    <n v="15682.22208"/>
    <n v="120.065083"/>
    <n v="15562.156997"/>
    <n v="7.6561269434592787E-3"/>
    <n v="208.39221334187354"/>
    <x v="0"/>
  </r>
  <r>
    <x v="178"/>
    <n v="24"/>
    <n v="0"/>
    <n v="0"/>
    <n v="0"/>
    <n v="0"/>
    <n v="0"/>
    <n v="0"/>
    <n v="0"/>
    <n v="0"/>
    <n v="0"/>
    <n v="0"/>
    <n v="0"/>
    <n v="0"/>
    <x v="0"/>
  </r>
  <r>
    <x v="179"/>
    <n v="24"/>
    <n v="3.1"/>
    <n v="1935.39"/>
    <n v="15426.781344000001"/>
    <n v="17362.171344000002"/>
    <n v="0.11147165649121588"/>
    <n v="4.4999999999999998E-2"/>
    <n v="126.66654"/>
    <n v="26599.973399999999"/>
    <n v="498.29610300000002"/>
    <n v="26101.677296999998"/>
    <n v="1.8732954935962456E-2"/>
    <n v="206.06607946344786"/>
    <x v="0"/>
  </r>
  <r>
    <x v="180"/>
    <n v="24"/>
    <n v="10.8"/>
    <n v="7115.17"/>
    <n v="52533.230040000002"/>
    <n v="59648.40004"/>
    <n v="0.11928517772863301"/>
    <n v="0.114"/>
    <n v="343.71"/>
    <n v="72179.100000000006"/>
    <n v="11420.590181"/>
    <n v="60758.509818999999"/>
    <n v="0.15822572158699677"/>
    <n v="176.77259846673067"/>
    <x v="0"/>
  </r>
  <r>
    <x v="181"/>
    <n v="24"/>
    <n v="8.6"/>
    <n v="4788.62"/>
    <n v="73844.617828000002"/>
    <n v="78633.237827999998"/>
    <n v="6.089816637685052E-2"/>
    <n v="8.2000000000000003E-2"/>
    <n v="355.168814"/>
    <n v="74585.450939999995"/>
    <n v="6839.474647"/>
    <n v="67745.976293"/>
    <n v="9.1699849780381315E-2"/>
    <n v="190.74303154611994"/>
    <x v="0"/>
  </r>
  <r>
    <x v="182"/>
    <n v="24"/>
    <n v="6.8"/>
    <n v="4590.5"/>
    <n v="23384.014870999999"/>
    <n v="27974.514870999999"/>
    <n v="0.16409578579533396"/>
    <n v="7.6999999999999999E-2"/>
    <n v="146.06091499999999"/>
    <n v="30672.792150000001"/>
    <n v="7310.8495409999996"/>
    <n v="23361.942609000002"/>
    <n v="0.23834965872189107"/>
    <n v="159.9465716684029"/>
    <x v="0"/>
  </r>
  <r>
    <x v="183"/>
    <n v="24"/>
    <n v="3"/>
    <n v="2957.67"/>
    <n v="20131.825216000001"/>
    <n v="23089.495216000003"/>
    <n v="0.12809591428185338"/>
    <n v="2.1999999999999999E-2"/>
    <n v="82.918000000000006"/>
    <n v="17412.78"/>
    <n v="3732.0431469999999"/>
    <n v="13680.736853"/>
    <n v="0.21432781824613875"/>
    <n v="164.99115816831085"/>
    <x v="0"/>
  </r>
  <r>
    <x v="184"/>
    <n v="24"/>
    <n v="3.8"/>
    <n v="5815.64"/>
    <n v="11939.864866"/>
    <n v="17755.504865999999"/>
    <n v="0.32754010904732789"/>
    <n v="2.8000000000000001E-2"/>
    <n v="53.930016000000002"/>
    <n v="11325.30336"/>
    <n v="4222.3816669999997"/>
    <n v="7102.9216930000002"/>
    <n v="0.37282724645708737"/>
    <n v="131.70627824401166"/>
    <x v="0"/>
  </r>
  <r>
    <x v="185"/>
    <n v="24"/>
    <n v="3.5"/>
    <n v="2639.8"/>
    <n v="20644.996868999999"/>
    <n v="23284.796868999998"/>
    <n v="0.11337011075731022"/>
    <n v="3.5999999999999997E-2"/>
    <n v="115.53141599999999"/>
    <n v="24261.59736"/>
    <n v="1855.9804429999999"/>
    <n v="22405.616916999999"/>
    <n v="7.6498691139765915E-2"/>
    <n v="193.93527486064917"/>
    <x v="0"/>
  </r>
  <r>
    <x v="186"/>
    <n v="24"/>
    <n v="1.9"/>
    <n v="2821.12"/>
    <n v="8630.1752390000001"/>
    <n v="11451.295238999999"/>
    <n v="0.24635815784331819"/>
    <n v="2.4E-2"/>
    <n v="67.415999999999997"/>
    <n v="14157.36"/>
    <n v="6997.4283370000003"/>
    <n v="7159.9316630000003"/>
    <n v="0.49426081818926693"/>
    <n v="106.20522818025395"/>
    <x v="0"/>
  </r>
  <r>
    <x v="187"/>
    <n v="24"/>
    <n v="10.7"/>
    <n v="25267.03"/>
    <n v="125821.248557"/>
    <n v="151088.27855699998"/>
    <n v="0.16723355538442838"/>
    <n v="0.1"/>
    <n v="667"/>
    <n v="140070"/>
    <n v="38976.833832999997"/>
    <n v="101093.166167"/>
    <n v="0.27826682253873064"/>
    <n v="151.56396726686657"/>
    <x v="0"/>
  </r>
  <r>
    <x v="188"/>
    <n v="24"/>
    <n v="4.3"/>
    <n v="9132.0499999999993"/>
    <n v="18039.223163999999"/>
    <n v="27171.273163999998"/>
    <n v="0.33609209052814332"/>
    <n v="3.7999999999999999E-2"/>
    <n v="114.114"/>
    <n v="23963.94"/>
    <n v="8181.1194569999998"/>
    <n v="15782.820543"/>
    <n v="0.3413929202376571"/>
    <n v="138.30748675009201"/>
    <x v="0"/>
  </r>
  <r>
    <x v="189"/>
    <n v="24"/>
    <n v="2.8"/>
    <n v="5336.38"/>
    <n v="20641.460603"/>
    <n v="25977.840603000001"/>
    <n v="0.20542046129052538"/>
    <n v="3.1E-2"/>
    <n v="141.143"/>
    <n v="29640.03"/>
    <n v="7840.6638650000004"/>
    <n v="21799.366135"/>
    <n v="0.26452955226428587"/>
    <n v="154.44879402449999"/>
    <x v="0"/>
  </r>
  <r>
    <x v="190"/>
    <n v="24"/>
    <n v="4.2"/>
    <n v="2568.4699999999998"/>
    <n v="27472.449408"/>
    <n v="30040.919408000002"/>
    <n v="8.549904765284938E-2"/>
    <n v="3.5000000000000003E-2"/>
    <n v="120.505"/>
    <n v="25306.05"/>
    <n v="846.94307400000002"/>
    <n v="24459.106926"/>
    <n v="3.3468007610828243E-2"/>
    <n v="202.97171840172609"/>
    <x v="0"/>
  </r>
  <r>
    <x v="191"/>
    <n v="24"/>
    <n v="0.2"/>
    <n v="35.24"/>
    <n v="1163.019661"/>
    <n v="1198.2596610000001"/>
    <n v="2.9409318486604715E-2"/>
    <n v="0"/>
    <n v="0"/>
    <n v="0"/>
    <n v="0"/>
    <n v="0"/>
    <n v="0"/>
    <n v="0"/>
    <x v="0"/>
  </r>
  <r>
    <x v="192"/>
    <n v="24"/>
    <n v="17.7"/>
    <n v="36259.01"/>
    <n v="94802.408783000006"/>
    <n v="131061.418783"/>
    <n v="0.27665662661591117"/>
    <n v="0.19"/>
    <n v="646.64599999999996"/>
    <n v="135795.66"/>
    <n v="53348.111040999996"/>
    <n v="82447.548959000007"/>
    <n v="0.39285578818203759"/>
    <n v="127.50028448177211"/>
    <x v="0"/>
  </r>
  <r>
    <x v="193"/>
    <n v="24"/>
    <n v="5.9"/>
    <n v="4658.17"/>
    <n v="17619.053705999999"/>
    <n v="22277.223705999997"/>
    <n v="0.20910011325807173"/>
    <n v="6.5000000000000002E-2"/>
    <n v="124.350525"/>
    <n v="26113.610250000002"/>
    <n v="9480.6879609999996"/>
    <n v="16632.922288999998"/>
    <n v="0.36305542857675144"/>
    <n v="133.75835999888218"/>
    <x v="0"/>
  </r>
  <r>
    <x v="194"/>
    <n v="24"/>
    <n v="15.1"/>
    <n v="23788.400000000001"/>
    <n v="89638.269346000001"/>
    <n v="113426.66934600001"/>
    <n v="0.20972492745454047"/>
    <n v="0.112"/>
    <n v="441.95760000000001"/>
    <n v="92811.096000000005"/>
    <n v="39639.992209999997"/>
    <n v="53171.103790000001"/>
    <n v="0.42710402008397785"/>
    <n v="120.30815578236464"/>
    <x v="0"/>
  </r>
  <r>
    <x v="195"/>
    <n v="24"/>
    <n v="14.3"/>
    <n v="19578.560000000001"/>
    <n v="74895.823826000007"/>
    <n v="94474.383826000005"/>
    <n v="0.20723670488350776"/>
    <n v="0.16600000000000001"/>
    <n v="553.22222399999998"/>
    <n v="116176.66704"/>
    <n v="24794.259825000001"/>
    <n v="91382.407214999999"/>
    <n v="0.21341858444315034"/>
    <n v="165.18209726693843"/>
    <x v="0"/>
  </r>
  <r>
    <x v="196"/>
    <n v="24"/>
    <n v="14.5"/>
    <n v="71560.740000000005"/>
    <n v="136473.66376600001"/>
    <n v="208034.403766"/>
    <n v="0.34398512315536289"/>
    <n v="0.11899999999999999"/>
    <n v="798.72799999999995"/>
    <n v="167732.88"/>
    <n v="64916.479968"/>
    <n v="102816.40003200001"/>
    <n v="0.38702298540393509"/>
    <n v="128.72517306517364"/>
    <x v="0"/>
  </r>
  <r>
    <x v="197"/>
    <n v="24"/>
    <n v="22.4"/>
    <n v="40890.93"/>
    <n v="65278.353239999997"/>
    <n v="106169.28323999999"/>
    <n v="0.38514840405924555"/>
    <n v="0.191"/>
    <n v="438.66989100000001"/>
    <n v="92120.677110000004"/>
    <n v="42288.630108999998"/>
    <n v="49832.047000999999"/>
    <n v="0.45905687447893745"/>
    <n v="113.59805635942313"/>
    <x v="0"/>
  </r>
  <r>
    <x v="198"/>
    <n v="24"/>
    <n v="6.7"/>
    <n v="3171.41"/>
    <n v="17342.649455999999"/>
    <n v="20514.059455999999"/>
    <n v="0.15459690008222232"/>
    <n v="9.5000000000000001E-2"/>
    <n v="144.4"/>
    <n v="30324"/>
    <n v="4637.1051090000001"/>
    <n v="25686.894891"/>
    <n v="0.15291864889196677"/>
    <n v="177.88708373268696"/>
    <x v="0"/>
  </r>
  <r>
    <x v="199"/>
    <n v="24"/>
    <n v="5"/>
    <n v="15197.41"/>
    <n v="26949.588362999999"/>
    <n v="42146.998362999999"/>
    <n v="0.36058107552782453"/>
    <n v="6.4000000000000001E-2"/>
    <n v="253.31443200000001"/>
    <n v="53196.030720000002"/>
    <n v="17134.638223999998"/>
    <n v="36061.392496"/>
    <n v="0.3221036981911119"/>
    <n v="142.35822337986647"/>
    <x v="0"/>
  </r>
  <r>
    <x v="200"/>
    <n v="24"/>
    <n v="0"/>
    <n v="0"/>
    <n v="0"/>
    <n v="0"/>
    <n v="0"/>
    <n v="0"/>
    <n v="0"/>
    <n v="0"/>
    <n v="0"/>
    <n v="0"/>
    <n v="0"/>
    <n v="0"/>
    <x v="0"/>
  </r>
  <r>
    <x v="201"/>
    <n v="24"/>
    <n v="4.3"/>
    <n v="7663.76"/>
    <n v="39355.454248000002"/>
    <n v="47019.214248000004"/>
    <n v="0.16299208999065704"/>
    <n v="4.4999999999999998E-2"/>
    <n v="219.15562499999999"/>
    <n v="46022.681250000001"/>
    <n v="6399.4317389999997"/>
    <n v="39623.249511000002"/>
    <n v="0.13904952004507559"/>
    <n v="180.79960079053416"/>
    <x v="0"/>
  </r>
  <r>
    <x v="202"/>
    <n v="24"/>
    <n v="15.4"/>
    <n v="37530.85"/>
    <n v="145707.586817"/>
    <n v="183238.43681700001"/>
    <n v="0.20481974552905627"/>
    <n v="0.14399999999999999"/>
    <n v="814.46400000000006"/>
    <n v="171037.44"/>
    <n v="67961.533488000001"/>
    <n v="103075.906512"/>
    <n v="0.39734886986147594"/>
    <n v="126.55673732909004"/>
    <x v="0"/>
  </r>
  <r>
    <x v="203"/>
    <n v="24"/>
    <n v="19.600000000000001"/>
    <n v="78045.48"/>
    <n v="150063.24236599999"/>
    <n v="228108.722366"/>
    <n v="0.34214158577757575"/>
    <n v="0.193"/>
    <n v="1113.1780659999999"/>
    <n v="233767.39386000001"/>
    <n v="89392.589462000004"/>
    <n v="144374.80439800001"/>
    <n v="0.38239973499270802"/>
    <n v="129.69605565153134"/>
    <x v="0"/>
  </r>
  <r>
    <x v="204"/>
    <n v="24"/>
    <n v="8.6"/>
    <n v="22555.4"/>
    <n v="56113.955254"/>
    <n v="78669.355253999995"/>
    <n v="0.28671138751773562"/>
    <n v="7.2999999999999995E-2"/>
    <n v="315.23692199999999"/>
    <n v="66199.753620000003"/>
    <n v="21968.759224000001"/>
    <n v="44230.994396000002"/>
    <n v="0.33185560402694442"/>
    <n v="140.31032315434169"/>
    <x v="0"/>
  </r>
  <r>
    <x v="205"/>
    <n v="24"/>
    <n v="3.9"/>
    <n v="8372.84"/>
    <n v="25566.524902000001"/>
    <n v="33939.364902000001"/>
    <n v="0.24669996106811651"/>
    <n v="2.4E-2"/>
    <n v="110.21767199999999"/>
    <n v="23145.71112"/>
    <n v="9182.4359029999996"/>
    <n v="13963.275217"/>
    <n v="0.39672299785447246"/>
    <n v="126.68817045056079"/>
    <x v="0"/>
  </r>
  <r>
    <x v="206"/>
    <n v="24"/>
    <n v="2.7"/>
    <n v="2521.9299999999998"/>
    <n v="19506.018141"/>
    <n v="22027.948141000001"/>
    <n v="0.11448774002268521"/>
    <n v="2.1999999999999999E-2"/>
    <n v="89.012"/>
    <n v="18692.52"/>
    <n v="1352.431274"/>
    <n v="17340.088726000002"/>
    <n v="7.2351468608833902E-2"/>
    <n v="194.8061915921449"/>
    <x v="0"/>
  </r>
  <r>
    <x v="207"/>
    <n v="24"/>
    <n v="0.4"/>
    <n v="165.74"/>
    <n v="2046.8155079999999"/>
    <n v="2212.5555079999999"/>
    <n v="7.4908855122833837E-2"/>
    <n v="3.0000000000000001E-3"/>
    <n v="7.68"/>
    <n v="1612.8"/>
    <n v="57.570839999999997"/>
    <n v="1555.2291600000001"/>
    <n v="3.5696205357142859E-2"/>
    <n v="202.50379687500001"/>
    <x v="0"/>
  </r>
  <r>
    <x v="208"/>
    <n v="51"/>
    <n v="6.3"/>
    <n v="12957.81"/>
    <n v="64397.996021999999"/>
    <n v="77355.806022000004"/>
    <n v="0.16750921057321536"/>
    <n v="4.4999999999999998E-2"/>
    <n v="271.89"/>
    <n v="57096.9"/>
    <n v="19142.132813"/>
    <n v="37954.767186999998"/>
    <n v="0.33525695463326377"/>
    <n v="139.5960395270146"/>
    <x v="1"/>
  </r>
  <r>
    <x v="209"/>
    <n v="24"/>
    <n v="13.1"/>
    <n v="26781.67"/>
    <n v="154839.34692000001"/>
    <n v="181621.01692000002"/>
    <n v="0.14745909066127916"/>
    <n v="0.11"/>
    <n v="755.27396999999996"/>
    <n v="158607.5337"/>
    <n v="47704.096855999996"/>
    <n v="110903.436844"/>
    <n v="0.30076816493616532"/>
    <n v="146.83868536340529"/>
    <x v="0"/>
  </r>
  <r>
    <x v="210"/>
    <n v="24"/>
    <n v="6.1"/>
    <n v="9902.9500000000007"/>
    <n v="60769.823940000002"/>
    <n v="70672.773939999999"/>
    <n v="0.14012397487620112"/>
    <n v="7.6999999999999999E-2"/>
    <n v="422.80700000000002"/>
    <n v="88789.47"/>
    <n v="27310.906899000001"/>
    <n v="61478.563101"/>
    <n v="0.307591732431785"/>
    <n v="145.40573618932515"/>
    <x v="0"/>
  </r>
  <r>
    <x v="211"/>
    <n v="51"/>
    <n v="0"/>
    <n v="0"/>
    <n v="0"/>
    <n v="0"/>
    <n v="0"/>
    <n v="0"/>
    <n v="0"/>
    <n v="0"/>
    <n v="0"/>
    <n v="0"/>
    <n v="0"/>
    <n v="0"/>
    <x v="1"/>
  </r>
  <r>
    <x v="212"/>
    <n v="24"/>
    <n v="10.6"/>
    <n v="37106.239999999998"/>
    <n v="68049.999230000001"/>
    <n v="105156.23923000001"/>
    <n v="0.35286769735878842"/>
    <n v="0.10100000000000001"/>
    <n v="482.29721999999998"/>
    <n v="101282.41620000001"/>
    <n v="25191.95361"/>
    <n v="76090.462589999996"/>
    <n v="0.24872978504239118"/>
    <n v="157.76674514109786"/>
    <x v="0"/>
  </r>
  <r>
    <x v="213"/>
    <n v="24"/>
    <n v="3"/>
    <n v="9384.19"/>
    <n v="23319.109109000001"/>
    <n v="32703.299109"/>
    <n v="0.28694933709050341"/>
    <n v="2.8000000000000001E-2"/>
    <n v="149.69754800000001"/>
    <n v="31436.485079999999"/>
    <n v="8161.9307269999999"/>
    <n v="23274.554353"/>
    <n v="0.25963242093476441"/>
    <n v="155.47719160369945"/>
    <x v="0"/>
  </r>
  <r>
    <x v="214"/>
    <n v="24"/>
    <n v="5.0999999999999996"/>
    <n v="2541.4"/>
    <n v="30134.811635999999"/>
    <n v="32676.211636"/>
    <n v="7.777523380954271E-2"/>
    <n v="3.9E-2"/>
    <n v="121.71899999999999"/>
    <n v="25560.99"/>
    <n v="5622.0705379999999"/>
    <n v="19938.919462000002"/>
    <n v="0.21994729226058926"/>
    <n v="163.81106862527628"/>
    <x v="0"/>
  </r>
  <r>
    <x v="215"/>
    <n v="24"/>
    <n v="16.399999999999999"/>
    <n v="45538.22"/>
    <n v="60571.419277000001"/>
    <n v="106109.63927700001"/>
    <n v="0.42916195277153035"/>
    <n v="0.13700000000000001"/>
    <n v="395.39720699999998"/>
    <n v="83033.41347"/>
    <n v="34263.647543999999"/>
    <n v="48769.765926"/>
    <n v="0.41264890978352309"/>
    <n v="123.34372894546016"/>
    <x v="0"/>
  </r>
  <r>
    <x v="216"/>
    <n v="24"/>
    <n v="1.3"/>
    <n v="786.72"/>
    <n v="9740.1628639999999"/>
    <n v="10526.882863999999"/>
    <n v="7.4734373903830309E-2"/>
    <n v="1E-3"/>
    <n v="3.9209170000000002"/>
    <n v="823.39256999999998"/>
    <n v="18.497243999999998"/>
    <n v="804.89532599999995"/>
    <n v="2.2464671985077542E-2"/>
    <n v="205.28241888313369"/>
    <x v="0"/>
  </r>
  <r>
    <x v="217"/>
    <n v="24"/>
    <n v="5.0999999999999996"/>
    <n v="3299.04"/>
    <n v="40097.876893000001"/>
    <n v="43396.916893000001"/>
    <n v="7.6020146964222268E-2"/>
    <n v="6.8000000000000005E-2"/>
    <n v="273.69802800000002"/>
    <n v="57476.585879999999"/>
    <n v="13301.053368999999"/>
    <n v="44175.532510999998"/>
    <n v="0.23141690073189156"/>
    <n v="161.40245084630274"/>
    <x v="0"/>
  </r>
  <r>
    <x v="218"/>
    <n v="24"/>
    <n v="14.2"/>
    <n v="41035.06"/>
    <n v="92707.638619000005"/>
    <n v="133742.698619"/>
    <n v="0.30682093619853429"/>
    <n v="0.154"/>
    <n v="658.04200000000003"/>
    <n v="138188.82"/>
    <n v="36778.497557000002"/>
    <n v="101410.322443"/>
    <n v="0.26614669375568878"/>
    <n v="154.10919431130534"/>
    <x v="0"/>
  </r>
  <r>
    <x v="219"/>
    <n v="24"/>
    <n v="5.3"/>
    <n v="11543.16"/>
    <n v="34835.552107000003"/>
    <n v="46378.712106999999"/>
    <n v="0.24888918806906188"/>
    <n v="5.0999999999999997E-2"/>
    <n v="212.262"/>
    <n v="44575.02"/>
    <n v="5262.9432980000001"/>
    <n v="39312.076701999998"/>
    <n v="0.11806934238055307"/>
    <n v="185.20543810008385"/>
    <x v="0"/>
  </r>
  <r>
    <x v="220"/>
    <n v="24"/>
    <n v="17.899999999999999"/>
    <n v="57152.4"/>
    <n v="83095.885769"/>
    <n v="140248.28576900001"/>
    <n v="0.40750872416461842"/>
    <n v="0.153"/>
    <n v="638.01"/>
    <n v="133982.1"/>
    <n v="49976.563039000001"/>
    <n v="84005.536961000005"/>
    <n v="0.37300925301961979"/>
    <n v="131.66805686587986"/>
    <x v="0"/>
  </r>
  <r>
    <x v="221"/>
    <n v="24"/>
    <n v="5.2"/>
    <n v="6154.03"/>
    <n v="51569.094872000001"/>
    <n v="57723.124872"/>
    <n v="0.10661290451004604"/>
    <n v="4.7E-2"/>
    <n v="248.113"/>
    <n v="52103.73"/>
    <n v="3408.4143210000002"/>
    <n v="48695.315678999999"/>
    <n v="6.5415937035601862E-2"/>
    <n v="196.2626532225236"/>
    <x v="0"/>
  </r>
  <r>
    <x v="222"/>
    <n v="24"/>
    <n v="12.8"/>
    <n v="38590.980000000003"/>
    <n v="50328.056152999998"/>
    <n v="88919.036152999994"/>
    <n v="0.4340013305317188"/>
    <n v="0.105"/>
    <n v="343.42622999999998"/>
    <n v="72119.508300000001"/>
    <n v="36496.259035000003"/>
    <n v="35623.249264999999"/>
    <n v="0.50605252164482661"/>
    <n v="103.72897045458642"/>
    <x v="0"/>
  </r>
  <r>
    <x v="223"/>
    <n v="24"/>
    <n v="13.6"/>
    <n v="31663.08"/>
    <n v="92258.760225999999"/>
    <n v="123921.840226"/>
    <n v="0.25550847164838003"/>
    <n v="0.114"/>
    <n v="476.76829199999997"/>
    <n v="100121.34132000001"/>
    <n v="41272.812557999998"/>
    <n v="58848.528762000002"/>
    <n v="0.41222792277709364"/>
    <n v="123.43213621681033"/>
    <x v="0"/>
  </r>
  <r>
    <x v="224"/>
    <n v="24"/>
    <n v="10.199999999999999"/>
    <n v="17465.53"/>
    <n v="116259.534975"/>
    <n v="133725.06497499999"/>
    <n v="0.13060775108439987"/>
    <n v="8.1000000000000003E-2"/>
    <n v="519.40488600000003"/>
    <n v="109075.02606"/>
    <n v="27464.612944"/>
    <n v="81610.413115999996"/>
    <n v="0.25179561203031264"/>
    <n v="157.12292147363434"/>
    <x v="0"/>
  </r>
  <r>
    <x v="225"/>
    <n v="24"/>
    <n v="12"/>
    <n v="27343.05"/>
    <n v="51684.152477000003"/>
    <n v="79027.202476999999"/>
    <n v="0.34599541857701333"/>
    <n v="0.122"/>
    <n v="395.30891400000002"/>
    <n v="83014.871939999997"/>
    <n v="33779.333320999998"/>
    <n v="49235.538618999999"/>
    <n v="0.40690700993208084"/>
    <n v="124.54952791426301"/>
    <x v="0"/>
  </r>
  <r>
    <x v="226"/>
    <n v="24"/>
    <n v="15.4"/>
    <n v="85371"/>
    <n v="108345.602126"/>
    <n v="193716.60212599998"/>
    <n v="0.44070048236997128"/>
    <n v="9.9000000000000005E-2"/>
    <n v="623.37300300000004"/>
    <n v="130908.33063"/>
    <n v="64213.466041"/>
    <n v="66694.864589000004"/>
    <n v="0.49052238105833984"/>
    <n v="106.99029997774863"/>
    <x v="0"/>
  </r>
  <r>
    <x v="227"/>
    <n v="51"/>
    <n v="0.6"/>
    <n v="781.22"/>
    <n v="4800.584511"/>
    <n v="5581.8045110000003"/>
    <n v="0.13995832323766597"/>
    <n v="0"/>
    <n v="0"/>
    <n v="0"/>
    <n v="0"/>
    <n v="0"/>
    <n v="0"/>
    <n v="0"/>
    <x v="1"/>
  </r>
  <r>
    <x v="228"/>
    <n v="24"/>
    <n v="16.2"/>
    <n v="82151.03"/>
    <n v="102985.808674"/>
    <n v="185136.838674"/>
    <n v="0.44373140747345502"/>
    <n v="0.13400000000000001"/>
    <n v="763.26400000000001"/>
    <n v="160285.44"/>
    <n v="76288.849977999998"/>
    <n v="83996.590022000004"/>
    <n v="0.4759562064901216"/>
    <n v="110.04919663707446"/>
    <x v="0"/>
  </r>
  <r>
    <x v="229"/>
    <n v="24"/>
    <n v="17.100000000000001"/>
    <n v="67361.09"/>
    <n v="102349.567138"/>
    <n v="169710.65713800001"/>
    <n v="0.39691726575087982"/>
    <n v="0.17299999999999999"/>
    <n v="817.64453700000001"/>
    <n v="171705.35277"/>
    <n v="51352.090136999999"/>
    <n v="120353.26263300001"/>
    <n v="0.29907099172258378"/>
    <n v="147.19509173825742"/>
    <x v="0"/>
  </r>
  <r>
    <x v="230"/>
    <n v="24"/>
    <n v="17.600000000000001"/>
    <n v="82686.27"/>
    <n v="117378.211348"/>
    <n v="200064.481348"/>
    <n v="0.41329809990696081"/>
    <n v="0.19"/>
    <n v="1115.65454"/>
    <n v="234287.4534"/>
    <n v="73904.162075"/>
    <n v="160383.291325"/>
    <n v="0.3154422526793319"/>
    <n v="143.7571269373403"/>
    <x v="0"/>
  </r>
  <r>
    <x v="231"/>
    <n v="24"/>
    <n v="5.9"/>
    <n v="7858.55"/>
    <n v="23029.717377000001"/>
    <n v="30888.267377"/>
    <n v="0.25441860833708102"/>
    <n v="6.0999999999999999E-2"/>
    <n v="154.452"/>
    <n v="32434.92"/>
    <n v="16018.472282999999"/>
    <n v="16416.447716999999"/>
    <n v="0.49386501594577698"/>
    <n v="106.28834665138683"/>
    <x v="0"/>
  </r>
  <r>
    <x v="232"/>
    <n v="51"/>
    <n v="3.3"/>
    <n v="5286.6"/>
    <n v="28705.049869999999"/>
    <n v="33991.649870000001"/>
    <n v="0.15552643135059452"/>
    <n v="3.5000000000000003E-2"/>
    <n v="171.78"/>
    <n v="36073.800000000003"/>
    <n v="9999.2229019999995"/>
    <n v="26074.577098000002"/>
    <n v="0.27718795641157845"/>
    <n v="151.79052915356851"/>
    <x v="1"/>
  </r>
  <r>
    <x v="233"/>
    <n v="24"/>
    <n v="21.1"/>
    <n v="43026.239999999998"/>
    <n v="158938.74512599999"/>
    <n v="201964.98512599999"/>
    <n v="0.21303811635050104"/>
    <n v="0.19800000000000001"/>
    <n v="872.19"/>
    <n v="183159.9"/>
    <n v="47114.091940999999"/>
    <n v="136045.808059"/>
    <n v="0.25722929495484548"/>
    <n v="155.98184805948245"/>
    <x v="0"/>
  </r>
  <r>
    <x v="234"/>
    <n v="24"/>
    <n v="7.1"/>
    <n v="6917.62"/>
    <n v="65708.987718999997"/>
    <n v="72626.607718999992"/>
    <n v="9.5249113475945363E-2"/>
    <n v="7.5999999999999998E-2"/>
    <n v="386.76400000000001"/>
    <n v="81220.44"/>
    <n v="18220.644961999998"/>
    <n v="62999.795037999997"/>
    <n v="0.2243357086221153"/>
    <n v="162.88950118935577"/>
    <x v="0"/>
  </r>
  <r>
    <x v="235"/>
    <n v="24"/>
    <n v="16.3"/>
    <n v="40526.82"/>
    <n v="69043.410302000004"/>
    <n v="109570.23030200001"/>
    <n v="0.36987072025219841"/>
    <n v="0.14499999999999999"/>
    <n v="430.65"/>
    <n v="90436.5"/>
    <n v="40122.891860999996"/>
    <n v="50313.608139000004"/>
    <n v="0.44365816745451225"/>
    <n v="116.83178483455244"/>
    <x v="0"/>
  </r>
  <r>
    <x v="236"/>
    <n v="51"/>
    <n v="0"/>
    <n v="0"/>
    <n v="0"/>
    <n v="0"/>
    <n v="0"/>
    <n v="0"/>
    <n v="0"/>
    <n v="0"/>
    <n v="0"/>
    <n v="0"/>
    <n v="0"/>
    <n v="0"/>
    <x v="1"/>
  </r>
  <r>
    <x v="237"/>
    <n v="24"/>
    <n v="23.1"/>
    <n v="25205.67"/>
    <n v="95341.679633000007"/>
    <n v="120547.34963300001"/>
    <n v="0.20909352280856708"/>
    <n v="0.22700000000000001"/>
    <n v="566.47691099999997"/>
    <n v="118960.15131"/>
    <n v="49360.884590000001"/>
    <n v="69599.26672"/>
    <n v="0.41493629628437301"/>
    <n v="122.86337778028168"/>
    <x v="0"/>
  </r>
  <r>
    <x v="238"/>
    <n v="24"/>
    <n v="6.8"/>
    <n v="18563.47"/>
    <n v="37828.253677000001"/>
    <n v="56391.723677000002"/>
    <n v="0.32918784512294169"/>
    <n v="6.2E-2"/>
    <n v="247.06882200000001"/>
    <n v="51884.452619999996"/>
    <n v="21884.908227"/>
    <n v="29999.544393"/>
    <n v="0.42180088874184218"/>
    <n v="121.42181336421315"/>
    <x v="0"/>
  </r>
  <r>
    <x v="239"/>
    <n v="24"/>
    <n v="16.600000000000001"/>
    <n v="35562.42"/>
    <n v="113673.239468"/>
    <n v="149235.659468"/>
    <n v="0.2382970673817105"/>
    <n v="0.16900000000000001"/>
    <n v="739.71299999999997"/>
    <n v="155339.73000000001"/>
    <n v="54414.588649999998"/>
    <n v="100925.14135000001"/>
    <n v="0.35029408542167539"/>
    <n v="136.43824206144816"/>
    <x v="0"/>
  </r>
  <r>
    <x v="240"/>
    <n v="24"/>
    <n v="18.3"/>
    <n v="112420.28"/>
    <n v="147289.655814"/>
    <n v="259709.935814"/>
    <n v="0.43286861416235367"/>
    <n v="0.111"/>
    <n v="743.47799999999995"/>
    <n v="156130.38"/>
    <n v="75877.757800000007"/>
    <n v="80252.622199999998"/>
    <n v="0.48598970808884218"/>
    <n v="107.94216130134315"/>
    <x v="0"/>
  </r>
  <r>
    <x v="241"/>
    <n v="24"/>
    <n v="10.4"/>
    <n v="29450.240000000002"/>
    <n v="118341.04440100001"/>
    <n v="147791.28440100001"/>
    <n v="0.19926912550602835"/>
    <n v="0.125"/>
    <n v="809.875"/>
    <n v="170073.75"/>
    <n v="38373.771843000002"/>
    <n v="131699.97815700001"/>
    <n v="0.22563018598108175"/>
    <n v="162.61766094397285"/>
    <x v="0"/>
  </r>
  <r>
    <x v="242"/>
    <n v="11"/>
    <n v="5.6"/>
    <n v="15189.93"/>
    <n v="35225.186743999999"/>
    <n v="50415.116743999999"/>
    <n v="0.30129713032565342"/>
    <n v="8.2000000000000003E-2"/>
    <n v="344.05560000000003"/>
    <n v="72251.676000000007"/>
    <n v="29057.603942000002"/>
    <n v="43194.072057999998"/>
    <n v="0.40217204016139363"/>
    <n v="125.54387156610733"/>
    <x v="2"/>
  </r>
  <r>
    <x v="243"/>
    <n v="24"/>
    <n v="13.1"/>
    <n v="51234.6"/>
    <n v="104884.648522"/>
    <n v="156119.24852200001"/>
    <n v="0.32817606083198719"/>
    <n v="0.154"/>
    <n v="899.822"/>
    <n v="188962.62"/>
    <n v="57592.816300999999"/>
    <n v="131369.80369900001"/>
    <n v="0.30478417530938129"/>
    <n v="145.99532318502995"/>
    <x v="0"/>
  </r>
  <r>
    <x v="244"/>
    <n v="24"/>
    <n v="12.6"/>
    <n v="14937.97"/>
    <n v="64997.694667000003"/>
    <n v="79935.664667000005"/>
    <n v="0.18687490824313957"/>
    <n v="0.129"/>
    <n v="413.05799999999999"/>
    <n v="86742.18"/>
    <n v="6545.6325649999999"/>
    <n v="80196.547435"/>
    <n v="7.5460780038039174E-2"/>
    <n v="194.15323619201178"/>
    <x v="0"/>
  </r>
  <r>
    <x v="245"/>
    <n v="51"/>
    <n v="2.4"/>
    <n v="3089.1"/>
    <n v="15246.425035"/>
    <n v="18335.525034999999"/>
    <n v="0.1684762227480987"/>
    <n v="7.0000000000000001E-3"/>
    <n v="24.416"/>
    <n v="5127.3599999999997"/>
    <n v="1906.4374419999999"/>
    <n v="3220.9225580000002"/>
    <n v="0.37181657656181738"/>
    <n v="131.91851892201836"/>
    <x v="1"/>
  </r>
  <r>
    <x v="246"/>
    <n v="24"/>
    <n v="0"/>
    <n v="0"/>
    <n v="0"/>
    <n v="0"/>
    <n v="0"/>
    <n v="0"/>
    <n v="0"/>
    <n v="0"/>
    <n v="0"/>
    <n v="0"/>
    <n v="0"/>
    <n v="0"/>
    <x v="0"/>
  </r>
  <r>
    <x v="247"/>
    <n v="51"/>
    <n v="3.4"/>
    <n v="2371.25"/>
    <n v="12479.949494"/>
    <n v="14851.199494"/>
    <n v="0.15966723771760008"/>
    <n v="2.1999999999999999E-2"/>
    <n v="46.53"/>
    <n v="9771.2999999999993"/>
    <n v="3304.912292"/>
    <n v="6466.3877080000002"/>
    <n v="0.33822646853540472"/>
    <n v="138.972441607565"/>
    <x v="1"/>
  </r>
  <r>
    <x v="248"/>
    <n v="24"/>
    <n v="0"/>
    <n v="0"/>
    <n v="0"/>
    <n v="0"/>
    <n v="0"/>
    <n v="0"/>
    <n v="0"/>
    <n v="0"/>
    <n v="0"/>
    <n v="0"/>
    <n v="0"/>
    <n v="0"/>
    <x v="0"/>
  </r>
  <r>
    <x v="249"/>
    <n v="24"/>
    <n v="11.2"/>
    <n v="32813.85"/>
    <n v="54751.110639999999"/>
    <n v="87564.960640000005"/>
    <n v="0.37473722091768413"/>
    <n v="0.114"/>
    <n v="407.09399999999999"/>
    <n v="85489.74"/>
    <n v="44501.271145999999"/>
    <n v="40988.468853999999"/>
    <n v="0.52054516888225411"/>
    <n v="100.68551453472662"/>
    <x v="0"/>
  </r>
  <r>
    <x v="250"/>
    <n v="24"/>
    <n v="13.3"/>
    <n v="81873.38"/>
    <n v="77662.778928"/>
    <n v="159536.15892800002"/>
    <n v="0.51319638475782869"/>
    <n v="7.0999999999999994E-2"/>
    <n v="415.56299999999999"/>
    <n v="87268.23"/>
    <n v="43156.872769000001"/>
    <n v="44111.357231000002"/>
    <n v="0.4945313176284199"/>
    <n v="106.14842329803183"/>
    <x v="0"/>
  </r>
  <r>
    <x v="251"/>
    <n v="24"/>
    <n v="17.8"/>
    <n v="22858.97"/>
    <n v="97205.591895999998"/>
    <n v="120064.561896"/>
    <n v="0.19038898438492163"/>
    <n v="0.19900000000000001"/>
    <n v="619.46391600000004"/>
    <n v="130087.42236"/>
    <n v="34610.910413999998"/>
    <n v="95476.511945999999"/>
    <n v="0.26605885323962231"/>
    <n v="154.1276408196793"/>
    <x v="0"/>
  </r>
  <r>
    <x v="252"/>
    <n v="24"/>
    <n v="16.7"/>
    <n v="49281.84"/>
    <n v="116739.53688699999"/>
    <n v="166021.37688699999"/>
    <n v="0.29684032817980394"/>
    <n v="0.185"/>
    <n v="871.16499999999996"/>
    <n v="182944.65"/>
    <n v="51824.581108999999"/>
    <n v="131120.068891"/>
    <n v="0.28328011291393324"/>
    <n v="150.51117628807401"/>
    <x v="0"/>
  </r>
  <r>
    <x v="253"/>
    <n v="24"/>
    <n v="0.6"/>
    <n v="781.39"/>
    <n v="4964.2071340000002"/>
    <n v="5745.5971340000006"/>
    <n v="0.13599804890183934"/>
    <n v="0"/>
    <n v="0"/>
    <n v="0"/>
    <n v="0"/>
    <n v="0"/>
    <n v="0"/>
    <n v="0"/>
    <x v="0"/>
  </r>
  <r>
    <x v="254"/>
    <n v="24"/>
    <n v="2.9"/>
    <n v="1268.71"/>
    <n v="24814.761415000001"/>
    <n v="26083.471415"/>
    <n v="4.864038148198304E-2"/>
    <n v="2.8000000000000001E-2"/>
    <n v="120.856736"/>
    <n v="25379.914560000001"/>
    <n v="532.99666500000001"/>
    <n v="24846.917894999999"/>
    <n v="2.1000727316869264E-2"/>
    <n v="205.58984726345744"/>
    <x v="0"/>
  </r>
  <r>
    <x v="255"/>
    <n v="24"/>
    <n v="16.8"/>
    <n v="15829.84"/>
    <n v="110684.24475"/>
    <n v="126514.08474999999"/>
    <n v="0.12512314365061239"/>
    <n v="0.20200000000000001"/>
    <n v="792.25894800000003"/>
    <n v="166374.37908000001"/>
    <n v="26189.622496"/>
    <n v="140184.75658399999"/>
    <n v="0.15741379556648499"/>
    <n v="176.94310293103811"/>
    <x v="0"/>
  </r>
  <r>
    <x v="256"/>
    <n v="24"/>
    <n v="10.1"/>
    <n v="53095.38"/>
    <n v="43791.898544999996"/>
    <n v="96887.278544999994"/>
    <n v="0.54801188347280771"/>
    <n v="8.7999999999999995E-2"/>
    <n v="404.27199999999999"/>
    <n v="84897.12"/>
    <n v="41901.780119000003"/>
    <n v="42995.339881"/>
    <n v="0.49355950023981976"/>
    <n v="106.35250494963788"/>
    <x v="0"/>
  </r>
  <r>
    <x v="257"/>
    <n v="24"/>
    <n v="4.7"/>
    <n v="4125.5600000000004"/>
    <n v="43595.891090999998"/>
    <n v="47721.451090999995"/>
    <n v="8.645084978939499E-2"/>
    <n v="5.0999999999999997E-2"/>
    <n v="254.49025499999999"/>
    <n v="53442.953549999998"/>
    <n v="12035.075865999999"/>
    <n v="41407.877683999999"/>
    <n v="0.22519481178637066"/>
    <n v="162.70908952486215"/>
    <x v="0"/>
  </r>
  <r>
    <x v="258"/>
    <n v="51"/>
    <n v="4.5999999999999996"/>
    <n v="8672.69"/>
    <n v="40090.994662999998"/>
    <n v="48763.684663"/>
    <n v="0.17785140848022304"/>
    <n v="3.5999999999999997E-2"/>
    <n v="188.352"/>
    <n v="39553.919999999998"/>
    <n v="14288.668062999999"/>
    <n v="25265.251937000001"/>
    <n v="0.36124530926391113"/>
    <n v="134.13848505457867"/>
    <x v="1"/>
  </r>
  <r>
    <x v="259"/>
    <n v="24"/>
    <n v="16.399999999999999"/>
    <n v="35410.44"/>
    <n v="124391.16194200001"/>
    <n v="159801.60194200001"/>
    <n v="0.22159001893392921"/>
    <n v="0.16"/>
    <n v="821.62080000000003"/>
    <n v="172540.36799999999"/>
    <n v="74312.433879999997"/>
    <n v="98227.934120000005"/>
    <n v="0.43069592780745664"/>
    <n v="119.55385516043411"/>
    <x v="0"/>
  </r>
  <r>
    <x v="260"/>
    <n v="24"/>
    <n v="14.7"/>
    <n v="13922.91"/>
    <n v="34388.638923999999"/>
    <n v="48311.548924000002"/>
    <n v="0.28819009760797459"/>
    <n v="0.155"/>
    <n v="260.08999999999997"/>
    <n v="54618.9"/>
    <n v="6091.504312"/>
    <n v="48527.395687999997"/>
    <n v="0.11152740739927021"/>
    <n v="186.57924444615327"/>
    <x v="0"/>
  </r>
  <r>
    <x v="261"/>
    <n v="24"/>
    <n v="0"/>
    <n v="0"/>
    <n v="0"/>
    <n v="0"/>
    <n v="0"/>
    <n v="0"/>
    <n v="0"/>
    <n v="0"/>
    <n v="0"/>
    <n v="0"/>
    <n v="0"/>
    <n v="0"/>
    <x v="0"/>
  </r>
  <r>
    <x v="262"/>
    <n v="11"/>
    <n v="0"/>
    <n v="0"/>
    <n v="0"/>
    <n v="0"/>
    <n v="0"/>
    <n v="0"/>
    <n v="0"/>
    <n v="0"/>
    <n v="0"/>
    <n v="0"/>
    <n v="0"/>
    <n v="0"/>
    <x v="2"/>
  </r>
  <r>
    <x v="263"/>
    <n v="24"/>
    <n v="10.3"/>
    <n v="46788.39"/>
    <n v="44382.060061999997"/>
    <n v="91170.450061999989"/>
    <n v="0.51319687429624183"/>
    <n v="8.3000000000000004E-2"/>
    <n v="352.25200000000001"/>
    <n v="73972.92"/>
    <n v="36545.190725"/>
    <n v="37427.729274999998"/>
    <n v="0.49403471871868787"/>
    <n v="106.25270906907554"/>
    <x v="0"/>
  </r>
  <r>
    <x v="264"/>
    <n v="51"/>
    <n v="6.7"/>
    <n v="8160.65"/>
    <n v="42491.354656000003"/>
    <n v="50652.004656000005"/>
    <n v="0.16111208342932437"/>
    <n v="6.6000000000000003E-2"/>
    <n v="240.348108"/>
    <n v="50473.102680000004"/>
    <n v="16400.683819000002"/>
    <n v="34072.418860999998"/>
    <n v="0.32493908533779881"/>
    <n v="141.76279207906225"/>
    <x v="1"/>
  </r>
  <r>
    <x v="265"/>
    <n v="51"/>
    <n v="8.1"/>
    <n v="11685.68"/>
    <n v="56014.115103999997"/>
    <n v="67699.79510399999"/>
    <n v="0.17261027130212925"/>
    <n v="5.8000000000000003E-2"/>
    <n v="221.20097999999999"/>
    <n v="46452.205800000003"/>
    <n v="17276.660093999999"/>
    <n v="29175.545706000001"/>
    <n v="0.37192335210914779"/>
    <n v="131.89609605707895"/>
    <x v="1"/>
  </r>
  <r>
    <x v="266"/>
    <n v="24"/>
    <n v="7.9"/>
    <n v="3706.2"/>
    <n v="20681.095895999999"/>
    <n v="24387.295896"/>
    <n v="0.15197256866054962"/>
    <n v="7.2999999999999995E-2"/>
    <n v="122.104983"/>
    <n v="25642.046429999999"/>
    <n v="3636.0517920000002"/>
    <n v="22005.994638"/>
    <n v="0.14180037470589668"/>
    <n v="180.22192131176169"/>
    <x v="0"/>
  </r>
  <r>
    <x v="267"/>
    <n v="24"/>
    <n v="20.7"/>
    <n v="108435.28"/>
    <n v="86658.080256999994"/>
    <n v="195093.36025699999"/>
    <n v="0.55581225243727539"/>
    <n v="0.22"/>
    <n v="1014.64"/>
    <n v="213074.4"/>
    <n v="94529.816821"/>
    <n v="118544.58317899999"/>
    <n v="0.44364699288605297"/>
    <n v="116.83413149392888"/>
    <x v="0"/>
  </r>
  <r>
    <x v="268"/>
    <n v="24"/>
    <n v="4.9000000000000004"/>
    <n v="19854.66"/>
    <n v="16150.045556999999"/>
    <n v="36004.705557000001"/>
    <n v="0.55144625383944779"/>
    <n v="5.1999999999999998E-2"/>
    <n v="186.285528"/>
    <n v="39119.960879999999"/>
    <n v="19511.121717000002"/>
    <n v="19608.839163000001"/>
    <n v="0.49875105388909075"/>
    <n v="105.26227868329096"/>
    <x v="0"/>
  </r>
  <r>
    <x v="269"/>
    <n v="24"/>
    <n v="2.5"/>
    <n v="2993.99"/>
    <n v="30464.259148000001"/>
    <n v="33458.249148000003"/>
    <n v="8.9484359649433964E-2"/>
    <n v="2.5999999999999999E-2"/>
    <n v="164.16399999999999"/>
    <n v="34474.44"/>
    <n v="691.25767800000006"/>
    <n v="33783.182322000001"/>
    <n v="2.0051309839985799E-2"/>
    <n v="205.78922493360301"/>
    <x v="0"/>
  </r>
  <r>
    <x v="270"/>
    <n v="11"/>
    <n v="18"/>
    <n v="54889.71"/>
    <n v="68413.886020000005"/>
    <n v="123303.59602"/>
    <n v="0.44515903648987509"/>
    <n v="0.18"/>
    <n v="569.16"/>
    <n v="119523.6"/>
    <n v="48441.025581000002"/>
    <n v="71082.574418999997"/>
    <n v="0.40528419141491723"/>
    <n v="124.89031980286738"/>
    <x v="2"/>
  </r>
  <r>
    <x v="271"/>
    <n v="24"/>
    <n v="13.3"/>
    <n v="37969.879999999997"/>
    <n v="34368.816946999999"/>
    <n v="72338.696946999989"/>
    <n v="0.52489029527058229"/>
    <n v="0.112"/>
    <n v="285.60000000000002"/>
    <n v="59976"/>
    <n v="27714.490886"/>
    <n v="32261.509114"/>
    <n v="0.46209301864078967"/>
    <n v="112.96046608543416"/>
    <x v="0"/>
  </r>
  <r>
    <x v="272"/>
    <n v="24"/>
    <n v="13.8"/>
    <n v="72253.42"/>
    <n v="49955.237507999998"/>
    <n v="122208.657508"/>
    <n v="0.59122996253575699"/>
    <n v="8.2000000000000003E-2"/>
    <n v="361.04599999999999"/>
    <n v="75819.66"/>
    <n v="41245.124300000003"/>
    <n v="34574.5357"/>
    <n v="0.54398983456269789"/>
    <n v="95.762134741833449"/>
    <x v="0"/>
  </r>
  <r>
    <x v="273"/>
    <n v="24"/>
    <n v="10.7"/>
    <n v="20613.810000000001"/>
    <n v="50436.327501"/>
    <n v="71050.137501000005"/>
    <n v="0.2901304730016866"/>
    <n v="0.10199999999999999"/>
    <n v="327.31799999999998"/>
    <n v="68736.78"/>
    <n v="32211.84058"/>
    <n v="36524.939420000002"/>
    <n v="0.46862597549667007"/>
    <n v="111.5885451456993"/>
    <x v="0"/>
  </r>
  <r>
    <x v="274"/>
    <n v="51"/>
    <n v="7.3"/>
    <n v="18546.439999999999"/>
    <n v="90005.288277"/>
    <n v="108551.728277"/>
    <n v="0.17085347506097356"/>
    <n v="4.9000000000000002E-2"/>
    <n v="347.214"/>
    <n v="72914.94"/>
    <n v="26412.928309999999"/>
    <n v="46502.011689999999"/>
    <n v="0.36224302330907765"/>
    <n v="133.92896510509368"/>
    <x v="1"/>
  </r>
  <r>
    <x v="275"/>
    <n v="24"/>
    <n v="11.8"/>
    <n v="28562.66"/>
    <n v="41242.601010999999"/>
    <n v="69805.261010999995"/>
    <n v="0.40917632261985326"/>
    <n v="0.11700000000000001"/>
    <n v="320.346"/>
    <n v="67272.66"/>
    <n v="39649.053085"/>
    <n v="27623.606915"/>
    <n v="0.58937840550678389"/>
    <n v="86.230534843575384"/>
    <x v="0"/>
  </r>
  <r>
    <x v="276"/>
    <n v="24"/>
    <n v="11.3"/>
    <n v="12227"/>
    <n v="66461.680523000003"/>
    <n v="78688.680523000003"/>
    <n v="0.15538448374955477"/>
    <n v="0.11799999999999999"/>
    <n v="414.00158399999998"/>
    <n v="86940.332639999993"/>
    <n v="12047.605088"/>
    <n v="74892.727551999997"/>
    <n v="0.13857325733829859"/>
    <n v="180.8996159589573"/>
    <x v="0"/>
  </r>
  <r>
    <x v="277"/>
    <n v="51"/>
    <n v="9.3000000000000007"/>
    <n v="9909.8799999999992"/>
    <n v="49930.042486999999"/>
    <n v="59839.922486999996"/>
    <n v="0.16560649793877799"/>
    <n v="8.8999999999999996E-2"/>
    <n v="266.55500000000001"/>
    <n v="55976.55"/>
    <n v="20254.552951000001"/>
    <n v="35721.997048999998"/>
    <n v="0.36183996603935042"/>
    <n v="134.01360713173639"/>
    <x v="1"/>
  </r>
  <r>
    <x v="278"/>
    <n v="24"/>
    <n v="11.1"/>
    <n v="34090.050000000003"/>
    <n v="81597.480968999997"/>
    <n v="115687.530969"/>
    <n v="0.29467350296493822"/>
    <n v="9.5000000000000001E-2"/>
    <n v="492.48"/>
    <n v="103420.8"/>
    <n v="31151.102185"/>
    <n v="72269.697815000007"/>
    <n v="0.30120732178633308"/>
    <n v="146.74646242487006"/>
    <x v="0"/>
  </r>
  <r>
    <x v="279"/>
    <n v="11"/>
    <n v="12.9"/>
    <n v="24933.32"/>
    <n v="50024.705119999999"/>
    <n v="74958.025120000006"/>
    <n v="0.33263042829749512"/>
    <n v="0.11799999999999999"/>
    <n v="348.09374600000001"/>
    <n v="73099.686660000007"/>
    <n v="32174.049526999999"/>
    <n v="40925.637132999997"/>
    <n v="0.44013936306796198"/>
    <n v="117.57073375572796"/>
    <x v="2"/>
  </r>
  <r>
    <x v="280"/>
    <n v="24"/>
    <n v="12.6"/>
    <n v="65774.62"/>
    <n v="118545.743154"/>
    <n v="184320.36315399999"/>
    <n v="0.35684944883189701"/>
    <n v="0.13100000000000001"/>
    <n v="905.73400000000004"/>
    <n v="190204.14"/>
    <n v="70031.930429"/>
    <n v="120172.209571"/>
    <n v="0.36819351265960876"/>
    <n v="132.67936234148215"/>
    <x v="0"/>
  </r>
  <r>
    <x v="281"/>
    <n v="51"/>
    <n v="8.5"/>
    <n v="15137.81"/>
    <n v="80734.544309999997"/>
    <n v="95872.354309999995"/>
    <n v="0.15789546537109547"/>
    <n v="9.7000000000000003E-2"/>
    <n v="506.41507799999999"/>
    <n v="106347.16638"/>
    <n v="13299.456738000001"/>
    <n v="93047.709642000002"/>
    <n v="0.12505699202626935"/>
    <n v="183.73803167448344"/>
    <x v="1"/>
  </r>
  <r>
    <x v="282"/>
    <n v="24"/>
    <n v="10.1"/>
    <n v="17194.669999999998"/>
    <n v="97487.804694999999"/>
    <n v="114682.474695"/>
    <n v="0.14993284759270775"/>
    <n v="0.108"/>
    <n v="609.01199999999994"/>
    <n v="127892.52"/>
    <n v="30490.856026000001"/>
    <n v="97401.663973999996"/>
    <n v="0.23841000260218503"/>
    <n v="159.93389945354116"/>
    <x v="0"/>
  </r>
  <r>
    <x v="283"/>
    <n v="24"/>
    <n v="23"/>
    <n v="66375.89"/>
    <n v="73935.613660999996"/>
    <n v="140311.503661"/>
    <n v="0.47306092706673331"/>
    <n v="0.2"/>
    <n v="527.4"/>
    <n v="110754"/>
    <n v="54996.63968"/>
    <n v="55757.36032"/>
    <n v="0.49656571934196508"/>
    <n v="105.72119893818734"/>
    <x v="0"/>
  </r>
  <r>
    <x v="284"/>
    <n v="24"/>
    <n v="3"/>
    <n v="3837.94"/>
    <n v="20990.355318999998"/>
    <n v="24828.295318999997"/>
    <n v="0.154579279434581"/>
    <n v="4.2000000000000003E-2"/>
    <n v="164.136"/>
    <n v="34468.559999999998"/>
    <n v="5348.5490950000003"/>
    <n v="29120.010904999999"/>
    <n v="0.15517181730249249"/>
    <n v="177.41391836647659"/>
    <x v="0"/>
  </r>
  <r>
    <x v="285"/>
    <n v="24"/>
    <n v="0"/>
    <n v="0"/>
    <n v="0"/>
    <n v="0"/>
    <n v="0"/>
    <n v="0"/>
    <n v="0"/>
    <n v="0"/>
    <n v="0"/>
    <n v="0"/>
    <n v="0"/>
    <n v="0"/>
    <x v="0"/>
  </r>
  <r>
    <x v="286"/>
    <n v="24"/>
    <n v="12.2"/>
    <n v="24145.21"/>
    <n v="64833.049800000001"/>
    <n v="88978.2598"/>
    <n v="0.27136078019813104"/>
    <n v="0.107"/>
    <n v="367.269903"/>
    <n v="77126.679629999999"/>
    <n v="20377.669377999999"/>
    <n v="56749.010252"/>
    <n v="0.26421038058111462"/>
    <n v="154.51582007796594"/>
    <x v="0"/>
  </r>
  <r>
    <x v="287"/>
    <n v="24"/>
    <n v="21.4"/>
    <n v="93401.279999999999"/>
    <n v="76112.401763000002"/>
    <n v="169513.681763"/>
    <n v="0.55099552454170597"/>
    <n v="0.20899999999999999"/>
    <n v="784.74295900000004"/>
    <n v="164796.02139000001"/>
    <n v="87558.141749999995"/>
    <n v="77237.879639999999"/>
    <n v="0.53131223078977263"/>
    <n v="98.424431534147729"/>
    <x v="0"/>
  </r>
  <r>
    <x v="288"/>
    <n v="51"/>
    <n v="10.199999999999999"/>
    <n v="12376.59"/>
    <n v="60151.534033000004"/>
    <n v="72528.124033"/>
    <n v="0.17064538984034253"/>
    <n v="8.4000000000000005E-2"/>
    <n v="322.79847599999999"/>
    <n v="67787.679959999994"/>
    <n v="21884.032209000001"/>
    <n v="45903.647750999997"/>
    <n v="0.32283199870409024"/>
    <n v="142.20528027214107"/>
    <x v="1"/>
  </r>
  <r>
    <x v="289"/>
    <n v="24"/>
    <n v="7.9"/>
    <n v="7227.34"/>
    <n v="70795.432111000002"/>
    <n v="78022.772110999998"/>
    <n v="9.2631161447557148E-2"/>
    <n v="7.8E-2"/>
    <n v="387.73987199999999"/>
    <n v="81425.373120000004"/>
    <n v="15580.839726"/>
    <n v="65844.533393999998"/>
    <n v="0.19135116154810689"/>
    <n v="169.81625607489755"/>
    <x v="0"/>
  </r>
  <r>
    <x v="290"/>
    <n v="11"/>
    <n v="17.5"/>
    <n v="48676.480000000003"/>
    <n v="73186.521361999999"/>
    <n v="121863.00136200001"/>
    <n v="0.39943608360181559"/>
    <n v="0.17699999999999999"/>
    <n v="647.11199999999997"/>
    <n v="135893.51999999999"/>
    <n v="56757.579179"/>
    <n v="79135.940820999997"/>
    <n v="0.41766214591394796"/>
    <n v="122.29094935807093"/>
    <x v="2"/>
  </r>
  <r>
    <x v="291"/>
    <n v="24"/>
    <n v="3.8"/>
    <n v="4853.74"/>
    <n v="28750.037334000001"/>
    <n v="33603.777333999999"/>
    <n v="0.14444030954487458"/>
    <n v="4.5999999999999999E-2"/>
    <n v="196.78800000000001"/>
    <n v="41325.480000000003"/>
    <n v="4538.8106289999996"/>
    <n v="36786.669371000004"/>
    <n v="0.10983080242504138"/>
    <n v="186.93553149074131"/>
    <x v="0"/>
  </r>
  <r>
    <x v="292"/>
    <n v="24"/>
    <n v="17.5"/>
    <n v="74525.820000000007"/>
    <n v="96618.934924999994"/>
    <n v="171144.75492500002"/>
    <n v="0.435454887487841"/>
    <n v="0.14199999999999999"/>
    <n v="638.21758"/>
    <n v="134025.6918"/>
    <n v="63714.188778000003"/>
    <n v="70311.503022000004"/>
    <n v="0.47538787468508337"/>
    <n v="110.16854631613251"/>
    <x v="0"/>
  </r>
  <r>
    <x v="293"/>
    <n v="51"/>
    <n v="7.1"/>
    <n v="14935.13"/>
    <n v="68933.620725000001"/>
    <n v="83868.750725000005"/>
    <n v="0.17807741108450853"/>
    <n v="7.1999999999999995E-2"/>
    <n v="407.35094400000003"/>
    <n v="85543.698239999998"/>
    <n v="33520.591869000003"/>
    <n v="52023.106371000002"/>
    <n v="0.39185343349261309"/>
    <n v="127.71077896655126"/>
    <x v="1"/>
  </r>
  <r>
    <x v="294"/>
    <n v="11"/>
    <n v="17.399999999999999"/>
    <n v="81635.14"/>
    <n v="109103.655715"/>
    <n v="190738.79571500001"/>
    <n v="0.42799441872317578"/>
    <n v="0.13400000000000001"/>
    <n v="737.93799999999999"/>
    <n v="154966.98000000001"/>
    <n v="70964.056563999999"/>
    <n v="84002.923435999997"/>
    <n v="0.45793017689316778"/>
    <n v="113.83466285243476"/>
    <x v="2"/>
  </r>
  <r>
    <x v="295"/>
    <n v="24"/>
    <n v="15.3"/>
    <n v="79383.89"/>
    <n v="43320.579797999999"/>
    <n v="122704.46979800001"/>
    <n v="0.64695190102434152"/>
    <n v="0.128"/>
    <n v="516.22400000000005"/>
    <n v="108407.03999999999"/>
    <n v="64568.167391000003"/>
    <n v="43838.872608999998"/>
    <n v="0.59560861906200935"/>
    <n v="84.922189996978048"/>
    <x v="0"/>
  </r>
  <r>
    <x v="296"/>
    <n v="11"/>
    <n v="2.4"/>
    <n v="6225.65"/>
    <n v="11258.107002999999"/>
    <n v="17483.757002999999"/>
    <n v="0.35608193358737222"/>
    <n v="4.3999999999999997E-2"/>
    <n v="147.18"/>
    <n v="30907.8"/>
    <n v="9544.2459639999997"/>
    <n v="21363.554036000001"/>
    <n v="0.30879732507651791"/>
    <n v="145.15256173393124"/>
    <x v="2"/>
  </r>
  <r>
    <x v="297"/>
    <n v="51"/>
    <n v="10.7"/>
    <n v="11973.04"/>
    <n v="58402.997553000001"/>
    <n v="70376.037553000002"/>
    <n v="0.17012949885084305"/>
    <n v="0.10100000000000001"/>
    <n v="347.48413699999998"/>
    <n v="72971.668770000004"/>
    <n v="25300.285171"/>
    <n v="47671.383599000001"/>
    <n v="0.34671380821431086"/>
    <n v="137.19010027499473"/>
    <x v="1"/>
  </r>
  <r>
    <x v="298"/>
    <n v="24"/>
    <n v="16"/>
    <n v="114227.59"/>
    <n v="72118.012585999997"/>
    <n v="186345.60258599999"/>
    <n v="0.61298784846443077"/>
    <n v="0.13500000000000001"/>
    <n v="762.88499999999999"/>
    <n v="160205.85"/>
    <n v="99146.303734999994"/>
    <n v="61059.546264999997"/>
    <n v="0.61886818574352931"/>
    <n v="80.037680993858842"/>
    <x v="0"/>
  </r>
  <r>
    <x v="299"/>
    <n v="24"/>
    <n v="19.600000000000001"/>
    <n v="99720.62"/>
    <n v="81342.220660999999"/>
    <n v="181062.84066099999"/>
    <n v="0.55075143875989852"/>
    <n v="0.155"/>
    <n v="658.44"/>
    <n v="138272.4"/>
    <n v="82974.001891000007"/>
    <n v="55298.398109000002"/>
    <n v="0.60007638466534186"/>
    <n v="83.983959220278223"/>
    <x v="0"/>
  </r>
  <r>
    <x v="300"/>
    <n v="51"/>
    <n v="7.4"/>
    <n v="9734.9500000000007"/>
    <n v="45571.908559000003"/>
    <n v="55306.858559"/>
    <n v="0.17601704840304741"/>
    <n v="5.2999999999999999E-2"/>
    <n v="202.40700000000001"/>
    <n v="42505.47"/>
    <n v="16928.242273"/>
    <n v="25577.227727000001"/>
    <n v="0.39826032444765341"/>
    <n v="126.36533186599277"/>
    <x v="1"/>
  </r>
  <r>
    <x v="301"/>
    <n v="11"/>
    <n v="13.5"/>
    <n v="40842.89"/>
    <n v="38593.805971000002"/>
    <n v="79436.695971000008"/>
    <n v="0.51415645503320695"/>
    <n v="0.14899999999999999"/>
    <n v="403.89549199999999"/>
    <n v="84818.053320000006"/>
    <n v="42584.785880000003"/>
    <n v="42233.267440000003"/>
    <n v="0.50207219115648527"/>
    <n v="104.56483985713811"/>
    <x v="2"/>
  </r>
  <r>
    <x v="302"/>
    <n v="11"/>
    <n v="10.1"/>
    <n v="20359.009999999998"/>
    <n v="26175.732849"/>
    <n v="46534.742849000002"/>
    <n v="0.4375012894357812"/>
    <n v="0.10199999999999999"/>
    <n v="221.34"/>
    <n v="46481.4"/>
    <n v="25163.770859"/>
    <n v="21317.629141000001"/>
    <n v="0.54137291172382929"/>
    <n v="96.311688537995849"/>
    <x v="2"/>
  </r>
  <r>
    <x v="303"/>
    <n v="11"/>
    <n v="11.8"/>
    <n v="44092.800000000003"/>
    <n v="50864.162061000003"/>
    <n v="94956.962060999998"/>
    <n v="0.46434509953756686"/>
    <n v="0.13"/>
    <n v="512.06155000000001"/>
    <n v="107532.9255"/>
    <n v="51930.875451"/>
    <n v="55602.050048999998"/>
    <n v="0.48292999757548677"/>
    <n v="108.58470050914777"/>
    <x v="2"/>
  </r>
  <r>
    <x v="304"/>
    <n v="51"/>
    <n v="0"/>
    <n v="0"/>
    <n v="0"/>
    <n v="0"/>
    <n v="0"/>
    <n v="0"/>
    <n v="0"/>
    <n v="0"/>
    <n v="0"/>
    <n v="0"/>
    <n v="0"/>
    <n v="0"/>
    <x v="1"/>
  </r>
  <r>
    <x v="305"/>
    <n v="24"/>
    <n v="13.6"/>
    <n v="82872.679999999993"/>
    <n v="72179.559387999994"/>
    <n v="155052.23938799999"/>
    <n v="0.53448231594140905"/>
    <n v="0.122"/>
    <n v="682.71199999999999"/>
    <n v="143369.51999999999"/>
    <n v="80389.422971000007"/>
    <n v="62980.097028999997"/>
    <n v="0.5607148783855872"/>
    <n v="92.249875539026704"/>
    <x v="0"/>
  </r>
  <r>
    <x v="306"/>
    <n v="51"/>
    <n v="6.2"/>
    <n v="9079.26"/>
    <n v="41112.842915000001"/>
    <n v="50192.102915000003"/>
    <n v="0.18089020927008512"/>
    <n v="5.8000000000000003E-2"/>
    <n v="229.044726"/>
    <n v="48099.392460000003"/>
    <n v="16695.957373000001"/>
    <n v="31403.435087000002"/>
    <n v="0.34711368520682556"/>
    <n v="137.10612610656665"/>
    <x v="1"/>
  </r>
  <r>
    <x v="307"/>
    <n v="24"/>
    <n v="13.8"/>
    <n v="33182.58"/>
    <n v="49526.340126000003"/>
    <n v="82708.920126000012"/>
    <n v="0.40119711331557906"/>
    <n v="0.129"/>
    <n v="395.78038500000002"/>
    <n v="83113.880850000001"/>
    <n v="32098.619185"/>
    <n v="51015.261664999998"/>
    <n v="0.38620046202547165"/>
    <n v="128.89790297465095"/>
    <x v="0"/>
  </r>
  <r>
    <x v="308"/>
    <n v="11"/>
    <n v="0"/>
    <n v="0"/>
    <n v="0"/>
    <n v="0"/>
    <n v="0"/>
    <n v="0"/>
    <n v="0"/>
    <n v="0"/>
    <n v="0"/>
    <n v="0"/>
    <n v="0"/>
    <n v="0"/>
    <x v="2"/>
  </r>
  <r>
    <x v="309"/>
    <n v="24"/>
    <n v="11.5"/>
    <n v="8696.2000000000007"/>
    <n v="49432.849821999996"/>
    <n v="58129.049822000001"/>
    <n v="0.14960161961410154"/>
    <n v="0.121"/>
    <n v="303.10500000000002"/>
    <n v="63652.05"/>
    <n v="10195.975141000001"/>
    <n v="53456.074859"/>
    <n v="0.16018298139651432"/>
    <n v="176.36157390673199"/>
    <x v="0"/>
  </r>
  <r>
    <x v="310"/>
    <n v="51"/>
    <n v="1"/>
    <n v="1468.15"/>
    <n v="8202.3468279999997"/>
    <n v="9670.4968279999994"/>
    <n v="0.1518174325593192"/>
    <n v="1.0999999999999999E-2"/>
    <n v="50.802146999999998"/>
    <n v="10668.450870000001"/>
    <n v="1142.222233"/>
    <n v="9526.2286370000002"/>
    <n v="0.10706542561038197"/>
    <n v="187.51626062181978"/>
    <x v="1"/>
  </r>
  <r>
    <x v="311"/>
    <n v="24"/>
    <n v="11.3"/>
    <n v="57775.25"/>
    <n v="33846.280593000003"/>
    <n v="91621.530593000003"/>
    <n v="0.63058595098840342"/>
    <n v="0.107"/>
    <n v="413.55500000000001"/>
    <n v="86846.55"/>
    <n v="47488.429299000003"/>
    <n v="39358.120701"/>
    <n v="0.54680847194275417"/>
    <n v="95.170220892021618"/>
    <x v="0"/>
  </r>
  <r>
    <x v="312"/>
    <n v="24"/>
    <n v="10"/>
    <n v="54526.51"/>
    <n v="34618.490222"/>
    <n v="89145.000222000002"/>
    <n v="0.61166088803871543"/>
    <n v="0.09"/>
    <n v="368.1"/>
    <n v="77301"/>
    <n v="52556.293564"/>
    <n v="24744.706436"/>
    <n v="0.67989150934658027"/>
    <n v="67.22278303721815"/>
    <x v="0"/>
  </r>
  <r>
    <x v="313"/>
    <n v="51"/>
    <n v="17.2"/>
    <n v="16075.35"/>
    <n v="83290.768049999999"/>
    <n v="99366.118050000005"/>
    <n v="0.16177898780257322"/>
    <n v="0.13200000000000001"/>
    <n v="333.3"/>
    <n v="69993"/>
    <n v="23608.991063000001"/>
    <n v="46384.008936999999"/>
    <n v="0.33730503140314033"/>
    <n v="139.16594340534053"/>
    <x v="1"/>
  </r>
  <r>
    <x v="314"/>
    <n v="11"/>
    <n v="4.8"/>
    <n v="10403.290000000001"/>
    <n v="19574.627756999998"/>
    <n v="29977.917756999999"/>
    <n v="0.34703177466589646"/>
    <n v="4.5999999999999999E-2"/>
    <n v="134.178044"/>
    <n v="28177.38924"/>
    <n v="10911.208221999999"/>
    <n v="17266.181017999999"/>
    <n v="0.38723276060333828"/>
    <n v="128.68112027329894"/>
    <x v="2"/>
  </r>
  <r>
    <x v="315"/>
    <n v="24"/>
    <n v="15.5"/>
    <n v="93195.47"/>
    <n v="85601.678855000006"/>
    <n v="178797.14885500001"/>
    <n v="0.5212357724763228"/>
    <n v="0.14499999999999999"/>
    <n v="802.79699500000004"/>
    <n v="168587.36895"/>
    <n v="93444.139809999993"/>
    <n v="75143.229139999996"/>
    <n v="0.55427722961685133"/>
    <n v="93.601781780461195"/>
    <x v="0"/>
  </r>
  <r>
    <x v="316"/>
    <n v="51"/>
    <n v="9.8000000000000007"/>
    <n v="13707.37"/>
    <n v="63591.109499999999"/>
    <n v="77298.479500000001"/>
    <n v="0.17733039625960562"/>
    <n v="7.0999999999999994E-2"/>
    <n v="272.92399999999998"/>
    <n v="57314.04"/>
    <n v="23549.287957"/>
    <n v="33764.752043"/>
    <n v="0.41088166105547613"/>
    <n v="123.71485117835003"/>
    <x v="1"/>
  </r>
  <r>
    <x v="317"/>
    <n v="24"/>
    <n v="13.9"/>
    <n v="43969.69"/>
    <n v="110678.93345500001"/>
    <n v="154648.62345499999"/>
    <n v="0.28431995718859021"/>
    <n v="0.13200000000000001"/>
    <n v="748.35090000000002"/>
    <n v="157153.68900000001"/>
    <n v="45607.022348999999"/>
    <n v="111546.66665100001"/>
    <n v="0.29020650192309516"/>
    <n v="149.05663459615002"/>
    <x v="0"/>
  </r>
  <r>
    <x v="318"/>
    <n v="24"/>
    <n v="0"/>
    <n v="0"/>
    <n v="0"/>
    <n v="0"/>
    <n v="0"/>
    <n v="5.0000000000000001E-3"/>
    <n v="13.63635"/>
    <n v="2863.6334999999999"/>
    <n v="550.441911"/>
    <n v="2313.191589"/>
    <n v="0.19221800240847861"/>
    <n v="169.63421949421948"/>
    <x v="0"/>
  </r>
  <r>
    <x v="319"/>
    <n v="24"/>
    <n v="19.399999999999999"/>
    <n v="65079.08"/>
    <n v="132061.78214900001"/>
    <n v="197140.86214899999"/>
    <n v="0.33011461596841818"/>
    <n v="0.215"/>
    <n v="1079.3"/>
    <n v="226653"/>
    <n v="91136.764274000001"/>
    <n v="135516.23572600001"/>
    <n v="0.40209820418878195"/>
    <n v="125.5593771203558"/>
    <x v="0"/>
  </r>
  <r>
    <x v="320"/>
    <n v="24"/>
    <n v="11.4"/>
    <n v="6262.48"/>
    <n v="57872.779699999999"/>
    <n v="64135.259699999995"/>
    <n v="9.7644884097974588E-2"/>
    <n v="0.104"/>
    <n v="274.76799999999997"/>
    <n v="57701.279999999999"/>
    <n v="12535.318052000001"/>
    <n v="45165.961947999996"/>
    <n v="0.21724506028289148"/>
    <n v="164.3785373405928"/>
    <x v="0"/>
  </r>
  <r>
    <x v="321"/>
    <n v="24"/>
    <n v="9.3000000000000007"/>
    <n v="11894.07"/>
    <n v="72358.353891999999"/>
    <n v="84252.423891999992"/>
    <n v="0.14117184349789819"/>
    <n v="0.09"/>
    <n v="427.41"/>
    <n v="89756.1"/>
    <n v="11288.594502"/>
    <n v="78467.505497999999"/>
    <n v="0.12576966358832434"/>
    <n v="183.58837064645186"/>
    <x v="0"/>
  </r>
  <r>
    <x v="322"/>
    <n v="24"/>
    <n v="2.6"/>
    <n v="2498.88"/>
    <n v="21612.475694000001"/>
    <n v="24111.355694000002"/>
    <n v="0.1036391330173871"/>
    <n v="2.1000000000000001E-2"/>
    <n v="93.501407999999998"/>
    <n v="19635.295679999999"/>
    <n v="3628.5866550000001"/>
    <n v="16006.709025"/>
    <n v="0.18479918582005281"/>
    <n v="171.19217097778892"/>
    <x v="0"/>
  </r>
  <r>
    <x v="323"/>
    <n v="51"/>
    <n v="9.9"/>
    <n v="18002.43"/>
    <n v="130084.739029"/>
    <n v="148087.16902900001"/>
    <n v="0.12156644034753998"/>
    <n v="9.9000000000000005E-2"/>
    <n v="793.28700000000003"/>
    <n v="166590.26999999999"/>
    <n v="50330.934027000003"/>
    <n v="116259.33597299999"/>
    <n v="0.30212409180320077"/>
    <n v="146.55394072132782"/>
    <x v="1"/>
  </r>
  <r>
    <x v="324"/>
    <n v="24"/>
    <n v="16.399999999999999"/>
    <n v="79969.919999999998"/>
    <n v="102527.63778200001"/>
    <n v="182497.55778199999"/>
    <n v="0.43819720642797311"/>
    <n v="0.156"/>
    <n v="839.96312399999999"/>
    <n v="176392.25604000001"/>
    <n v="91137.366754999995"/>
    <n v="85254.889284999997"/>
    <n v="0.51667442098100391"/>
    <n v="101.49837159398916"/>
    <x v="0"/>
  </r>
  <r>
    <x v="325"/>
    <n v="11"/>
    <n v="10.3"/>
    <n v="20372.38"/>
    <n v="32123.628498999999"/>
    <n v="52496.008499000003"/>
    <n v="0.38807483811627458"/>
    <n v="9.6000000000000002E-2"/>
    <n v="244.608"/>
    <n v="51367.68"/>
    <n v="25629.416755999999"/>
    <n v="25738.263244000002"/>
    <n v="0.49894051582629384"/>
    <n v="105.22249167647828"/>
    <x v="2"/>
  </r>
  <r>
    <x v="326"/>
    <n v="51"/>
    <n v="0.9"/>
    <n v="845.59"/>
    <n v="6669.046711"/>
    <n v="7514.6367110000001"/>
    <n v="0.11252573244987571"/>
    <n v="8.0000000000000002E-3"/>
    <n v="33.415999999999997"/>
    <n v="7017.36"/>
    <n v="294.80563599999999"/>
    <n v="6722.5543639999996"/>
    <n v="4.201090381567997E-2"/>
    <n v="201.17771019870722"/>
    <x v="1"/>
  </r>
  <r>
    <x v="327"/>
    <n v="11"/>
    <n v="8.1"/>
    <n v="27317.09"/>
    <n v="44107.896660999999"/>
    <n v="71424.986661000003"/>
    <n v="0.38245845434530379"/>
    <n v="6.9000000000000006E-2"/>
    <n v="287.04000000000002"/>
    <n v="60278.400000000001"/>
    <n v="20978.353895"/>
    <n v="39300.046105000001"/>
    <n v="0.34802439837487392"/>
    <n v="136.91487634127648"/>
    <x v="2"/>
  </r>
  <r>
    <x v="328"/>
    <n v="11"/>
    <n v="10.3"/>
    <n v="16182.94"/>
    <n v="15029.146608999999"/>
    <n v="31212.086608999998"/>
    <n v="0.51848311850235773"/>
    <n v="0.11600000000000001"/>
    <n v="179.51533599999999"/>
    <n v="37698.220560000002"/>
    <n v="25648.469073"/>
    <n v="12049.751487"/>
    <n v="0.68036285776879646"/>
    <n v="67.123799868552737"/>
    <x v="2"/>
  </r>
  <r>
    <x v="329"/>
    <n v="11"/>
    <n v="11.9"/>
    <n v="36491.86"/>
    <n v="55671.255506000001"/>
    <n v="92163.115506000002"/>
    <n v="0.39594863736593527"/>
    <n v="0.122"/>
    <n v="451.15600000000001"/>
    <n v="94742.76"/>
    <n v="50731.855559000003"/>
    <n v="44010.904440999999"/>
    <n v="0.53546947079650209"/>
    <n v="97.551411132734572"/>
    <x v="2"/>
  </r>
  <r>
    <x v="330"/>
    <n v="24"/>
    <n v="11.3"/>
    <n v="29107.73"/>
    <n v="81141.848435000007"/>
    <n v="110249.578435"/>
    <n v="0.26401670113560649"/>
    <n v="0.13300000000000001"/>
    <n v="645.46788600000002"/>
    <n v="135548.25606000001"/>
    <n v="33647.026867"/>
    <n v="101901.22919300001"/>
    <n v="0.24822913879545783"/>
    <n v="157.87188085295386"/>
    <x v="0"/>
  </r>
  <r>
    <x v="331"/>
    <n v="24"/>
    <n v="12.3"/>
    <n v="69730.070000000007"/>
    <n v="48648.816701000003"/>
    <n v="118378.88670100001"/>
    <n v="0.58904144094650424"/>
    <n v="7.6999999999999999E-2"/>
    <n v="342.11099999999999"/>
    <n v="71843.31"/>
    <n v="39285.061069000003"/>
    <n v="32558.248930999998"/>
    <n v="0.54681585618758388"/>
    <n v="95.168670200607409"/>
    <x v="0"/>
  </r>
  <r>
    <x v="332"/>
    <n v="11"/>
    <n v="14.5"/>
    <n v="72040.990000000005"/>
    <n v="97321.910849000007"/>
    <n v="169362.90084900003"/>
    <n v="0.42536464384387263"/>
    <n v="0.152"/>
    <n v="874.30399999999997"/>
    <n v="183603.84"/>
    <n v="94774.193528999996"/>
    <n v="88829.646471"/>
    <n v="0.51618851506046937"/>
    <n v="101.60041183730145"/>
    <x v="2"/>
  </r>
  <r>
    <x v="333"/>
    <n v="11"/>
    <n v="0"/>
    <n v="0"/>
    <n v="0"/>
    <n v="0"/>
    <n v="0"/>
    <n v="0"/>
    <n v="0"/>
    <n v="0"/>
    <n v="0"/>
    <n v="0"/>
    <n v="0"/>
    <n v="0"/>
    <x v="2"/>
  </r>
  <r>
    <x v="334"/>
    <n v="11"/>
    <n v="6.7"/>
    <n v="16017.71"/>
    <n v="18116.112701999999"/>
    <n v="34133.822701999998"/>
    <n v="0.46926211985806898"/>
    <n v="6.0999999999999999E-2"/>
    <n v="145.948905"/>
    <n v="30649.270049999999"/>
    <n v="15656.950015"/>
    <n v="14992.320035000001"/>
    <n v="0.51084250911874496"/>
    <n v="102.72307308506358"/>
    <x v="2"/>
  </r>
  <r>
    <x v="335"/>
    <n v="11"/>
    <n v="13.4"/>
    <n v="64275.62"/>
    <n v="71246.615141000002"/>
    <n v="135522.23514100001"/>
    <n v="0.4742809911091444"/>
    <n v="0.13400000000000001"/>
    <n v="656.73400000000004"/>
    <n v="137914.14000000001"/>
    <n v="71800.182276000007"/>
    <n v="66113.957724000007"/>
    <n v="0.52061508904018106"/>
    <n v="100.67083130156198"/>
    <x v="2"/>
  </r>
  <r>
    <x v="336"/>
    <n v="24"/>
    <n v="24.1"/>
    <n v="59951.89"/>
    <n v="91017.737147000007"/>
    <n v="150969.62714699999"/>
    <n v="0.39711226114127246"/>
    <n v="0.24"/>
    <n v="735.36"/>
    <n v="154425.60000000001"/>
    <n v="68029.957183999999"/>
    <n v="86395.642816000007"/>
    <n v="0.44053548883086741"/>
    <n v="117.48754734551785"/>
    <x v="0"/>
  </r>
  <r>
    <x v="337"/>
    <n v="24"/>
    <n v="9.9"/>
    <n v="25029.5"/>
    <n v="16072.327711"/>
    <n v="41101.827710999998"/>
    <n v="0.6089631871358705"/>
    <n v="8.3000000000000004E-2"/>
    <n v="162.09899999999999"/>
    <n v="34040.79"/>
    <n v="20982.109653"/>
    <n v="13058.680347"/>
    <n v="0.61638139576079165"/>
    <n v="80.559906890233748"/>
    <x v="0"/>
  </r>
  <r>
    <x v="338"/>
    <n v="24"/>
    <n v="24.7"/>
    <n v="140932.15"/>
    <n v="86362.191072000001"/>
    <n v="227294.34107199998"/>
    <n v="0.62004249351442031"/>
    <n v="0.221"/>
    <n v="908.33342600000003"/>
    <n v="190750.01946000001"/>
    <n v="119841.906282"/>
    <n v="70908.113178"/>
    <n v="0.62826681025388131"/>
    <n v="78.063969846684913"/>
    <x v="0"/>
  </r>
  <r>
    <x v="339"/>
    <n v="51"/>
    <n v="9"/>
    <n v="7069.15"/>
    <n v="33773.745024000003"/>
    <n v="40842.895024000005"/>
    <n v="0.17308151138272745"/>
    <n v="0.104"/>
    <n v="216.52799999999999"/>
    <n v="45470.879999999997"/>
    <n v="18725.090370999998"/>
    <n v="26745.789628999999"/>
    <n v="0.41180400227574215"/>
    <n v="123.52115952209414"/>
    <x v="1"/>
  </r>
  <r>
    <x v="340"/>
    <n v="11"/>
    <n v="14.6"/>
    <n v="48553.55"/>
    <n v="50846.166812000003"/>
    <n v="99399.716811999999"/>
    <n v="0.48846768941839069"/>
    <n v="0.13500000000000001"/>
    <n v="489.55995000000001"/>
    <n v="102807.5895"/>
    <n v="61329.194498999997"/>
    <n v="41478.395000999997"/>
    <n v="0.59654345362313932"/>
    <n v="84.725874739140721"/>
    <x v="2"/>
  </r>
  <r>
    <x v="341"/>
    <n v="24"/>
    <n v="20.7"/>
    <n v="28055.279999999999"/>
    <n v="55146.302043000003"/>
    <n v="83201.582043000002"/>
    <n v="0.33719647284471765"/>
    <n v="0.21"/>
    <n v="394.61498999999998"/>
    <n v="82869.147899999996"/>
    <n v="36307.044551999999"/>
    <n v="46562.103347999997"/>
    <n v="0.43812498948115769"/>
    <n v="117.99375220895689"/>
    <x v="0"/>
  </r>
  <r>
    <x v="342"/>
    <n v="24"/>
    <n v="13.2"/>
    <n v="6347.18"/>
    <n v="73846.777403999993"/>
    <n v="80193.957403999986"/>
    <n v="7.9147858585208189E-2"/>
    <n v="0.129"/>
    <n v="368.14677899999998"/>
    <n v="77310.82359"/>
    <n v="9341.9140850000003"/>
    <n v="67968.909505000003"/>
    <n v="0.12083578535578242"/>
    <n v="184.62448507528572"/>
    <x v="0"/>
  </r>
  <r>
    <x v="343"/>
    <n v="24"/>
    <n v="14.2"/>
    <n v="9790.56"/>
    <n v="96040.617039000004"/>
    <n v="105831.177039"/>
    <n v="9.2511113208086748E-2"/>
    <n v="0.153"/>
    <n v="555.08399999999995"/>
    <n v="116567.64"/>
    <n v="26990.609434999998"/>
    <n v="89577.030564999994"/>
    <n v="0.23154461594143966"/>
    <n v="161.37563065229767"/>
    <x v="0"/>
  </r>
  <r>
    <x v="344"/>
    <n v="51"/>
    <n v="3.5"/>
    <n v="7829.88"/>
    <n v="33403.619877999998"/>
    <n v="41233.499877999995"/>
    <n v="0.18989122978080278"/>
    <n v="3.3000000000000002E-2"/>
    <n v="189.428382"/>
    <n v="39779.960220000001"/>
    <n v="1699.926723"/>
    <n v="38080.033496999997"/>
    <n v="4.2733243411976443E-2"/>
    <n v="201.02601888348494"/>
    <x v="1"/>
  </r>
  <r>
    <x v="345"/>
    <n v="11"/>
    <n v="1.9"/>
    <n v="7144.07"/>
    <n v="13460.293134"/>
    <n v="20604.363133999999"/>
    <n v="0.34672607707108954"/>
    <n v="2.5999999999999999E-2"/>
    <n v="129.73961"/>
    <n v="27245.3181"/>
    <n v="7643.6462490000004"/>
    <n v="19601.671850999999"/>
    <n v="0.28054898169825371"/>
    <n v="151.08471384336673"/>
    <x v="2"/>
  </r>
  <r>
    <x v="346"/>
    <n v="51"/>
    <n v="2.9"/>
    <n v="1265.3900000000001"/>
    <n v="7138.8058270000001"/>
    <n v="8404.1958269999996"/>
    <n v="0.15056645823681378"/>
    <n v="3.4000000000000002E-2"/>
    <n v="45.015999999999998"/>
    <n v="9453.36"/>
    <n v="3800.8893889999999"/>
    <n v="5652.4706109999997"/>
    <n v="0.40206755999983074"/>
    <n v="125.56581240003554"/>
    <x v="1"/>
  </r>
  <r>
    <x v="347"/>
    <n v="51"/>
    <n v="13.6"/>
    <n v="27377.15"/>
    <n v="145210.93284200001"/>
    <n v="172588.082842"/>
    <n v="0.15862711694331227"/>
    <n v="8.7999999999999995E-2"/>
    <n v="520.87860000000001"/>
    <n v="109384.50599999999"/>
    <n v="34508.792007999997"/>
    <n v="74875.713992000005"/>
    <n v="0.31548153637042525"/>
    <n v="143.74887736221069"/>
    <x v="1"/>
  </r>
  <r>
    <x v="348"/>
    <n v="24"/>
    <n v="11.6"/>
    <n v="56802.559999999998"/>
    <n v="44218.360315999998"/>
    <n v="101020.920316"/>
    <n v="0.56228511700663486"/>
    <n v="5.5E-2"/>
    <n v="229.51499999999999"/>
    <n v="48198.15"/>
    <n v="29546.478552"/>
    <n v="18651.671448000001"/>
    <n v="0.61302100914661661"/>
    <n v="81.265588079210517"/>
    <x v="0"/>
  </r>
  <r>
    <x v="349"/>
    <n v="24"/>
    <n v="26.9"/>
    <n v="180838.21"/>
    <n v="115112.899636"/>
    <n v="295951.10963600001"/>
    <n v="0.61104082435243734"/>
    <n v="0.23799999999999999"/>
    <n v="1235.1735900000001"/>
    <n v="259386.45389999999"/>
    <n v="136069.13227100001"/>
    <n v="123317.321629"/>
    <n v="0.52458071817219143"/>
    <n v="99.838049183839814"/>
    <x v="0"/>
  </r>
  <r>
    <x v="350"/>
    <n v="24"/>
    <n v="12.6"/>
    <n v="9377.09"/>
    <n v="99399.973071"/>
    <n v="108777.063071"/>
    <n v="8.620466241012105E-2"/>
    <n v="0.128"/>
    <n v="540.54399999999998"/>
    <n v="113514.24000000001"/>
    <n v="20264.948182"/>
    <n v="93249.291817999998"/>
    <n v="0.17852340095832911"/>
    <n v="172.51008579875088"/>
    <x v="0"/>
  </r>
  <r>
    <x v="351"/>
    <n v="11"/>
    <n v="13.4"/>
    <n v="48670.29"/>
    <n v="39998.849531"/>
    <n v="88669.139530999993"/>
    <n v="0.54889773665824482"/>
    <n v="0.151"/>
    <n v="492.29880700000001"/>
    <n v="103382.74947"/>
    <n v="67514.919506000006"/>
    <n v="35867.829963999997"/>
    <n v="0.65305788298454714"/>
    <n v="72.857844573245117"/>
    <x v="2"/>
  </r>
  <r>
    <x v="352"/>
    <n v="24"/>
    <n v="17"/>
    <n v="39442.97"/>
    <n v="50235.427122000001"/>
    <n v="89678.397121999995"/>
    <n v="0.43982688435366574"/>
    <n v="0.13"/>
    <n v="341.12"/>
    <n v="71635.199999999997"/>
    <n v="37443.120367000003"/>
    <n v="34192.079633000001"/>
    <n v="0.52269164275384172"/>
    <n v="100.23475502169325"/>
    <x v="0"/>
  </r>
  <r>
    <x v="353"/>
    <n v="51"/>
    <n v="10.199999999999999"/>
    <n v="12434.14"/>
    <n v="60265.344230000002"/>
    <n v="72699.484230000002"/>
    <n v="0.17103477599183511"/>
    <n v="0.1"/>
    <n v="359.7"/>
    <n v="75537"/>
    <n v="23744.64573"/>
    <n v="51792.354270000003"/>
    <n v="0.31434456928392707"/>
    <n v="143.98764045037532"/>
    <x v="1"/>
  </r>
  <r>
    <x v="354"/>
    <n v="51"/>
    <n v="5.6"/>
    <n v="9304.09"/>
    <n v="46273.671171000002"/>
    <n v="55577.761171000006"/>
    <n v="0.16740670735860433"/>
    <n v="5.2999999999999999E-2"/>
    <n v="258.04979200000002"/>
    <n v="54190.456319999998"/>
    <n v="13764.953667"/>
    <n v="40425.502653000003"/>
    <n v="0.25401066168767039"/>
    <n v="156.65776104558921"/>
    <x v="1"/>
  </r>
  <r>
    <x v="355"/>
    <n v="11"/>
    <n v="19.5"/>
    <n v="141935.19"/>
    <n v="121209.514221"/>
    <n v="263144.70422100002"/>
    <n v="0.53938075789964157"/>
    <n v="0.16800000000000001"/>
    <n v="1177.008"/>
    <n v="247171.68"/>
    <n v="125634.000632"/>
    <n v="121537.679368"/>
    <n v="0.50828638876427912"/>
    <n v="103.25985835950138"/>
    <x v="2"/>
  </r>
  <r>
    <x v="356"/>
    <n v="11"/>
    <n v="12.4"/>
    <n v="39378.78"/>
    <n v="40225.500133000001"/>
    <n v="79604.280132999993"/>
    <n v="0.49468169216790026"/>
    <n v="0.187"/>
    <n v="615.79100000000005"/>
    <n v="129316.11"/>
    <n v="79890.752055999998"/>
    <n v="49425.357944000003"/>
    <n v="0.61779427215990335"/>
    <n v="80.263202846420299"/>
    <x v="2"/>
  </r>
  <r>
    <x v="357"/>
    <n v="11"/>
    <n v="20.5"/>
    <n v="82735.64"/>
    <n v="67594.955946999995"/>
    <n v="150330.59594699999"/>
    <n v="0.55035795926179243"/>
    <n v="0.22"/>
    <n v="790.9"/>
    <n v="166089"/>
    <n v="87603.560490000003"/>
    <n v="78485.439509999997"/>
    <n v="0.52744950291711068"/>
    <n v="99.235604387406752"/>
    <x v="2"/>
  </r>
  <r>
    <x v="358"/>
    <n v="51"/>
    <n v="11.3"/>
    <n v="12492.13"/>
    <n v="56158.762410000003"/>
    <n v="68650.89241"/>
    <n v="0.18196602493371725"/>
    <n v="0.11899999999999999"/>
    <n v="394.24700000000001"/>
    <n v="82791.87"/>
    <n v="31885.960105999999"/>
    <n v="50905.909893999997"/>
    <n v="0.385133952234682"/>
    <n v="129.12187003071676"/>
    <x v="1"/>
  </r>
  <r>
    <x v="359"/>
    <n v="11"/>
    <n v="15.8"/>
    <n v="58173.22"/>
    <n v="63431.481514999999"/>
    <n v="121604.70151499999"/>
    <n v="0.47837969482474579"/>
    <n v="0.159"/>
    <n v="583.21199999999999"/>
    <n v="122474.52"/>
    <n v="61296.664709999997"/>
    <n v="61177.85529"/>
    <n v="0.50048503729592075"/>
    <n v="104.89814216785663"/>
    <x v="2"/>
  </r>
  <r>
    <x v="360"/>
    <n v="24"/>
    <n v="12.1"/>
    <n v="10982.53"/>
    <n v="69135.204712999999"/>
    <n v="80117.734712999998"/>
    <n v="0.13707988673596339"/>
    <n v="9.8000000000000004E-2"/>
    <n v="317.71600000000001"/>
    <n v="66720.36"/>
    <n v="14624.155912"/>
    <n v="52096.204087999999"/>
    <n v="0.21918580643150007"/>
    <n v="163.97098064938498"/>
    <x v="0"/>
  </r>
  <r>
    <x v="361"/>
    <n v="11"/>
    <n v="1.1000000000000001"/>
    <n v="4522.42"/>
    <n v="12791.026526"/>
    <n v="17313.446526"/>
    <n v="0.26120853483496648"/>
    <n v="1.6E-2"/>
    <n v="120.96"/>
    <n v="25401.599999999999"/>
    <n v="5041.1367520000003"/>
    <n v="20360.463248"/>
    <n v="0.19845744960947345"/>
    <n v="168.32393558201059"/>
    <x v="2"/>
  </r>
  <r>
    <x v="362"/>
    <n v="24"/>
    <n v="13.1"/>
    <n v="53945.1"/>
    <n v="27346.950155999999"/>
    <n v="81292.050155999998"/>
    <n v="0.6635962544489773"/>
    <n v="9.7000000000000003E-2"/>
    <n v="281.20299999999997"/>
    <n v="59052.63"/>
    <n v="42931.586105000002"/>
    <n v="16121.043895000001"/>
    <n v="0.7270054882398973"/>
    <n v="57.3288474696216"/>
    <x v="0"/>
  </r>
  <r>
    <x v="363"/>
    <n v="24"/>
    <n v="27.6"/>
    <n v="84874.39"/>
    <n v="44492.333433"/>
    <n v="129366.72343300001"/>
    <n v="0.65607590381584546"/>
    <n v="0.29499999999999998"/>
    <n v="697.67499999999995"/>
    <n v="146511.75"/>
    <n v="98989.011436000001"/>
    <n v="47522.738563999999"/>
    <n v="0.67563872137217662"/>
    <n v="68.115868511842905"/>
    <x v="0"/>
  </r>
  <r>
    <x v="364"/>
    <n v="11"/>
    <n v="5"/>
    <n v="30411.14"/>
    <n v="49756.363000999998"/>
    <n v="80167.503001000005"/>
    <n v="0.3793449822133122"/>
    <n v="6.4000000000000001E-2"/>
    <n v="492.54399999999998"/>
    <n v="103434.24000000001"/>
    <n v="33829.543803"/>
    <n v="69604.696196999997"/>
    <n v="0.32706329937745954"/>
    <n v="141.3167071307335"/>
    <x v="2"/>
  </r>
  <r>
    <x v="365"/>
    <n v="51"/>
    <n v="0.2"/>
    <n v="281.33"/>
    <n v="743.04935499999999"/>
    <n v="1024.379355"/>
    <n v="0.27463458593423135"/>
    <n v="5.0000000000000001E-3"/>
    <n v="12.324999999999999"/>
    <n v="2588.25"/>
    <n v="331.11866800000001"/>
    <n v="2257.1313319999999"/>
    <n v="0.12793148575292188"/>
    <n v="183.13438799188643"/>
    <x v="1"/>
  </r>
  <r>
    <x v="366"/>
    <n v="51"/>
    <n v="0"/>
    <n v="0"/>
    <n v="0"/>
    <n v="0"/>
    <n v="0"/>
    <n v="0.10299999999999999"/>
    <n v="297.05200000000002"/>
    <n v="62380.92"/>
    <n v="21461.234928999998"/>
    <n v="40919.685071"/>
    <n v="0.34403524233050747"/>
    <n v="137.75259911059342"/>
    <x v="1"/>
  </r>
  <r>
    <x v="367"/>
    <n v="24"/>
    <n v="9.8000000000000007"/>
    <n v="48390.48"/>
    <n v="25100.695488000001"/>
    <n v="73491.175488000008"/>
    <n v="0.65845293232384661"/>
    <n v="9.4E-2"/>
    <n v="325.57210199999997"/>
    <n v="68370.14142"/>
    <n v="53284.291127999997"/>
    <n v="15085.850291999999"/>
    <n v="0.77935031318237102"/>
    <n v="46.336434231702079"/>
    <x v="0"/>
  </r>
  <r>
    <x v="368"/>
    <n v="11"/>
    <n v="27.2"/>
    <n v="66021.960000000006"/>
    <n v="66439.321815999996"/>
    <n v="132461.281816"/>
    <n v="0.49842458939594236"/>
    <n v="0.23599999999999999"/>
    <n v="593.77599999999995"/>
    <n v="124692.96"/>
    <n v="63281.339739000003"/>
    <n v="61411.620260999996"/>
    <n v="0.50749729366437368"/>
    <n v="103.42556833048152"/>
    <x v="2"/>
  </r>
  <r>
    <x v="369"/>
    <n v="24"/>
    <n v="10.4"/>
    <n v="17719.439999999999"/>
    <n v="38889.836281000004"/>
    <n v="56609.276280999999"/>
    <n v="0.31301301066000814"/>
    <n v="0.111"/>
    <n v="265.33306800000003"/>
    <n v="55719.944280000003"/>
    <n v="27640.901875"/>
    <n v="28079.042405"/>
    <n v="0.4960683689147436"/>
    <n v="105.82564252790382"/>
    <x v="0"/>
  </r>
  <r>
    <x v="370"/>
    <n v="24"/>
    <n v="18.3"/>
    <n v="103635.82"/>
    <n v="48393.260456000004"/>
    <n v="152029.080456"/>
    <n v="0.68168418626983751"/>
    <n v="0.159"/>
    <n v="666.21"/>
    <n v="139904.1"/>
    <n v="81646.609524"/>
    <n v="58257.490475999999"/>
    <n v="0.58358982706010754"/>
    <n v="87.446136317377395"/>
    <x v="0"/>
  </r>
  <r>
    <x v="371"/>
    <n v="24"/>
    <n v="16.100000000000001"/>
    <n v="35430.69"/>
    <n v="97679.275628999996"/>
    <n v="133109.96562899998"/>
    <n v="0.26617608856388209"/>
    <n v="0.155"/>
    <n v="623.1"/>
    <n v="130851"/>
    <n v="27384.630073"/>
    <n v="103466.36992700001"/>
    <n v="0.20928101484130807"/>
    <n v="166.05098688332532"/>
    <x v="0"/>
  </r>
  <r>
    <x v="372"/>
    <n v="24"/>
    <n v="14.8"/>
    <n v="40661.29"/>
    <n v="80923.673788999993"/>
    <n v="121584.963789"/>
    <n v="0.33442696146674922"/>
    <n v="0.13900000000000001"/>
    <n v="526.80999999999995"/>
    <n v="110630.1"/>
    <n v="32875.774597000003"/>
    <n v="77754.325402999995"/>
    <n v="0.29716844328080694"/>
    <n v="147.59462691103056"/>
    <x v="0"/>
  </r>
  <r>
    <x v="373"/>
    <n v="51"/>
    <n v="1.7"/>
    <n v="4732.75"/>
    <n v="11400.078089000001"/>
    <n v="16132.828089000001"/>
    <n v="0.29336145986871182"/>
    <n v="1.6E-2"/>
    <n v="73.647999999999996"/>
    <n v="15466.08"/>
    <n v="910.09286299999997"/>
    <n v="14555.987137"/>
    <n v="5.884444300042415E-2"/>
    <n v="197.64266696991095"/>
    <x v="1"/>
  </r>
  <r>
    <x v="374"/>
    <n v="51"/>
    <n v="0.9"/>
    <n v="1437.32"/>
    <n v="9167.4736680000005"/>
    <n v="10604.793668"/>
    <n v="0.13553493306872322"/>
    <n v="2E-3"/>
    <n v="10.527462"/>
    <n v="2210.7670199999998"/>
    <n v="759.97284400000001"/>
    <n v="1450.7941760000001"/>
    <n v="0.34375980694700253"/>
    <n v="137.81044054112948"/>
    <x v="1"/>
  </r>
  <r>
    <x v="375"/>
    <n v="11"/>
    <n v="12.9"/>
    <n v="43810.52"/>
    <n v="33070.903351000001"/>
    <n v="76881.423351000005"/>
    <n v="0.5698453292154112"/>
    <n v="0.129"/>
    <n v="370.341972"/>
    <n v="77771.814119999995"/>
    <n v="41213.009037000003"/>
    <n v="36558.805082999999"/>
    <n v="0.52992217686229282"/>
    <n v="98.716342858918509"/>
    <x v="2"/>
  </r>
  <r>
    <x v="376"/>
    <n v="11"/>
    <n v="23.2"/>
    <n v="125628.29"/>
    <n v="75877.627261999995"/>
    <n v="201505.91726199997"/>
    <n v="0.62344715086781721"/>
    <n v="0.21099999999999999"/>
    <n v="905.33875499999999"/>
    <n v="190121.13855"/>
    <n v="128977.469358"/>
    <n v="61143.669192000001"/>
    <n v="0.67839626009855913"/>
    <n v="67.536785379302586"/>
    <x v="2"/>
  </r>
  <r>
    <x v="377"/>
    <n v="11"/>
    <n v="13.4"/>
    <n v="53485.25"/>
    <n v="49788.554517999997"/>
    <n v="103273.80451799999"/>
    <n v="0.51789754671696875"/>
    <n v="0.13100000000000001"/>
    <n v="512.22126600000001"/>
    <n v="107566.46586"/>
    <n v="52436.965682000002"/>
    <n v="55129.500178000002"/>
    <n v="0.48748432202139846"/>
    <n v="107.62829237550633"/>
    <x v="2"/>
  </r>
  <r>
    <x v="378"/>
    <n v="11"/>
    <n v="21.1"/>
    <n v="65239.53"/>
    <n v="60113.458657000003"/>
    <n v="125352.98865700001"/>
    <n v="0.52044654618098618"/>
    <n v="0.20300000000000001"/>
    <n v="577.36305900000002"/>
    <n v="121246.24239"/>
    <n v="70251.543267999994"/>
    <n v="50994.699121999998"/>
    <n v="0.57941212761076144"/>
    <n v="88.32345320174008"/>
    <x v="2"/>
  </r>
  <r>
    <x v="379"/>
    <n v="51"/>
    <n v="1.9"/>
    <n v="2758.83"/>
    <n v="13300.924985"/>
    <n v="16059.754985"/>
    <n v="0.17178531070846223"/>
    <n v="0.02"/>
    <n v="82.936980000000005"/>
    <n v="17416.765800000001"/>
    <n v="8020.8051720000003"/>
    <n v="9395.9606280000007"/>
    <n v="0.46052207764084419"/>
    <n v="113.29036369542271"/>
    <x v="1"/>
  </r>
  <r>
    <x v="380"/>
    <n v="11"/>
    <n v="6.3"/>
    <n v="14070.9"/>
    <n v="27524.224988999998"/>
    <n v="41595.124988999996"/>
    <n v="0.33828243102337374"/>
    <n v="8.7999999999999995E-2"/>
    <n v="290.02168799999998"/>
    <n v="60904.554479999999"/>
    <n v="15320.947397"/>
    <n v="45583.607083000003"/>
    <n v="0.25155667794977687"/>
    <n v="157.17309763054686"/>
    <x v="2"/>
  </r>
  <r>
    <x v="381"/>
    <n v="51"/>
    <n v="7.1"/>
    <n v="8077.2"/>
    <n v="32433.271219999999"/>
    <n v="40510.471219999999"/>
    <n v="0.19938548619035293"/>
    <n v="5.8000000000000003E-2"/>
    <n v="155.03399999999999"/>
    <n v="32557.14"/>
    <n v="1191.346125"/>
    <n v="31365.793874999999"/>
    <n v="3.6592468656644901E-2"/>
    <n v="202.31558158210458"/>
    <x v="1"/>
  </r>
  <r>
    <x v="382"/>
    <n v="24"/>
    <n v="21.9"/>
    <n v="133164.29"/>
    <n v="138912.55305300001"/>
    <n v="272076.84305300005"/>
    <n v="0.48943632433304829"/>
    <n v="0.20200000000000001"/>
    <n v="1198.2490519999999"/>
    <n v="251632.30092000001"/>
    <n v="137890.53057800001"/>
    <n v="113741.770342"/>
    <n v="0.5479842217149965"/>
    <n v="94.923313439850745"/>
    <x v="0"/>
  </r>
  <r>
    <x v="383"/>
    <n v="24"/>
    <n v="17.100000000000001"/>
    <n v="4605.38"/>
    <n v="64341.821236999996"/>
    <n v="68947.201237000001"/>
    <n v="6.6795749753052441E-2"/>
    <n v="0.182"/>
    <n v="346.892"/>
    <n v="72847.320000000007"/>
    <n v="11885.479192999999"/>
    <n v="60961.840807"/>
    <n v="0.16315602541040627"/>
    <n v="175.73723466381469"/>
    <x v="0"/>
  </r>
  <r>
    <x v="384"/>
    <n v="24"/>
    <n v="14.4"/>
    <n v="48380.76"/>
    <n v="30727.083449999998"/>
    <n v="79107.84345"/>
    <n v="0.61157981168553777"/>
    <n v="0.11700000000000001"/>
    <n v="293.25944700000002"/>
    <n v="61584.483869999996"/>
    <n v="49413.509835999997"/>
    <n v="12170.974034000001"/>
    <n v="0.80236947248446588"/>
    <n v="41.50241077826216"/>
    <x v="0"/>
  </r>
  <r>
    <x v="385"/>
    <n v="51"/>
    <n v="3.3"/>
    <n v="598.77"/>
    <n v="29435.848281999999"/>
    <n v="30034.618281999999"/>
    <n v="1.9935995003434018E-2"/>
    <n v="3.9E-2"/>
    <n v="186.840654"/>
    <n v="39236.537340000003"/>
    <n v="3551.6374479999999"/>
    <n v="35684.899892000001"/>
    <n v="9.0518625974144118E-2"/>
    <n v="190.99108854542973"/>
    <x v="1"/>
  </r>
  <r>
    <x v="386"/>
    <n v="11"/>
    <n v="16.100000000000001"/>
    <n v="32651.95"/>
    <n v="23033.115467"/>
    <n v="55685.065467"/>
    <n v="0.5863681711813763"/>
    <n v="0.17"/>
    <n v="307.36"/>
    <n v="64545.599999999999"/>
    <n v="38553.585471999999"/>
    <n v="25992.014528"/>
    <n v="0.59730772464738102"/>
    <n v="84.565377824049975"/>
    <x v="2"/>
  </r>
  <r>
    <x v="387"/>
    <n v="51"/>
    <n v="19.399999999999999"/>
    <n v="30502.47"/>
    <n v="155394.148434"/>
    <n v="185896.618434"/>
    <n v="0.16408297395054272"/>
    <n v="0.19"/>
    <n v="918.84"/>
    <n v="192956.4"/>
    <n v="54498.425148000002"/>
    <n v="138457.97485200001"/>
    <n v="0.28243906472135677"/>
    <n v="150.68779640851508"/>
    <x v="1"/>
  </r>
  <r>
    <x v="388"/>
    <n v="24"/>
    <n v="28.7"/>
    <n v="75469.039999999994"/>
    <n v="107028.51575799999"/>
    <n v="182497.555758"/>
    <n v="0.41353452481344655"/>
    <n v="0.27900000000000003"/>
    <n v="891.12599999999998"/>
    <n v="187136.46"/>
    <n v="86679.009336000003"/>
    <n v="100457.450664"/>
    <n v="0.46318611208099164"/>
    <n v="112.73091646299177"/>
    <x v="0"/>
  </r>
  <r>
    <x v="389"/>
    <n v="11"/>
    <n v="1.1000000000000001"/>
    <n v="3708.06"/>
    <n v="6622.2636689999999"/>
    <n v="10330.323668999999"/>
    <n v="0.35894906285728695"/>
    <n v="1.4999999999999999E-2"/>
    <n v="67.185000000000002"/>
    <n v="14108.85"/>
    <n v="4341.461061"/>
    <n v="9767.3889390000004"/>
    <n v="0.30771190146610106"/>
    <n v="145.38050069211877"/>
    <x v="2"/>
  </r>
  <r>
    <x v="390"/>
    <n v="51"/>
    <n v="4.2"/>
    <n v="7707.62"/>
    <n v="23444.620294"/>
    <n v="31152.240293999999"/>
    <n v="0.24741783984904955"/>
    <n v="4.2999999999999997E-2"/>
    <n v="151.16701599999999"/>
    <n v="31745.073359999999"/>
    <n v="6293.7612790000003"/>
    <n v="25451.312081"/>
    <n v="0.19825946557522778"/>
    <n v="168.36551222920218"/>
    <x v="1"/>
  </r>
  <r>
    <x v="391"/>
    <n v="11"/>
    <n v="12.9"/>
    <n v="72424.160000000003"/>
    <n v="63323.832880000002"/>
    <n v="135747.99288000001"/>
    <n v="0.53351919585302676"/>
    <n v="0.11"/>
    <n v="606.59599000000003"/>
    <n v="127385.15790000001"/>
    <n v="61903.068958000003"/>
    <n v="65482.088942000002"/>
    <n v="0.48595197414282126"/>
    <n v="107.95008543000753"/>
    <x v="2"/>
  </r>
  <r>
    <x v="392"/>
    <n v="24"/>
    <n v="12.7"/>
    <n v="8971.5499999999993"/>
    <n v="96961.686900999994"/>
    <n v="105933.236901"/>
    <n v="8.4690605729194984E-2"/>
    <n v="0.14799999999999999"/>
    <n v="548.63599999999997"/>
    <n v="115213.56"/>
    <n v="19989.665427"/>
    <n v="95223.894572999998"/>
    <n v="0.17350097876499954"/>
    <n v="173.56479445935011"/>
    <x v="0"/>
  </r>
  <r>
    <x v="393"/>
    <n v="11"/>
    <n v="0"/>
    <n v="0"/>
    <n v="0"/>
    <n v="0"/>
    <n v="0"/>
    <n v="0"/>
    <n v="0"/>
    <n v="0"/>
    <n v="0"/>
    <n v="0"/>
    <n v="0"/>
    <n v="0"/>
    <x v="2"/>
  </r>
  <r>
    <x v="394"/>
    <n v="51"/>
    <n v="1"/>
    <n v="1985.24"/>
    <n v="9592.058959"/>
    <n v="11577.298959"/>
    <n v="0.17147695736549218"/>
    <n v="2.1999999999999999E-2"/>
    <n v="120.285594"/>
    <n v="25259.974740000001"/>
    <n v="7963.5270989999999"/>
    <n v="17296.447640999999"/>
    <n v="0.31526267072585362"/>
    <n v="143.79483914757071"/>
    <x v="1"/>
  </r>
  <r>
    <x v="395"/>
    <n v="51"/>
    <n v="6.7"/>
    <n v="22853.91"/>
    <n v="59962.113182000001"/>
    <n v="82816.023182000004"/>
    <n v="0.2759600029305353"/>
    <n v="7.0000000000000007E-2"/>
    <n v="408.36795999999998"/>
    <n v="85757.271599999993"/>
    <n v="20736.062922000001"/>
    <n v="65021.208678000003"/>
    <n v="0.24179947117160852"/>
    <n v="159.22211105396224"/>
    <x v="1"/>
  </r>
  <r>
    <x v="396"/>
    <n v="51"/>
    <n v="1"/>
    <n v="2539.42"/>
    <n v="4758.0836849999996"/>
    <n v="7297.5036849999997"/>
    <n v="0.34798475062366485"/>
    <n v="0"/>
    <n v="0"/>
    <n v="0"/>
    <n v="0"/>
    <n v="0"/>
    <n v="0"/>
    <n v="0"/>
    <x v="1"/>
  </r>
  <r>
    <x v="397"/>
    <n v="24"/>
    <n v="21.2"/>
    <n v="104608.97"/>
    <n v="58378.750975000003"/>
    <n v="162987.720975"/>
    <n v="0.64182117140005612"/>
    <n v="0.20599999999999999"/>
    <n v="682.06600000000003"/>
    <n v="143233.85999999999"/>
    <n v="101099.07855799999"/>
    <n v="42134.781442"/>
    <n v="0.70583225612994027"/>
    <n v="61.775226212712546"/>
    <x v="0"/>
  </r>
  <r>
    <x v="398"/>
    <n v="11"/>
    <n v="10.8"/>
    <n v="52459.16"/>
    <n v="57516.16113"/>
    <n v="109975.32113"/>
    <n v="0.47700847300085536"/>
    <n v="0.10100000000000001"/>
    <n v="465.5292"/>
    <n v="97761.131999999998"/>
    <n v="40929.898723999999"/>
    <n v="56831.233275999999"/>
    <n v="0.41867251213907791"/>
    <n v="122.07877245079364"/>
    <x v="2"/>
  </r>
  <r>
    <x v="399"/>
    <n v="51"/>
    <n v="3.2"/>
    <n v="6167.04"/>
    <n v="27755.515200000002"/>
    <n v="33922.555200000003"/>
    <n v="0.18179762590525608"/>
    <n v="2.1999999999999999E-2"/>
    <n v="110.99"/>
    <n v="23307.9"/>
    <n v="7408.4330229999996"/>
    <n v="15899.466977"/>
    <n v="0.31785072970966921"/>
    <n v="143.25134676096945"/>
    <x v="1"/>
  </r>
  <r>
    <x v="400"/>
    <n v="11"/>
    <n v="4.8"/>
    <n v="23035.86"/>
    <n v="48169.260675999998"/>
    <n v="71205.120675999991"/>
    <n v="0.32351409254425073"/>
    <n v="4.8000000000000001E-2"/>
    <n v="312.81599999999997"/>
    <n v="65691.360000000001"/>
    <n v="22263.355237"/>
    <n v="43428.004762999997"/>
    <n v="0.33890842322338888"/>
    <n v="138.82923112308833"/>
    <x v="2"/>
  </r>
  <r>
    <x v="401"/>
    <n v="11"/>
    <n v="15"/>
    <n v="69791.27"/>
    <n v="57374.232221999999"/>
    <n v="127165.50222200001"/>
    <n v="0.54882235182118366"/>
    <n v="0.121"/>
    <n v="509.91941000000003"/>
    <n v="107083.07610000001"/>
    <n v="46788.761672000001"/>
    <n v="60294.314427999998"/>
    <n v="0.43693890179533235"/>
    <n v="118.24283062298019"/>
    <x v="2"/>
  </r>
  <r>
    <x v="402"/>
    <n v="11"/>
    <n v="9.1"/>
    <n v="55726.55"/>
    <n v="37530.253854000002"/>
    <n v="93256.803853999998"/>
    <n v="0.59756015322210465"/>
    <n v="8.6999999999999994E-2"/>
    <n v="412.68171599999999"/>
    <n v="86663.160359999994"/>
    <n v="42763.429021999997"/>
    <n v="43899.731337999998"/>
    <n v="0.49344414448261648"/>
    <n v="106.37672965865053"/>
    <x v="2"/>
  </r>
  <r>
    <x v="403"/>
    <n v="11"/>
    <n v="8.1999999999999993"/>
    <n v="43818.71"/>
    <n v="36099.310501"/>
    <n v="79918.020500999992"/>
    <n v="0.54829573762342765"/>
    <n v="4.3999999999999997E-2"/>
    <n v="208.82400000000001"/>
    <n v="43853.04"/>
    <n v="19263.371199000001"/>
    <n v="24589.668801"/>
    <n v="0.43927105621411883"/>
    <n v="117.75307819503504"/>
    <x v="2"/>
  </r>
  <r>
    <x v="404"/>
    <n v="51"/>
    <n v="8.5"/>
    <n v="11140.86"/>
    <n v="77787.839980000004"/>
    <n v="88928.699980000005"/>
    <n v="0.12527856589048947"/>
    <n v="9.1999999999999998E-2"/>
    <n v="442.61200000000002"/>
    <n v="92948.52"/>
    <n v="34072.363475999999"/>
    <n v="58876.156523999998"/>
    <n v="0.36657241531118512"/>
    <n v="133.01979278465112"/>
    <x v="1"/>
  </r>
  <r>
    <x v="405"/>
    <n v="24"/>
    <n v="15.3"/>
    <n v="54447.33"/>
    <n v="96274.501245000007"/>
    <n v="150721.83124500001"/>
    <n v="0.36124381949350964"/>
    <n v="0.159"/>
    <n v="767.49300000000005"/>
    <n v="161173.53"/>
    <n v="48900.615874000003"/>
    <n v="112272.914126"/>
    <n v="0.30340351715321989"/>
    <n v="146.28526139782383"/>
    <x v="0"/>
  </r>
  <r>
    <x v="406"/>
    <n v="11"/>
    <n v="5.5"/>
    <n v="22192.43"/>
    <n v="16707.966536"/>
    <n v="38900.396536"/>
    <n v="0.57049367040416232"/>
    <n v="5.0999999999999997E-2"/>
    <n v="167.28"/>
    <n v="35128.800000000003"/>
    <n v="17385.341561000001"/>
    <n v="17743.458439000002"/>
    <n v="0.49490280228758171"/>
    <n v="106.07041151960786"/>
    <x v="2"/>
  </r>
  <r>
    <x v="407"/>
    <n v="51"/>
    <n v="8"/>
    <n v="16243.33"/>
    <n v="63187.069060000002"/>
    <n v="79430.399059999996"/>
    <n v="0.20449765067565809"/>
    <n v="9.7000000000000003E-2"/>
    <n v="456.77300000000002"/>
    <n v="95922.33"/>
    <n v="30467.547774999999"/>
    <n v="65454.782225000003"/>
    <n v="0.31762726963575633"/>
    <n v="143.29827337649115"/>
    <x v="1"/>
  </r>
  <r>
    <x v="408"/>
    <n v="24"/>
    <n v="6.8"/>
    <n v="26510.68"/>
    <n v="15886.638967999999"/>
    <n v="42397.318968"/>
    <n v="0.62529142514906011"/>
    <n v="9.5000000000000001E-2"/>
    <n v="282.52999999999997"/>
    <n v="59331.3"/>
    <n v="36844.458700000003"/>
    <n v="22486.8413"/>
    <n v="0.62099530433346317"/>
    <n v="79.590986089972759"/>
    <x v="0"/>
  </r>
  <r>
    <x v="409"/>
    <n v="11"/>
    <n v="21.3"/>
    <n v="139796.26"/>
    <n v="75399.773281000002"/>
    <n v="215196.03328100001"/>
    <n v="0.64962284791493341"/>
    <n v="0.23"/>
    <n v="1080.3785399999999"/>
    <n v="226879.49340000001"/>
    <n v="176327.23413500001"/>
    <n v="50552.259265000001"/>
    <n v="0.77718453745013516"/>
    <n v="46.791247135471615"/>
    <x v="2"/>
  </r>
  <r>
    <x v="410"/>
    <n v="11"/>
    <n v="11.2"/>
    <n v="49131.07"/>
    <n v="26368.125919999999"/>
    <n v="75499.195919999998"/>
    <n v="0.6507495795327406"/>
    <n v="0.13100000000000001"/>
    <n v="459.67899999999997"/>
    <n v="96532.59"/>
    <n v="64778.983537"/>
    <n v="31753.606463"/>
    <n v="0.67105817358676489"/>
    <n v="69.077783546779386"/>
    <x v="2"/>
  </r>
  <r>
    <x v="411"/>
    <n v="24"/>
    <n v="26.3"/>
    <n v="84192.12"/>
    <n v="169644.96191799999"/>
    <n v="253837.08191799998"/>
    <n v="0.33167778073968557"/>
    <n v="0.26700000000000002"/>
    <n v="1250.3610000000001"/>
    <n v="262575.81"/>
    <n v="98992.850617999997"/>
    <n v="163582.959382"/>
    <n v="0.37700674185485705"/>
    <n v="130.82858421048002"/>
    <x v="0"/>
  </r>
  <r>
    <x v="412"/>
    <n v="51"/>
    <n v="10.9"/>
    <n v="12879.13"/>
    <n v="53181.408065000003"/>
    <n v="66060.538065000001"/>
    <n v="0.19495950800957193"/>
    <n v="0.107"/>
    <n v="345.09875399999999"/>
    <n v="72470.738339999996"/>
    <n v="27476.712296999998"/>
    <n v="44994.026042999998"/>
    <n v="0.37914216035845621"/>
    <n v="130.38014632472419"/>
    <x v="1"/>
  </r>
  <r>
    <x v="413"/>
    <n v="24"/>
    <n v="19.100000000000001"/>
    <n v="74060.77"/>
    <n v="53689.583768999997"/>
    <n v="127750.35376900001"/>
    <n v="0.57973044938816942"/>
    <n v="0.20899999999999999"/>
    <n v="671.30799999999999"/>
    <n v="140974.68"/>
    <n v="86643.711584999997"/>
    <n v="54330.968415000003"/>
    <n v="0.61460477572993955"/>
    <n v="80.932997096712697"/>
    <x v="0"/>
  </r>
  <r>
    <x v="414"/>
    <n v="51"/>
    <n v="2.9"/>
    <n v="14995.81"/>
    <n v="22457.686738"/>
    <n v="37453.496738000002"/>
    <n v="0.40038477862029309"/>
    <n v="7.0000000000000001E-3"/>
    <n v="43.476999999999997"/>
    <n v="9130.17"/>
    <n v="2112.6639019999998"/>
    <n v="7017.5060979999998"/>
    <n v="0.2313937092080432"/>
    <n v="161.40732106631094"/>
    <x v="1"/>
  </r>
  <r>
    <x v="415"/>
    <n v="51"/>
    <n v="2.2999999999999998"/>
    <n v="5820.08"/>
    <n v="21179.624046000001"/>
    <n v="26999.704045999999"/>
    <n v="0.21556088133722501"/>
    <n v="2.5999999999999999E-2"/>
    <n v="145.392"/>
    <n v="30532.32"/>
    <n v="15551.127442000001"/>
    <n v="14981.192558000001"/>
    <n v="0.5093333045769205"/>
    <n v="103.04000603884671"/>
    <x v="1"/>
  </r>
  <r>
    <x v="416"/>
    <n v="11"/>
    <n v="21.5"/>
    <n v="49850.5"/>
    <n v="30787.396765000001"/>
    <n v="80637.896764999998"/>
    <n v="0.61820188769651874"/>
    <n v="0.248"/>
    <n v="423.83199999999999"/>
    <n v="89004.72"/>
    <n v="46309.949629000002"/>
    <n v="42694.770370999999"/>
    <n v="0.52030891877419538"/>
    <n v="100.73512705741898"/>
    <x v="2"/>
  </r>
  <r>
    <x v="417"/>
    <n v="11"/>
    <n v="7.9"/>
    <n v="28123.48"/>
    <n v="25478.81134"/>
    <n v="53602.291339999996"/>
    <n v="0.52466936201686643"/>
    <n v="8.4000000000000005E-2"/>
    <n v="282.26998800000001"/>
    <n v="59276.697480000003"/>
    <n v="23952.858904000001"/>
    <n v="35323.838576000002"/>
    <n v="0.4040855837503719"/>
    <n v="125.1420274124219"/>
    <x v="2"/>
  </r>
  <r>
    <x v="418"/>
    <n v="11"/>
    <n v="2.6"/>
    <n v="7171.02"/>
    <n v="17278.858937000001"/>
    <n v="24449.878937000001"/>
    <n v="0.29329470376837308"/>
    <n v="6.0999999999999999E-2"/>
    <n v="300.11481500000002"/>
    <n v="63024.111149999997"/>
    <n v="19754.581103"/>
    <n v="43269.530047"/>
    <n v="0.31344481885644176"/>
    <n v="144.17658804014724"/>
    <x v="2"/>
  </r>
  <r>
    <x v="419"/>
    <n v="51"/>
    <n v="0.7"/>
    <n v="613.28"/>
    <n v="8552.1704320000008"/>
    <n v="9165.4504320000015"/>
    <n v="6.6912150641152454E-2"/>
    <n v="0"/>
    <n v="0"/>
    <n v="0"/>
    <n v="0"/>
    <n v="0"/>
    <n v="0"/>
    <n v="0"/>
    <x v="1"/>
  </r>
  <r>
    <x v="420"/>
    <n v="11"/>
    <n v="5.4"/>
    <n v="29150.39"/>
    <n v="29500.094437"/>
    <n v="58650.484436999999"/>
    <n v="0.49701874212671132"/>
    <n v="3.2000000000000001E-2"/>
    <n v="187.10400000000001"/>
    <n v="39291.839999999997"/>
    <n v="16283.071497999999"/>
    <n v="23008.768501999999"/>
    <n v="0.41441356520845041"/>
    <n v="122.9731513062254"/>
    <x v="2"/>
  </r>
  <r>
    <x v="421"/>
    <n v="11"/>
    <n v="12"/>
    <n v="66308.53"/>
    <n v="53139.471944999998"/>
    <n v="119448.001945"/>
    <n v="0.55512464771517778"/>
    <n v="9.2999999999999999E-2"/>
    <n v="453.56099999999998"/>
    <n v="95247.81"/>
    <n v="38852.710818"/>
    <n v="56395.099181999998"/>
    <n v="0.40791185454027762"/>
    <n v="124.3385105465417"/>
    <x v="2"/>
  </r>
  <r>
    <x v="422"/>
    <n v="11"/>
    <n v="2"/>
    <n v="5717.81"/>
    <n v="7201.3912780000001"/>
    <n v="12919.201278"/>
    <n v="0.4425823142593816"/>
    <n v="2.4E-2"/>
    <n v="72.792720000000003"/>
    <n v="15286.4712"/>
    <n v="5187.9849960000001"/>
    <n v="10098.486204000001"/>
    <n v="0.33938408205027726"/>
    <n v="138.72934276944179"/>
    <x v="2"/>
  </r>
  <r>
    <x v="423"/>
    <n v="51"/>
    <n v="14.6"/>
    <n v="7404.39"/>
    <n v="65842.346544999993"/>
    <n v="73246.736544999992"/>
    <n v="0.10108832624168895"/>
    <n v="0.13400000000000001"/>
    <n v="339.55599999999998"/>
    <n v="71306.759999999995"/>
    <n v="29258.716591"/>
    <n v="42048.043408999998"/>
    <n v="0.4103217786223915"/>
    <n v="123.83242648929779"/>
    <x v="1"/>
  </r>
  <r>
    <x v="424"/>
    <n v="11"/>
    <n v="0"/>
    <n v="0"/>
    <n v="0"/>
    <n v="0"/>
    <n v="0"/>
    <n v="0"/>
    <n v="0"/>
    <n v="0"/>
    <n v="0"/>
    <n v="0"/>
    <n v="0"/>
    <n v="0"/>
    <x v="2"/>
  </r>
  <r>
    <x v="425"/>
    <n v="11"/>
    <n v="17.8"/>
    <n v="74038.289999999994"/>
    <n v="56978.607151999997"/>
    <n v="131016.89715199999"/>
    <n v="0.56510489569985811"/>
    <n v="0.17399999999999999"/>
    <n v="650.23800000000006"/>
    <n v="136549.98000000001"/>
    <n v="61565.97163"/>
    <n v="74984.008369999996"/>
    <n v="0.45086767226183405"/>
    <n v="115.31778882501483"/>
    <x v="2"/>
  </r>
  <r>
    <x v="426"/>
    <n v="11"/>
    <n v="17.600000000000001"/>
    <n v="67057.899999999994"/>
    <n v="35727.861302999998"/>
    <n v="102785.76130299999"/>
    <n v="0.65240456605970365"/>
    <n v="0.20499999999999999"/>
    <n v="607.62676499999998"/>
    <n v="127601.62065"/>
    <n v="100947.17021500001"/>
    <n v="26654.450434999999"/>
    <n v="0.79111197570044345"/>
    <n v="43.866485102906879"/>
    <x v="2"/>
  </r>
  <r>
    <x v="427"/>
    <n v="51"/>
    <n v="2.8"/>
    <n v="2515.0700000000002"/>
    <n v="14342.892959000001"/>
    <n v="16857.962959"/>
    <n v="0.14919180959863682"/>
    <n v="2.3E-2"/>
    <n v="66.357575999999995"/>
    <n v="13935.09096"/>
    <n v="5485.0661030000001"/>
    <n v="8450.0248570000003"/>
    <n v="0.39361537852494938"/>
    <n v="127.34077050976065"/>
    <x v="1"/>
  </r>
  <r>
    <x v="428"/>
    <n v="51"/>
    <n v="3.1"/>
    <n v="4432.3599999999997"/>
    <n v="16432.188974000001"/>
    <n v="20864.548974000001"/>
    <n v="0.2124349778911257"/>
    <n v="3.5000000000000003E-2"/>
    <n v="108.605"/>
    <n v="22807.05"/>
    <n v="9290.4454270000006"/>
    <n v="13516.604573000001"/>
    <n v="0.4073497198015526"/>
    <n v="124.45655884167395"/>
    <x v="1"/>
  </r>
  <r>
    <x v="429"/>
    <n v="24"/>
    <n v="22.1"/>
    <n v="76438.97"/>
    <n v="64322.557582000001"/>
    <n v="140761.52758200001"/>
    <n v="0.54303879272318079"/>
    <n v="0.23400000000000001"/>
    <n v="675.79200000000003"/>
    <n v="141916.32"/>
    <n v="69377.983988000007"/>
    <n v="72538.336012"/>
    <n v="0.48886543836536916"/>
    <n v="107.33825794327248"/>
    <x v="0"/>
  </r>
  <r>
    <x v="430"/>
    <n v="51"/>
    <n v="0"/>
    <n v="0"/>
    <n v="0"/>
    <n v="0"/>
    <n v="0"/>
    <n v="0"/>
    <n v="0"/>
    <n v="0"/>
    <n v="0"/>
    <n v="0"/>
    <n v="0"/>
    <n v="0"/>
    <x v="1"/>
  </r>
  <r>
    <x v="431"/>
    <n v="11"/>
    <n v="18"/>
    <n v="104745.08"/>
    <n v="82364.916127999997"/>
    <n v="187109.996128"/>
    <n v="0.55980483227814826"/>
    <n v="0.18099999999999999"/>
    <n v="906.26482799999997"/>
    <n v="190315.61387999999"/>
    <n v="87377.519507999998"/>
    <n v="102938.09437200001"/>
    <n v="0.45911902721283965"/>
    <n v="113.58500428530368"/>
    <x v="2"/>
  </r>
  <r>
    <x v="432"/>
    <n v="11"/>
    <n v="9"/>
    <n v="42995.91"/>
    <n v="39559.292465999999"/>
    <n v="82555.202466000002"/>
    <n v="0.52081405793544844"/>
    <n v="0.107"/>
    <n v="499.262"/>
    <n v="104845.02"/>
    <n v="40599.939510999997"/>
    <n v="64245.080489"/>
    <n v="0.3872376533573077"/>
    <n v="128.68009279496536"/>
    <x v="2"/>
  </r>
  <r>
    <x v="433"/>
    <n v="11"/>
    <n v="9.5"/>
    <n v="15179.94"/>
    <n v="7782.5122240000001"/>
    <n v="22962.452224000001"/>
    <n v="0.66107660679786462"/>
    <n v="0.14099999999999999"/>
    <n v="154.12597199999999"/>
    <n v="32366.454119999999"/>
    <n v="23581.819223999999"/>
    <n v="8784.6348959999996"/>
    <n v="0.72858828268828602"/>
    <n v="56.996460635459933"/>
    <x v="2"/>
  </r>
  <r>
    <x v="434"/>
    <n v="51"/>
    <n v="0.7"/>
    <n v="751.78"/>
    <n v="2608.6403380000002"/>
    <n v="3360.4203379999999"/>
    <n v="0.22371606060670141"/>
    <n v="0"/>
    <n v="0"/>
    <n v="0"/>
    <n v="0"/>
    <n v="0"/>
    <n v="0"/>
    <n v="0"/>
    <x v="1"/>
  </r>
  <r>
    <x v="435"/>
    <n v="11"/>
    <n v="25.2"/>
    <n v="178520.24"/>
    <n v="78088.843242999996"/>
    <n v="256609.08324299997"/>
    <n v="0.69568948122910934"/>
    <n v="0.249"/>
    <n v="1303.3230209999999"/>
    <n v="273697.83441000001"/>
    <n v="173734.377347"/>
    <n v="99963.457062999994"/>
    <n v="0.63476708802432646"/>
    <n v="76.698911514891435"/>
    <x v="2"/>
  </r>
  <r>
    <x v="436"/>
    <n v="24"/>
    <n v="9.4"/>
    <n v="15292.34"/>
    <n v="82894.418894000002"/>
    <n v="98186.758893999999"/>
    <n v="0.15574747727959157"/>
    <n v="0.123"/>
    <n v="627.53283899999997"/>
    <n v="131781.89619"/>
    <n v="23551.338315000001"/>
    <n v="108230.557875"/>
    <n v="0.17871451994471413"/>
    <n v="172.46995081161003"/>
    <x v="0"/>
  </r>
  <r>
    <x v="437"/>
    <n v="24"/>
    <n v="20"/>
    <n v="103421.35"/>
    <n v="83772.653076999995"/>
    <n v="187194.003077"/>
    <n v="0.55248217517662079"/>
    <n v="0.214"/>
    <n v="952.08600000000001"/>
    <n v="199938.06"/>
    <n v="99588.676819999993"/>
    <n v="100349.38318"/>
    <n v="0.49809764494063807"/>
    <n v="105.399494562466"/>
    <x v="0"/>
  </r>
  <r>
    <x v="438"/>
    <n v="11"/>
    <n v="19.2"/>
    <n v="88699.87"/>
    <n v="61613.093965"/>
    <n v="150312.963965"/>
    <n v="0.59010126379154848"/>
    <n v="0.19500000000000001"/>
    <n v="874.479645"/>
    <n v="183640.72545"/>
    <n v="78642.580830000006"/>
    <n v="104998.14462000001"/>
    <n v="0.42824150600195754"/>
    <n v="120.06928373958894"/>
    <x v="2"/>
  </r>
  <r>
    <x v="439"/>
    <n v="11"/>
    <n v="20.399999999999999"/>
    <n v="70848.7"/>
    <n v="40192.584756999997"/>
    <n v="111041.28475699999"/>
    <n v="0.63803926760252772"/>
    <n v="0.22800000000000001"/>
    <n v="595.44685200000004"/>
    <n v="125043.83891999999"/>
    <n v="68666.885672000004"/>
    <n v="56376.953247999998"/>
    <n v="0.54914249486479227"/>
    <n v="94.68007607839364"/>
    <x v="2"/>
  </r>
  <r>
    <x v="440"/>
    <n v="11"/>
    <n v="10.3"/>
    <n v="55149.03"/>
    <n v="37881.597478999996"/>
    <n v="93030.627478999988"/>
    <n v="0.59280509542353577"/>
    <n v="0.128"/>
    <n v="572.03200000000004"/>
    <n v="120126.72"/>
    <n v="53286.608454000001"/>
    <n v="66840.111546"/>
    <n v="0.44358664295503947"/>
    <n v="116.8468049794417"/>
    <x v="2"/>
  </r>
  <r>
    <x v="441"/>
    <n v="11"/>
    <n v="13.2"/>
    <n v="74410.55"/>
    <n v="63191.526933000001"/>
    <n v="137602.076933"/>
    <n v="0.54076618361095907"/>
    <n v="0.11899999999999999"/>
    <n v="661.22956899999997"/>
    <n v="138858.20949000001"/>
    <n v="57893.432394000003"/>
    <n v="80964.777096000005"/>
    <n v="0.41692480845483787"/>
    <n v="122.44579022448406"/>
    <x v="2"/>
  </r>
  <r>
    <x v="442"/>
    <n v="11"/>
    <n v="10.1"/>
    <n v="44080.9"/>
    <n v="20249.025455999999"/>
    <n v="64329.925455999997"/>
    <n v="0.68523163500554951"/>
    <n v="9.4E-2"/>
    <n v="312.55"/>
    <n v="65635.5"/>
    <n v="36163.190718999998"/>
    <n v="29472.309281000002"/>
    <n v="0.55096998909126915"/>
    <n v="94.296302290833466"/>
    <x v="2"/>
  </r>
  <r>
    <x v="443"/>
    <n v="11"/>
    <n v="8.6"/>
    <n v="48408.84"/>
    <n v="36274.500029000003"/>
    <n v="84683.340028999999"/>
    <n v="0.57164537893075873"/>
    <n v="8.1000000000000003E-2"/>
    <n v="407.26799999999997"/>
    <n v="85526.28"/>
    <n v="34363.166222"/>
    <n v="51163.113777999999"/>
    <n v="0.40178488088105785"/>
    <n v="125.62517501497786"/>
    <x v="2"/>
  </r>
  <r>
    <x v="444"/>
    <n v="24"/>
    <n v="7.9"/>
    <n v="8631.4699999999993"/>
    <n v="74136.040458999996"/>
    <n v="82767.510458999997"/>
    <n v="0.10428572699762081"/>
    <n v="9.7000000000000003E-2"/>
    <n v="507.01900000000001"/>
    <n v="106473.99"/>
    <n v="12523.701177000001"/>
    <n v="93950.288822999995"/>
    <n v="0.11762216459625492"/>
    <n v="185.29934543478646"/>
    <x v="0"/>
  </r>
  <r>
    <x v="445"/>
    <n v="24"/>
    <n v="18.7"/>
    <n v="21371.9"/>
    <n v="34430.771957999998"/>
    <n v="55802.671957999999"/>
    <n v="0.38299062123916949"/>
    <n v="0.18"/>
    <n v="268.65107999999998"/>
    <n v="56416.726799999997"/>
    <n v="24551.096934000001"/>
    <n v="31865.629865999999"/>
    <n v="0.43517407560766186"/>
    <n v="118.61344412239103"/>
    <x v="0"/>
  </r>
  <r>
    <x v="446"/>
    <n v="11"/>
    <n v="7.2"/>
    <n v="18506.13"/>
    <n v="29635.951625000002"/>
    <n v="48142.081625000006"/>
    <n v="0.38440651869091252"/>
    <n v="6.3E-2"/>
    <n v="207.22501800000001"/>
    <n v="43517.253779999999"/>
    <n v="11857.267883"/>
    <n v="31659.985896999999"/>
    <n v="0.27247279763893228"/>
    <n v="152.78071249582422"/>
    <x v="2"/>
  </r>
  <r>
    <x v="447"/>
    <n v="11"/>
    <n v="26.8"/>
    <n v="89258.74"/>
    <n v="57744.616585000003"/>
    <n v="147003.356585"/>
    <n v="0.60718844843783537"/>
    <n v="0.28699999999999998"/>
    <n v="840.91"/>
    <n v="176591.1"/>
    <n v="103487.02422000001"/>
    <n v="73104.075779999999"/>
    <n v="0.58602627323800582"/>
    <n v="86.934482620018798"/>
    <x v="2"/>
  </r>
  <r>
    <x v="448"/>
    <n v="51"/>
    <n v="2.9"/>
    <n v="4112.21"/>
    <n v="33590.978302000003"/>
    <n v="37703.188302000002"/>
    <n v="0.10906796441355236"/>
    <n v="8.0000000000000002E-3"/>
    <n v="47.951999999999998"/>
    <n v="10069.92"/>
    <n v="2194.5636650000001"/>
    <n v="7875.3563350000004"/>
    <n v="0.21793258188744302"/>
    <n v="164.23415780363698"/>
    <x v="1"/>
  </r>
  <r>
    <x v="449"/>
    <n v="51"/>
    <n v="13.1"/>
    <n v="15690.55"/>
    <n v="73744.461628999998"/>
    <n v="89435.011629000001"/>
    <n v="0.17544080013192748"/>
    <n v="0.14199999999999999"/>
    <n v="438.08164399999998"/>
    <n v="91997.145239999998"/>
    <n v="37161.920893000002"/>
    <n v="54835.224347000003"/>
    <n v="0.4039464572085672"/>
    <n v="125.17124398620091"/>
    <x v="1"/>
  </r>
  <r>
    <x v="450"/>
    <n v="51"/>
    <n v="6.9"/>
    <n v="13248.67"/>
    <n v="91412.604753000007"/>
    <n v="104661.27475300001"/>
    <n v="0.12658617078061379"/>
    <n v="6.8000000000000005E-2"/>
    <n v="470.36116800000002"/>
    <n v="98775.845279999994"/>
    <n v="45132.342900000003"/>
    <n v="53643.502379999998"/>
    <n v="0.45691679754360293"/>
    <n v="114.0474725158434"/>
    <x v="1"/>
  </r>
  <r>
    <x v="451"/>
    <n v="51"/>
    <n v="0.5"/>
    <n v="838.74"/>
    <n v="3968.1559689999999"/>
    <n v="4806.8959690000002"/>
    <n v="0.17448682172634719"/>
    <n v="3.0000000000000001E-3"/>
    <n v="13.539"/>
    <n v="2843.19"/>
    <n v="1271.4125039999999"/>
    <n v="1571.7774959999999"/>
    <n v="0.447178170998069"/>
    <n v="116.0925840904055"/>
    <x v="1"/>
  </r>
  <r>
    <x v="452"/>
    <n v="11"/>
    <n v="2.8"/>
    <n v="10770.55"/>
    <n v="10003.492254999999"/>
    <n v="20774.042255"/>
    <n v="0.51846192800573943"/>
    <n v="3.1E-2"/>
    <n v="106.343237"/>
    <n v="22332.07977"/>
    <n v="9349.6721030000008"/>
    <n v="12982.407666999999"/>
    <n v="0.41866553403413714"/>
    <n v="122.0802378528312"/>
    <x v="2"/>
  </r>
  <r>
    <x v="453"/>
    <n v="51"/>
    <n v="0"/>
    <n v="0"/>
    <n v="0"/>
    <n v="0"/>
    <n v="0"/>
    <n v="2E-3"/>
    <n v="6.93"/>
    <n v="1455.3"/>
    <n v="286.72144400000002"/>
    <n v="1168.5785559999999"/>
    <n v="0.19701878925307498"/>
    <n v="168.62605425685425"/>
    <x v="1"/>
  </r>
  <r>
    <x v="454"/>
    <n v="11"/>
    <n v="3.4"/>
    <n v="9948.59"/>
    <n v="7244.5272830000004"/>
    <n v="17193.117283"/>
    <n v="0.57863794193021911"/>
    <n v="4.7E-2"/>
    <n v="125.72499999999999"/>
    <n v="26402.25"/>
    <n v="9920.7505409999994"/>
    <n v="16481.499458999999"/>
    <n v="0.37575398085390449"/>
    <n v="131.09166402068004"/>
    <x v="2"/>
  </r>
  <r>
    <x v="455"/>
    <n v="11"/>
    <n v="2.2999999999999998"/>
    <n v="11769.47"/>
    <n v="14307.700966"/>
    <n v="26077.170965999998"/>
    <n v="0.45133231727265583"/>
    <n v="3.7999999999999999E-2"/>
    <n v="224.76654199999999"/>
    <n v="47200.973819999999"/>
    <n v="16250.054478"/>
    <n v="30950.919342000001"/>
    <n v="0.34427371223249054"/>
    <n v="137.70252043117699"/>
    <x v="2"/>
  </r>
  <r>
    <x v="456"/>
    <n v="51"/>
    <n v="1.4"/>
    <n v="1240.25"/>
    <n v="5927.4696240000003"/>
    <n v="7167.7196240000003"/>
    <n v="0.17303271682770832"/>
    <n v="5.0000000000000001E-3"/>
    <n v="11.88"/>
    <n v="2494.8000000000002"/>
    <n v="990.61138000000005"/>
    <n v="1504.1886199999999"/>
    <n v="0.39707045855379186"/>
    <n v="126.61520370370368"/>
    <x v="1"/>
  </r>
  <r>
    <x v="457"/>
    <n v="51"/>
    <n v="0"/>
    <n v="0"/>
    <n v="0"/>
    <n v="0"/>
    <n v="0"/>
    <n v="0"/>
    <n v="0"/>
    <n v="0"/>
    <n v="0"/>
    <n v="0"/>
    <n v="0"/>
    <n v="0"/>
    <x v="1"/>
  </r>
  <r>
    <x v="458"/>
    <n v="51"/>
    <n v="4.3"/>
    <n v="15302.68"/>
    <n v="48783.233539000001"/>
    <n v="64085.913539000001"/>
    <n v="0.23878383181176671"/>
    <n v="3.4000000000000002E-2"/>
    <n v="252.042"/>
    <n v="52928.82"/>
    <n v="27037.920999999998"/>
    <n v="25890.899000000001"/>
    <n v="0.51083551456465492"/>
    <n v="102.72454194142247"/>
    <x v="1"/>
  </r>
  <r>
    <x v="459"/>
    <n v="11"/>
    <n v="3.6"/>
    <n v="12008.3"/>
    <n v="8668.3026649999993"/>
    <n v="20676.602664999999"/>
    <n v="0.58076755618691966"/>
    <n v="3.6999999999999998E-2"/>
    <n v="99.825999999999993"/>
    <n v="20963.46"/>
    <n v="7296.231237"/>
    <n v="13667.228762999999"/>
    <n v="0.34804518132979956"/>
    <n v="136.9105119207421"/>
    <x v="2"/>
  </r>
  <r>
    <x v="460"/>
    <n v="24"/>
    <n v="13.9"/>
    <n v="35083.730000000003"/>
    <n v="80187.583329999994"/>
    <n v="115271.31333"/>
    <n v="0.30435785787884545"/>
    <n v="0.13800000000000001"/>
    <n v="526.74599999999998"/>
    <n v="110616.66"/>
    <n v="20799.404751999999"/>
    <n v="89817.255248000001"/>
    <n v="0.18803139375208036"/>
    <n v="170.51340731206312"/>
    <x v="0"/>
  </r>
  <r>
    <x v="461"/>
    <n v="11"/>
    <n v="21.6"/>
    <n v="46204.03"/>
    <n v="39254.209388000003"/>
    <n v="85458.239388000002"/>
    <n v="0.54066208631122281"/>
    <n v="0.22600000000000001"/>
    <n v="479.09242799999998"/>
    <n v="100609.40988000001"/>
    <n v="62905.015971000001"/>
    <n v="37704.393908999999"/>
    <n v="0.62523988607058512"/>
    <n v="78.699623925177121"/>
    <x v="2"/>
  </r>
  <r>
    <x v="462"/>
    <n v="51"/>
    <n v="2.1"/>
    <n v="1966.68"/>
    <n v="11730.776763"/>
    <n v="13697.456763"/>
    <n v="0.14357993852643197"/>
    <n v="2.9000000000000001E-2"/>
    <n v="93.692214000000007"/>
    <n v="19675.364939999999"/>
    <n v="4411.8351949999997"/>
    <n v="15263.529745"/>
    <n v="0.2242314289190511"/>
    <n v="162.91139992699925"/>
    <x v="1"/>
  </r>
  <r>
    <x v="463"/>
    <n v="24"/>
    <n v="24.1"/>
    <n v="94098.72"/>
    <n v="130407.244677"/>
    <n v="224505.96467700001"/>
    <n v="0.41913683734586382"/>
    <n v="0.253"/>
    <n v="1232.3630000000001"/>
    <n v="258796.23"/>
    <n v="119571.901002"/>
    <n v="139224.32899800001"/>
    <n v="0.4620310775083547"/>
    <n v="112.9734737232455"/>
    <x v="0"/>
  </r>
  <r>
    <x v="464"/>
    <n v="11"/>
    <n v="8.1"/>
    <n v="55104.83"/>
    <n v="35507.442904000003"/>
    <n v="90612.272904000012"/>
    <n v="0.6081387016787595"/>
    <n v="8.1000000000000003E-2"/>
    <n v="444.73082399999998"/>
    <n v="93393.473039999997"/>
    <n v="40969.914886999999"/>
    <n v="52423.558152999998"/>
    <n v="0.43868070812028559"/>
    <n v="117.87705129474003"/>
    <x v="2"/>
  </r>
  <r>
    <x v="465"/>
    <n v="11"/>
    <n v="9.1"/>
    <n v="31924.77"/>
    <n v="24487.946968"/>
    <n v="56412.716968000001"/>
    <n v="0.56591441993671854"/>
    <n v="0.112"/>
    <n v="368.14400000000001"/>
    <n v="77310.240000000005"/>
    <n v="30426.454097999998"/>
    <n v="46883.785902000003"/>
    <n v="0.3935630531996796"/>
    <n v="127.35175882806729"/>
    <x v="2"/>
  </r>
  <r>
    <x v="466"/>
    <n v="51"/>
    <n v="3.4"/>
    <n v="3667.17"/>
    <n v="38258.909044"/>
    <n v="41926.079043999998"/>
    <n v="8.7467516248095359E-2"/>
    <n v="3.5999999999999997E-2"/>
    <n v="206.66646"/>
    <n v="43399.956599999998"/>
    <n v="6490.7491749999999"/>
    <n v="36909.207425000001"/>
    <n v="0.14955658216026879"/>
    <n v="178.59311774634355"/>
    <x v="1"/>
  </r>
  <r>
    <x v="467"/>
    <n v="11"/>
    <n v="2.2999999999999998"/>
    <n v="3939.44"/>
    <n v="8386.7247910000006"/>
    <n v="12326.164791000001"/>
    <n v="0.31959981606577237"/>
    <n v="3.4000000000000002E-2"/>
    <n v="90.292202000000003"/>
    <n v="18961.362420000001"/>
    <n v="7401.8652650000004"/>
    <n v="11559.497154999999"/>
    <n v="0.3903656868660812"/>
    <n v="128.02320575812294"/>
    <x v="2"/>
  </r>
  <r>
    <x v="468"/>
    <n v="51"/>
    <n v="5.5"/>
    <n v="6593.51"/>
    <n v="25157.442658"/>
    <n v="31750.952658000002"/>
    <n v="0.20766337536454021"/>
    <n v="3.5999999999999997E-2"/>
    <n v="99.080820000000003"/>
    <n v="20806.9722"/>
    <n v="8941.5791009999994"/>
    <n v="11865.393099000001"/>
    <n v="0.42973956109769779"/>
    <n v="119.75469216948346"/>
    <x v="1"/>
  </r>
  <r>
    <x v="469"/>
    <n v="11"/>
    <n v="5.5"/>
    <n v="22724.22"/>
    <n v="18382.233666"/>
    <n v="41106.453666000001"/>
    <n v="0.55281392514761429"/>
    <n v="6.4000000000000001E-2"/>
    <n v="238.73702399999999"/>
    <n v="50134.77504"/>
    <n v="17730.15121"/>
    <n v="32404.62383"/>
    <n v="0.35364976098634149"/>
    <n v="135.73355019286828"/>
    <x v="2"/>
  </r>
  <r>
    <x v="470"/>
    <n v="11"/>
    <n v="1.6"/>
    <n v="8618.08"/>
    <n v="8316.3218730000008"/>
    <n v="16934.401873000003"/>
    <n v="0.50890961869403595"/>
    <n v="3.2000000000000001E-2"/>
    <n v="159.96799999999999"/>
    <n v="33593.279999999999"/>
    <n v="11491.472228000001"/>
    <n v="22101.807772"/>
    <n v="0.34207651732727501"/>
    <n v="138.16393136127226"/>
    <x v="2"/>
  </r>
  <r>
    <x v="471"/>
    <n v="11"/>
    <n v="18.3"/>
    <n v="45190.9"/>
    <n v="36472.851728000001"/>
    <n v="81663.751728000003"/>
    <n v="0.55337771096433008"/>
    <n v="0.17599999999999999"/>
    <n v="410.608"/>
    <n v="86227.68"/>
    <n v="49838.648674999997"/>
    <n v="36389.031325000004"/>
    <n v="0.57798897842316987"/>
    <n v="88.622314531134322"/>
    <x v="2"/>
  </r>
  <r>
    <x v="472"/>
    <n v="51"/>
    <n v="3.1"/>
    <n v="7968.1"/>
    <n v="40824.348485000002"/>
    <n v="48792.448485000001"/>
    <n v="0.16330600835597728"/>
    <n v="2.1000000000000001E-2"/>
    <n v="166.761"/>
    <n v="35019.81"/>
    <n v="13849.748949999999"/>
    <n v="21170.06105"/>
    <n v="0.39548326932670397"/>
    <n v="126.94851344139218"/>
    <x v="1"/>
  </r>
  <r>
    <x v="473"/>
    <n v="11"/>
    <n v="35.1"/>
    <n v="135306.45000000001"/>
    <n v="64816.198845999999"/>
    <n v="200122.64884600003"/>
    <n v="0.67611762476780979"/>
    <n v="0.36"/>
    <n v="908.46756000000005"/>
    <n v="190778.1876"/>
    <n v="108270.56774899999"/>
    <n v="82507.619850999996"/>
    <n v="0.5675206852054191"/>
    <n v="90.820656106861975"/>
    <x v="2"/>
  </r>
  <r>
    <x v="474"/>
    <n v="24"/>
    <n v="27.3"/>
    <n v="62530.82"/>
    <n v="84348.643660000002"/>
    <n v="146879.46366000001"/>
    <n v="0.42572881491961184"/>
    <n v="0.26900000000000002"/>
    <n v="705.75404900000001"/>
    <n v="148208.35029"/>
    <n v="63843.619665999999"/>
    <n v="84364.730624000003"/>
    <n v="0.43076938337871568"/>
    <n v="119.53842949046971"/>
    <x v="0"/>
  </r>
  <r>
    <x v="475"/>
    <n v="11"/>
    <n v="3.4"/>
    <n v="18363.2"/>
    <n v="17165.435541999999"/>
    <n v="35528.635542000004"/>
    <n v="0.51685632504214896"/>
    <n v="0.04"/>
    <n v="194.64"/>
    <n v="40874.400000000001"/>
    <n v="11659.984012000001"/>
    <n v="29214.415988000001"/>
    <n v="0.28526373505176833"/>
    <n v="150.09461563912865"/>
    <x v="2"/>
  </r>
  <r>
    <x v="476"/>
    <n v="24"/>
    <n v="21.9"/>
    <n v="64748.61"/>
    <n v="136043.72946199999"/>
    <n v="200792.339462"/>
    <n v="0.32246553914101733"/>
    <n v="0.20699999999999999"/>
    <n v="885.54600000000005"/>
    <n v="185964.66"/>
    <n v="54822.388433"/>
    <n v="131142.27156699999"/>
    <n v="0.29480003584014297"/>
    <n v="148.09199247356995"/>
    <x v="0"/>
  </r>
  <r>
    <x v="477"/>
    <n v="11"/>
    <n v="30.1"/>
    <n v="117050.65"/>
    <n v="62086.492904999999"/>
    <n v="179137.14290499999"/>
    <n v="0.65341362545942971"/>
    <n v="0.314"/>
    <n v="844.66"/>
    <n v="177378.6"/>
    <n v="114000.418299"/>
    <n v="63378.181701000001"/>
    <n v="0.64269544521717947"/>
    <n v="75.033956504392307"/>
    <x v="2"/>
  </r>
  <r>
    <x v="478"/>
    <n v="11"/>
    <n v="26.9"/>
    <n v="73429.570000000007"/>
    <n v="47572.008988000001"/>
    <n v="121001.57898800001"/>
    <n v="0.60684803135736087"/>
    <n v="0.32200000000000001"/>
    <n v="675.87800000000004"/>
    <n v="141934.38"/>
    <n v="70894.470306999996"/>
    <n v="71039.909692999994"/>
    <n v="0.49948765272374457"/>
    <n v="105.10759292801362"/>
    <x v="2"/>
  </r>
  <r>
    <x v="479"/>
    <n v="24"/>
    <n v="21.7"/>
    <n v="69330.460000000006"/>
    <n v="34842.562806000002"/>
    <n v="104173.02280600001"/>
    <n v="0.6655318059562616"/>
    <n v="0.22600000000000001"/>
    <n v="559.12400000000002"/>
    <n v="117416.04"/>
    <n v="70066.443824000002"/>
    <n v="47349.596175999999"/>
    <n v="0.59673656021783739"/>
    <n v="84.685322354254154"/>
    <x v="0"/>
  </r>
  <r>
    <x v="480"/>
    <n v="11"/>
    <n v="12.7"/>
    <n v="33445.949999999997"/>
    <n v="21280.892152"/>
    <n v="54726.842151999997"/>
    <n v="0.61114342952780276"/>
    <n v="0.13900000000000001"/>
    <n v="305.77192200000002"/>
    <n v="64212.103620000002"/>
    <n v="36326.210749999998"/>
    <n v="27885.89287"/>
    <n v="0.5657221723333411"/>
    <n v="91.198343809998349"/>
    <x v="2"/>
  </r>
  <r>
    <x v="481"/>
    <n v="11"/>
    <n v="5"/>
    <n v="16967.59"/>
    <n v="9754.9095519999992"/>
    <n v="26722.499552000001"/>
    <n v="0.63495519822097213"/>
    <n v="5.7000000000000002E-2"/>
    <n v="158.97300000000001"/>
    <n v="33384.33"/>
    <n v="10660.936145"/>
    <n v="22723.393854999998"/>
    <n v="0.31933952680793654"/>
    <n v="142.9386993703333"/>
    <x v="2"/>
  </r>
  <r>
    <x v="482"/>
    <n v="11"/>
    <n v="9.1999999999999993"/>
    <n v="23776.71"/>
    <n v="15211.053027"/>
    <n v="38987.763027000001"/>
    <n v="0.60985058269524295"/>
    <n v="0.10299999999999999"/>
    <n v="221.46524400000001"/>
    <n v="46507.701240000002"/>
    <n v="20940.438816999998"/>
    <n v="25567.262423"/>
    <n v="0.45025744680301893"/>
    <n v="115.44593617136601"/>
    <x v="2"/>
  </r>
  <r>
    <x v="483"/>
    <n v="11"/>
    <n v="11.2"/>
    <n v="39799.75"/>
    <n v="22904.565791000001"/>
    <n v="62704.315791000001"/>
    <n v="0.63472106342180179"/>
    <n v="0.127"/>
    <n v="355.57421900000003"/>
    <n v="74670.585990000007"/>
    <n v="40863.313232"/>
    <n v="33807.272757999999"/>
    <n v="0.54724779095040821"/>
    <n v="95.077963900414261"/>
    <x v="2"/>
  </r>
  <r>
    <x v="484"/>
    <n v="24"/>
    <n v="15.7"/>
    <n v="36201.99"/>
    <n v="83709.900078000006"/>
    <n v="119911.890078"/>
    <n v="0.30190492349383713"/>
    <n v="0.191"/>
    <n v="690.53777100000002"/>
    <n v="145012.93191000001"/>
    <n v="21878.459360000001"/>
    <n v="123134.47255000001"/>
    <n v="0.15087247097092363"/>
    <n v="178.31678109610604"/>
    <x v="0"/>
  </r>
  <r>
    <x v="485"/>
    <n v="11"/>
    <n v="5.6"/>
    <n v="40707.61"/>
    <n v="37508.145342000003"/>
    <n v="78215.755342000004"/>
    <n v="0.52045281442345137"/>
    <n v="7.4999999999999997E-2"/>
    <n v="474.54907500000002"/>
    <n v="99655.30575"/>
    <n v="30084.630032000001"/>
    <n v="69570.675717999999"/>
    <n v="0.30188688706120398"/>
    <n v="146.60375371714716"/>
    <x v="2"/>
  </r>
  <r>
    <x v="486"/>
    <n v="11"/>
    <n v="4.7"/>
    <n v="30951.46"/>
    <n v="21843.172634999999"/>
    <n v="52794.632635000002"/>
    <n v="0.58626149014020879"/>
    <n v="0.05"/>
    <n v="260.10000000000002"/>
    <n v="54621"/>
    <n v="17126.066677999999"/>
    <n v="37494.933321999997"/>
    <n v="0.31354363116749967"/>
    <n v="144.15583745482505"/>
    <x v="2"/>
  </r>
  <r>
    <x v="487"/>
    <n v="11"/>
    <n v="5.0999999999999996"/>
    <n v="33179.94"/>
    <n v="24011.462781999999"/>
    <n v="57191.402782000005"/>
    <n v="0.58015607916584988"/>
    <n v="5.6000000000000001E-2"/>
    <n v="326.43324000000001"/>
    <n v="68550.9804"/>
    <n v="23019.529331000002"/>
    <n v="45531.451069000002"/>
    <n v="0.33580160628891603"/>
    <n v="139.48166267932763"/>
    <x v="2"/>
  </r>
  <r>
    <x v="488"/>
    <n v="11"/>
    <n v="5.2"/>
    <n v="12444.73"/>
    <n v="7953.8252279999997"/>
    <n v="20398.555227999997"/>
    <n v="0.61007899142375477"/>
    <n v="5.2999999999999999E-2"/>
    <n v="108.440332"/>
    <n v="22772.469720000001"/>
    <n v="8330.8405220000004"/>
    <n v="14441.629198000001"/>
    <n v="0.365829469725166"/>
    <n v="133.17581135771513"/>
    <x v="2"/>
  </r>
  <r>
    <x v="489"/>
    <n v="51"/>
    <n v="2.1"/>
    <n v="11071.41"/>
    <n v="18113.968789999999"/>
    <n v="29185.378789999999"/>
    <n v="0.37934782617224344"/>
    <n v="1.2999999999999999E-2"/>
    <n v="87.983999999999995"/>
    <n v="18476.64"/>
    <n v="3818.4916830000002"/>
    <n v="14658.148316999999"/>
    <n v="0.20666591344530175"/>
    <n v="166.60015817648664"/>
    <x v="1"/>
  </r>
  <r>
    <x v="490"/>
    <n v="11"/>
    <n v="14.9"/>
    <n v="44613.74"/>
    <n v="29199.370473999999"/>
    <n v="73813.110474000001"/>
    <n v="0.60441484871057949"/>
    <n v="0.16700000000000001"/>
    <n v="401.30099999999999"/>
    <n v="84273.21"/>
    <n v="38264.85843"/>
    <n v="46008.351569999999"/>
    <n v="0.45405720786000675"/>
    <n v="114.64798634939858"/>
    <x v="2"/>
  </r>
  <r>
    <x v="491"/>
    <n v="24"/>
    <n v="15.8"/>
    <n v="59941.46"/>
    <n v="64184.922760000001"/>
    <n v="124126.38276000001"/>
    <n v="0.48290668484151028"/>
    <n v="0.187"/>
    <n v="694.70500000000004"/>
    <n v="145888.04999999999"/>
    <n v="73510.119242000001"/>
    <n v="72377.930758000002"/>
    <n v="0.50388033318698833"/>
    <n v="104.18513003073247"/>
    <x v="0"/>
  </r>
  <r>
    <x v="492"/>
    <n v="51"/>
    <n v="4.8"/>
    <n v="16208.65"/>
    <n v="55319.025193000001"/>
    <n v="71527.675193000003"/>
    <n v="0.22660669393021521"/>
    <n v="7.3999999999999996E-2"/>
    <n v="530.78868"/>
    <n v="111465.6228"/>
    <n v="49960.449832999999"/>
    <n v="61505.172966999999"/>
    <n v="0.44821397465874113"/>
    <n v="115.87506532166435"/>
    <x v="1"/>
  </r>
  <r>
    <x v="493"/>
    <n v="51"/>
    <n v="1.6"/>
    <n v="3047.03"/>
    <n v="20536.805952999999"/>
    <n v="23583.835952999998"/>
    <n v="0.12919993193950285"/>
    <n v="1.9E-2"/>
    <n v="133.17099999999999"/>
    <n v="27965.91"/>
    <n v="5855.9581920000001"/>
    <n v="22109.951808000002"/>
    <n v="0.20939630400012016"/>
    <n v="166.02677615997479"/>
    <x v="1"/>
  </r>
  <r>
    <x v="494"/>
    <n v="51"/>
    <n v="3.6"/>
    <n v="12381.58"/>
    <n v="24254.181723999998"/>
    <n v="36635.761723999996"/>
    <n v="0.3379643118458448"/>
    <n v="1.9E-2"/>
    <n v="88.957999999999998"/>
    <n v="18681.18"/>
    <n v="6739.9099990000004"/>
    <n v="11941.270001000001"/>
    <n v="0.36078609589972371"/>
    <n v="134.23491986105805"/>
    <x v="1"/>
  </r>
  <r>
    <x v="495"/>
    <n v="51"/>
    <n v="4.5"/>
    <n v="7307.39"/>
    <n v="22819.210427000002"/>
    <n v="30126.600427000001"/>
    <n v="0.24255607657115491"/>
    <n v="3.6999999999999998E-2"/>
    <n v="116.43899999999999"/>
    <n v="24452.19"/>
    <n v="10158.094646"/>
    <n v="14294.095353999999"/>
    <n v="0.41542678369503916"/>
    <n v="122.76037542404177"/>
    <x v="1"/>
  </r>
  <r>
    <x v="496"/>
    <n v="11"/>
    <n v="11.4"/>
    <n v="57814.06"/>
    <n v="39142.937389999999"/>
    <n v="96956.997390000004"/>
    <n v="0.5962855859433086"/>
    <n v="0.121"/>
    <n v="562.77099999999996"/>
    <n v="118181.91"/>
    <n v="62011.338910999999"/>
    <n v="56170.571088999997"/>
    <n v="0.52471092158689936"/>
    <n v="99.810706466751128"/>
    <x v="2"/>
  </r>
  <r>
    <x v="497"/>
    <n v="51"/>
    <n v="3.1"/>
    <n v="2791.26"/>
    <n v="11322.421793"/>
    <n v="14113.681793"/>
    <n v="0.19776979819570459"/>
    <n v="4.2999999999999997E-2"/>
    <n v="98.555999999999997"/>
    <n v="20696.759999999998"/>
    <n v="8150.7549079999999"/>
    <n v="12546.005091999999"/>
    <n v="0.39381791681403278"/>
    <n v="127.29823746905312"/>
    <x v="1"/>
  </r>
  <r>
    <x v="498"/>
    <n v="51"/>
    <n v="13"/>
    <n v="21742.39"/>
    <n v="76783.306024999998"/>
    <n v="98525.696024999997"/>
    <n v="0.22067735501693961"/>
    <n v="0.11600000000000001"/>
    <n v="466.43599999999998"/>
    <n v="97951.56"/>
    <n v="51629.740270000002"/>
    <n v="46321.819730000003"/>
    <n v="0.52709461972836369"/>
    <n v="99.310129857043634"/>
    <x v="1"/>
  </r>
  <r>
    <x v="499"/>
    <n v="11"/>
    <n v="26"/>
    <n v="77932.479999999996"/>
    <n v="42897.318188999998"/>
    <n v="120829.79818899999"/>
    <n v="0.64497732486567005"/>
    <n v="0.28599999999999998"/>
    <n v="607.71367799999996"/>
    <n v="127619.87238"/>
    <n v="77370.525261000003"/>
    <n v="50249.347118999998"/>
    <n v="0.60625766048897223"/>
    <n v="82.685891297315848"/>
    <x v="2"/>
  </r>
  <r>
    <x v="500"/>
    <n v="11"/>
    <n v="9.3000000000000007"/>
    <n v="70211.94"/>
    <n v="49135.886247000002"/>
    <n v="119347.826247"/>
    <n v="0.58829676423842614"/>
    <n v="8.1000000000000003E-2"/>
    <n v="450.92700000000002"/>
    <n v="94694.67"/>
    <n v="32520.325178999999"/>
    <n v="62174.344820999999"/>
    <n v="0.34342297384847531"/>
    <n v="137.88117549182019"/>
    <x v="2"/>
  </r>
  <r>
    <x v="501"/>
    <n v="51"/>
    <n v="3.2"/>
    <n v="3162.61"/>
    <n v="10801.552881"/>
    <n v="13964.162881"/>
    <n v="0.22648045765085772"/>
    <n v="4.2999999999999997E-2"/>
    <n v="89.744654999999995"/>
    <n v="18846.377550000001"/>
    <n v="8258.9502460000003"/>
    <n v="10587.427304000001"/>
    <n v="0.43822481132455082"/>
    <n v="117.97278962184434"/>
    <x v="1"/>
  </r>
  <r>
    <x v="502"/>
    <n v="24"/>
    <n v="21.5"/>
    <n v="68507.039999999994"/>
    <n v="54933.056621000003"/>
    <n v="123440.096621"/>
    <n v="0.5549820672154705"/>
    <n v="0.222"/>
    <n v="607.99939199999994"/>
    <n v="127679.87231999999"/>
    <n v="67391.466826000003"/>
    <n v="60288.405493999999"/>
    <n v="0.5278159008265525"/>
    <n v="99.158660826423997"/>
    <x v="0"/>
  </r>
  <r>
    <x v="503"/>
    <n v="11"/>
    <n v="11.9"/>
    <n v="29374.66"/>
    <n v="21105.138028000001"/>
    <n v="50479.798028000005"/>
    <n v="0.58190922205565365"/>
    <n v="0.126"/>
    <n v="228.56399999999999"/>
    <n v="47998.44"/>
    <n v="13331.197683"/>
    <n v="34667.242316999997"/>
    <n v="0.27774231168762986"/>
    <n v="151.67411454559772"/>
    <x v="2"/>
  </r>
  <r>
    <x v="504"/>
    <n v="11"/>
    <n v="8"/>
    <n v="28695.5"/>
    <n v="16815.697500999999"/>
    <n v="45511.197501000002"/>
    <n v="0.63051516056833012"/>
    <n v="8.5000000000000006E-2"/>
    <n v="225.42"/>
    <n v="47338.2"/>
    <n v="18446.817480000002"/>
    <n v="28891.382519999999"/>
    <n v="0.38968143021914653"/>
    <n v="128.16689965397924"/>
    <x v="2"/>
  </r>
  <r>
    <x v="505"/>
    <n v="11"/>
    <n v="16.100000000000001"/>
    <n v="65249.22"/>
    <n v="38919.389367999996"/>
    <n v="104168.609368"/>
    <n v="0.62638083003961254"/>
    <n v="0.154"/>
    <n v="495.88"/>
    <n v="104134.8"/>
    <n v="41309.360688000001"/>
    <n v="62825.439312000002"/>
    <n v="0.39669121838232752"/>
    <n v="126.69484413971122"/>
    <x v="2"/>
  </r>
  <r>
    <x v="506"/>
    <n v="11"/>
    <n v="39.9"/>
    <n v="156506.56"/>
    <n v="88830.560154000006"/>
    <n v="245337.120154"/>
    <n v="0.63792450119965383"/>
    <n v="0.377"/>
    <n v="1199.614"/>
    <n v="251918.94"/>
    <n v="166351.90740200001"/>
    <n v="85567.032598000005"/>
    <n v="0.66033902572787906"/>
    <n v="71.328804597145421"/>
    <x v="2"/>
  </r>
  <r>
    <x v="507"/>
    <n v="11"/>
    <n v="26.7"/>
    <n v="160076.18"/>
    <n v="93416.287148999996"/>
    <n v="253492.46714899997"/>
    <n v="0.63148298566958616"/>
    <n v="0.27800000000000002"/>
    <n v="1246.2739999999999"/>
    <n v="261717.54"/>
    <n v="177484.05314"/>
    <n v="84233.486860000005"/>
    <n v="0.67815115922303104"/>
    <n v="67.588256563163483"/>
    <x v="2"/>
  </r>
  <r>
    <x v="508"/>
    <n v="24"/>
    <n v="23.3"/>
    <n v="89580.98"/>
    <n v="46199.765555999998"/>
    <n v="135780.74555599998"/>
    <n v="0.65974729799266096"/>
    <n v="0.248"/>
    <n v="741.52"/>
    <n v="155719.20000000001"/>
    <n v="91779.471879999997"/>
    <n v="63939.72812"/>
    <n v="0.58939085148138437"/>
    <n v="86.227921188909264"/>
    <x v="0"/>
  </r>
  <r>
    <x v="509"/>
    <n v="24"/>
    <n v="16"/>
    <n v="53868.17"/>
    <n v="80162.227763999996"/>
    <n v="134030.39776399999"/>
    <n v="0.40191009575940218"/>
    <n v="0.17"/>
    <n v="677.45"/>
    <n v="142264.5"/>
    <n v="48554.860837"/>
    <n v="93709.639163"/>
    <n v="0.34129990852953479"/>
    <n v="138.32701920879768"/>
    <x v="0"/>
  </r>
  <r>
    <x v="510"/>
    <n v="11"/>
    <n v="26.9"/>
    <n v="100374.76"/>
    <n v="78020.663442000005"/>
    <n v="178395.423442"/>
    <n v="0.56265322317886635"/>
    <n v="0.22700000000000001"/>
    <n v="812.30088599999999"/>
    <n v="170583.18606000001"/>
    <n v="77998.536510999998"/>
    <n v="92584.649548999994"/>
    <n v="0.4572463342522235"/>
    <n v="113.97826980703304"/>
    <x v="2"/>
  </r>
  <r>
    <x v="511"/>
    <n v="11"/>
    <n v="30.2"/>
    <n v="107685.45"/>
    <n v="62914.347858000001"/>
    <n v="170599.79785800001"/>
    <n v="0.63121675026621527"/>
    <n v="0.29699999999999999"/>
    <n v="912.36172499999998"/>
    <n v="191595.96225000001"/>
    <n v="132328.56161"/>
    <n v="59267.40064"/>
    <n v="0.6906646677518905"/>
    <n v="64.960419772102995"/>
    <x v="2"/>
  </r>
  <r>
    <x v="512"/>
    <n v="11"/>
    <n v="6.9"/>
    <n v="24999.86"/>
    <n v="12674.141188"/>
    <n v="37674.001188000002"/>
    <n v="0.66358388309344229"/>
    <n v="7.9000000000000001E-2"/>
    <n v="192.80400299999999"/>
    <n v="40488.840629999999"/>
    <n v="12748.420603"/>
    <n v="27740.420027"/>
    <n v="0.31486257459182776"/>
    <n v="143.87885933571619"/>
    <x v="2"/>
  </r>
  <r>
    <x v="513"/>
    <n v="51"/>
    <n v="8.3000000000000007"/>
    <n v="16868.62"/>
    <n v="52258.762322000002"/>
    <n v="69127.382322000005"/>
    <n v="0.24402225910168029"/>
    <n v="8.2000000000000003E-2"/>
    <n v="316.76600000000002"/>
    <n v="66520.86"/>
    <n v="38029.489992000003"/>
    <n v="28491.370008000002"/>
    <n v="0.57169269898194341"/>
    <n v="89.944533213791885"/>
    <x v="1"/>
  </r>
  <r>
    <x v="514"/>
    <n v="11"/>
    <n v="29.6"/>
    <n v="124298.57"/>
    <n v="75359.354401999997"/>
    <n v="199657.924402"/>
    <n v="0.62255765891731818"/>
    <n v="0.30099999999999999"/>
    <n v="976.44399999999996"/>
    <n v="205053.24"/>
    <n v="150188.323137"/>
    <n v="54864.916862999999"/>
    <n v="0.73243574759901386"/>
    <n v="56.188493004207103"/>
    <x v="2"/>
  </r>
  <r>
    <x v="515"/>
    <n v="11"/>
    <n v="8.8000000000000007"/>
    <n v="61989.27"/>
    <n v="50018.006687000001"/>
    <n v="112007.27668700001"/>
    <n v="0.5534396677925365"/>
    <n v="9.0999999999999998E-2"/>
    <n v="557.75019299999997"/>
    <n v="117127.54053"/>
    <n v="22731.520997"/>
    <n v="94396.019532999999"/>
    <n v="0.19407494509096904"/>
    <n v="169.24426153089652"/>
    <x v="2"/>
  </r>
  <r>
    <x v="516"/>
    <n v="11"/>
    <n v="29"/>
    <n v="93948.28"/>
    <n v="44355.617185000003"/>
    <n v="138303.89718500001"/>
    <n v="0.67928873959590286"/>
    <n v="0.26900000000000002"/>
    <n v="599.00139899999999"/>
    <n v="125790.29379"/>
    <n v="64290.765082999998"/>
    <n v="61499.528706999998"/>
    <n v="0.51109480028983723"/>
    <n v="102.67009193913418"/>
    <x v="2"/>
  </r>
  <r>
    <x v="517"/>
    <n v="11"/>
    <n v="25.6"/>
    <n v="74432.36"/>
    <n v="63999.645037000002"/>
    <n v="138432.005037"/>
    <n v="0.53768173032028088"/>
    <n v="0.26200000000000001"/>
    <n v="709.49599999999998"/>
    <n v="148994.16"/>
    <n v="94109.245567000005"/>
    <n v="54884.914432999998"/>
    <n v="0.63163043146791797"/>
    <n v="77.357609391737228"/>
    <x v="2"/>
  </r>
  <r>
    <x v="518"/>
    <n v="11"/>
    <n v="9.6999999999999993"/>
    <n v="17458.2"/>
    <n v="10815.355108"/>
    <n v="28273.555108"/>
    <n v="0.61747452463309804"/>
    <n v="9.4E-2"/>
    <n v="131.976"/>
    <n v="27714.959999999999"/>
    <n v="19369.907577999998"/>
    <n v="8345.0524220000007"/>
    <n v="0.69889718686225777"/>
    <n v="63.231590758925869"/>
    <x v="2"/>
  </r>
  <r>
    <x v="519"/>
    <n v="24"/>
    <n v="12.8"/>
    <n v="33099.58"/>
    <n v="205272.26108200001"/>
    <n v="238371.841082"/>
    <n v="0.13885692139539979"/>
    <n v="0.13700000000000001"/>
    <n v="1264.8145509999999"/>
    <n v="265611.05570999999"/>
    <n v="26590.817597000001"/>
    <n v="239020.238113"/>
    <n v="0.10011186291143108"/>
    <n v="188.97650878859949"/>
    <x v="0"/>
  </r>
  <r>
    <x v="520"/>
    <n v="24"/>
    <n v="27.7"/>
    <n v="133778.41"/>
    <n v="82090.457666000002"/>
    <n v="215868.86766600001"/>
    <n v="0.61972071955733199"/>
    <n v="0.28299999999999997"/>
    <n v="1060.9670000000001"/>
    <n v="222803.07"/>
    <n v="132412.14360499999"/>
    <n v="90390.926395000002"/>
    <n v="0.59430125269369038"/>
    <n v="85.196736934325003"/>
    <x v="0"/>
  </r>
  <r>
    <x v="521"/>
    <n v="51"/>
    <n v="1.8"/>
    <n v="5165.2700000000004"/>
    <n v="13145.050377"/>
    <n v="18310.320377"/>
    <n v="0.28209610174206512"/>
    <n v="1.4E-2"/>
    <n v="70.504000000000005"/>
    <n v="14805.84"/>
    <n v="7736.8854629999996"/>
    <n v="7068.9545369999996"/>
    <n v="0.52255633337926111"/>
    <n v="100.26316999035514"/>
    <x v="1"/>
  </r>
  <r>
    <x v="522"/>
    <n v="11"/>
    <n v="2.8"/>
    <n v="10218.43"/>
    <n v="5528.2058550000002"/>
    <n v="15746.635855"/>
    <n v="0.648927815064407"/>
    <n v="4.7E-2"/>
    <n v="125.208"/>
    <n v="26293.68"/>
    <n v="9763.2218929999999"/>
    <n v="16530.458106999999"/>
    <n v="0.37131439543646988"/>
    <n v="132.02397695834131"/>
    <x v="2"/>
  </r>
  <r>
    <x v="523"/>
    <n v="51"/>
    <n v="5"/>
    <n v="9061.64"/>
    <n v="36361.356857999999"/>
    <n v="45422.996857999999"/>
    <n v="0.19949454300270467"/>
    <n v="4.9000000000000002E-2"/>
    <n v="228.14400000000001"/>
    <n v="47910.239999999998"/>
    <n v="19432.218379000002"/>
    <n v="28478.021621"/>
    <n v="0.40559634806671813"/>
    <n v="124.82476690598919"/>
    <x v="1"/>
  </r>
  <r>
    <x v="524"/>
    <n v="11"/>
    <n v="19.899999999999999"/>
    <n v="37246.019999999997"/>
    <n v="36555.122094999999"/>
    <n v="73801.142094999988"/>
    <n v="0.50468080767714041"/>
    <n v="0.16600000000000001"/>
    <n v="367.02600000000001"/>
    <n v="77075.460000000006"/>
    <n v="33178.645935"/>
    <n v="43896.814064999999"/>
    <n v="0.43046964539686172"/>
    <n v="119.60137446665902"/>
    <x v="2"/>
  </r>
  <r>
    <x v="525"/>
    <n v="51"/>
    <n v="5.0999999999999996"/>
    <n v="8396.14"/>
    <n v="7551.0500480000001"/>
    <n v="15947.190048"/>
    <n v="0.52649651598357872"/>
    <n v="4.4999999999999998E-2"/>
    <n v="63.81"/>
    <n v="13400.1"/>
    <n v="5197.4871640000001"/>
    <n v="8202.6128360000002"/>
    <n v="0.38786928187103081"/>
    <n v="128.54745080708352"/>
    <x v="1"/>
  </r>
  <r>
    <x v="526"/>
    <n v="11"/>
    <n v="0"/>
    <n v="0"/>
    <n v="0"/>
    <n v="0"/>
    <n v="0"/>
    <n v="0.22500000000000001"/>
    <n v="1491.35175"/>
    <n v="313183.86749999999"/>
    <n v="62615.063007999997"/>
    <n v="250568.804492"/>
    <n v="0.19993067812792112"/>
    <n v="168.01455759313654"/>
    <x v="2"/>
  </r>
  <r>
    <x v="527"/>
    <n v="11"/>
    <n v="32"/>
    <n v="120923.71"/>
    <n v="65489.088582999997"/>
    <n v="186412.798583"/>
    <n v="0.64868780963104811"/>
    <n v="0.30099999999999999"/>
    <n v="873.50199999999995"/>
    <n v="183435.42"/>
    <n v="100648.572652"/>
    <n v="82786.847347999996"/>
    <n v="0.54868668576657653"/>
    <n v="94.775795989018917"/>
    <x v="2"/>
  </r>
  <r>
    <x v="528"/>
    <n v="24"/>
    <n v="23.5"/>
    <n v="116829.06"/>
    <n v="126713.19305099999"/>
    <n v="243542.25305100001"/>
    <n v="0.4797075601314032"/>
    <n v="0.24299999999999999"/>
    <n v="1254.325419"/>
    <n v="263408.33799000003"/>
    <n v="124369.214387"/>
    <n v="139039.12360300001"/>
    <n v="0.47215367340316128"/>
    <n v="110.84772858533613"/>
    <x v="0"/>
  </r>
  <r>
    <x v="529"/>
    <n v="11"/>
    <n v="18.7"/>
    <n v="86895.58"/>
    <n v="48664.456971"/>
    <n v="135560.03697099999"/>
    <n v="0.64101177560603162"/>
    <n v="0.17199999999999999"/>
    <n v="543.52"/>
    <n v="114139.2"/>
    <n v="40083.145249000001"/>
    <n v="74056.054751000003"/>
    <n v="0.35117773077960945"/>
    <n v="136.25267653628202"/>
    <x v="2"/>
  </r>
  <r>
    <x v="530"/>
    <n v="11"/>
    <n v="24"/>
    <n v="100857.64"/>
    <n v="54727.164835000003"/>
    <n v="155584.80483500002"/>
    <n v="0.64824865196161674"/>
    <n v="0.222"/>
    <n v="719.28"/>
    <n v="151048.79999999999"/>
    <n v="89312.936306999996"/>
    <n v="61735.863692999999"/>
    <n v="0.59128530850294736"/>
    <n v="85.830085214381043"/>
    <x v="2"/>
  </r>
  <r>
    <x v="531"/>
    <n v="51"/>
    <n v="5.0999999999999996"/>
    <n v="8000.5"/>
    <n v="9231.8937270000006"/>
    <n v="17232.393727000002"/>
    <n v="0.46427096123417161"/>
    <n v="4.9000000000000002E-2"/>
    <n v="88.837000000000003"/>
    <n v="18655.77"/>
    <n v="4260.0490309999996"/>
    <n v="14395.720969"/>
    <n v="0.22835021181114473"/>
    <n v="162.04645551965959"/>
    <x v="1"/>
  </r>
  <r>
    <x v="532"/>
    <n v="11"/>
    <n v="4.2"/>
    <n v="15756.86"/>
    <n v="8021.8612030000004"/>
    <n v="23778.721203000001"/>
    <n v="0.66264539061974714"/>
    <n v="4.8000000000000001E-2"/>
    <n v="128.78399999999999"/>
    <n v="27044.639999999999"/>
    <n v="13532.748229000001"/>
    <n v="13511.891771000001"/>
    <n v="0.50038559318963027"/>
    <n v="104.91902543017767"/>
    <x v="2"/>
  </r>
  <r>
    <x v="533"/>
    <n v="11"/>
    <n v="1.4"/>
    <n v="4056.91"/>
    <n v="2843.2725999999998"/>
    <n v="6900.1826000000001"/>
    <n v="0.58794241184284024"/>
    <n v="0.03"/>
    <n v="71.28"/>
    <n v="14968.8"/>
    <n v="7845.4542510000001"/>
    <n v="7123.3457490000001"/>
    <n v="0.52412045394420392"/>
    <n v="99.934704671717171"/>
    <x v="2"/>
  </r>
  <r>
    <x v="534"/>
    <n v="11"/>
    <n v="13"/>
    <n v="34045.54"/>
    <n v="24840.563976000001"/>
    <n v="58886.103975999999"/>
    <n v="0.57815915302998855"/>
    <n v="0.13400000000000001"/>
    <n v="290.22148800000002"/>
    <n v="60946.512479999998"/>
    <n v="38701.061609999997"/>
    <n v="22245.450870000001"/>
    <n v="0.6350004296423033"/>
    <n v="76.649909775116299"/>
    <x v="2"/>
  </r>
  <r>
    <x v="535"/>
    <n v="11"/>
    <n v="29.2"/>
    <n v="146196.37"/>
    <n v="111654.22916800001"/>
    <n v="257850.59916799999"/>
    <n v="0.56698092023725422"/>
    <n v="0.28100000000000003"/>
    <n v="1216.1679999999999"/>
    <n v="255395.28"/>
    <n v="186228.733336"/>
    <n v="69166.546663999994"/>
    <n v="0.72917844580369695"/>
    <n v="56.872526381223643"/>
    <x v="2"/>
  </r>
  <r>
    <x v="536"/>
    <n v="11"/>
    <n v="8"/>
    <n v="26987.62"/>
    <n v="18960.379331"/>
    <n v="45947.999330999999"/>
    <n v="0.58735136225598639"/>
    <n v="7.3999999999999996E-2"/>
    <n v="200.444244"/>
    <n v="42093.291239999999"/>
    <n v="30549.560898"/>
    <n v="11543.730342000001"/>
    <n v="0.72575842843502014"/>
    <n v="57.590730028645773"/>
    <x v="2"/>
  </r>
  <r>
    <x v="537"/>
    <n v="24"/>
    <n v="15.9"/>
    <n v="29660.7"/>
    <n v="87104.128654999993"/>
    <n v="116764.82865499999"/>
    <n v="0.25402084122126528"/>
    <n v="0.17"/>
    <n v="542.60685000000001"/>
    <n v="113947.4385"/>
    <n v="13793.997699"/>
    <n v="100153.440801"/>
    <n v="0.12105579450125155"/>
    <n v="184.57828315473716"/>
    <x v="0"/>
  </r>
  <r>
    <x v="538"/>
    <n v="51"/>
    <n v="2.9"/>
    <n v="3603.06"/>
    <n v="37431.363571000002"/>
    <n v="41034.423570999999"/>
    <n v="8.7805790515511656E-2"/>
    <n v="4.2000000000000003E-2"/>
    <n v="296.89800000000002"/>
    <n v="62348.58"/>
    <n v="13038.437096"/>
    <n v="49310.142904"/>
    <n v="0.20912163670768444"/>
    <n v="166.08445629138626"/>
    <x v="1"/>
  </r>
  <r>
    <x v="539"/>
    <n v="51"/>
    <n v="7.6"/>
    <n v="34894.559999999998"/>
    <n v="43101.962573999997"/>
    <n v="77996.522574000002"/>
    <n v="0.44738609938530816"/>
    <n v="5.6000000000000001E-2"/>
    <n v="289.75346400000001"/>
    <n v="60848.227440000002"/>
    <n v="14538.748229999999"/>
    <n v="46309.479209999998"/>
    <n v="0.2389346221192076"/>
    <n v="159.82372935496639"/>
    <x v="1"/>
  </r>
  <r>
    <x v="540"/>
    <n v="51"/>
    <n v="6.2"/>
    <n v="16054.43"/>
    <n v="26364.728823000001"/>
    <n v="42419.158823000005"/>
    <n v="0.37847120135006451"/>
    <n v="5.2999999999999999E-2"/>
    <n v="173.04499999999999"/>
    <n v="36339.449999999997"/>
    <n v="12180.256855"/>
    <n v="24159.193145000001"/>
    <n v="0.33518000011007321"/>
    <n v="139.61219997688465"/>
    <x v="1"/>
  </r>
  <r>
    <x v="541"/>
    <n v="24"/>
    <n v="12.8"/>
    <n v="26316.87"/>
    <n v="60021.688784999998"/>
    <n v="86338.558785000001"/>
    <n v="0.30481016095640634"/>
    <n v="0.14299999999999999"/>
    <n v="477.81133399999999"/>
    <n v="100340.38013999999"/>
    <n v="20586.366241"/>
    <n v="79754.013898999998"/>
    <n v="0.20516532040517343"/>
    <n v="166.91528271491359"/>
    <x v="0"/>
  </r>
  <r>
    <x v="542"/>
    <n v="51"/>
    <n v="0.5"/>
    <n v="446.16"/>
    <n v="1332.5416359999999"/>
    <n v="1778.701636"/>
    <n v="0.25083464869540378"/>
    <n v="0.01"/>
    <n v="17.96"/>
    <n v="3771.6"/>
    <n v="2164.9604180000001"/>
    <n v="1606.639582"/>
    <n v="0.57401644341923852"/>
    <n v="89.456546881959909"/>
    <x v="1"/>
  </r>
  <r>
    <x v="543"/>
    <n v="11"/>
    <n v="19.7"/>
    <n v="45290.04"/>
    <n v="19784.972177"/>
    <n v="65075.012176999997"/>
    <n v="0.69596667729871342"/>
    <n v="0.20399999999999999"/>
    <n v="333.00266399999998"/>
    <n v="69930.559439999997"/>
    <n v="47995.631621"/>
    <n v="21934.927819"/>
    <n v="0.68633272785669575"/>
    <n v="65.870127150093921"/>
    <x v="2"/>
  </r>
  <r>
    <x v="544"/>
    <n v="51"/>
    <n v="13.3"/>
    <n v="50171.19"/>
    <n v="44343.926700999997"/>
    <n v="94515.116700999992"/>
    <n v="0.53082714967931877"/>
    <n v="0.13600000000000001"/>
    <n v="452.33600000000001"/>
    <n v="94990.56"/>
    <n v="24356.576806000001"/>
    <n v="70633.983194"/>
    <n v="0.2564104981168655"/>
    <n v="156.15379539545825"/>
    <x v="1"/>
  </r>
  <r>
    <x v="545"/>
    <n v="24"/>
    <n v="19.399999999999999"/>
    <n v="50726.67"/>
    <n v="124659.02808800001"/>
    <n v="175385.698088"/>
    <n v="0.2892292276565665"/>
    <n v="0.20599999999999999"/>
    <n v="935.53952400000003"/>
    <n v="196463.30004"/>
    <n v="40806.884284"/>
    <n v="155656.415756"/>
    <n v="0.20770741545974084"/>
    <n v="166.38144275345442"/>
    <x v="0"/>
  </r>
  <r>
    <x v="546"/>
    <n v="51"/>
    <n v="8.3000000000000007"/>
    <n v="53673.45"/>
    <n v="80084.368115000005"/>
    <n v="133757.818115"/>
    <n v="0.40127336671904712"/>
    <n v="8.5999999999999993E-2"/>
    <n v="691.44"/>
    <n v="145202.4"/>
    <n v="45614.135993999997"/>
    <n v="99588.264005999998"/>
    <n v="0.31414174968182346"/>
    <n v="144.03023256681706"/>
    <x v="1"/>
  </r>
  <r>
    <x v="547"/>
    <n v="11"/>
    <n v="3.3"/>
    <n v="13760.66"/>
    <n v="9794.4140470000002"/>
    <n v="23555.074047000002"/>
    <n v="0.5841909039446459"/>
    <n v="0.02"/>
    <n v="65.985919999999993"/>
    <n v="13857.0432"/>
    <n v="8142.8649409999998"/>
    <n v="5714.1782590000003"/>
    <n v="0.58763365484781049"/>
    <n v="86.596932481959797"/>
    <x v="2"/>
  </r>
  <r>
    <x v="548"/>
    <n v="51"/>
    <n v="2.8"/>
    <n v="5810.48"/>
    <n v="18485.681062"/>
    <n v="24296.161061999999"/>
    <n v="0.23915218479053396"/>
    <n v="2.1000000000000001E-2"/>
    <n v="87.99"/>
    <n v="18477.900000000001"/>
    <n v="8170.0497020000003"/>
    <n v="10307.850297999999"/>
    <n v="0.44215250120414112"/>
    <n v="117.14797474713036"/>
    <x v="1"/>
  </r>
  <r>
    <x v="549"/>
    <n v="11"/>
    <n v="18.100000000000001"/>
    <n v="48815.41"/>
    <n v="30093.352967999999"/>
    <n v="78908.762967999995"/>
    <n v="0.61863103873262082"/>
    <n v="0.22900000000000001"/>
    <n v="467.38900000000001"/>
    <n v="98151.69"/>
    <n v="78966.102136000001"/>
    <n v="19185.587864000001"/>
    <n v="0.80453125296161476"/>
    <n v="41.04843687806089"/>
    <x v="2"/>
  </r>
  <r>
    <x v="550"/>
    <n v="11"/>
    <n v="35.9"/>
    <n v="222517.2"/>
    <n v="119527.227004"/>
    <n v="342044.427004"/>
    <n v="0.65055057890885559"/>
    <n v="0.39700000000000002"/>
    <n v="1868.1632970000001"/>
    <n v="392314.29236999998"/>
    <n v="223173.83533199999"/>
    <n v="169140.45703799999"/>
    <n v="0.56886491181289922"/>
    <n v="90.538368519291168"/>
    <x v="2"/>
  </r>
  <r>
    <x v="551"/>
    <n v="51"/>
    <n v="7.3"/>
    <n v="28881.35"/>
    <n v="38892.585530999997"/>
    <n v="67773.935530999996"/>
    <n v="0.42614243622888898"/>
    <n v="6.5000000000000002E-2"/>
    <n v="314.32901500000003"/>
    <n v="66009.093150000001"/>
    <n v="15102.694933999999"/>
    <n v="50906.398216000001"/>
    <n v="0.22879718858855433"/>
    <n v="161.95259039640359"/>
    <x v="1"/>
  </r>
  <r>
    <x v="552"/>
    <n v="51"/>
    <n v="3.2"/>
    <n v="4428.0200000000004"/>
    <n v="14401.417622000001"/>
    <n v="18829.437622000001"/>
    <n v="0.23516475047700711"/>
    <n v="3.7999999999999999E-2"/>
    <n v="113.848"/>
    <n v="23908.080000000002"/>
    <n v="12427.201071"/>
    <n v="11480.878929"/>
    <n v="0.51979084355581873"/>
    <n v="100.84392285327806"/>
    <x v="1"/>
  </r>
  <r>
    <x v="553"/>
    <n v="51"/>
    <n v="0"/>
    <n v="0"/>
    <n v="0"/>
    <n v="0"/>
    <n v="0"/>
    <n v="0.09"/>
    <n v="144.72"/>
    <n v="30391.200000000001"/>
    <n v="8220.139717"/>
    <n v="22171.060282999999"/>
    <n v="0.27047762895180183"/>
    <n v="153.19969792012159"/>
    <x v="1"/>
  </r>
  <r>
    <x v="554"/>
    <n v="51"/>
    <n v="5.2"/>
    <n v="14073.71"/>
    <n v="20280.612493000001"/>
    <n v="34354.322493"/>
    <n v="0.40966344199824178"/>
    <n v="6.2E-2"/>
    <n v="191.084"/>
    <n v="40127.64"/>
    <n v="9662.2939150000002"/>
    <n v="30465.346085000001"/>
    <n v="0.24078899020724867"/>
    <n v="159.43431205647778"/>
    <x v="1"/>
  </r>
  <r>
    <x v="555"/>
    <n v="11"/>
    <n v="25.2"/>
    <n v="96651.73"/>
    <n v="56498.751715999999"/>
    <n v="153150.48171600001"/>
    <n v="0.63108995098839804"/>
    <n v="0.249"/>
    <n v="681.01499999999999"/>
    <n v="143013.15"/>
    <n v="87367.340714999998"/>
    <n v="55645.809285000003"/>
    <n v="0.6109042470220396"/>
    <n v="81.71010812537169"/>
    <x v="2"/>
  </r>
  <r>
    <x v="556"/>
    <n v="11"/>
    <n v="4.0999999999999996"/>
    <n v="16829.28"/>
    <n v="8458.286897"/>
    <n v="25287.566896999997"/>
    <n v="0.66551598532781531"/>
    <n v="5.7000000000000002E-2"/>
    <n v="171.22800000000001"/>
    <n v="35957.879999999997"/>
    <n v="14553.025296"/>
    <n v="21404.854704000001"/>
    <n v="0.40472423001578517"/>
    <n v="125.00791169668513"/>
    <x v="2"/>
  </r>
  <r>
    <x v="557"/>
    <n v="51"/>
    <n v="11.3"/>
    <n v="61081.34"/>
    <n v="53914.240699000002"/>
    <n v="114995.580699"/>
    <n v="0.53116249884315037"/>
    <n v="0.109"/>
    <n v="488.86500000000001"/>
    <n v="102661.65"/>
    <n v="33408.013574999997"/>
    <n v="69253.636425000004"/>
    <n v="0.32541863076426297"/>
    <n v="141.66208753950477"/>
    <x v="1"/>
  </r>
  <r>
    <x v="558"/>
    <n v="51"/>
    <n v="13.6"/>
    <n v="11962.56"/>
    <n v="134350.32171300001"/>
    <n v="146312.88171300001"/>
    <n v="8.1760128431242002E-2"/>
    <n v="0.13400000000000001"/>
    <n v="693.98599999999999"/>
    <n v="145737.06"/>
    <n v="21437.726013"/>
    <n v="124299.33398700001"/>
    <n v="0.14709865845379344"/>
    <n v="179.10928172470338"/>
    <x v="1"/>
  </r>
  <r>
    <x v="559"/>
    <n v="24"/>
    <n v="18.3"/>
    <n v="67935.14"/>
    <n v="161376.66772100001"/>
    <n v="229311.80772099999"/>
    <n v="0.29625661528365604"/>
    <n v="0.191"/>
    <n v="1191.4580000000001"/>
    <n v="250206.18"/>
    <n v="50227.740643999998"/>
    <n v="199978.43935599999"/>
    <n v="0.20074540382655615"/>
    <n v="167.84346519642318"/>
    <x v="0"/>
  </r>
  <r>
    <x v="560"/>
    <n v="51"/>
    <n v="8.6"/>
    <n v="27078.71"/>
    <n v="79041.849166999993"/>
    <n v="106120.559167"/>
    <n v="0.25516931132436577"/>
    <n v="7.3999999999999996E-2"/>
    <n v="430.90199999999999"/>
    <n v="90489.42"/>
    <n v="43243.174691"/>
    <n v="47246.245308999998"/>
    <n v="0.47788100190055371"/>
    <n v="109.64498960088373"/>
    <x v="1"/>
  </r>
  <r>
    <x v="561"/>
    <n v="51"/>
    <n v="2.2000000000000002"/>
    <n v="7914.03"/>
    <n v="17870.194262000001"/>
    <n v="25784.224262"/>
    <n v="0.30693302693862523"/>
    <n v="2.1000000000000001E-2"/>
    <n v="118.88799299999999"/>
    <n v="24966.47853"/>
    <n v="13398.158606000001"/>
    <n v="11568.319923999999"/>
    <n v="0.5366459106317546"/>
    <n v="97.304358767331536"/>
    <x v="1"/>
  </r>
  <r>
    <x v="562"/>
    <n v="51"/>
    <n v="4.3"/>
    <n v="11209.89"/>
    <n v="46437.631935999998"/>
    <n v="57647.521935999997"/>
    <n v="0.19445571333396022"/>
    <n v="0.04"/>
    <n v="257.10264000000001"/>
    <n v="53991.554400000001"/>
    <n v="23261.006857"/>
    <n v="30730.547543000001"/>
    <n v="0.43082676754718513"/>
    <n v="119.52637881509112"/>
    <x v="1"/>
  </r>
  <r>
    <x v="563"/>
    <n v="11"/>
    <n v="7.7"/>
    <n v="35671.75"/>
    <n v="23688.324906000002"/>
    <n v="59360.074906000002"/>
    <n v="0.60093842631580585"/>
    <n v="7.8E-2"/>
    <n v="288.42013200000002"/>
    <n v="60568.227720000003"/>
    <n v="39365.703764999998"/>
    <n v="21202.523955000001"/>
    <n v="0.64993983226623619"/>
    <n v="73.512635224090388"/>
    <x v="2"/>
  </r>
  <r>
    <x v="564"/>
    <n v="51"/>
    <n v="12.8"/>
    <n v="42808.24"/>
    <n v="43019.597524999997"/>
    <n v="85827.837524999995"/>
    <n v="0.49876871227858655"/>
    <n v="0.121"/>
    <n v="445.55999400000002"/>
    <n v="93567.598740000001"/>
    <n v="25970.479072999999"/>
    <n v="67597.119667000006"/>
    <n v="0.2775584649250773"/>
    <n v="151.71272236573378"/>
    <x v="1"/>
  </r>
  <r>
    <x v="565"/>
    <n v="24"/>
    <n v="17"/>
    <n v="64865.41"/>
    <n v="142515.89426100001"/>
    <n v="207381.30426100001"/>
    <n v="0.31278330624424833"/>
    <n v="0.16600000000000001"/>
    <n v="996.83"/>
    <n v="209334.3"/>
    <n v="68256.573522000006"/>
    <n v="141077.726478"/>
    <n v="0.32606492830845213"/>
    <n v="141.52636505522506"/>
    <x v="0"/>
  </r>
  <r>
    <x v="566"/>
    <n v="51"/>
    <n v="4.9000000000000004"/>
    <n v="8332.32"/>
    <n v="28114.864312999998"/>
    <n v="36447.184312999998"/>
    <n v="0.22861354469645612"/>
    <n v="4.9000000000000002E-2"/>
    <n v="183.46834799999999"/>
    <n v="38528.353080000001"/>
    <n v="23074.18507"/>
    <n v="15454.168009999999"/>
    <n v="0.59888843476099085"/>
    <n v="84.233428700191922"/>
    <x v="1"/>
  </r>
  <r>
    <x v="567"/>
    <n v="51"/>
    <n v="11.2"/>
    <n v="62831.67"/>
    <n v="69209.615887000007"/>
    <n v="132041.28588700001"/>
    <n v="0.47584866792172031"/>
    <n v="0.104"/>
    <n v="679.952"/>
    <n v="142789.92000000001"/>
    <n v="38333.076788999999"/>
    <n v="104456.843211"/>
    <n v="0.26845786305503916"/>
    <n v="153.62384875844177"/>
    <x v="1"/>
  </r>
  <r>
    <x v="568"/>
    <n v="51"/>
    <n v="6"/>
    <n v="10965.8"/>
    <n v="34747.002226999997"/>
    <n v="45712.802226999993"/>
    <n v="0.23988465956530478"/>
    <n v="4.8000000000000001E-2"/>
    <n v="167.376"/>
    <n v="35148.959999999999"/>
    <n v="15788.590647000001"/>
    <n v="19360.369352999998"/>
    <n v="0.44919083372594809"/>
    <n v="115.66992491755089"/>
    <x v="1"/>
  </r>
  <r>
    <x v="569"/>
    <n v="51"/>
    <n v="3.6"/>
    <n v="4040.6"/>
    <n v="39935.917006999996"/>
    <n v="43976.517006999995"/>
    <n v="9.1880855397366609E-2"/>
    <n v="3.7999999999999999E-2"/>
    <n v="220.13399999999999"/>
    <n v="46228.14"/>
    <n v="11086.973582000001"/>
    <n v="35141.166418000001"/>
    <n v="0.23983170384964658"/>
    <n v="159.63534219157424"/>
    <x v="1"/>
  </r>
  <r>
    <x v="570"/>
    <n v="24"/>
    <n v="19.8"/>
    <n v="96207.6"/>
    <n v="126079.082473"/>
    <n v="222286.68247300002"/>
    <n v="0.4328086547051051"/>
    <n v="0.24399999999999999"/>
    <n v="1314.672"/>
    <n v="276081.12"/>
    <n v="97660.753572999995"/>
    <n v="178420.366427"/>
    <n v="0.3537393414406606"/>
    <n v="135.71473829746125"/>
    <x v="0"/>
  </r>
  <r>
    <x v="571"/>
    <n v="24"/>
    <n v="24.1"/>
    <n v="71369.279999999999"/>
    <n v="47817.266000000003"/>
    <n v="119186.546"/>
    <n v="0.59880315685966767"/>
    <n v="0.245"/>
    <n v="539.98"/>
    <n v="113395.8"/>
    <n v="62925.067436999998"/>
    <n v="50470.732562999998"/>
    <n v="0.55491532699623791"/>
    <n v="93.467781330790018"/>
    <x v="0"/>
  </r>
  <r>
    <x v="572"/>
    <n v="11"/>
    <n v="0.2"/>
    <n v="450.3"/>
    <n v="355.68435299999999"/>
    <n v="805.98435300000006"/>
    <n v="0.55869570956794989"/>
    <n v="8.9999999999999993E-3"/>
    <n v="16.821000000000002"/>
    <n v="3532.41"/>
    <n v="1896.468126"/>
    <n v="1635.9418740000001"/>
    <n v="0.53687655906307596"/>
    <n v="97.255922596754061"/>
    <x v="2"/>
  </r>
  <r>
    <x v="573"/>
    <n v="11"/>
    <n v="1.1000000000000001"/>
    <n v="5479.83"/>
    <n v="4081.260804"/>
    <n v="9561.0908039999995"/>
    <n v="0.57313857930388512"/>
    <n v="2.5000000000000001E-2"/>
    <n v="99.375524999999996"/>
    <n v="20868.860250000002"/>
    <n v="12300.204414"/>
    <n v="8568.6558359999999"/>
    <n v="0.58940470474423723"/>
    <n v="86.225012003710177"/>
    <x v="2"/>
  </r>
  <r>
    <x v="574"/>
    <n v="11"/>
    <n v="12.6"/>
    <n v="29899.54"/>
    <n v="22967.539139"/>
    <n v="52867.079139000001"/>
    <n v="0.5655606567820225"/>
    <n v="0.16200000000000001"/>
    <n v="324.81"/>
    <n v="68210.100000000006"/>
    <n v="42013.691873999996"/>
    <n v="26196.408125999998"/>
    <n v="0.61594532003325009"/>
    <n v="80.65148279301745"/>
    <x v="2"/>
  </r>
  <r>
    <x v="575"/>
    <n v="11"/>
    <n v="35.9"/>
    <n v="132856.62"/>
    <n v="70997.944493000003"/>
    <n v="203854.56449299998"/>
    <n v="0.65172256667601902"/>
    <n v="0.44700000000000001"/>
    <n v="1248.471"/>
    <n v="262178.90999999997"/>
    <n v="170995.573963"/>
    <n v="91183.336037000001"/>
    <n v="0.65220949298705999"/>
    <n v="73.036006472717432"/>
    <x v="2"/>
  </r>
  <r>
    <x v="576"/>
    <n v="11"/>
    <n v="27.4"/>
    <n v="221541.06"/>
    <n v="92339.636205999996"/>
    <n v="313880.69620599999"/>
    <n v="0.70581294956285723"/>
    <n v="0.28599999999999998"/>
    <n v="1491.7760000000001"/>
    <n v="313272.96000000002"/>
    <n v="165829.41079600001"/>
    <n v="147443.54920400001"/>
    <n v="0.52934479501837628"/>
    <n v="98.837593046140981"/>
    <x v="2"/>
  </r>
  <r>
    <x v="577"/>
    <n v="11"/>
    <n v="20.9"/>
    <n v="32592.43"/>
    <n v="31267.518924"/>
    <n v="63859.948923999997"/>
    <n v="0.51037356824053204"/>
    <n v="0.23200000000000001"/>
    <n v="281.416"/>
    <n v="59097.36"/>
    <n v="35443.587362999999"/>
    <n v="23653.772636999998"/>
    <n v="0.59974908122799386"/>
    <n v="84.052692942121269"/>
    <x v="2"/>
  </r>
  <r>
    <x v="578"/>
    <n v="11"/>
    <n v="17.5"/>
    <n v="31349.86"/>
    <n v="17123.386226999999"/>
    <n v="48473.246226999996"/>
    <n v="0.64674562650887346"/>
    <n v="0.17"/>
    <n v="257.55"/>
    <n v="54085.5"/>
    <n v="34176.459911999998"/>
    <n v="19909.040088000002"/>
    <n v="0.63189690234905838"/>
    <n v="77.301650506697726"/>
    <x v="2"/>
  </r>
  <r>
    <x v="579"/>
    <n v="11"/>
    <n v="29.7"/>
    <n v="45729.919999999998"/>
    <n v="48324.04189"/>
    <n v="94053.961890000006"/>
    <n v="0.48620939597933183"/>
    <n v="0.30599999999999999"/>
    <n v="541.99546199999997"/>
    <n v="113819.04702"/>
    <n v="63325.283685000002"/>
    <n v="50493.763335000003"/>
    <n v="0.55636807145180756"/>
    <n v="93.162704995120436"/>
    <x v="2"/>
  </r>
  <r>
    <x v="580"/>
    <n v="51"/>
    <n v="9.3000000000000007"/>
    <n v="19276.259999999998"/>
    <n v="22361.699585999999"/>
    <n v="41637.959585999997"/>
    <n v="0.46294919807937202"/>
    <n v="7.4999999999999997E-2"/>
    <n v="170.4"/>
    <n v="35784"/>
    <n v="13963.520074"/>
    <n v="21820.479926"/>
    <n v="0.39021685876369328"/>
    <n v="128.0544596596244"/>
    <x v="1"/>
  </r>
  <r>
    <x v="581"/>
    <n v="51"/>
    <n v="6"/>
    <n v="17584.650000000001"/>
    <n v="18085.954482000001"/>
    <n v="35670.604482000002"/>
    <n v="0.492973142882216"/>
    <n v="5.8999999999999997E-2"/>
    <n v="163.607"/>
    <n v="34357.47"/>
    <n v="8626.1210580000006"/>
    <n v="25731.348942000001"/>
    <n v="0.25106973994301679"/>
    <n v="157.27535461196649"/>
    <x v="1"/>
  </r>
  <r>
    <x v="582"/>
    <n v="11"/>
    <n v="29.3"/>
    <n v="84731.81"/>
    <n v="69708.49325"/>
    <n v="154440.30325"/>
    <n v="0.54863794111334085"/>
    <n v="0.29699999999999999"/>
    <n v="740.42218800000001"/>
    <n v="155488.65948"/>
    <n v="91803.109666999997"/>
    <n v="63685.549812999998"/>
    <n v="0.59041675434090635"/>
    <n v="86.012481588409656"/>
    <x v="2"/>
  </r>
  <r>
    <x v="583"/>
    <n v="51"/>
    <n v="6.5"/>
    <n v="11105.88"/>
    <n v="36791.969794999997"/>
    <n v="47897.849794999995"/>
    <n v="0.231865940695303"/>
    <n v="3.3000000000000002E-2"/>
    <n v="131.43899999999999"/>
    <n v="27602.19"/>
    <n v="16225.600683000001"/>
    <n v="11376.589317"/>
    <n v="0.5878374390945067"/>
    <n v="86.554137790153618"/>
    <x v="1"/>
  </r>
  <r>
    <x v="584"/>
    <n v="51"/>
    <n v="0.2"/>
    <n v="130.18"/>
    <n v="648.91753800000004"/>
    <n v="779.09753799999999"/>
    <n v="0.16709076033558201"/>
    <n v="0"/>
    <n v="0"/>
    <n v="0"/>
    <n v="0"/>
    <n v="0"/>
    <n v="0"/>
    <n v="0"/>
    <x v="1"/>
  </r>
  <r>
    <x v="585"/>
    <n v="51"/>
    <n v="9.9"/>
    <n v="19717.13"/>
    <n v="61717.303817"/>
    <n v="81434.433816999997"/>
    <n v="0.24212276153731807"/>
    <n v="0.109"/>
    <n v="457.77776399999999"/>
    <n v="96133.330440000005"/>
    <n v="42464.202060000003"/>
    <n v="53669.128380000002"/>
    <n v="0.44172194873143728"/>
    <n v="117.23839076639817"/>
    <x v="1"/>
  </r>
  <r>
    <x v="586"/>
    <n v="11"/>
    <n v="0.9"/>
    <n v="2641.27"/>
    <n v="2255.7196130000002"/>
    <n v="4896.9896129999997"/>
    <n v="0.53936606134271581"/>
    <n v="3.5000000000000003E-2"/>
    <n v="86.571484999999996"/>
    <n v="18180.011849999999"/>
    <n v="7598.1441949999999"/>
    <n v="10581.867655"/>
    <n v="0.41793945227818979"/>
    <n v="122.23271502158015"/>
    <x v="2"/>
  </r>
  <r>
    <x v="587"/>
    <n v="11"/>
    <n v="12.7"/>
    <n v="71889.149999999994"/>
    <n v="39538.114627000003"/>
    <n v="111427.264627"/>
    <n v="0.64516660478606502"/>
    <n v="0.122"/>
    <n v="446.07348000000002"/>
    <n v="93675.430800000002"/>
    <n v="47183.740415"/>
    <n v="46491.690385000002"/>
    <n v="0.50369387161654766"/>
    <n v="104.22428696052498"/>
    <x v="2"/>
  </r>
  <r>
    <x v="588"/>
    <n v="11"/>
    <n v="8.9"/>
    <n v="31536.09"/>
    <n v="13992.749709"/>
    <n v="45528.839709"/>
    <n v="0.69266184250608176"/>
    <n v="0.1"/>
    <n v="257.60000000000002"/>
    <n v="54096"/>
    <n v="22417.377435999999"/>
    <n v="31678.622564000001"/>
    <n v="0.4143999082372079"/>
    <n v="122.97601927018633"/>
    <x v="2"/>
  </r>
  <r>
    <x v="589"/>
    <n v="51"/>
    <n v="4.9000000000000004"/>
    <n v="13482.61"/>
    <n v="16296.646941000001"/>
    <n v="29779.256941"/>
    <n v="0.45275172670400582"/>
    <n v="0.04"/>
    <n v="121.83804000000001"/>
    <n v="25585.988399999998"/>
    <n v="10144.40596"/>
    <n v="15441.58244"/>
    <n v="0.396482864035067"/>
    <n v="126.73859855263593"/>
    <x v="1"/>
  </r>
  <r>
    <x v="590"/>
    <n v="11"/>
    <n v="5.7"/>
    <n v="19018.48"/>
    <n v="9302.5369279999995"/>
    <n v="28321.016927999997"/>
    <n v="0.67153238347162225"/>
    <n v="5.2999999999999999E-2"/>
    <n v="126.56399999999999"/>
    <n v="26578.44"/>
    <n v="15403.440628"/>
    <n v="11174.999372"/>
    <n v="0.57954645298971652"/>
    <n v="88.295244872159543"/>
    <x v="2"/>
  </r>
  <r>
    <x v="591"/>
    <n v="11"/>
    <n v="7.1"/>
    <n v="20043.87"/>
    <n v="16515.450098000001"/>
    <n v="36559.320097999997"/>
    <n v="0.5482560930091398"/>
    <n v="8.2000000000000003E-2"/>
    <n v="184.99199999999999"/>
    <n v="38848.32"/>
    <n v="24464.564870999999"/>
    <n v="14383.755128999999"/>
    <n v="0.62974576174722607"/>
    <n v="77.753390033082511"/>
    <x v="2"/>
  </r>
  <r>
    <x v="592"/>
    <n v="24"/>
    <n v="23.2"/>
    <n v="114065.37"/>
    <n v="98402.547649999993"/>
    <n v="212467.91764999999"/>
    <n v="0.5368592645027036"/>
    <n v="0.23400000000000001"/>
    <n v="1098.396"/>
    <n v="230663.16"/>
    <n v="113093.395471"/>
    <n v="117569.76452899999"/>
    <n v="0.49029674036807608"/>
    <n v="107.03768452270401"/>
    <x v="0"/>
  </r>
  <r>
    <x v="593"/>
    <n v="51"/>
    <n v="9.6"/>
    <n v="20421.509999999998"/>
    <n v="52598.012332999999"/>
    <n v="73019.522333000001"/>
    <n v="0.27967191988560608"/>
    <n v="9.6000000000000002E-2"/>
    <n v="375.92755199999999"/>
    <n v="78944.785919999995"/>
    <n v="41213.624016000002"/>
    <n v="37731.161904000001"/>
    <n v="0.52205631487511428"/>
    <n v="100.36817387622602"/>
    <x v="1"/>
  </r>
  <r>
    <x v="594"/>
    <n v="11"/>
    <n v="32.6"/>
    <n v="108292.08"/>
    <n v="75386.100670999993"/>
    <n v="183678.18067099998"/>
    <n v="0.58957509054366242"/>
    <n v="0.34"/>
    <n v="942.82"/>
    <n v="197992.2"/>
    <n v="134384.45253099999"/>
    <n v="63607.747469000002"/>
    <n v="0.67873609430573523"/>
    <n v="67.465420195795588"/>
    <x v="2"/>
  </r>
  <r>
    <x v="595"/>
    <n v="51"/>
    <n v="9.9"/>
    <n v="32997.660000000003"/>
    <n v="46565.668612000001"/>
    <n v="79563.328612000012"/>
    <n v="0.41473453380661079"/>
    <n v="0.105"/>
    <n v="412.76182499999999"/>
    <n v="86679.983250000005"/>
    <n v="23711.133468"/>
    <n v="62968.849781999998"/>
    <n v="0.27354797011915666"/>
    <n v="152.55492627497711"/>
    <x v="1"/>
  </r>
  <r>
    <x v="596"/>
    <n v="51"/>
    <n v="12.1"/>
    <n v="49503.88"/>
    <n v="57878.781843999997"/>
    <n v="107382.66184399999"/>
    <n v="0.4610044037827698"/>
    <n v="9.6000000000000002E-2"/>
    <n v="395.04"/>
    <n v="82958.399999999994"/>
    <n v="33146.516487000001"/>
    <n v="49811.883513000001"/>
    <n v="0.39955587965775624"/>
    <n v="126.0932652718712"/>
    <x v="1"/>
  </r>
  <r>
    <x v="597"/>
    <n v="51"/>
    <n v="0"/>
    <n v="0"/>
    <n v="0"/>
    <n v="0"/>
    <n v="0"/>
    <n v="8.6999999999999994E-2"/>
    <n v="118.20168"/>
    <n v="24822.352800000001"/>
    <n v="5988.0882849999998"/>
    <n v="18834.264514999999"/>
    <n v="0.24123773976010845"/>
    <n v="159.3400746503772"/>
    <x v="1"/>
  </r>
  <r>
    <x v="598"/>
    <n v="51"/>
    <n v="5.8"/>
    <n v="7725.72"/>
    <n v="73149.484838999997"/>
    <n v="80875.204838999998"/>
    <n v="9.5526435022696463E-2"/>
    <n v="7.8E-2"/>
    <n v="503.13463200000001"/>
    <n v="105658.27271999999"/>
    <n v="22253.067427999998"/>
    <n v="83405.205291999999"/>
    <n v="0.21061358334876251"/>
    <n v="165.77114749675988"/>
    <x v="1"/>
  </r>
  <r>
    <x v="599"/>
    <n v="11"/>
    <n v="3"/>
    <n v="9576.48"/>
    <n v="6589.3202700000002"/>
    <n v="16165.80027"/>
    <n v="0.5923913347965668"/>
    <n v="5.2999999999999999E-2"/>
    <n v="131.22800000000001"/>
    <n v="27557.88"/>
    <n v="13707.754725000001"/>
    <n v="13850.125275"/>
    <n v="0.4974168813058189"/>
    <n v="105.54245492577803"/>
    <x v="2"/>
  </r>
  <r>
    <x v="600"/>
    <n v="51"/>
    <n v="10.9"/>
    <n v="62198.96"/>
    <n v="58728.914143000002"/>
    <n v="120927.87414299999"/>
    <n v="0.51434758479627529"/>
    <n v="0.121"/>
    <n v="668.404"/>
    <n v="140364.84"/>
    <n v="34319.489641"/>
    <n v="106045.350359"/>
    <n v="0.24450203940673462"/>
    <n v="158.65457172458574"/>
    <x v="1"/>
  </r>
  <r>
    <x v="601"/>
    <n v="11"/>
    <n v="12.4"/>
    <n v="36921.78"/>
    <n v="21069.304901"/>
    <n v="57991.084900999995"/>
    <n v="0.63668027702932872"/>
    <n v="0.13900000000000001"/>
    <n v="316.78100000000001"/>
    <n v="66524.009999999995"/>
    <n v="46920.908135999998"/>
    <n v="19603.101864"/>
    <n v="0.70532290726310698"/>
    <n v="61.882189474747541"/>
    <x v="2"/>
  </r>
  <r>
    <x v="602"/>
    <n v="11"/>
    <n v="25.3"/>
    <n v="102113.68"/>
    <n v="71462.029198999997"/>
    <n v="173575.70919899998"/>
    <n v="0.58829475893386296"/>
    <n v="0.23699999999999999"/>
    <n v="774.99"/>
    <n v="162747.9"/>
    <n v="82224.783913000007"/>
    <n v="80523.116087000002"/>
    <n v="0.50522792560149787"/>
    <n v="103.90213562368547"/>
    <x v="2"/>
  </r>
  <r>
    <x v="603"/>
    <n v="51"/>
    <n v="1.3"/>
    <n v="1751.05"/>
    <n v="9319.0993560000006"/>
    <n v="11070.149356"/>
    <n v="0.15817763100467422"/>
    <n v="1.2999999999999999E-2"/>
    <n v="51.779169000000003"/>
    <n v="10873.62549"/>
    <n v="1434.6110470000001"/>
    <n v="9439.014443"/>
    <n v="0.13193493267901762"/>
    <n v="182.2936641374063"/>
    <x v="1"/>
  </r>
  <r>
    <x v="604"/>
    <n v="51"/>
    <n v="6.2"/>
    <n v="18793.240000000002"/>
    <n v="31776.443368"/>
    <n v="50569.683367999998"/>
    <n v="0.37163056496201397"/>
    <n v="6.4000000000000001E-2"/>
    <n v="252.86688000000001"/>
    <n v="53102.044800000003"/>
    <n v="13333.193809"/>
    <n v="39768.850990999999"/>
    <n v="0.25108625965755654"/>
    <n v="157.27188547191312"/>
    <x v="1"/>
  </r>
  <r>
    <x v="605"/>
    <n v="11"/>
    <n v="29.2"/>
    <n v="67515.94"/>
    <n v="30412.101801000001"/>
    <n v="97928.041800999999"/>
    <n v="0.68944439976855088"/>
    <n v="0.29899999999999999"/>
    <n v="488.45596799999998"/>
    <n v="102575.75328"/>
    <n v="63433.756056999999"/>
    <n v="39141.997222999998"/>
    <n v="0.61840887372131226"/>
    <n v="80.134136518524429"/>
    <x v="2"/>
  </r>
  <r>
    <x v="606"/>
    <n v="51"/>
    <n v="12.5"/>
    <n v="17551.43"/>
    <n v="23293.569617000001"/>
    <n v="40844.999617000001"/>
    <n v="0.42970816904341358"/>
    <n v="0.105"/>
    <n v="166.678155"/>
    <n v="35002.412550000001"/>
    <n v="11086.35066"/>
    <n v="23916.061890000001"/>
    <n v="0.31673104372915573"/>
    <n v="143.4864808168773"/>
    <x v="1"/>
  </r>
  <r>
    <x v="607"/>
    <n v="24"/>
    <n v="19"/>
    <n v="72072.509999999995"/>
    <n v="43757.194887999998"/>
    <n v="115829.70488799999"/>
    <n v="0.62222821054141131"/>
    <n v="0.21"/>
    <n v="675.99"/>
    <n v="141957.9"/>
    <n v="84020.530033999996"/>
    <n v="57937.369965999998"/>
    <n v="0.59186935023693643"/>
    <n v="85.70743645024335"/>
    <x v="0"/>
  </r>
  <r>
    <x v="608"/>
    <n v="11"/>
    <n v="23.3"/>
    <n v="117006.86"/>
    <n v="92756.047162999996"/>
    <n v="209762.907163"/>
    <n v="0.55780529352159358"/>
    <n v="0.255"/>
    <n v="1085.9779349999999"/>
    <n v="228055.36635"/>
    <n v="148570.44995099999"/>
    <n v="79484.916398999994"/>
    <n v="0.65146658168519778"/>
    <n v="73.192017846108456"/>
    <x v="2"/>
  </r>
  <r>
    <x v="609"/>
    <n v="51"/>
    <n v="4.4000000000000004"/>
    <n v="25679.93"/>
    <n v="32328.785639000002"/>
    <n v="58008.715639000002"/>
    <n v="0.4426908907932286"/>
    <n v="0.04"/>
    <n v="267.83999999999997"/>
    <n v="56246.400000000001"/>
    <n v="14552.997235999999"/>
    <n v="41693.402763999999"/>
    <n v="0.25873650999886211"/>
    <n v="155.66533290023895"/>
    <x v="1"/>
  </r>
  <r>
    <x v="610"/>
    <n v="11"/>
    <n v="11.7"/>
    <n v="38511.699999999997"/>
    <n v="30701.991762000001"/>
    <n v="69213.691762000002"/>
    <n v="0.55641736511364437"/>
    <n v="0.126"/>
    <n v="439.11"/>
    <n v="92213.1"/>
    <n v="47038.575885999999"/>
    <n v="45174.524114"/>
    <n v="0.51010730455867981"/>
    <n v="102.87746604267723"/>
    <x v="2"/>
  </r>
  <r>
    <x v="611"/>
    <n v="51"/>
    <n v="9.1"/>
    <n v="13223.8"/>
    <n v="88900.042784999998"/>
    <n v="102123.842785"/>
    <n v="0.12948788098230785"/>
    <n v="0.11700000000000001"/>
    <n v="632.26800000000003"/>
    <n v="132776.28"/>
    <n v="14000.0213"/>
    <n v="118776.25870000001"/>
    <n v="0.10544068036851161"/>
    <n v="187.85745712261257"/>
    <x v="1"/>
  </r>
  <r>
    <x v="612"/>
    <n v="11"/>
    <n v="22.7"/>
    <n v="88699.02"/>
    <n v="40868.044167"/>
    <n v="129567.064167"/>
    <n v="0.68457999392249202"/>
    <n v="0.30499999999999999"/>
    <n v="902.8"/>
    <n v="189588"/>
    <n v="121385.01264299999"/>
    <n v="68202.987357000005"/>
    <n v="0.64025683399265776"/>
    <n v="75.546064861541879"/>
    <x v="2"/>
  </r>
  <r>
    <x v="613"/>
    <n v="51"/>
    <n v="6.9"/>
    <n v="21803.02"/>
    <n v="68136.404467"/>
    <n v="89939.424467000004"/>
    <n v="0.2424189406281983"/>
    <n v="7.4999999999999997E-2"/>
    <n v="461.11065000000002"/>
    <n v="96833.236499999999"/>
    <n v="43742.668345999999"/>
    <n v="53090.568154000001"/>
    <n v="0.45173196649272379"/>
    <n v="115.136287036528"/>
    <x v="1"/>
  </r>
  <r>
    <x v="614"/>
    <n v="51"/>
    <n v="6.2"/>
    <n v="9667.2199999999993"/>
    <n v="43154.921263999997"/>
    <n v="52822.141263999998"/>
    <n v="0.1830145421724606"/>
    <n v="5.6000000000000001E-2"/>
    <n v="240.391368"/>
    <n v="50482.187279999998"/>
    <n v="7907.2487879999999"/>
    <n v="42574.938492000001"/>
    <n v="0.15663443313464923"/>
    <n v="177.10676904172365"/>
    <x v="1"/>
  </r>
  <r>
    <x v="615"/>
    <n v="51"/>
    <n v="8.5"/>
    <n v="9084.2099999999991"/>
    <n v="82718.336895999993"/>
    <n v="91802.546895999985"/>
    <n v="9.8953790577196027E-2"/>
    <n v="7.5999999999999998E-2"/>
    <n v="415.07650799999999"/>
    <n v="87166.066680000004"/>
    <n v="31042.497728999999"/>
    <n v="56123.568951000001"/>
    <n v="0.35613053234307068"/>
    <n v="135.21258820795515"/>
    <x v="1"/>
  </r>
  <r>
    <x v="616"/>
    <n v="51"/>
    <n v="5.3"/>
    <n v="14313.14"/>
    <n v="38509.838259999997"/>
    <n v="52822.978259999996"/>
    <n v="0.27096427485684904"/>
    <n v="0.04"/>
    <n v="185.14496"/>
    <n v="38880.441599999998"/>
    <n v="22756.960743"/>
    <n v="16123.480857"/>
    <n v="0.58530612839027019"/>
    <n v="87.085713038043281"/>
    <x v="1"/>
  </r>
  <r>
    <x v="617"/>
    <n v="51"/>
    <n v="10.199999999999999"/>
    <n v="22518.09"/>
    <n v="69116.671333000006"/>
    <n v="91634.761333000002"/>
    <n v="0.24573742183023142"/>
    <n v="9.2999999999999999E-2"/>
    <n v="388.35126000000002"/>
    <n v="81553.764599999995"/>
    <n v="50855.926459000002"/>
    <n v="30697.838141"/>
    <n v="0.62358772410366459"/>
    <n v="79.046577938230456"/>
    <x v="1"/>
  </r>
  <r>
    <x v="618"/>
    <n v="51"/>
    <n v="13.9"/>
    <n v="33725.82"/>
    <n v="30083.516363999999"/>
    <n v="63809.336364000003"/>
    <n v="0.52854052277884933"/>
    <n v="9.5000000000000001E-2"/>
    <n v="271.30603500000001"/>
    <n v="56974.267350000002"/>
    <n v="14558.301266"/>
    <n v="42415.966084"/>
    <n v="0.25552415051810229"/>
    <n v="156.33992839119853"/>
    <x v="1"/>
  </r>
  <r>
    <x v="619"/>
    <n v="24"/>
    <n v="10.9"/>
    <n v="3585.31"/>
    <n v="76026.110459999996"/>
    <n v="79611.420459999994"/>
    <n v="4.5035121585368584E-2"/>
    <n v="0.122"/>
    <n v="483.490026"/>
    <n v="101532.90545999999"/>
    <n v="5277.7185250000002"/>
    <n v="96255.186935000005"/>
    <n v="5.1980375239820312E-2"/>
    <n v="199.08412119963774"/>
    <x v="0"/>
  </r>
  <r>
    <x v="620"/>
    <n v="24"/>
    <n v="12.1"/>
    <n v="14871.3"/>
    <n v="143178.89783100001"/>
    <n v="158050.197831"/>
    <n v="9.4092258055264139E-2"/>
    <n v="0.11"/>
    <n v="698.06"/>
    <n v="146592.6"/>
    <n v="10388.833135999999"/>
    <n v="136203.766864"/>
    <n v="7.0868741914666897E-2"/>
    <n v="195.11756419791996"/>
    <x v="0"/>
  </r>
  <r>
    <x v="621"/>
    <n v="51"/>
    <n v="7.6"/>
    <n v="21467.96"/>
    <n v="60167.443125999998"/>
    <n v="81635.40312599999"/>
    <n v="0.26297365086646685"/>
    <n v="7.1999999999999995E-2"/>
    <n v="379.512"/>
    <n v="79697.52"/>
    <n v="48425.947670000001"/>
    <n v="31271.572329999999"/>
    <n v="0.60762176376379085"/>
    <n v="82.399429609603914"/>
    <x v="1"/>
  </r>
  <r>
    <x v="622"/>
    <n v="11"/>
    <n v="5.5"/>
    <n v="24239.41"/>
    <n v="14845.787919"/>
    <n v="39085.197918999998"/>
    <n v="0.62016853669856431"/>
    <n v="6.2E-2"/>
    <n v="209.62200000000001"/>
    <n v="44020.62"/>
    <n v="22379.027931000001"/>
    <n v="21641.592068999998"/>
    <n v="0.50837602766612555"/>
    <n v="103.24103419011362"/>
    <x v="2"/>
  </r>
  <r>
    <x v="623"/>
    <n v="51"/>
    <n v="10.4"/>
    <n v="38156.68"/>
    <n v="43612.278270000003"/>
    <n v="81768.958270000003"/>
    <n v="0.46664016281101633"/>
    <n v="0.10299999999999999"/>
    <n v="372.098727"/>
    <n v="78140.732669999998"/>
    <n v="35973.946579000003"/>
    <n v="42166.786091000002"/>
    <n v="0.46037380697367353"/>
    <n v="113.32150053552857"/>
    <x v="1"/>
  </r>
  <r>
    <x v="624"/>
    <n v="51"/>
    <n v="13.8"/>
    <n v="47479.06"/>
    <n v="62007.376627999998"/>
    <n v="109486.436628"/>
    <n v="0.43365243643209161"/>
    <n v="0.14199999999999999"/>
    <n v="517.92355799999996"/>
    <n v="108763.94718"/>
    <n v="29247.600479000001"/>
    <n v="79516.346701000002"/>
    <n v="0.26890896512422802"/>
    <n v="153.52911732391212"/>
    <x v="1"/>
  </r>
  <r>
    <x v="625"/>
    <n v="51"/>
    <n v="0"/>
    <n v="0"/>
    <n v="0"/>
    <n v="0"/>
    <n v="0"/>
    <n v="7.2999999999999995E-2"/>
    <n v="99.206999999999994"/>
    <n v="20833.47"/>
    <n v="9075.9584250000007"/>
    <n v="11757.511575"/>
    <n v="0.43564314658095843"/>
    <n v="118.51493921799874"/>
    <x v="1"/>
  </r>
  <r>
    <x v="626"/>
    <n v="11"/>
    <n v="27.2"/>
    <n v="159035.60999999999"/>
    <n v="87380.064503999994"/>
    <n v="246415.674504"/>
    <n v="0.64539567265806541"/>
    <n v="0.27200000000000002"/>
    <n v="1123.3599999999999"/>
    <n v="235905.6"/>
    <n v="160428.33225599999"/>
    <n v="75477.267743999997"/>
    <n v="0.68005309011740289"/>
    <n v="67.188851075345397"/>
    <x v="2"/>
  </r>
  <r>
    <x v="627"/>
    <n v="11"/>
    <n v="26.4"/>
    <n v="70565.45"/>
    <n v="30390.792163999999"/>
    <n v="100956.242164"/>
    <n v="0.69897064795031505"/>
    <n v="0.32800000000000001"/>
    <n v="710.12"/>
    <n v="149125.20000000001"/>
    <n v="70885.641497000004"/>
    <n v="78239.558502999993"/>
    <n v="0.47534314453224535"/>
    <n v="110.17793964822846"/>
    <x v="2"/>
  </r>
  <r>
    <x v="628"/>
    <n v="51"/>
    <n v="15.9"/>
    <n v="25811.4"/>
    <n v="72421.982552000001"/>
    <n v="98233.382551999995"/>
    <n v="0.26275589142353617"/>
    <n v="0.16400000000000001"/>
    <n v="472.62815599999999"/>
    <n v="99251.912760000007"/>
    <n v="51616.908868999999"/>
    <n v="47635.003891"/>
    <n v="0.52005958810904029"/>
    <n v="100.78748649710154"/>
    <x v="1"/>
  </r>
  <r>
    <x v="629"/>
    <n v="51"/>
    <n v="1.3"/>
    <n v="1530.79"/>
    <n v="17142.412347000001"/>
    <n v="18673.202347000002"/>
    <n v="8.1977904569000379E-2"/>
    <n v="0.01"/>
    <n v="66.353579999999994"/>
    <n v="13934.2518"/>
    <n v="1555.031399"/>
    <n v="12379.220401"/>
    <n v="0.11159776795478893"/>
    <n v="186.56446872949434"/>
    <x v="1"/>
  </r>
  <r>
    <x v="630"/>
    <n v="51"/>
    <n v="14.1"/>
    <n v="20299.98"/>
    <n v="193839.53526500001"/>
    <n v="214139.51526500002"/>
    <n v="9.4797917025629522E-2"/>
    <n v="0.123"/>
    <n v="945.707763"/>
    <n v="198598.63023000001"/>
    <n v="20177.036742"/>
    <n v="178421.59348800001"/>
    <n v="0.10159705894563661"/>
    <n v="188.66461762141631"/>
    <x v="1"/>
  </r>
  <r>
    <x v="631"/>
    <n v="51"/>
    <n v="7.6"/>
    <n v="9025.9699999999993"/>
    <n v="25910.465014000001"/>
    <n v="34936.435014000002"/>
    <n v="0.25835406492915036"/>
    <n v="5.7000000000000002E-2"/>
    <n v="134.46299999999999"/>
    <n v="28237.23"/>
    <n v="16297.857824999999"/>
    <n v="11939.372175"/>
    <n v="0.5771762253238012"/>
    <n v="88.792992682001753"/>
    <x v="1"/>
  </r>
  <r>
    <x v="632"/>
    <n v="51"/>
    <n v="13.5"/>
    <n v="19548.53"/>
    <n v="81349.123707000006"/>
    <n v="100897.653707"/>
    <n v="0.19374613067581942"/>
    <n v="0.125"/>
    <n v="448.125"/>
    <n v="94106.25"/>
    <n v="38432.649573000002"/>
    <n v="55673.600426999998"/>
    <n v="0.40839635595935447"/>
    <n v="124.23676524853556"/>
    <x v="1"/>
  </r>
  <r>
    <x v="633"/>
    <n v="51"/>
    <n v="7.9"/>
    <n v="11753.7"/>
    <n v="72158.523969000002"/>
    <n v="83912.223968999999"/>
    <n v="0.14007136796114728"/>
    <n v="8.1000000000000003E-2"/>
    <n v="410.67"/>
    <n v="86240.7"/>
    <n v="1336.680539"/>
    <n v="84904.019461000004"/>
    <n v="1.5499416621154513E-2"/>
    <n v="206.74512250955755"/>
    <x v="1"/>
  </r>
  <r>
    <x v="634"/>
    <n v="51"/>
    <n v="7.5"/>
    <n v="25613.4"/>
    <n v="78084.601492000002"/>
    <n v="103698.00149200001"/>
    <n v="0.24699993858585595"/>
    <n v="7.9000000000000001E-2"/>
    <n v="534.25772400000005"/>
    <n v="112194.12204"/>
    <n v="55079.731247000003"/>
    <n v="57114.390792999999"/>
    <n v="0.49093241468891485"/>
    <n v="106.90419291532787"/>
    <x v="1"/>
  </r>
  <r>
    <x v="635"/>
    <n v="24"/>
    <n v="22"/>
    <n v="61773.8"/>
    <n v="58207.597106000001"/>
    <n v="119981.397106"/>
    <n v="0.51486148261321452"/>
    <n v="0.20100000000000001"/>
    <n v="527.02200000000005"/>
    <n v="110674.62"/>
    <n v="75174.315914000006"/>
    <n v="35500.304085999996"/>
    <n v="0.67923717211769064"/>
    <n v="67.360193855284962"/>
    <x v="0"/>
  </r>
  <r>
    <x v="636"/>
    <n v="11"/>
    <n v="19.100000000000001"/>
    <n v="80815.710000000006"/>
    <n v="58606.647904999998"/>
    <n v="139422.35790500001"/>
    <n v="0.57964670239665894"/>
    <n v="0.23499999999999999"/>
    <n v="808.63499999999999"/>
    <n v="169813.35"/>
    <n v="110021.774001"/>
    <n v="59791.575999000001"/>
    <n v="0.6478982600661255"/>
    <n v="73.941365386113631"/>
    <x v="2"/>
  </r>
  <r>
    <x v="637"/>
    <n v="51"/>
    <n v="4.5"/>
    <n v="5830.54"/>
    <n v="19589.956576"/>
    <n v="25420.496576000001"/>
    <n v="0.22936373341757332"/>
    <n v="3.9E-2"/>
    <n v="111.462"/>
    <n v="23407.02"/>
    <n v="14705.176611999999"/>
    <n v="8701.8433879999993"/>
    <n v="0.62823787957629806"/>
    <n v="78.070045288977397"/>
    <x v="1"/>
  </r>
  <r>
    <x v="638"/>
    <n v="51"/>
    <n v="11"/>
    <n v="37569.620000000003"/>
    <n v="92321.679680999994"/>
    <n v="129891.299681"/>
    <n v="0.28923892587315098"/>
    <n v="0.1"/>
    <n v="513.38610000000006"/>
    <n v="107811.08100000001"/>
    <n v="28501.619424"/>
    <n v="79309.461576000002"/>
    <n v="0.26436632635192664"/>
    <n v="154.4830714660954"/>
    <x v="1"/>
  </r>
  <r>
    <x v="639"/>
    <n v="51"/>
    <n v="3.4"/>
    <n v="6342.41"/>
    <n v="27622.568361000001"/>
    <n v="33964.978361000001"/>
    <n v="0.18673381541978601"/>
    <n v="0.02"/>
    <n v="98.841059999999999"/>
    <n v="20756.622599999999"/>
    <n v="8625.7547880000002"/>
    <n v="12130.867812"/>
    <n v="0.41556639315685207"/>
    <n v="122.73105743706108"/>
    <x v="1"/>
  </r>
  <r>
    <x v="640"/>
    <n v="51"/>
    <n v="4.2"/>
    <n v="3506"/>
    <n v="16956.398946000001"/>
    <n v="20462.398946000001"/>
    <n v="0.17133865922819155"/>
    <n v="3.1E-2"/>
    <n v="73.489436999999995"/>
    <n v="15432.78177"/>
    <n v="9733.2328959999995"/>
    <n v="5699.5488740000001"/>
    <n v="0.63068557833951666"/>
    <n v="77.556028548701505"/>
    <x v="1"/>
  </r>
  <r>
    <x v="641"/>
    <n v="51"/>
    <n v="12.3"/>
    <n v="66373.91"/>
    <n v="54897.935104999997"/>
    <n v="121271.845105"/>
    <n v="0.54731508325392364"/>
    <n v="0.114"/>
    <n v="567.83399999999995"/>
    <n v="119245.14"/>
    <n v="44758.740985999997"/>
    <n v="74486.399013999995"/>
    <n v="0.37535065148986363"/>
    <n v="131.17636318712863"/>
    <x v="1"/>
  </r>
  <r>
    <x v="642"/>
    <n v="51"/>
    <n v="3.8"/>
    <n v="331.01"/>
    <n v="14607.552768"/>
    <n v="14938.562768"/>
    <n v="2.2158088776054068E-2"/>
    <n v="3.4000000000000002E-2"/>
    <n v="82.566484000000003"/>
    <n v="17338.961640000001"/>
    <n v="1655.498928"/>
    <n v="15683.462712"/>
    <n v="9.5478550698264303E-2"/>
    <n v="189.94950435336449"/>
    <x v="1"/>
  </r>
  <r>
    <x v="643"/>
    <n v="11"/>
    <n v="41"/>
    <n v="110864.05"/>
    <n v="89490.645822999999"/>
    <n v="200354.69582299999"/>
    <n v="0.55333891499074717"/>
    <n v="0.39400000000000002"/>
    <n v="993.461544"/>
    <n v="208626.92423999999"/>
    <n v="103917.010761"/>
    <n v="104709.913479"/>
    <n v="0.49809971143252857"/>
    <n v="105.39906059916899"/>
    <x v="2"/>
  </r>
  <r>
    <x v="644"/>
    <n v="24"/>
    <n v="26.2"/>
    <n v="111031.83"/>
    <n v="134467.40727699999"/>
    <n v="245499.23727699998"/>
    <n v="0.45226955175718669"/>
    <n v="0.27600000000000002"/>
    <n v="1111.7280000000001"/>
    <n v="233462.88"/>
    <n v="91522.023417999997"/>
    <n v="141940.85658200001"/>
    <n v="0.3920195939414437"/>
    <n v="127.67588527229682"/>
    <x v="0"/>
  </r>
  <r>
    <x v="645"/>
    <n v="51"/>
    <n v="13.9"/>
    <n v="10458.35"/>
    <n v="45148.604192999999"/>
    <n v="55606.954192999998"/>
    <n v="0.18807629642330842"/>
    <n v="0.13900000000000001"/>
    <n v="289.25900000000001"/>
    <n v="60744.39"/>
    <n v="23097.687018000001"/>
    <n v="37646.702982000003"/>
    <n v="0.38024395368856284"/>
    <n v="130.14876972540179"/>
    <x v="1"/>
  </r>
  <r>
    <x v="646"/>
    <n v="24"/>
    <n v="11.2"/>
    <n v="25543.29"/>
    <n v="92338.954287999994"/>
    <n v="117882.24428799999"/>
    <n v="0.21668479552861908"/>
    <n v="0.123"/>
    <n v="641.59395300000006"/>
    <n v="134734.73013000001"/>
    <n v="13245.057811999999"/>
    <n v="121489.672318"/>
    <n v="9.8304704356630149E-2"/>
    <n v="189.35601208510764"/>
    <x v="0"/>
  </r>
  <r>
    <x v="647"/>
    <n v="51"/>
    <n v="4"/>
    <n v="5391.06"/>
    <n v="7225.7436950000001"/>
    <n v="12616.803695000001"/>
    <n v="0.42729205671452752"/>
    <n v="3.5000000000000003E-2"/>
    <n v="53.164999999999999"/>
    <n v="11164.65"/>
    <n v="3206.8098890000001"/>
    <n v="7957.8401110000004"/>
    <n v="0.28722887766298094"/>
    <n v="149.68193569077403"/>
    <x v="1"/>
  </r>
  <r>
    <x v="648"/>
    <n v="24"/>
    <n v="22.6"/>
    <n v="40195.5"/>
    <n v="31421.642595000001"/>
    <n v="71617.142594999998"/>
    <n v="0.56125528809922498"/>
    <n v="0.19"/>
    <n v="250.61"/>
    <n v="52628.1"/>
    <n v="29668.274116000001"/>
    <n v="22959.825884000002"/>
    <n v="0.5637344710525366"/>
    <n v="91.615761078967324"/>
    <x v="0"/>
  </r>
  <r>
    <x v="649"/>
    <n v="51"/>
    <n v="2.8"/>
    <n v="1301.02"/>
    <n v="13922.295076"/>
    <n v="15223.315076000001"/>
    <n v="8.5462331529293237E-2"/>
    <n v="2.8000000000000001E-2"/>
    <n v="79.8"/>
    <n v="16758"/>
    <n v="1859.6211639999999"/>
    <n v="14898.378836"/>
    <n v="0.11096915884950471"/>
    <n v="186.69647664160402"/>
    <x v="1"/>
  </r>
  <r>
    <x v="650"/>
    <n v="51"/>
    <n v="12"/>
    <n v="52161.37"/>
    <n v="72049.429984000002"/>
    <n v="124210.79998400001"/>
    <n v="0.41994230780833125"/>
    <n v="0.125"/>
    <n v="636.38575000000003"/>
    <n v="133641.00750000001"/>
    <n v="57387.016649999998"/>
    <n v="76253.990850000002"/>
    <n v="0.42941173314635478"/>
    <n v="119.82353603926549"/>
    <x v="1"/>
  </r>
  <r>
    <x v="651"/>
    <n v="51"/>
    <n v="8"/>
    <n v="11842.36"/>
    <n v="37768.038366000001"/>
    <n v="49610.398366000001"/>
    <n v="0.23870721441567874"/>
    <n v="8.0000000000000002E-3"/>
    <n v="23.64"/>
    <n v="4964.3999999999996"/>
    <n v="3128.946007"/>
    <n v="1835.4539930000001"/>
    <n v="0.63027677201675936"/>
    <n v="77.64187787648055"/>
    <x v="1"/>
  </r>
  <r>
    <x v="652"/>
    <n v="24"/>
    <n v="24.3"/>
    <n v="89457.32"/>
    <n v="59448.215494999997"/>
    <n v="148905.53549500002"/>
    <n v="0.60076557733479174"/>
    <n v="0.254"/>
    <n v="710.38567599999999"/>
    <n v="149180.99196000001"/>
    <n v="78093.152277999994"/>
    <n v="71087.839682000005"/>
    <n v="0.52347923989498046"/>
    <n v="100.06935962205409"/>
    <x v="0"/>
  </r>
  <r>
    <x v="653"/>
    <n v="24"/>
    <n v="14.5"/>
    <n v="14236.41"/>
    <n v="36188.791860999998"/>
    <n v="50425.201860999994"/>
    <n v="0.28232727831697119"/>
    <n v="0.156"/>
    <n v="263.79599999999999"/>
    <n v="55397.16"/>
    <n v="14783.2374"/>
    <n v="40613.922599999998"/>
    <n v="0.2668591205758562"/>
    <n v="153.95958467907019"/>
    <x v="0"/>
  </r>
  <r>
    <x v="654"/>
    <n v="11"/>
    <n v="25.7"/>
    <n v="111864.49"/>
    <n v="91224.618686999995"/>
    <n v="203089.108687"/>
    <n v="0.55081481583734282"/>
    <n v="0.27"/>
    <n v="989.82"/>
    <n v="207862.2"/>
    <n v="132212.49630100001"/>
    <n v="75649.703699000005"/>
    <n v="0.63605839013057686"/>
    <n v="76.427738072578848"/>
    <x v="2"/>
  </r>
  <r>
    <x v="655"/>
    <n v="11"/>
    <n v="32.299999999999997"/>
    <n v="87854.67"/>
    <n v="84772.681523000007"/>
    <n v="172627.35152299999"/>
    <n v="0.50892670961411746"/>
    <n v="0.33500000000000002"/>
    <n v="809.36"/>
    <n v="169965.6"/>
    <n v="105667.718874"/>
    <n v="64297.881126"/>
    <n v="0.62170061985484115"/>
    <n v="79.442869830483346"/>
    <x v="2"/>
  </r>
  <r>
    <x v="656"/>
    <n v="51"/>
    <n v="9.8000000000000007"/>
    <n v="21677.06"/>
    <n v="59366.980431000004"/>
    <n v="81044.040431000001"/>
    <n v="0.26747259742627971"/>
    <n v="8.1000000000000003E-2"/>
    <n v="347.81400000000002"/>
    <n v="73040.94"/>
    <n v="45834.460513999999"/>
    <n v="27206.479486"/>
    <n v="0.62751739659976991"/>
    <n v="78.221346714048309"/>
    <x v="1"/>
  </r>
  <r>
    <x v="657"/>
    <n v="51"/>
    <n v="6.4"/>
    <n v="3678.53"/>
    <n v="41479.869291000003"/>
    <n v="45158.399291000002"/>
    <n v="8.1458378900802306E-2"/>
    <n v="6.5000000000000002E-2"/>
    <n v="231.20500000000001"/>
    <n v="48553.05"/>
    <n v="4956.5777619999999"/>
    <n v="43596.472238000002"/>
    <n v="0.10208581668916782"/>
    <n v="188.56197849527476"/>
    <x v="1"/>
  </r>
  <r>
    <x v="658"/>
    <n v="51"/>
    <n v="7.6"/>
    <n v="18270.78"/>
    <n v="22123.982039999999"/>
    <n v="40394.762040000001"/>
    <n v="0.45230567225294632"/>
    <n v="7.0999999999999994E-2"/>
    <n v="164.791"/>
    <n v="34606.11"/>
    <n v="10667.17549"/>
    <n v="23938.934509999999"/>
    <n v="0.30824543671623306"/>
    <n v="145.26845828959105"/>
    <x v="1"/>
  </r>
  <r>
    <x v="659"/>
    <n v="51"/>
    <n v="9.1"/>
    <n v="18004.03"/>
    <n v="71163.225982999997"/>
    <n v="89167.255982999995"/>
    <n v="0.20191302066570851"/>
    <n v="0.11"/>
    <n v="514.72475999999995"/>
    <n v="108092.19960000001"/>
    <n v="41630.648177000003"/>
    <n v="66461.551422999997"/>
    <n v="0.38514017043834864"/>
    <n v="129.12056420794679"/>
    <x v="1"/>
  </r>
  <r>
    <x v="660"/>
    <n v="51"/>
    <n v="9"/>
    <n v="24962.01"/>
    <n v="25727.794710999999"/>
    <n v="50689.804710999997"/>
    <n v="0.49244636356989335"/>
    <n v="8.7999999999999995E-2"/>
    <n v="260.30399999999997"/>
    <n v="54663.839999999997"/>
    <n v="15888.716641999999"/>
    <n v="38775.123357999997"/>
    <n v="0.29066228501327385"/>
    <n v="148.96092014721251"/>
    <x v="1"/>
  </r>
  <r>
    <x v="661"/>
    <n v="24"/>
    <n v="16.100000000000001"/>
    <n v="2186.13"/>
    <n v="48292.201508999999"/>
    <n v="50478.331508999996"/>
    <n v="4.3308285647480758E-2"/>
    <n v="0.152"/>
    <n v="233.16800000000001"/>
    <n v="48965.279999999999"/>
    <n v="2470.1636739999999"/>
    <n v="46495.116326000003"/>
    <n v="5.0447249030333333E-2"/>
    <n v="199.40607770363002"/>
    <x v="0"/>
  </r>
  <r>
    <x v="662"/>
    <n v="51"/>
    <n v="6.5"/>
    <n v="14282.03"/>
    <n v="68123.021351000003"/>
    <n v="82405.051351000002"/>
    <n v="0.17331498210184279"/>
    <n v="6.0999999999999999E-2"/>
    <n v="360.637002"/>
    <n v="75733.770420000001"/>
    <n v="34019.643471000003"/>
    <n v="41714.126948999998"/>
    <n v="0.44920044627826944"/>
    <n v="115.66790628156342"/>
    <x v="1"/>
  </r>
  <r>
    <x v="663"/>
    <n v="51"/>
    <n v="6.9"/>
    <n v="27190.37"/>
    <n v="35406.432759000003"/>
    <n v="62596.802758999998"/>
    <n v="0.4343731437000693"/>
    <n v="5.8999999999999997E-2"/>
    <n v="249.74700000000001"/>
    <n v="52446.87"/>
    <n v="14658.248286"/>
    <n v="37788.621714000001"/>
    <n v="0.27948757067866964"/>
    <n v="151.30761015747936"/>
    <x v="1"/>
  </r>
  <r>
    <x v="664"/>
    <n v="11"/>
    <n v="32"/>
    <n v="97647.94"/>
    <n v="68672.058642999997"/>
    <n v="166319.998643"/>
    <n v="0.58710883114903012"/>
    <n v="0.35"/>
    <n v="798.35"/>
    <n v="167653.5"/>
    <n v="116237.152926"/>
    <n v="51416.347073999998"/>
    <n v="0.69331778296307556"/>
    <n v="64.403265577754112"/>
    <x v="2"/>
  </r>
  <r>
    <x v="665"/>
    <n v="51"/>
    <n v="2.2999999999999998"/>
    <n v="4525.93"/>
    <n v="13634.868033000001"/>
    <n v="18160.798032999999"/>
    <n v="0.24921426865581181"/>
    <n v="1.2999999999999999E-2"/>
    <n v="49.945999999999998"/>
    <n v="10488.66"/>
    <n v="7049.4459349999997"/>
    <n v="3439.2140650000001"/>
    <n v="0.67210167314032487"/>
    <n v="68.858648640531783"/>
    <x v="1"/>
  </r>
  <r>
    <x v="666"/>
    <n v="51"/>
    <n v="16.5"/>
    <n v="37984.53"/>
    <n v="41883.722264999997"/>
    <n v="79868.252264999988"/>
    <n v="0.47558984856672076"/>
    <n v="0.14199999999999999"/>
    <n v="302.58311400000002"/>
    <n v="63542.453939999999"/>
    <n v="29883.103603"/>
    <n v="33659.350337000003"/>
    <n v="0.47028563975853277"/>
    <n v="111.24001565070813"/>
    <x v="1"/>
  </r>
  <r>
    <x v="667"/>
    <n v="51"/>
    <n v="13.5"/>
    <n v="47248.51"/>
    <n v="40863.286862000001"/>
    <n v="88111.796862000003"/>
    <n v="0.53623364501350756"/>
    <n v="0.14199999999999999"/>
    <n v="461.39293199999997"/>
    <n v="96892.515719999996"/>
    <n v="34509.561249999999"/>
    <n v="62382.954469999997"/>
    <n v="0.35616333205472478"/>
    <n v="135.2057002685078"/>
    <x v="1"/>
  </r>
  <r>
    <x v="668"/>
    <n v="24"/>
    <n v="23.6"/>
    <n v="111298.9"/>
    <n v="84611.778435"/>
    <n v="195910.67843500001"/>
    <n v="0.56811043118778826"/>
    <n v="0.24399999999999999"/>
    <n v="1010.8920000000001"/>
    <n v="212287.32"/>
    <n v="116489.705277"/>
    <n v="95797.614723000006"/>
    <n v="0.54873604922328845"/>
    <n v="94.765429663109416"/>
    <x v="0"/>
  </r>
  <r>
    <x v="669"/>
    <n v="51"/>
    <n v="7.6"/>
    <n v="26130.17"/>
    <n v="75614.828651000003"/>
    <n v="101744.998651"/>
    <n v="0.2568201911292981"/>
    <n v="7.3999999999999996E-2"/>
    <n v="468.79"/>
    <n v="98445.9"/>
    <n v="44973.573017000002"/>
    <n v="53472.326982999999"/>
    <n v="0.45683540926539351"/>
    <n v="114.06456405426736"/>
    <x v="1"/>
  </r>
  <r>
    <x v="670"/>
    <n v="51"/>
    <n v="5.9"/>
    <n v="22136.84"/>
    <n v="70589.917419999998"/>
    <n v="92726.757419999994"/>
    <n v="0.23873195414062179"/>
    <n v="6.2E-2"/>
    <n v="461.83800000000002"/>
    <n v="96985.98"/>
    <n v="42540.445765999997"/>
    <n v="54445.534233999999"/>
    <n v="0.4386246936515979"/>
    <n v="117.88881433316443"/>
    <x v="1"/>
  </r>
  <r>
    <x v="671"/>
    <n v="11"/>
    <n v="15.8"/>
    <n v="64972.4"/>
    <n v="54674.684636999998"/>
    <n v="119647.08463699999"/>
    <n v="0.54303370781763083"/>
    <n v="0.183"/>
    <n v="614.63075400000002"/>
    <n v="129072.45834"/>
    <n v="73537.258455999996"/>
    <n v="55535.199884000001"/>
    <n v="0.5697362504887733"/>
    <n v="90.355387397357603"/>
    <x v="2"/>
  </r>
  <r>
    <x v="672"/>
    <n v="24"/>
    <n v="26"/>
    <n v="107059.15"/>
    <n v="117073.848834"/>
    <n v="224132.998834"/>
    <n v="0.47765902636805119"/>
    <n v="0.254"/>
    <n v="1030.2239999999999"/>
    <n v="216347.04"/>
    <n v="100872.74303699999"/>
    <n v="115474.296963"/>
    <n v="0.4662543247044193"/>
    <n v="112.08659181207194"/>
    <x v="0"/>
  </r>
  <r>
    <x v="673"/>
    <n v="51"/>
    <n v="0"/>
    <n v="0"/>
    <n v="0"/>
    <n v="0"/>
    <n v="0"/>
    <n v="0.111"/>
    <n v="384.17099999999999"/>
    <n v="80675.91"/>
    <n v="25843.814620000001"/>
    <n v="54832.095379999999"/>
    <n v="0.3203411603290251"/>
    <n v="142.72835633090472"/>
    <x v="1"/>
  </r>
  <r>
    <x v="674"/>
    <n v="51"/>
    <n v="11.3"/>
    <n v="57189.91"/>
    <n v="69931.702468999996"/>
    <n v="127121.612469"/>
    <n v="0.44988345324793916"/>
    <n v="0.105"/>
    <n v="531.83130000000006"/>
    <n v="111684.573"/>
    <n v="49489.937894000002"/>
    <n v="62194.635106000002"/>
    <n v="0.44312241668327818"/>
    <n v="116.94429249651158"/>
    <x v="1"/>
  </r>
  <r>
    <x v="675"/>
    <n v="24"/>
    <n v="17.399999999999999"/>
    <n v="38822.339999999997"/>
    <n v="110443.558901"/>
    <n v="149265.89890099998"/>
    <n v="0.26008847490175074"/>
    <n v="0.18099999999999999"/>
    <n v="661.85419300000001"/>
    <n v="138989.38052999999"/>
    <n v="60672.694431000004"/>
    <n v="78316.686098999999"/>
    <n v="0.43652755483649469"/>
    <n v="118.32921348433611"/>
    <x v="0"/>
  </r>
  <r>
    <x v="676"/>
    <n v="51"/>
    <n v="11.3"/>
    <n v="5011.8900000000003"/>
    <n v="51750.273652999997"/>
    <n v="56762.163652999996"/>
    <n v="8.8296317079081463E-2"/>
    <n v="0.109"/>
    <n v="233.60236900000001"/>
    <n v="49056.497490000002"/>
    <n v="5264.8290450000004"/>
    <n v="43791.668445000003"/>
    <n v="0.10732174766600934"/>
    <n v="187.46243299013804"/>
    <x v="1"/>
  </r>
  <r>
    <x v="677"/>
    <n v="11"/>
    <n v="25.9"/>
    <n v="66923.95"/>
    <n v="63829.605044999997"/>
    <n v="130753.55504499999"/>
    <n v="0.51183273737350798"/>
    <n v="0.25700000000000001"/>
    <n v="668.45699999999999"/>
    <n v="140375.97"/>
    <n v="82007.316732000007"/>
    <n v="58368.653268000002"/>
    <n v="0.58419768520210402"/>
    <n v="87.318486107558158"/>
    <x v="2"/>
  </r>
  <r>
    <x v="678"/>
    <n v="11"/>
    <n v="35.200000000000003"/>
    <n v="170145.41"/>
    <n v="176243.71120699999"/>
    <n v="346389.12120699999"/>
    <n v="0.49119732573333952"/>
    <n v="0.40400000000000003"/>
    <n v="2000.204"/>
    <n v="420042.84"/>
    <n v="243138.38738299999"/>
    <n v="176904.452617"/>
    <n v="0.57884188046866836"/>
    <n v="88.443205101579636"/>
    <x v="2"/>
  </r>
  <r>
    <x v="679"/>
    <n v="51"/>
    <n v="15.5"/>
    <n v="24811.47"/>
    <n v="126025.22986000001"/>
    <n v="150836.69985999999"/>
    <n v="0.16449226231433675"/>
    <n v="0.158"/>
    <n v="742.64661000000001"/>
    <n v="155955.78810000001"/>
    <n v="8501.2823270000008"/>
    <n v="147454.50577300001"/>
    <n v="5.4510848430639303E-2"/>
    <n v="198.55272182956577"/>
    <x v="1"/>
  </r>
  <r>
    <x v="680"/>
    <n v="51"/>
    <n v="15.3"/>
    <n v="104988.1"/>
    <n v="115423.699764"/>
    <n v="220411.799764"/>
    <n v="0.47632703926202313"/>
    <n v="0.156"/>
    <n v="1103.2421400000001"/>
    <n v="231680.84940000001"/>
    <n v="65955.069979000007"/>
    <n v="165725.77942100001"/>
    <n v="0.28468071551795687"/>
    <n v="150.21704974122906"/>
    <x v="1"/>
  </r>
  <r>
    <x v="681"/>
    <n v="24"/>
    <n v="17.5"/>
    <n v="58141.49"/>
    <n v="105249.01108900001"/>
    <n v="163390.501089"/>
    <n v="0.35584375843446314"/>
    <n v="0.19900000000000001"/>
    <n v="845.55100000000004"/>
    <n v="177565.71"/>
    <n v="50383.872732999997"/>
    <n v="127181.837267"/>
    <n v="0.28374776150755682"/>
    <n v="150.41297008341306"/>
    <x v="0"/>
  </r>
  <r>
    <x v="682"/>
    <n v="51"/>
    <n v="10.199999999999999"/>
    <n v="16408.759999999998"/>
    <n v="47894.077206000002"/>
    <n v="64302.837205999997"/>
    <n v="0.25517940907386466"/>
    <n v="0.08"/>
    <n v="216.6164"/>
    <n v="45489.444000000003"/>
    <n v="14332.266895999999"/>
    <n v="31157.177103999999"/>
    <n v="0.31506797260480912"/>
    <n v="143.83572575299007"/>
    <x v="1"/>
  </r>
  <r>
    <x v="683"/>
    <n v="51"/>
    <n v="11.9"/>
    <n v="46428.53"/>
    <n v="67450.896773"/>
    <n v="113879.426773"/>
    <n v="0.40769901391010405"/>
    <n v="0.106"/>
    <n v="509.75400000000002"/>
    <n v="107048.34"/>
    <n v="33017.909244000002"/>
    <n v="74030.430756000002"/>
    <n v="0.30843924570899467"/>
    <n v="145.22775840111112"/>
    <x v="1"/>
  </r>
  <r>
    <x v="684"/>
    <n v="51"/>
    <n v="2.4"/>
    <n v="6598.91"/>
    <n v="5597.8944650000003"/>
    <n v="12196.804465000001"/>
    <n v="0.54103597536028869"/>
    <n v="1.0999999999999999E-2"/>
    <n v="25.747226999999999"/>
    <n v="5406.9176699999998"/>
    <n v="2765.261657"/>
    <n v="2641.6560129999998"/>
    <n v="0.51143032422019474"/>
    <n v="102.5996319137591"/>
    <x v="1"/>
  </r>
  <r>
    <x v="685"/>
    <n v="51"/>
    <n v="9.1"/>
    <n v="28682.95"/>
    <n v="34857.802867999999"/>
    <n v="63540.752867999996"/>
    <n v="0.45141029505247066"/>
    <n v="8.7999999999999995E-2"/>
    <n v="317.50400000000002"/>
    <n v="66675.839999999997"/>
    <n v="21726.891543999998"/>
    <n v="44948.948455999998"/>
    <n v="0.32585853502558049"/>
    <n v="141.5697076446281"/>
    <x v="1"/>
  </r>
  <r>
    <x v="686"/>
    <n v="51"/>
    <n v="5.5"/>
    <n v="1484.72"/>
    <n v="51425.833624999999"/>
    <n v="52910.553625"/>
    <n v="2.8060942444920411E-2"/>
    <n v="4.3999999999999997E-2"/>
    <n v="221.62940800000001"/>
    <n v="46542.17568"/>
    <n v="4358.8635539999996"/>
    <n v="42183.312125999997"/>
    <n v="9.3654056569449987E-2"/>
    <n v="190.33264812041548"/>
    <x v="1"/>
  </r>
  <r>
    <x v="687"/>
    <n v="11"/>
    <n v="31.1"/>
    <n v="136726.98000000001"/>
    <n v="148547.10409499999"/>
    <n v="285274.084095"/>
    <n v="0.47928286382463026"/>
    <n v="0.3"/>
    <n v="1252.1466"/>
    <n v="262950.78600000002"/>
    <n v="127057.428461"/>
    <n v="135893.35753899999"/>
    <n v="0.48319851175877448"/>
    <n v="108.52831253065735"/>
    <x v="2"/>
  </r>
  <r>
    <x v="688"/>
    <n v="51"/>
    <n v="0.4"/>
    <n v="303.07"/>
    <n v="1166.089377"/>
    <n v="1469.1593769999999"/>
    <n v="0.20628803433080495"/>
    <n v="0"/>
    <n v="0"/>
    <n v="0"/>
    <n v="0"/>
    <n v="0"/>
    <n v="0"/>
    <n v="0"/>
    <x v="1"/>
  </r>
  <r>
    <x v="689"/>
    <n v="24"/>
    <n v="24.5"/>
    <n v="35120.69"/>
    <n v="84603.463073999999"/>
    <n v="119724.153074"/>
    <n v="0.29334673997060845"/>
    <n v="0.27600000000000002"/>
    <n v="598.59680400000002"/>
    <n v="125705.32884"/>
    <n v="68576.915964"/>
    <n v="57128.412876000002"/>
    <n v="0.54553706351849196"/>
    <n v="95.437216661116693"/>
    <x v="0"/>
  </r>
  <r>
    <x v="690"/>
    <n v="51"/>
    <n v="13.1"/>
    <n v="77996.97"/>
    <n v="79195.168758999993"/>
    <n v="157192.13875899999"/>
    <n v="0.49618874465205598"/>
    <n v="0.13300000000000001"/>
    <n v="840.16099999999994"/>
    <n v="176433.81"/>
    <n v="67399.874463999993"/>
    <n v="109033.935536"/>
    <n v="0.38201223713300753"/>
    <n v="129.77743020206842"/>
    <x v="1"/>
  </r>
  <r>
    <x v="691"/>
    <n v="51"/>
    <n v="19.5"/>
    <n v="67304.789999999994"/>
    <n v="85643.463919000002"/>
    <n v="152948.25391899998"/>
    <n v="0.44004941720775709"/>
    <n v="0.17"/>
    <n v="643.48586999999998"/>
    <n v="135132.03270000001"/>
    <n v="39764.214305000001"/>
    <n v="95367.818394999995"/>
    <n v="0.29426194152853885"/>
    <n v="148.20499227900683"/>
    <x v="1"/>
  </r>
  <r>
    <x v="692"/>
    <n v="51"/>
    <n v="11.5"/>
    <n v="10573.17"/>
    <n v="95662.677274000001"/>
    <n v="106235.847274"/>
    <n v="9.952544523629607E-2"/>
    <n v="0.122"/>
    <n v="587.30799999999999"/>
    <n v="123334.68"/>
    <n v="8983.4002500000006"/>
    <n v="114351.27975"/>
    <n v="7.2837585097719482E-2"/>
    <n v="194.70410712947893"/>
    <x v="1"/>
  </r>
  <r>
    <x v="693"/>
    <n v="51"/>
    <n v="7.9"/>
    <n v="28948.19"/>
    <n v="91744.061258999995"/>
    <n v="120692.251259"/>
    <n v="0.23985127212416082"/>
    <n v="5.8999999999999997E-2"/>
    <n v="414.65199999999999"/>
    <n v="87076.92"/>
    <n v="17741.467631"/>
    <n v="69335.452369000006"/>
    <n v="0.20374477681341968"/>
    <n v="167.21359686918188"/>
    <x v="1"/>
  </r>
  <r>
    <x v="694"/>
    <n v="51"/>
    <n v="3.9"/>
    <n v="9660.49"/>
    <n v="9332.1224330000005"/>
    <n v="18992.612433000002"/>
    <n v="0.50864461295565255"/>
    <n v="0.03"/>
    <n v="73.726200000000006"/>
    <n v="15482.502"/>
    <n v="7698.2344009999997"/>
    <n v="7784.2675989999998"/>
    <n v="0.49722159900253843"/>
    <n v="105.58346420946691"/>
    <x v="1"/>
  </r>
  <r>
    <x v="695"/>
    <n v="11"/>
    <n v="35"/>
    <n v="141607.21"/>
    <n v="110571.28725199999"/>
    <n v="252178.49725199997"/>
    <n v="0.561535624738429"/>
    <n v="0.36199999999999999"/>
    <n v="1226.818"/>
    <n v="257631.78"/>
    <n v="113388.162449"/>
    <n v="144243.617551"/>
    <n v="0.44011714101808402"/>
    <n v="117.57540038620236"/>
    <x v="2"/>
  </r>
  <r>
    <x v="696"/>
    <n v="51"/>
    <n v="2.2000000000000002"/>
    <n v="1805.03"/>
    <n v="5526.9144530000003"/>
    <n v="7331.9444530000001"/>
    <n v="0.24618708059925887"/>
    <n v="7.0000000000000001E-3"/>
    <n v="11.356631999999999"/>
    <n v="2384.8927199999998"/>
    <n v="1481.265036"/>
    <n v="903.62768400000004"/>
    <n v="0.62110342472763314"/>
    <n v="79.56828080719707"/>
    <x v="1"/>
  </r>
  <r>
    <x v="697"/>
    <n v="51"/>
    <n v="4.4000000000000004"/>
    <n v="3110.76"/>
    <n v="27741.602825999998"/>
    <n v="30852.362825999997"/>
    <n v="0.10082728566184536"/>
    <n v="2.1000000000000001E-2"/>
    <n v="71.681610000000006"/>
    <n v="15053.1381"/>
    <n v="1235.7360040000001"/>
    <n v="13817.402096"/>
    <n v="8.2091587534163402E-2"/>
    <n v="192.76076661782568"/>
    <x v="1"/>
  </r>
  <r>
    <x v="698"/>
    <n v="51"/>
    <n v="16.399999999999999"/>
    <n v="58774.46"/>
    <n v="137499.098681"/>
    <n v="196273.55868099999"/>
    <n v="0.29945174681183168"/>
    <n v="0.112"/>
    <n v="638.06399999999996"/>
    <n v="133993.44"/>
    <n v="38180.933534999996"/>
    <n v="95812.506464999999"/>
    <n v="0.28494628942282546"/>
    <n v="150.16127922120666"/>
    <x v="1"/>
  </r>
  <r>
    <x v="699"/>
    <n v="51"/>
    <n v="11.3"/>
    <n v="14850.24"/>
    <n v="74825.434926999995"/>
    <n v="89675.674927"/>
    <n v="0.16559942272069608"/>
    <n v="0.106"/>
    <n v="409.91567400000002"/>
    <n v="86082.291540000006"/>
    <n v="34378.561847999998"/>
    <n v="51703.729692000001"/>
    <n v="0.39936857201373704"/>
    <n v="126.13259987711521"/>
    <x v="1"/>
  </r>
  <r>
    <x v="700"/>
    <n v="11"/>
    <n v="40"/>
    <n v="165483.93"/>
    <n v="118352.07043599999"/>
    <n v="283836.000436"/>
    <n v="0.58302657078665288"/>
    <n v="0.34699999999999998"/>
    <n v="1058.3499999999999"/>
    <n v="222253.5"/>
    <n v="113091.050069"/>
    <n v="109162.449931"/>
    <n v="0.50883810634703164"/>
    <n v="103.14399766712336"/>
    <x v="2"/>
  </r>
  <r>
    <x v="701"/>
    <n v="51"/>
    <n v="7.1"/>
    <n v="14812.38"/>
    <n v="75273.843940999999"/>
    <n v="90086.223941000004"/>
    <n v="0.16442447415379563"/>
    <n v="0.06"/>
    <n v="335.4"/>
    <n v="70434"/>
    <n v="10285.347706"/>
    <n v="60148.652294"/>
    <n v="0.14602816404009428"/>
    <n v="179.33408555158022"/>
    <x v="1"/>
  </r>
  <r>
    <x v="702"/>
    <n v="51"/>
    <n v="12.7"/>
    <n v="91061.59"/>
    <n v="73305.619579000006"/>
    <n v="164367.20957900002"/>
    <n v="0.5540131163219203"/>
    <n v="0.107"/>
    <n v="724.68596200000002"/>
    <n v="152184.05202"/>
    <n v="45421.923386000002"/>
    <n v="106762.12863399999"/>
    <n v="0.29846703897745253"/>
    <n v="147.32192181473496"/>
    <x v="1"/>
  </r>
  <r>
    <x v="703"/>
    <n v="51"/>
    <n v="0.7"/>
    <n v="723.72"/>
    <n v="3173.2515830000002"/>
    <n v="3896.9715830000005"/>
    <n v="0.18571344044619889"/>
    <n v="1.4E-2"/>
    <n v="38.986947999999998"/>
    <n v="8187.2590799999998"/>
    <n v="5307.6191559999997"/>
    <n v="2879.6399240000001"/>
    <n v="0.64827790401375696"/>
    <n v="73.86164015711104"/>
    <x v="1"/>
  </r>
  <r>
    <x v="704"/>
    <n v="24"/>
    <n v="10.9"/>
    <n v="24415.72"/>
    <n v="42674.873117000003"/>
    <n v="67090.593117000011"/>
    <n v="0.36392165973881263"/>
    <n v="0.104"/>
    <n v="333.29836799999998"/>
    <n v="69992.657279999999"/>
    <n v="26666.629991000002"/>
    <n v="43326.027288999998"/>
    <n v="0.38099182153239719"/>
    <n v="129.99171747819659"/>
    <x v="0"/>
  </r>
  <r>
    <x v="705"/>
    <n v="24"/>
    <n v="20.399999999999999"/>
    <n v="85023.96"/>
    <n v="99873.479187999998"/>
    <n v="184897.43918799999"/>
    <n v="0.45984390250829466"/>
    <n v="0.24099999999999999"/>
    <n v="1073.896"/>
    <n v="225518.16"/>
    <n v="111982.135454"/>
    <n v="113536.024546"/>
    <n v="0.4965548470863721"/>
    <n v="105.72348211186186"/>
    <x v="0"/>
  </r>
  <r>
    <x v="706"/>
    <n v="51"/>
    <n v="10.3"/>
    <n v="19739.72"/>
    <n v="21227.497536999999"/>
    <n v="40967.217537000004"/>
    <n v="0.48184185274901453"/>
    <n v="7.6999999999999999E-2"/>
    <n v="149.99985000000001"/>
    <n v="31499.968499999999"/>
    <n v="9805.6161960000009"/>
    <n v="21694.352304"/>
    <n v="0.31128971433733343"/>
    <n v="144.62915998915997"/>
    <x v="1"/>
  </r>
  <r>
    <x v="707"/>
    <n v="24"/>
    <n v="20.9"/>
    <n v="78909.73"/>
    <n v="86862.800533000001"/>
    <n v="165772.53053300001"/>
    <n v="0.47601209769969455"/>
    <n v="0.22600000000000001"/>
    <n v="808.94824200000005"/>
    <n v="169879.13081999999"/>
    <n v="88237.546996999998"/>
    <n v="81641.583822999994"/>
    <n v="0.51941369473154686"/>
    <n v="100.92312410637514"/>
    <x v="0"/>
  </r>
  <r>
    <x v="708"/>
    <n v="11"/>
    <n v="28"/>
    <n v="120131.77"/>
    <n v="84257.026446999997"/>
    <n v="204388.796447"/>
    <n v="0.58776103234773602"/>
    <n v="0.30099999999999999"/>
    <n v="1030.925"/>
    <n v="216494.25"/>
    <n v="106328.747623"/>
    <n v="110165.502377"/>
    <n v="0.4911388991763061"/>
    <n v="106.86083117297572"/>
    <x v="2"/>
  </r>
  <r>
    <x v="709"/>
    <n v="51"/>
    <n v="4.2"/>
    <n v="3178.98"/>
    <n v="59663.516673999999"/>
    <n v="62842.496674000002"/>
    <n v="5.0586468842751246E-2"/>
    <n v="3.9E-2"/>
    <n v="285.40199999999999"/>
    <n v="59934.42"/>
    <n v="6645.2169830000003"/>
    <n v="53289.203017"/>
    <n v="0.11087480254251231"/>
    <n v="186.71629146607242"/>
    <x v="1"/>
  </r>
  <r>
    <x v="710"/>
    <n v="51"/>
    <n v="4.9000000000000004"/>
    <n v="6352.79"/>
    <n v="21039.186382"/>
    <n v="27391.976382000001"/>
    <n v="0.23192156386987059"/>
    <n v="0.05"/>
    <n v="145.1"/>
    <n v="30471"/>
    <n v="20459.076870000001"/>
    <n v="10011.923129999999"/>
    <n v="0.67142781234616522"/>
    <n v="69.000159407305304"/>
    <x v="1"/>
  </r>
  <r>
    <x v="711"/>
    <n v="51"/>
    <n v="5.3"/>
    <n v="8972.6200000000008"/>
    <n v="30249.497245999999"/>
    <n v="39222.117246000002"/>
    <n v="0.22876429499519324"/>
    <n v="4.5999999999999999E-2"/>
    <n v="166.38200000000001"/>
    <n v="34940.22"/>
    <n v="22738.505149000001"/>
    <n v="12201.714851000001"/>
    <n v="0.65078311324313354"/>
    <n v="73.335546218941957"/>
    <x v="1"/>
  </r>
  <r>
    <x v="712"/>
    <n v="51"/>
    <n v="13.4"/>
    <n v="65671.5"/>
    <n v="61802.699460999997"/>
    <n v="127474.199461"/>
    <n v="0.51517483755677018"/>
    <n v="0.13400000000000001"/>
    <n v="609.70000000000005"/>
    <n v="128037"/>
    <n v="49878.984853000002"/>
    <n v="78158.015146999998"/>
    <n v="0.3895669599646977"/>
    <n v="128.19093840741348"/>
    <x v="1"/>
  </r>
  <r>
    <x v="713"/>
    <n v="51"/>
    <n v="5.8"/>
    <n v="13924.7"/>
    <n v="63820.244870000002"/>
    <n v="77744.944870000007"/>
    <n v="0.17910746509993633"/>
    <n v="5.1999999999999998E-2"/>
    <n v="366.81044400000002"/>
    <n v="77030.193239999993"/>
    <n v="9192.4113519999992"/>
    <n v="67837.781887999998"/>
    <n v="0.11933517190278309"/>
    <n v="184.93961390041554"/>
    <x v="1"/>
  </r>
  <r>
    <x v="714"/>
    <n v="24"/>
    <n v="23.8"/>
    <n v="106390.86"/>
    <n v="72487.558076000001"/>
    <n v="178878.418076"/>
    <n v="0.59476632868475932"/>
    <n v="0.27500000000000002"/>
    <n v="1006.775"/>
    <n v="211422.75"/>
    <n v="98416.820905"/>
    <n v="113005.929095"/>
    <n v="0.46549778065510927"/>
    <n v="112.24546606242706"/>
    <x v="0"/>
  </r>
  <r>
    <x v="715"/>
    <n v="24"/>
    <n v="25.5"/>
    <n v="74363.570000000007"/>
    <n v="57315.879064000001"/>
    <n v="131679.44906400001"/>
    <n v="0.56473178258710033"/>
    <n v="0.29199999999999998"/>
    <n v="663.21054800000002"/>
    <n v="139274.21507999999"/>
    <n v="67732.950205000001"/>
    <n v="71541.264874999993"/>
    <n v="0.4863279980870383"/>
    <n v="107.87112040172194"/>
    <x v="0"/>
  </r>
  <r>
    <x v="716"/>
    <n v="51"/>
    <n v="5.4"/>
    <n v="6418.78"/>
    <n v="30969.197488999998"/>
    <n v="37387.977488999997"/>
    <n v="0.17168032161912164"/>
    <n v="3.5999999999999997E-2"/>
    <n v="116.604"/>
    <n v="24486.84"/>
    <n v="1112.297262"/>
    <n v="23374.542738"/>
    <n v="4.5424287576510486E-2"/>
    <n v="200.46089960893281"/>
    <x v="1"/>
  </r>
  <r>
    <x v="717"/>
    <n v="51"/>
    <n v="3.3"/>
    <n v="3398.37"/>
    <n v="4203.8380719999996"/>
    <n v="7602.2080719999994"/>
    <n v="0.44702407087707507"/>
    <n v="2.5999999999999999E-2"/>
    <n v="29.198"/>
    <n v="6131.58"/>
    <n v="1913.7233670000001"/>
    <n v="4217.8566330000003"/>
    <n v="0.31210933674517827"/>
    <n v="144.45703928351259"/>
    <x v="1"/>
  </r>
  <r>
    <x v="718"/>
    <n v="51"/>
    <n v="3.9"/>
    <n v="4272.8999999999996"/>
    <n v="47504.282637999997"/>
    <n v="51777.182637999998"/>
    <n v="8.2524768291738965E-2"/>
    <n v="4.8000000000000001E-2"/>
    <n v="306.12556799999999"/>
    <n v="64286.369279999999"/>
    <n v="4599.9850049999995"/>
    <n v="59686.384274999997"/>
    <n v="7.1554593244560344E-2"/>
    <n v="194.97353541864231"/>
    <x v="1"/>
  </r>
  <r>
    <x v="719"/>
    <n v="11"/>
    <n v="31"/>
    <n v="123428.55"/>
    <n v="89643.746912000002"/>
    <n v="213072.29691199999"/>
    <n v="0.57928014006896755"/>
    <n v="0.34300000000000003"/>
    <n v="1170.316"/>
    <n v="245766.36"/>
    <n v="110526.52486600001"/>
    <n v="135239.83513399999"/>
    <n v="0.44972194268572807"/>
    <n v="115.5583920359971"/>
    <x v="2"/>
  </r>
  <r>
    <x v="720"/>
    <n v="51"/>
    <n v="14.3"/>
    <n v="50051.53"/>
    <n v="110398.764649"/>
    <n v="160450.29464899999"/>
    <n v="0.31194414512913421"/>
    <n v="0.13200000000000001"/>
    <n v="708.09538799999996"/>
    <n v="148700.03148000001"/>
    <n v="46325.735746999999"/>
    <n v="102374.29573300001"/>
    <n v="0.31153817040873161"/>
    <n v="144.57698421416637"/>
    <x v="1"/>
  </r>
  <r>
    <x v="721"/>
    <n v="51"/>
    <n v="1.8"/>
    <n v="2444.9699999999998"/>
    <n v="6899.1903009999996"/>
    <n v="9344.1603009999999"/>
    <n v="0.26165754024343335"/>
    <n v="5.5E-2"/>
    <n v="151.09875"/>
    <n v="31730.737499999999"/>
    <n v="21611.412247"/>
    <n v="10119.325253000001"/>
    <n v="0.68108761250821859"/>
    <n v="66.971601373274112"/>
    <x v="1"/>
  </r>
  <r>
    <x v="722"/>
    <n v="24"/>
    <n v="26.9"/>
    <n v="109258.18"/>
    <n v="126926.506543"/>
    <n v="236184.68654299999"/>
    <n v="0.46259637573966234"/>
    <n v="0.27500000000000002"/>
    <n v="1022.52645"/>
    <n v="214730.5545"/>
    <n v="81553.209323000003"/>
    <n v="133177.34517700001"/>
    <n v="0.37979322278050565"/>
    <n v="130.24342321609384"/>
    <x v="0"/>
  </r>
  <r>
    <x v="723"/>
    <n v="24"/>
    <n v="20.9"/>
    <n v="118956.79"/>
    <n v="120814.27509900001"/>
    <n v="239771.065099"/>
    <n v="0.49612654450562443"/>
    <n v="0.247"/>
    <n v="1398.8427569999999"/>
    <n v="293756.97897"/>
    <n v="127366.83966300001"/>
    <n v="166390.139307"/>
    <n v="0.43357894035262179"/>
    <n v="118.94842252594944"/>
    <x v="0"/>
  </r>
  <r>
    <x v="724"/>
    <n v="11"/>
    <n v="32.1"/>
    <n v="138112.76999999999"/>
    <n v="117236.31349099999"/>
    <n v="255349.083491"/>
    <n v="0.54087826794517513"/>
    <n v="0.34499999999999997"/>
    <n v="1367.2349999999999"/>
    <n v="287119.34999999998"/>
    <n v="134911.710968"/>
    <n v="152207.63903200001"/>
    <n v="0.46988024655252253"/>
    <n v="111.32514822397029"/>
    <x v="2"/>
  </r>
  <r>
    <x v="725"/>
    <n v="51"/>
    <n v="15"/>
    <n v="60282.37"/>
    <n v="95044.130189000003"/>
    <n v="155326.50018900001"/>
    <n v="0.38810099967905609"/>
    <n v="0.11700000000000001"/>
    <n v="624.78"/>
    <n v="131203.79999999999"/>
    <n v="42189.946564999998"/>
    <n v="89013.853434999997"/>
    <n v="0.32156040118502666"/>
    <n v="142.47231575114441"/>
    <x v="1"/>
  </r>
  <r>
    <x v="726"/>
    <n v="51"/>
    <n v="8.9"/>
    <n v="17895.189999999999"/>
    <n v="115065.467923"/>
    <n v="132960.65792299999"/>
    <n v="0.13459011319245606"/>
    <n v="9.2999999999999999E-2"/>
    <n v="688.94399999999996"/>
    <n v="144678.24"/>
    <n v="46511.542579000001"/>
    <n v="98166.697421000004"/>
    <n v="0.32148264022979545"/>
    <n v="142.48864555174296"/>
    <x v="1"/>
  </r>
  <r>
    <x v="727"/>
    <n v="51"/>
    <n v="5.3"/>
    <n v="4792.88"/>
    <n v="19615.213333"/>
    <n v="24408.093333000001"/>
    <n v="0.19636437531644374"/>
    <n v="1.6E-2"/>
    <n v="33.872"/>
    <n v="7113.12"/>
    <n v="4631.5799180000004"/>
    <n v="2481.540082"/>
    <n v="0.65113198118406557"/>
    <n v="73.262283951346248"/>
    <x v="1"/>
  </r>
  <r>
    <x v="728"/>
    <n v="51"/>
    <n v="5.4"/>
    <n v="13288.78"/>
    <n v="17760.144790999999"/>
    <n v="31048.924790999998"/>
    <n v="0.42799485294421385"/>
    <n v="5.8000000000000003E-2"/>
    <n v="157.44448"/>
    <n v="33063.340799999998"/>
    <n v="10120.053223999999"/>
    <n v="22943.287575999999"/>
    <n v="0.3060807824961233"/>
    <n v="145.72303567581409"/>
    <x v="1"/>
  </r>
  <r>
    <x v="729"/>
    <n v="24"/>
    <n v="19.600000000000001"/>
    <n v="41042.58"/>
    <n v="42882.658436999998"/>
    <n v="83925.238436999993"/>
    <n v="0.48903739523849388"/>
    <n v="0.23"/>
    <n v="477.48"/>
    <n v="100270.8"/>
    <n v="55157.266639000001"/>
    <n v="45113.533361000002"/>
    <n v="0.55008304151358123"/>
    <n v="94.482561282147941"/>
    <x v="0"/>
  </r>
  <r>
    <x v="730"/>
    <n v="24"/>
    <n v="25.5"/>
    <n v="72676.070000000007"/>
    <n v="141041.982491"/>
    <n v="213718.05249100001"/>
    <n v="0.34005583128294931"/>
    <n v="0.22700000000000001"/>
    <n v="871.226"/>
    <n v="182957.46"/>
    <n v="56408.368395999998"/>
    <n v="126549.091604"/>
    <n v="0.30831412064859232"/>
    <n v="145.25403466379561"/>
    <x v="0"/>
  </r>
  <r>
    <x v="731"/>
    <n v="51"/>
    <n v="5.8"/>
    <n v="6057.14"/>
    <n v="36243.996031000002"/>
    <n v="42301.136031000002"/>
    <n v="0.143190953442978"/>
    <n v="5.8999999999999997E-2"/>
    <n v="212.81299999999999"/>
    <n v="44690.73"/>
    <n v="19021.056809000002"/>
    <n v="25669.673191000002"/>
    <n v="0.42561526314293813"/>
    <n v="120.620794739983"/>
    <x v="1"/>
  </r>
  <r>
    <x v="732"/>
    <n v="11"/>
    <n v="33.6"/>
    <n v="126185.92"/>
    <n v="137990.72476499999"/>
    <n v="264176.64476499998"/>
    <n v="0.4776573648751179"/>
    <n v="0.36099999999999999"/>
    <n v="1339.926588"/>
    <n v="281384.58347999997"/>
    <n v="118077.22352499999"/>
    <n v="163307.35995499999"/>
    <n v="0.41962932746595405"/>
    <n v="121.87784123214965"/>
    <x v="2"/>
  </r>
  <r>
    <x v="733"/>
    <n v="51"/>
    <n v="14.2"/>
    <n v="25591.77"/>
    <n v="92942.731090999994"/>
    <n v="118534.501091"/>
    <n v="0.21590144442716278"/>
    <n v="0.12"/>
    <n v="532.79999999999995"/>
    <n v="111888"/>
    <n v="59647.676177000001"/>
    <n v="52240.323822999999"/>
    <n v="0.53310163893357643"/>
    <n v="98.048655823948948"/>
    <x v="1"/>
  </r>
  <r>
    <x v="734"/>
    <n v="51"/>
    <n v="8.3000000000000007"/>
    <n v="38109.18"/>
    <n v="40116.661911000003"/>
    <n v="78225.841910999996"/>
    <n v="0.48716867813782067"/>
    <n v="8.7999999999999995E-2"/>
    <n v="398.15344800000003"/>
    <n v="83612.22408"/>
    <n v="25825.556612"/>
    <n v="57786.667468"/>
    <n v="0.30887297755995774"/>
    <n v="145.13667471240885"/>
    <x v="1"/>
  </r>
  <r>
    <x v="735"/>
    <n v="51"/>
    <n v="14.9"/>
    <n v="98736.38"/>
    <n v="73108.306559000004"/>
    <n v="171844.68655899999"/>
    <n v="0.57456754687669975"/>
    <n v="0.11"/>
    <n v="660.54879000000005"/>
    <n v="138715.24590000001"/>
    <n v="49244.379896999999"/>
    <n v="89470.866003000003"/>
    <n v="0.35500337095246426"/>
    <n v="135.4492920999825"/>
    <x v="1"/>
  </r>
  <r>
    <x v="736"/>
    <n v="51"/>
    <n v="12.6"/>
    <n v="27317.67"/>
    <n v="51321.453949000002"/>
    <n v="78639.123949000001"/>
    <n v="0.34738014143845736"/>
    <n v="0.128"/>
    <n v="386.81279999999998"/>
    <n v="81230.687999999995"/>
    <n v="24975.765909999998"/>
    <n v="56254.92209"/>
    <n v="0.3074671226470469"/>
    <n v="145.43190424412015"/>
    <x v="1"/>
  </r>
  <r>
    <x v="737"/>
    <n v="24"/>
    <n v="27.1"/>
    <n v="29729"/>
    <n v="63603.401624999999"/>
    <n v="93332.401624999999"/>
    <n v="0.31852817973599423"/>
    <n v="0.33400000000000002"/>
    <n v="628.58799999999997"/>
    <n v="132003.48000000001"/>
    <n v="32226.290820999999"/>
    <n v="99777.189178999994"/>
    <n v="0.24413213061504133"/>
    <n v="158.73225257084133"/>
    <x v="0"/>
  </r>
  <r>
    <x v="738"/>
    <n v="51"/>
    <n v="8"/>
    <n v="23101.87"/>
    <n v="24106.13049"/>
    <n v="47208.000489999999"/>
    <n v="0.48936345026715616"/>
    <n v="6.4000000000000001E-2"/>
    <n v="176.83199999999999"/>
    <n v="37134.720000000001"/>
    <n v="12514.611965"/>
    <n v="24620.108035000001"/>
    <n v="0.33700569076594628"/>
    <n v="139.2288049391513"/>
    <x v="1"/>
  </r>
  <r>
    <x v="739"/>
    <n v="11"/>
    <n v="27.4"/>
    <n v="76914.62"/>
    <n v="82873.964215999993"/>
    <n v="159788.58421599999"/>
    <n v="0.48135240935627716"/>
    <n v="0.31"/>
    <n v="810.65"/>
    <n v="170236.5"/>
    <n v="78449.686090999996"/>
    <n v="91786.813909000004"/>
    <n v="0.46082764912929952"/>
    <n v="113.22619368284711"/>
    <x v="2"/>
  </r>
  <r>
    <x v="740"/>
    <n v="51"/>
    <n v="13.7"/>
    <n v="28999.48"/>
    <n v="57626.991673999997"/>
    <n v="86626.471674"/>
    <n v="0.33476464456653937"/>
    <n v="0.128"/>
    <n v="396.65894400000002"/>
    <n v="83298.378240000005"/>
    <n v="26835.148175999999"/>
    <n v="56463.230064000003"/>
    <n v="0.32215691041045647"/>
    <n v="142.34704881380412"/>
    <x v="1"/>
  </r>
  <r>
    <x v="741"/>
    <n v="24"/>
    <n v="24.2"/>
    <n v="99797.65"/>
    <n v="88846.189960000003"/>
    <n v="188643.83996000001"/>
    <n v="0.52902681593611045"/>
    <n v="0.254"/>
    <n v="912.87599999999998"/>
    <n v="191703.96"/>
    <n v="90704.122405999995"/>
    <n v="100999.837594"/>
    <n v="0.473146837477953"/>
    <n v="110.63916412962988"/>
    <x v="0"/>
  </r>
  <r>
    <x v="742"/>
    <n v="24"/>
    <n v="22.5"/>
    <n v="67709.72"/>
    <n v="85805.533303000004"/>
    <n v="153515.253303"/>
    <n v="0.44106183941447341"/>
    <n v="0.20300000000000001"/>
    <n v="656.29899999999998"/>
    <n v="137822.79"/>
    <n v="58310.687568000001"/>
    <n v="79512.102432"/>
    <n v="0.42308450995658992"/>
    <n v="121.15225290911613"/>
    <x v="0"/>
  </r>
  <r>
    <x v="743"/>
    <n v="51"/>
    <n v="3.5"/>
    <n v="6977.02"/>
    <n v="19299.230829"/>
    <n v="26276.250829000001"/>
    <n v="0.26552570400567782"/>
    <n v="1.4E-2"/>
    <n v="49.308"/>
    <n v="10354.68"/>
    <n v="3420.8885310000001"/>
    <n v="6933.7914689999998"/>
    <n v="0.33037124575554244"/>
    <n v="140.62203839133608"/>
    <x v="1"/>
  </r>
  <r>
    <x v="744"/>
    <n v="51"/>
    <n v="3.2"/>
    <n v="5522.09"/>
    <n v="28219.030199000001"/>
    <n v="33741.120198999997"/>
    <n v="0.1636605414233894"/>
    <n v="2.8000000000000001E-2"/>
    <n v="137.648"/>
    <n v="28906.080000000002"/>
    <n v="12603.575049999999"/>
    <n v="16302.50495"/>
    <n v="0.43601813355529351"/>
    <n v="118.43619195338836"/>
    <x v="1"/>
  </r>
  <r>
    <x v="745"/>
    <n v="51"/>
    <n v="5"/>
    <n v="16344.04"/>
    <n v="15187.464679000001"/>
    <n v="31531.504679000001"/>
    <n v="0.51833999570864564"/>
    <n v="3.3000000000000002E-2"/>
    <n v="106.458"/>
    <n v="22356.18"/>
    <n v="7440.4198219999998"/>
    <n v="14915.760178"/>
    <n v="0.3328126639703205"/>
    <n v="140.1093405662327"/>
    <x v="1"/>
  </r>
  <r>
    <x v="746"/>
    <n v="24"/>
    <n v="21"/>
    <n v="66148.88"/>
    <n v="77087.916928999999"/>
    <n v="143236.796929"/>
    <n v="0.4618148507802004"/>
    <n v="0.22600000000000001"/>
    <n v="750.24700199999995"/>
    <n v="157551.87041999999"/>
    <n v="76010.875683999999"/>
    <n v="81540.994735999993"/>
    <n v="0.48244984639897365"/>
    <n v="108.68553225621554"/>
    <x v="0"/>
  </r>
  <r>
    <x v="747"/>
    <n v="51"/>
    <n v="13.6"/>
    <n v="69711.320000000007"/>
    <n v="92737.957250000007"/>
    <n v="162449.27725000001"/>
    <n v="0.42912668606532689"/>
    <n v="0.13700000000000001"/>
    <n v="770.76199999999994"/>
    <n v="161860.01999999999"/>
    <n v="50118.069298000002"/>
    <n v="111741.950702"/>
    <n v="0.30963834860517137"/>
    <n v="144.97594679291404"/>
    <x v="1"/>
  </r>
  <r>
    <x v="748"/>
    <n v="11"/>
    <n v="39.299999999999997"/>
    <n v="91557.34"/>
    <n v="112374.286717"/>
    <n v="203931.62671699998"/>
    <n v="0.44896096536833868"/>
    <n v="0.40699999999999997"/>
    <n v="1091.981"/>
    <n v="229316.01"/>
    <n v="103130.075645"/>
    <n v="126185.934355"/>
    <n v="0.44972906882951608"/>
    <n v="115.55689554580162"/>
    <x v="2"/>
  </r>
  <r>
    <x v="749"/>
    <n v="24"/>
    <n v="13.8"/>
    <n v="1266"/>
    <n v="57824.223165000003"/>
    <n v="59090.223165000003"/>
    <n v="2.142486408394325E-2"/>
    <n v="0.15"/>
    <n v="303.3"/>
    <n v="63693"/>
    <n v="3134.8858789999999"/>
    <n v="60558.114120999999"/>
    <n v="4.9218687752186269E-2"/>
    <n v="199.66407557204087"/>
    <x v="0"/>
  </r>
  <r>
    <x v="750"/>
    <n v="51"/>
    <n v="14.4"/>
    <n v="50413.91"/>
    <n v="76412.650552000006"/>
    <n v="126826.56055200001"/>
    <n v="0.39750277686770397"/>
    <n v="0.13300000000000001"/>
    <n v="601.69200000000001"/>
    <n v="126355.32"/>
    <n v="41163.994459000001"/>
    <n v="85191.325540999998"/>
    <n v="0.32577967005267366"/>
    <n v="141.58626928893852"/>
    <x v="1"/>
  </r>
  <r>
    <x v="751"/>
    <n v="51"/>
    <n v="6.6"/>
    <n v="39753.85"/>
    <n v="32456.746531000001"/>
    <n v="72210.596531000003"/>
    <n v="0.55052654194504091"/>
    <n v="5.8999999999999997E-2"/>
    <n v="315.39329099999998"/>
    <n v="66232.591109999994"/>
    <n v="20450.050863"/>
    <n v="45782.540246999997"/>
    <n v="0.30876114795261861"/>
    <n v="145.16015892995011"/>
    <x v="1"/>
  </r>
  <r>
    <x v="752"/>
    <n v="51"/>
    <n v="2.7"/>
    <n v="8905.92"/>
    <n v="26463.541303999998"/>
    <n v="35369.461303999997"/>
    <n v="0.25179687989742761"/>
    <n v="3.2000000000000001E-2"/>
    <n v="198.75200000000001"/>
    <n v="41737.919999999998"/>
    <n v="21402.875219000001"/>
    <n v="20335.044781000001"/>
    <n v="0.5127920897591447"/>
    <n v="102.31366115057962"/>
    <x v="1"/>
  </r>
  <r>
    <x v="753"/>
    <n v="51"/>
    <n v="16"/>
    <n v="17271.419999999998"/>
    <n v="87997.375352000003"/>
    <n v="105268.795352"/>
    <n v="0.16406970310857516"/>
    <n v="0.121"/>
    <n v="375.23285800000002"/>
    <n v="78798.900179999997"/>
    <n v="9786.1844860000001"/>
    <n v="69012.715693999999"/>
    <n v="0.1241918918112494"/>
    <n v="183.91970271963763"/>
    <x v="1"/>
  </r>
  <r>
    <x v="754"/>
    <n v="51"/>
    <n v="4.5"/>
    <n v="14532.45"/>
    <n v="18041.70304"/>
    <n v="32574.153040000001"/>
    <n v="0.44613439318451731"/>
    <n v="4.7E-2"/>
    <n v="158.53100000000001"/>
    <n v="33291.51"/>
    <n v="10087.410445"/>
    <n v="23204.099555000001"/>
    <n v="0.30300249057492434"/>
    <n v="146.3694769792659"/>
    <x v="1"/>
  </r>
  <r>
    <x v="755"/>
    <n v="24"/>
    <n v="17.399999999999999"/>
    <n v="6753.04"/>
    <n v="166081.15896999999"/>
    <n v="172834.19897"/>
    <n v="3.9072359754287814E-2"/>
    <n v="0.182"/>
    <n v="917.46855200000005"/>
    <n v="192668.39592000001"/>
    <n v="10244.236644000001"/>
    <n v="182424.15927599999"/>
    <n v="5.3170301206294485E-2"/>
    <n v="198.83423674667813"/>
    <x v="0"/>
  </r>
  <r>
    <x v="756"/>
    <n v="51"/>
    <n v="10.5"/>
    <n v="15343.01"/>
    <n v="80883.188974000004"/>
    <n v="96226.198973999999"/>
    <n v="0.15944732477841747"/>
    <n v="6.9000000000000006E-2"/>
    <n v="331.98370199999999"/>
    <n v="69716.577420000001"/>
    <n v="9529.8037089999998"/>
    <n v="60186.773711000002"/>
    <n v="0.13669351052029885"/>
    <n v="181.29436279073724"/>
    <x v="1"/>
  </r>
  <r>
    <x v="757"/>
    <n v="51"/>
    <n v="9.1"/>
    <n v="14302.57"/>
    <n v="77559.204341000004"/>
    <n v="91861.774341000011"/>
    <n v="0.15569664425278182"/>
    <n v="0.08"/>
    <n v="363.63600000000002"/>
    <n v="76363.56"/>
    <n v="11633.826959"/>
    <n v="64729.733041"/>
    <n v="0.1523478863347911"/>
    <n v="178.00694386969386"/>
    <x v="1"/>
  </r>
  <r>
    <x v="758"/>
    <n v="11"/>
    <n v="28.2"/>
    <n v="75551.61"/>
    <n v="108563.369427"/>
    <n v="184114.97942699998"/>
    <n v="0.41035015312241646"/>
    <n v="0.34699999999999998"/>
    <n v="1076.394"/>
    <n v="226042.74"/>
    <n v="81202.474317999993"/>
    <n v="144840.265682"/>
    <n v="0.35923504695616409"/>
    <n v="134.56064013920553"/>
    <x v="2"/>
  </r>
  <r>
    <x v="759"/>
    <n v="11"/>
    <n v="33.700000000000003"/>
    <n v="102975"/>
    <n v="96737.936457000003"/>
    <n v="199712.936457"/>
    <n v="0.51561507144616769"/>
    <n v="0.36299999999999999"/>
    <n v="1063.953"/>
    <n v="223430.13"/>
    <n v="93100.192060999994"/>
    <n v="130329.937939"/>
    <n v="0.41668593247025365"/>
    <n v="122.49595418124673"/>
    <x v="2"/>
  </r>
  <r>
    <x v="760"/>
    <n v="51"/>
    <n v="7"/>
    <n v="27704.67"/>
    <n v="21555.02736"/>
    <n v="49259.697359999998"/>
    <n v="0.56242062953673"/>
    <n v="6.0999999999999999E-2"/>
    <n v="201.971"/>
    <n v="42413.91"/>
    <n v="16276.196002000001"/>
    <n v="26137.713997999999"/>
    <n v="0.38374665297304583"/>
    <n v="129.41320287566037"/>
    <x v="1"/>
  </r>
  <r>
    <x v="761"/>
    <n v="51"/>
    <n v="9.6"/>
    <n v="15827.59"/>
    <n v="41729.210749999998"/>
    <n v="57556.800749999995"/>
    <n v="0.27499078812159311"/>
    <n v="0.11899999999999999"/>
    <n v="333.22344299999997"/>
    <n v="69976.923030000005"/>
    <n v="43619.057110000002"/>
    <n v="26357.86592"/>
    <n v="0.62333488271983539"/>
    <n v="79.099674628834563"/>
    <x v="1"/>
  </r>
  <r>
    <x v="762"/>
    <n v="51"/>
    <n v="5.0999999999999996"/>
    <n v="16971.509999999998"/>
    <n v="52461.419705"/>
    <n v="69432.929705000002"/>
    <n v="0.24443027353313376"/>
    <n v="5.6000000000000001E-2"/>
    <n v="372.28800000000001"/>
    <n v="78180.479999999996"/>
    <n v="30948.645142000001"/>
    <n v="47231.834858000002"/>
    <n v="0.39586153912076266"/>
    <n v="126.86907678463984"/>
    <x v="1"/>
  </r>
  <r>
    <x v="763"/>
    <n v="51"/>
    <n v="13.1"/>
    <n v="49112.37"/>
    <n v="37489.106304000001"/>
    <n v="86601.476304000011"/>
    <n v="0.56710776878213065"/>
    <n v="0.1"/>
    <n v="320.42009999999999"/>
    <n v="67288.221000000005"/>
    <n v="28585.960812000001"/>
    <n v="38702.260188"/>
    <n v="0.42482860130898686"/>
    <n v="120.78599372511276"/>
    <x v="1"/>
  </r>
  <r>
    <x v="764"/>
    <n v="11"/>
    <n v="39.299999999999997"/>
    <n v="62635.92"/>
    <n v="83194.585072999995"/>
    <n v="145830.50507299998"/>
    <n v="0.42951178128777412"/>
    <n v="0.40799999999999997"/>
    <n v="856.39200000000005"/>
    <n v="179842.32"/>
    <n v="70229.589613000004"/>
    <n v="109612.730387"/>
    <n v="0.3905064704069654"/>
    <n v="127.99364121453726"/>
    <x v="2"/>
  </r>
  <r>
    <x v="765"/>
    <n v="24"/>
    <n v="20.7"/>
    <n v="27433.85"/>
    <n v="61549.242484000002"/>
    <n v="88983.092483999993"/>
    <n v="0.30830407478738575"/>
    <n v="0.185"/>
    <n v="346.71294"/>
    <n v="72809.717399999994"/>
    <n v="23684.318992"/>
    <n v="49125.398408000001"/>
    <n v="0.32529063204412328"/>
    <n v="141.68896727073411"/>
    <x v="0"/>
  </r>
  <r>
    <x v="766"/>
    <n v="51"/>
    <n v="7.8"/>
    <n v="31299.040000000001"/>
    <n v="55302.018821999998"/>
    <n v="86601.058821999992"/>
    <n v="0.36141636633256546"/>
    <n v="4.5999999999999999E-2"/>
    <n v="261.23399999999998"/>
    <n v="54859.14"/>
    <n v="17468.205000000002"/>
    <n v="37390.934999999998"/>
    <n v="0.31841922786248567"/>
    <n v="143.13196214887802"/>
    <x v="1"/>
  </r>
  <r>
    <x v="767"/>
    <n v="24"/>
    <n v="11.8"/>
    <n v="3194.02"/>
    <n v="133343.78464999999"/>
    <n v="136537.80464999998"/>
    <n v="2.3392935078951415E-2"/>
    <n v="0.11700000000000001"/>
    <n v="610.15499999999997"/>
    <n v="128132.55"/>
    <n v="3358.5653510000002"/>
    <n v="124773.98464900001"/>
    <n v="2.6211648414083698E-2"/>
    <n v="204.49555383304244"/>
    <x v="0"/>
  </r>
  <r>
    <x v="768"/>
    <n v="24"/>
    <n v="18.100000000000001"/>
    <n v="42588.71"/>
    <n v="150464.077754"/>
    <n v="193052.78775399999"/>
    <n v="0.22060655272312987"/>
    <n v="0.192"/>
    <n v="1027.5154560000001"/>
    <n v="215778.24575999999"/>
    <n v="87767.039497000005"/>
    <n v="128011.206263"/>
    <n v="0.40674646875486775"/>
    <n v="124.58324156147778"/>
    <x v="0"/>
  </r>
  <r>
    <x v="769"/>
    <n v="51"/>
    <n v="7.9"/>
    <n v="13933.6"/>
    <n v="45740.631286000003"/>
    <n v="59674.231286000002"/>
    <n v="0.23349441961339387"/>
    <n v="0.08"/>
    <n v="298.32"/>
    <n v="62647.199999999997"/>
    <n v="24171.869005"/>
    <n v="38475.330994999997"/>
    <n v="0.38584117095416876"/>
    <n v="128.97335409962454"/>
    <x v="1"/>
  </r>
  <r>
    <x v="770"/>
    <n v="51"/>
    <n v="3.1"/>
    <n v="8100.99"/>
    <n v="27053.008972"/>
    <n v="35153.998972000001"/>
    <n v="0.2304429150849211"/>
    <n v="0.03"/>
    <n v="165.28455"/>
    <n v="34709.755499999999"/>
    <n v="16921.625823999999"/>
    <n v="17788.129676"/>
    <n v="0.48751786292473304"/>
    <n v="107.62124878580606"/>
    <x v="1"/>
  </r>
  <r>
    <x v="771"/>
    <n v="51"/>
    <n v="10.7"/>
    <n v="29727.81"/>
    <n v="42311.013548000003"/>
    <n v="72038.823548"/>
    <n v="0.41266373513432159"/>
    <n v="0.125"/>
    <n v="408.9085"/>
    <n v="85870.785000000003"/>
    <n v="25092.429773"/>
    <n v="60778.355227"/>
    <n v="0.29221148698011784"/>
    <n v="148.63558773417526"/>
    <x v="1"/>
  </r>
  <r>
    <x v="772"/>
    <n v="51"/>
    <n v="4"/>
    <n v="2810.2"/>
    <n v="50496.203732000002"/>
    <n v="53306.403731999999"/>
    <n v="5.2717868834828714E-2"/>
    <n v="3.3000000000000002E-2"/>
    <n v="204.606402"/>
    <n v="42967.344420000001"/>
    <n v="2967.8900130000002"/>
    <n v="39999.454406999997"/>
    <n v="6.9073154346921586E-2"/>
    <n v="195.49463758714646"/>
    <x v="1"/>
  </r>
  <r>
    <x v="773"/>
    <n v="51"/>
    <n v="14.7"/>
    <n v="27212.25"/>
    <n v="97965.595998999997"/>
    <n v="125177.845999"/>
    <n v="0.21738870630684434"/>
    <n v="0.127"/>
    <n v="551.56100000000004"/>
    <n v="115827.81"/>
    <n v="67464.762508"/>
    <n v="48363.047491999998"/>
    <n v="0.5824573779647565"/>
    <n v="87.683950627401131"/>
    <x v="1"/>
  </r>
  <r>
    <x v="774"/>
    <n v="24"/>
    <n v="27.3"/>
    <n v="58892.83"/>
    <n v="68666.414726000003"/>
    <n v="127559.244726"/>
    <n v="0.46169001805006815"/>
    <n v="0.28499999999999998"/>
    <n v="557.73217499999998"/>
    <n v="117123.75675"/>
    <n v="53968.368553"/>
    <n v="63155.388197"/>
    <n v="0.46078071648773339"/>
    <n v="113.23604953757599"/>
    <x v="0"/>
  </r>
  <r>
    <x v="775"/>
    <n v="51"/>
    <n v="2.5"/>
    <n v="11641.37"/>
    <n v="13175.381926"/>
    <n v="24816.751926000001"/>
    <n v="0.46909321714271468"/>
    <n v="2.9000000000000001E-2"/>
    <n v="140.79906"/>
    <n v="29567.802599999999"/>
    <n v="11286.416805000001"/>
    <n v="18281.385794999998"/>
    <n v="0.38171307342940664"/>
    <n v="129.8402545798246"/>
    <x v="1"/>
  </r>
  <r>
    <x v="776"/>
    <n v="51"/>
    <n v="10.6"/>
    <n v="30677.89"/>
    <n v="112965.887577"/>
    <n v="143643.777577"/>
    <n v="0.21356922323736"/>
    <n v="9.1999999999999998E-2"/>
    <n v="609.18858"/>
    <n v="127929.6018"/>
    <n v="79913.485793"/>
    <n v="48016.116006999997"/>
    <n v="0.62466766618982783"/>
    <n v="78.819790100136146"/>
    <x v="1"/>
  </r>
  <r>
    <x v="777"/>
    <n v="11"/>
    <n v="38.5"/>
    <n v="49710.400000000001"/>
    <n v="48037.245256000002"/>
    <n v="97747.645256000003"/>
    <n v="0.50855854245704857"/>
    <n v="0.38500000000000001"/>
    <n v="463.618155"/>
    <n v="97359.812550000002"/>
    <n v="31852.391275000002"/>
    <n v="65507.421275000001"/>
    <n v="0.32716159204437584"/>
    <n v="141.29606567068109"/>
    <x v="2"/>
  </r>
  <r>
    <x v="778"/>
    <n v="24"/>
    <n v="22.7"/>
    <n v="125573.64"/>
    <n v="154630.61880900001"/>
    <n v="280204.25880900002"/>
    <n v="0.44815036193149621"/>
    <n v="0.24299999999999999"/>
    <n v="1437.1020000000001"/>
    <n v="301791.42"/>
    <n v="120506.385576"/>
    <n v="181285.03442400001"/>
    <n v="0.39930355069736578"/>
    <n v="126.14625435355319"/>
    <x v="0"/>
  </r>
  <r>
    <x v="779"/>
    <n v="51"/>
    <n v="4.0999999999999996"/>
    <n v="6083.71"/>
    <n v="22673.686164999999"/>
    <n v="28757.396164999998"/>
    <n v="0.21155288069524011"/>
    <n v="7.0000000000000007E-2"/>
    <n v="237.39716000000001"/>
    <n v="49853.403599999998"/>
    <n v="8678.3308219999999"/>
    <n v="41175.072778000002"/>
    <n v="0.17407699766360588"/>
    <n v="173.44383049064277"/>
    <x v="1"/>
  </r>
  <r>
    <x v="780"/>
    <n v="51"/>
    <n v="8.8000000000000007"/>
    <n v="33139.5"/>
    <n v="29969.697091000002"/>
    <n v="63109.197091000002"/>
    <n v="0.52511363680026946"/>
    <n v="0.08"/>
    <n v="268.8"/>
    <n v="56448"/>
    <n v="18561.230566999999"/>
    <n v="37886.769433000001"/>
    <n v="0.32881998595167233"/>
    <n v="140.9478029501488"/>
    <x v="1"/>
  </r>
  <r>
    <x v="781"/>
    <n v="51"/>
    <n v="2.7"/>
    <n v="3457.08"/>
    <n v="21139.377668000001"/>
    <n v="24596.457668000003"/>
    <n v="0.14055194640883845"/>
    <n v="4.2999999999999997E-2"/>
    <n v="186.19"/>
    <n v="39099.9"/>
    <n v="11925.895725"/>
    <n v="27174.004274999999"/>
    <n v="0.30501090092302025"/>
    <n v="145.94771080616573"/>
    <x v="1"/>
  </r>
  <r>
    <x v="782"/>
    <n v="11"/>
    <n v="27.1"/>
    <n v="54796.2"/>
    <n v="70348.891432000004"/>
    <n v="125145.091432"/>
    <n v="0.43786136054544794"/>
    <n v="0.28699999999999998"/>
    <n v="604.42200000000003"/>
    <n v="126928.62"/>
    <n v="39357.764938"/>
    <n v="87570.855062000002"/>
    <n v="0.31007793938041711"/>
    <n v="144.8836327301124"/>
    <x v="2"/>
  </r>
  <r>
    <x v="783"/>
    <n v="51"/>
    <n v="0"/>
    <n v="0"/>
    <n v="0"/>
    <n v="0"/>
    <n v="0"/>
    <n v="6.0000000000000001E-3"/>
    <n v="25.372602000000001"/>
    <n v="5328.2464200000004"/>
    <n v="708.15549599999997"/>
    <n v="4620.0909240000001"/>
    <n v="0.13290592066873663"/>
    <n v="182.0897566595653"/>
    <x v="1"/>
  </r>
  <r>
    <x v="784"/>
    <n v="51"/>
    <n v="7.4"/>
    <n v="34258.54"/>
    <n v="30667.581452999999"/>
    <n v="64926.121453"/>
    <n v="0.5276541896130319"/>
    <n v="6.9000000000000006E-2"/>
    <n v="298.97699999999998"/>
    <n v="62785.17"/>
    <n v="24437.302084999999"/>
    <n v="38347.867915000003"/>
    <n v="0.38922092725081414"/>
    <n v="128.26360527732905"/>
    <x v="1"/>
  </r>
  <r>
    <x v="785"/>
    <n v="51"/>
    <n v="16.100000000000001"/>
    <n v="93583.15"/>
    <n v="152756.50777"/>
    <n v="246339.65776999999"/>
    <n v="0.37989477961918661"/>
    <n v="0.13400000000000001"/>
    <n v="971.09799999999996"/>
    <n v="203930.58"/>
    <n v="62175.798051999998"/>
    <n v="141754.78194799999"/>
    <n v="0.30488707506250412"/>
    <n v="145.97371423687414"/>
    <x v="1"/>
  </r>
  <r>
    <x v="786"/>
    <n v="11"/>
    <n v="41.7"/>
    <n v="171961.4"/>
    <n v="188914.571528"/>
    <n v="360875.97152799997"/>
    <n v="0.4765110829404659"/>
    <n v="0.45200000000000001"/>
    <n v="2178.64"/>
    <n v="457514.4"/>
    <n v="166678.171971"/>
    <n v="290836.22802899999"/>
    <n v="0.36431240627835976"/>
    <n v="133.49439468154446"/>
    <x v="2"/>
  </r>
  <r>
    <x v="787"/>
    <n v="24"/>
    <n v="19.8"/>
    <n v="42301.29"/>
    <n v="96201.694378999993"/>
    <n v="138502.984379"/>
    <n v="0.30541789543138376"/>
    <n v="0.17299999999999999"/>
    <n v="559.30899999999997"/>
    <n v="117454.89"/>
    <n v="30047.531948"/>
    <n v="87407.358051999996"/>
    <n v="0.25582188998687072"/>
    <n v="156.27740310275715"/>
    <x v="0"/>
  </r>
  <r>
    <x v="788"/>
    <n v="51"/>
    <n v="9.5"/>
    <n v="17364.400000000001"/>
    <n v="42844.701091000003"/>
    <n v="60209.101091000004"/>
    <n v="0.28840158190960957"/>
    <n v="5.6000000000000001E-2"/>
    <n v="184.671144"/>
    <n v="38780.940240000004"/>
    <n v="26027.750768999998"/>
    <n v="12753.189471"/>
    <n v="0.67114800744707259"/>
    <n v="69.058918436114737"/>
    <x v="1"/>
  </r>
  <r>
    <x v="789"/>
    <n v="51"/>
    <n v="4.5999999999999996"/>
    <n v="8081.95"/>
    <n v="31089.345498999999"/>
    <n v="39171.295499"/>
    <n v="0.20632327568043601"/>
    <n v="5.5E-2"/>
    <n v="241.81294500000001"/>
    <n v="50780.71845"/>
    <n v="16280.050665999999"/>
    <n v="34500.667783999997"/>
    <n v="0.32059512277341556"/>
    <n v="142.67502421758272"/>
    <x v="1"/>
  </r>
  <r>
    <x v="790"/>
    <n v="51"/>
    <n v="6.4"/>
    <n v="19523.18"/>
    <n v="47528.980352999999"/>
    <n v="67052.160352999999"/>
    <n v="0.29116407133221484"/>
    <n v="6.6000000000000003E-2"/>
    <n v="330.59426400000001"/>
    <n v="69424.795440000002"/>
    <n v="44557.408302000003"/>
    <n v="24867.387137999998"/>
    <n v="0.64180827641773175"/>
    <n v="75.220261952276331"/>
    <x v="1"/>
  </r>
  <r>
    <x v="791"/>
    <n v="51"/>
    <n v="12.4"/>
    <n v="23468.48"/>
    <n v="51969.3966"/>
    <n v="75437.876600000003"/>
    <n v="0.31109677336808811"/>
    <n v="0.13"/>
    <n v="397.28"/>
    <n v="83428.800000000003"/>
    <n v="27946.573129"/>
    <n v="55482.226870999999"/>
    <n v="0.33497513003902729"/>
    <n v="139.65522269180428"/>
    <x v="1"/>
  </r>
  <r>
    <x v="792"/>
    <n v="24"/>
    <n v="19"/>
    <n v="26243.06"/>
    <n v="40709.141943000002"/>
    <n v="66952.201943000007"/>
    <n v="0.39196709351459602"/>
    <n v="0.188"/>
    <n v="277.57729999999998"/>
    <n v="58291.233"/>
    <n v="23860.638688999999"/>
    <n v="34430.594311000001"/>
    <n v="0.40933494559979544"/>
    <n v="124.03966142404298"/>
    <x v="0"/>
  </r>
  <r>
    <x v="793"/>
    <n v="51"/>
    <n v="2.5"/>
    <n v="2551.7800000000002"/>
    <n v="21204.467166999999"/>
    <n v="23756.247166999998"/>
    <n v="0.1074151140986906"/>
    <n v="3.1E-2"/>
    <n v="145.57599999999999"/>
    <n v="30570.959999999999"/>
    <n v="1873.2877900000001"/>
    <n v="28697.672210000001"/>
    <n v="6.12767080261791E-2"/>
    <n v="197.13189131450241"/>
    <x v="1"/>
  </r>
  <r>
    <x v="794"/>
    <n v="51"/>
    <n v="6.7"/>
    <n v="17431.27"/>
    <n v="22963.696701000001"/>
    <n v="40394.966700999998"/>
    <n v="0.43152084092616622"/>
    <n v="5.1999999999999998E-2"/>
    <n v="152.256"/>
    <n v="31973.759999999998"/>
    <n v="13997.192247000001"/>
    <n v="17976.567752999999"/>
    <n v="0.43777123012745456"/>
    <n v="118.06804167323455"/>
    <x v="1"/>
  </r>
  <r>
    <x v="795"/>
    <n v="51"/>
    <n v="10.8"/>
    <n v="23962.05"/>
    <n v="74854.713973000005"/>
    <n v="98816.763973000008"/>
    <n v="0.24248972579740843"/>
    <n v="9.8000000000000004E-2"/>
    <n v="469.34218800000002"/>
    <n v="98561.859479999999"/>
    <n v="59545.106370000001"/>
    <n v="39016.753109999998"/>
    <n v="0.60413943775160606"/>
    <n v="83.130718072162722"/>
    <x v="1"/>
  </r>
  <r>
    <x v="796"/>
    <n v="51"/>
    <n v="3.8"/>
    <n v="6321.59"/>
    <n v="33506.592240999998"/>
    <n v="39828.182241000002"/>
    <n v="0.15872152943732434"/>
    <n v="0.05"/>
    <n v="262.83690000000001"/>
    <n v="55195.749000000003"/>
    <n v="25147.405011999999"/>
    <n v="30048.343988000001"/>
    <n v="0.45560401783840271"/>
    <n v="114.32315625393542"/>
    <x v="1"/>
  </r>
  <r>
    <x v="797"/>
    <n v="51"/>
    <n v="12.3"/>
    <n v="36531.300000000003"/>
    <n v="81563.459172999996"/>
    <n v="118094.759173"/>
    <n v="0.30933887545749916"/>
    <n v="0.11600000000000001"/>
    <n v="541.17827999999997"/>
    <n v="113647.4388"/>
    <n v="47342.250917999998"/>
    <n v="66305.187881999998"/>
    <n v="0.41657120844856205"/>
    <n v="122.52004622580198"/>
    <x v="1"/>
  </r>
  <r>
    <x v="798"/>
    <n v="51"/>
    <n v="3.8"/>
    <n v="3320.28"/>
    <n v="18449.164711000001"/>
    <n v="21769.444711"/>
    <n v="0.15252019718823043"/>
    <n v="4.7E-2"/>
    <n v="131.13972899999999"/>
    <n v="27539.343089999998"/>
    <n v="10286.690975"/>
    <n v="17252.652115000001"/>
    <n v="0.37352710053331922"/>
    <n v="131.55930888800299"/>
    <x v="1"/>
  </r>
  <r>
    <x v="799"/>
    <n v="24"/>
    <n v="25.6"/>
    <n v="58807.26"/>
    <n v="70969.384596999997"/>
    <n v="129776.64459700001"/>
    <n v="0.45314209026297653"/>
    <n v="0.26700000000000002"/>
    <n v="597.279"/>
    <n v="125428.59"/>
    <n v="44065.779706000001"/>
    <n v="81362.810293999995"/>
    <n v="0.35132165406626992"/>
    <n v="136.22245264608333"/>
    <x v="0"/>
  </r>
  <r>
    <x v="800"/>
    <n v="51"/>
    <n v="3.6"/>
    <n v="3934.2"/>
    <n v="8207.1622229999994"/>
    <n v="12141.362223"/>
    <n v="0.32403283319784698"/>
    <n v="1.4E-2"/>
    <n v="23.006969999999999"/>
    <n v="4831.4637000000002"/>
    <n v="1950.8122679999999"/>
    <n v="2880.6514320000001"/>
    <n v="0.40377251887455967"/>
    <n v="125.20777103634248"/>
    <x v="1"/>
  </r>
  <r>
    <x v="801"/>
    <n v="24"/>
    <n v="25.8"/>
    <n v="168869.86"/>
    <n v="158377.33501800001"/>
    <n v="327247.19501799997"/>
    <n v="0.51603149720110342"/>
    <n v="0.23799999999999999"/>
    <n v="1547.35581"/>
    <n v="324944.72009999998"/>
    <n v="120585.23134499999"/>
    <n v="204359.488755"/>
    <n v="0.37109460128446015"/>
    <n v="132.07013373026336"/>
    <x v="0"/>
  </r>
  <r>
    <x v="802"/>
    <n v="51"/>
    <n v="3.2"/>
    <n v="1726.48"/>
    <n v="32330.475908"/>
    <n v="34056.955908000004"/>
    <n v="5.0693902434023726E-2"/>
    <n v="4.5999999999999999E-2"/>
    <n v="232.57599999999999"/>
    <n v="48840.959999999999"/>
    <n v="5465.8309419999996"/>
    <n v="43375.129057999999"/>
    <n v="0.11191080072955158"/>
    <n v="186.49873184679416"/>
    <x v="1"/>
  </r>
  <r>
    <x v="803"/>
    <n v="11"/>
    <n v="38.6"/>
    <n v="93351.18"/>
    <n v="187927.019688"/>
    <n v="281278.19968800002"/>
    <n v="0.33188203032992669"/>
    <n v="0.47099999999999997"/>
    <n v="1859.979"/>
    <n v="390595.59"/>
    <n v="117932.60054100001"/>
    <n v="272662.989459"/>
    <n v="0.30193018958816203"/>
    <n v="146.59466018648598"/>
    <x v="2"/>
  </r>
  <r>
    <x v="804"/>
    <n v="24"/>
    <n v="25.4"/>
    <n v="92013.15"/>
    <n v="109558.706259"/>
    <n v="201571.85625899999"/>
    <n v="0.45647815973759825"/>
    <n v="0.27100000000000002"/>
    <n v="971.80600000000004"/>
    <n v="204079.26"/>
    <n v="84532.099361999994"/>
    <n v="119547.160638"/>
    <n v="0.41421210250370366"/>
    <n v="123.01545847422221"/>
    <x v="0"/>
  </r>
  <r>
    <x v="805"/>
    <n v="51"/>
    <n v="5.5"/>
    <n v="12489.86"/>
    <n v="30106.543557000001"/>
    <n v="42596.403556999998"/>
    <n v="0.29321395603942962"/>
    <n v="6.0999999999999999E-2"/>
    <n v="246.56431799999999"/>
    <n v="51778.506780000003"/>
    <n v="13135.678264"/>
    <n v="38642.828516000001"/>
    <n v="0.25368978521941066"/>
    <n v="156.72514510392378"/>
    <x v="1"/>
  </r>
  <r>
    <x v="806"/>
    <n v="51"/>
    <n v="0.9"/>
    <n v="1203.71"/>
    <n v="4101.5222819999999"/>
    <n v="5305.2322819999999"/>
    <n v="0.22689110222073403"/>
    <n v="7.0000000000000001E-3"/>
    <n v="21.251726999999999"/>
    <n v="4462.8626700000004"/>
    <n v="2175.0002479999998"/>
    <n v="2287.8624220000002"/>
    <n v="0.48735540589690601"/>
    <n v="107.65536476164974"/>
    <x v="1"/>
  </r>
  <r>
    <x v="807"/>
    <n v="51"/>
    <n v="17.7"/>
    <n v="50604.58"/>
    <n v="108557.362423"/>
    <n v="159161.942423"/>
    <n v="0.3179439709620388"/>
    <n v="0.153"/>
    <n v="633.90026699999999"/>
    <n v="133119.05606999999"/>
    <n v="42666.274205000002"/>
    <n v="90452.781864999997"/>
    <n v="0.32051214502726155"/>
    <n v="142.69244954427506"/>
    <x v="1"/>
  </r>
  <r>
    <x v="808"/>
    <n v="51"/>
    <n v="0"/>
    <n v="0"/>
    <n v="0"/>
    <n v="0"/>
    <n v="0"/>
    <n v="3.3000000000000002E-2"/>
    <n v="122.133"/>
    <n v="25647.93"/>
    <n v="10032.31638"/>
    <n v="15615.61362"/>
    <n v="0.39115501250978152"/>
    <n v="127.8574473729459"/>
    <x v="1"/>
  </r>
  <r>
    <x v="809"/>
    <n v="24"/>
    <n v="15.5"/>
    <n v="26184.45"/>
    <n v="43765.501785"/>
    <n v="69949.951784999997"/>
    <n v="0.37433120869734421"/>
    <n v="0.19"/>
    <n v="494.95"/>
    <n v="103939.5"/>
    <n v="35786.240078000003"/>
    <n v="68153.259921999997"/>
    <n v="0.34429875146599709"/>
    <n v="137.69726219214061"/>
    <x v="0"/>
  </r>
  <r>
    <x v="810"/>
    <n v="51"/>
    <n v="14.7"/>
    <n v="41390.68"/>
    <n v="110921.90409500001"/>
    <n v="152312.584095"/>
    <n v="0.27174826194389767"/>
    <n v="0.155"/>
    <n v="748.96"/>
    <n v="157281.60000000001"/>
    <n v="57278.637177999997"/>
    <n v="100002.962822"/>
    <n v="0.36417888156020789"/>
    <n v="133.52243487235634"/>
    <x v="1"/>
  </r>
  <r>
    <x v="811"/>
    <n v="51"/>
    <n v="21.1"/>
    <n v="77451.899999999994"/>
    <n v="141040.70579599999"/>
    <n v="218492.60579599999"/>
    <n v="0.35448293418366073"/>
    <n v="0.184"/>
    <n v="922.57600000000002"/>
    <n v="193740.96"/>
    <n v="53544.835154"/>
    <n v="140196.12484599999"/>
    <n v="0.27637333454939006"/>
    <n v="151.96159974462807"/>
    <x v="1"/>
  </r>
  <r>
    <x v="812"/>
    <n v="24"/>
    <n v="15.7"/>
    <n v="4300.62"/>
    <n v="81454.345849000005"/>
    <n v="85754.965849"/>
    <n v="5.0150098684345168E-2"/>
    <n v="0.17499999999999999"/>
    <n v="474.25"/>
    <n v="99592.5"/>
    <n v="2890.5436009999999"/>
    <n v="96701.956399000002"/>
    <n v="2.9023707618545572E-2"/>
    <n v="203.90502140010543"/>
    <x v="0"/>
  </r>
  <r>
    <x v="813"/>
    <n v="51"/>
    <n v="3.7"/>
    <n v="12642.36"/>
    <n v="15756.992528999999"/>
    <n v="28399.352529"/>
    <n v="0.44516367009037455"/>
    <n v="2.4E-2"/>
    <n v="89.855999999999995"/>
    <n v="18869.759999999998"/>
    <n v="6627.4858679999998"/>
    <n v="12242.274132"/>
    <n v="0.35122258407102158"/>
    <n v="136.24325734508548"/>
    <x v="1"/>
  </r>
  <r>
    <x v="814"/>
    <n v="51"/>
    <n v="15.4"/>
    <n v="74219.16"/>
    <n v="80204.340972999998"/>
    <n v="154423.50097300002"/>
    <n v="0.48062088692689825"/>
    <n v="0.16600000000000001"/>
    <n v="792.48400000000004"/>
    <n v="166421.64000000001"/>
    <n v="39074.257550000002"/>
    <n v="127347.38245"/>
    <n v="0.23479072523260797"/>
    <n v="160.69394770115233"/>
    <x v="1"/>
  </r>
  <r>
    <x v="815"/>
    <n v="24"/>
    <n v="13.3"/>
    <n v="39706.620000000003"/>
    <n v="97597.261719000002"/>
    <n v="137303.881719"/>
    <n v="0.28918789114252286"/>
    <n v="0.158"/>
    <n v="761.71799999999996"/>
    <n v="159960.78"/>
    <n v="57868.491557000001"/>
    <n v="102092.288443"/>
    <n v="0.36176675030591876"/>
    <n v="134.02898243575706"/>
    <x v="0"/>
  </r>
  <r>
    <x v="816"/>
    <n v="51"/>
    <n v="5.8"/>
    <n v="1449.57"/>
    <n v="26588.787351999999"/>
    <n v="28038.357351999999"/>
    <n v="5.1699533671026594E-2"/>
    <n v="7.0999999999999994E-2"/>
    <n v="162.85298399999999"/>
    <n v="34199.126640000002"/>
    <n v="3826.8025299999999"/>
    <n v="30372.324110000001"/>
    <n v="0.11189766833180158"/>
    <n v="186.50148965032167"/>
    <x v="1"/>
  </r>
  <r>
    <x v="817"/>
    <n v="51"/>
    <n v="3.2"/>
    <n v="3440.67"/>
    <n v="16450.529082000001"/>
    <n v="19891.199081999999"/>
    <n v="0.17297448916056252"/>
    <n v="2.3E-2"/>
    <n v="70.289219000000003"/>
    <n v="14760.735989999999"/>
    <n v="4908.5530559999997"/>
    <n v="9852.1829340000004"/>
    <n v="0.33254121334636783"/>
    <n v="140.16634519726276"/>
    <x v="1"/>
  </r>
  <r>
    <x v="818"/>
    <n v="51"/>
    <n v="2.2999999999999998"/>
    <n v="2736.43"/>
    <n v="13347.474999"/>
    <n v="16083.904999"/>
    <n v="0.17013467812512786"/>
    <n v="6.0000000000000001E-3"/>
    <n v="21.06"/>
    <n v="4422.6000000000004"/>
    <n v="2173.3910879999999"/>
    <n v="2249.2089120000001"/>
    <n v="0.4914283652150318"/>
    <n v="106.80004330484331"/>
    <x v="1"/>
  </r>
  <r>
    <x v="819"/>
    <n v="24"/>
    <n v="28.9"/>
    <n v="104676.97"/>
    <n v="131285.74836"/>
    <n v="235962.71836"/>
    <n v="0.44361656251263404"/>
    <n v="0.29699999999999999"/>
    <n v="1112.5619999999999"/>
    <n v="233638.02"/>
    <n v="81500.706382000004"/>
    <n v="152137.31361799999"/>
    <n v="0.34883323519862053"/>
    <n v="136.74502060828971"/>
    <x v="0"/>
  </r>
  <r>
    <x v="820"/>
    <n v="51"/>
    <n v="9.5"/>
    <n v="36486.33"/>
    <n v="65238.721399000002"/>
    <n v="101725.051399"/>
    <n v="0.35867595541326686"/>
    <n v="7.8E-2"/>
    <n v="397.17599999999999"/>
    <n v="83406.960000000006"/>
    <n v="31781.681458999999"/>
    <n v="51625.278541"/>
    <n v="0.38104351793903046"/>
    <n v="129.98086123280359"/>
    <x v="1"/>
  </r>
  <r>
    <x v="821"/>
    <n v="51"/>
    <n v="18.600000000000001"/>
    <n v="71492.89"/>
    <n v="106230.107718"/>
    <n v="177722.997718"/>
    <n v="0.4022714613076725"/>
    <n v="0.16800000000000001"/>
    <n v="821.35199999999998"/>
    <n v="172483.92"/>
    <n v="60039.990636000002"/>
    <n v="112443.929364"/>
    <n v="0.34809036480618016"/>
    <n v="136.90102339070216"/>
    <x v="1"/>
  </r>
  <r>
    <x v="822"/>
    <n v="51"/>
    <n v="4.0999999999999996"/>
    <n v="5381.76"/>
    <n v="31296.844295999999"/>
    <n v="36678.604295999998"/>
    <n v="0.14672750240354457"/>
    <n v="3.4000000000000002E-2"/>
    <n v="141.916"/>
    <n v="29802.36"/>
    <n v="2206.5929160000001"/>
    <n v="27595.767083999999"/>
    <n v="7.4040878507608127E-2"/>
    <n v="194.45141551340228"/>
    <x v="1"/>
  </r>
  <r>
    <x v="823"/>
    <n v="51"/>
    <n v="10"/>
    <n v="2170.71"/>
    <n v="82879.287442999994"/>
    <n v="85049.997443"/>
    <n v="2.5522752090084387E-2"/>
    <n v="7.9000000000000001E-2"/>
    <n v="325.71699999999998"/>
    <n v="68400.570000000007"/>
    <n v="6470.570635"/>
    <n v="61929.999365000003"/>
    <n v="9.4598197573499743E-2"/>
    <n v="190.13437850956507"/>
    <x v="1"/>
  </r>
  <r>
    <x v="824"/>
    <n v="51"/>
    <n v="14.8"/>
    <n v="53791.32"/>
    <n v="153077.16469000001"/>
    <n v="206868.48469000001"/>
    <n v="0.26002665452211465"/>
    <n v="0.13500000000000001"/>
    <n v="893.29499999999996"/>
    <n v="187591.95"/>
    <n v="64372.185538999998"/>
    <n v="123219.764461"/>
    <n v="0.34315004209402372"/>
    <n v="137.93849116025501"/>
    <x v="1"/>
  </r>
  <r>
    <x v="825"/>
    <n v="24"/>
    <n v="25.4"/>
    <n v="80733.23"/>
    <n v="125052.487528"/>
    <n v="205785.71752800001"/>
    <n v="0.39231697403399785"/>
    <n v="0.27900000000000003"/>
    <n v="1221.183"/>
    <n v="256448.43"/>
    <n v="84617.451746999999"/>
    <n v="171830.97825300001"/>
    <n v="0.3299589385164105"/>
    <n v="140.70862291155382"/>
    <x v="0"/>
  </r>
  <r>
    <x v="826"/>
    <n v="51"/>
    <n v="10.5"/>
    <n v="34122.44"/>
    <n v="91849.214003999994"/>
    <n v="125971.654004"/>
    <n v="0.27087395390487218"/>
    <n v="8.1000000000000003E-2"/>
    <n v="473.76900000000001"/>
    <n v="99491.49"/>
    <n v="33655.836365000003"/>
    <n v="65835.653634999995"/>
    <n v="0.33827854387345091"/>
    <n v="138.96150578657532"/>
    <x v="1"/>
  </r>
  <r>
    <x v="827"/>
    <n v="51"/>
    <n v="8.6"/>
    <n v="21119.62"/>
    <n v="33710.543146999997"/>
    <n v="54830.163146999999"/>
    <n v="0.3851825124681495"/>
    <n v="9.4E-2"/>
    <n v="283.12659000000002"/>
    <n v="59456.583899999998"/>
    <n v="21597.922661000001"/>
    <n v="37858.661239000001"/>
    <n v="0.36325535784776231"/>
    <n v="133.71637485196993"/>
    <x v="1"/>
  </r>
  <r>
    <x v="828"/>
    <n v="51"/>
    <n v="11.7"/>
    <n v="38002.49"/>
    <n v="72267.668537999998"/>
    <n v="110270.15853799999"/>
    <n v="0.34463077321961078"/>
    <n v="0.121"/>
    <n v="550.42899999999997"/>
    <n v="115590.09"/>
    <n v="42700.889084000002"/>
    <n v="72889.200916000002"/>
    <n v="0.36941652250638446"/>
    <n v="132.42253027365928"/>
    <x v="1"/>
  </r>
  <r>
    <x v="829"/>
    <n v="51"/>
    <n v="1.9"/>
    <n v="4494.2700000000004"/>
    <n v="9897.6637350000001"/>
    <n v="14391.933735000001"/>
    <n v="0.31227700757614696"/>
    <n v="3.3000000000000002E-2"/>
    <n v="127.545"/>
    <n v="26784.45"/>
    <n v="9843.8587609999995"/>
    <n v="16940.591239000001"/>
    <n v="0.3675214074210969"/>
    <n v="132.82050444156965"/>
    <x v="1"/>
  </r>
  <r>
    <x v="830"/>
    <n v="51"/>
    <n v="6.6"/>
    <n v="24050.26"/>
    <n v="74993.299113999994"/>
    <n v="99043.559113999989"/>
    <n v="0.24282507833061553"/>
    <n v="5.8000000000000003E-2"/>
    <n v="415.62799999999999"/>
    <n v="87281.88"/>
    <n v="20938.474104000001"/>
    <n v="66343.405895999997"/>
    <n v="0.2398948568018929"/>
    <n v="159.62208007160248"/>
    <x v="1"/>
  </r>
  <r>
    <x v="831"/>
    <n v="51"/>
    <n v="9.4"/>
    <n v="39775.89"/>
    <n v="102056.014219"/>
    <n v="141831.90421900002"/>
    <n v="0.28044388333518233"/>
    <n v="8.6999999999999994E-2"/>
    <n v="694.60591199999999"/>
    <n v="145867.24152000001"/>
    <n v="114495.46887700001"/>
    <n v="31371.772643"/>
    <n v="0.78492928010365792"/>
    <n v="45.164851178231835"/>
    <x v="1"/>
  </r>
  <r>
    <x v="832"/>
    <n v="51"/>
    <n v="4.2"/>
    <n v="11750.27"/>
    <n v="50615.954352000001"/>
    <n v="62366.224352000005"/>
    <n v="0.18840758955810002"/>
    <n v="3.1E-2"/>
    <n v="217.55799999999999"/>
    <n v="45687.18"/>
    <n v="22184.806737999999"/>
    <n v="23502.373262000001"/>
    <n v="0.48558056632079283"/>
    <n v="108.02808107263351"/>
    <x v="1"/>
  </r>
  <r>
    <x v="833"/>
    <n v="51"/>
    <n v="10.3"/>
    <n v="22676.17"/>
    <n v="21881.625154000001"/>
    <n v="44557.795153999999"/>
    <n v="0.50891589051089603"/>
    <n v="0.106"/>
    <n v="211.04705999999999"/>
    <n v="44319.882599999997"/>
    <n v="14638.309144000001"/>
    <n v="29681.573455999998"/>
    <n v="0.33028763356877666"/>
    <n v="140.63959695055689"/>
    <x v="1"/>
  </r>
  <r>
    <x v="834"/>
    <n v="24"/>
    <n v="0"/>
    <n v="0"/>
    <n v="0"/>
    <n v="0"/>
    <n v="0"/>
    <n v="0.129"/>
    <n v="482.202"/>
    <n v="101262.42"/>
    <n v="3044.763007"/>
    <n v="98217.656992999997"/>
    <n v="3.0068045055608981E-2"/>
    <n v="203.6857105383221"/>
    <x v="0"/>
  </r>
  <r>
    <x v="835"/>
    <n v="51"/>
    <n v="4.8"/>
    <n v="3875.38"/>
    <n v="25054.216752"/>
    <n v="28929.596752000001"/>
    <n v="0.13395900514002435"/>
    <n v="5.3999999999999999E-2"/>
    <n v="146.232"/>
    <n v="30708.720000000001"/>
    <n v="2050.1831649999999"/>
    <n v="28658.536834999999"/>
    <n v="6.6762247498430405E-2"/>
    <n v="195.9799280253296"/>
    <x v="1"/>
  </r>
  <r>
    <x v="836"/>
    <n v="24"/>
    <n v="18.100000000000001"/>
    <n v="50947.51"/>
    <n v="143625.68457099999"/>
    <n v="194573.194571"/>
    <n v="0.26184238847663671"/>
    <n v="0.155"/>
    <n v="839.48"/>
    <n v="176290.8"/>
    <n v="67563.515238000007"/>
    <n v="108727.284762"/>
    <n v="0.38325037516421739"/>
    <n v="129.51742121551436"/>
    <x v="0"/>
  </r>
  <r>
    <x v="837"/>
    <n v="51"/>
    <n v="10"/>
    <n v="15430.16"/>
    <n v="17560.842594999998"/>
    <n v="32991.002594999998"/>
    <n v="0.46770812604338802"/>
    <n v="0.104"/>
    <n v="163.904"/>
    <n v="34419.839999999997"/>
    <n v="8418.0321399999993"/>
    <n v="26001.807860000001"/>
    <n v="0.24456918277365614"/>
    <n v="158.64047161753223"/>
    <x v="1"/>
  </r>
  <r>
    <x v="838"/>
    <n v="51"/>
    <n v="1.1000000000000001"/>
    <n v="1248.8699999999999"/>
    <n v="6362.5785990000004"/>
    <n v="7611.4485990000003"/>
    <n v="0.16407783403596493"/>
    <n v="1E-3"/>
    <n v="3.3119999999999998"/>
    <n v="695.52"/>
    <n v="75.919866999999996"/>
    <n v="619.60013300000003"/>
    <n v="0.10915554836668967"/>
    <n v="187.07733484299519"/>
    <x v="1"/>
  </r>
  <r>
    <x v="839"/>
    <n v="51"/>
    <n v="8"/>
    <n v="5786.44"/>
    <n v="14961.563268"/>
    <n v="20748.003268"/>
    <n v="0.27889141548982327"/>
    <n v="8.3000000000000004E-2"/>
    <n v="116.283"/>
    <n v="24419.43"/>
    <n v="8864.1409899999999"/>
    <n v="15555.28901"/>
    <n v="0.36299540939325775"/>
    <n v="133.77096402741589"/>
    <x v="1"/>
  </r>
  <r>
    <x v="840"/>
    <n v="24"/>
    <n v="16"/>
    <n v="19798.97"/>
    <n v="107645.826376"/>
    <n v="127444.796376"/>
    <n v="0.15535330247291668"/>
    <n v="0.13800000000000001"/>
    <n v="522.33000000000004"/>
    <n v="109689.3"/>
    <n v="6316.1470010000003"/>
    <n v="103373.152999"/>
    <n v="5.758216162378646E-2"/>
    <n v="197.90774605900484"/>
    <x v="0"/>
  </r>
  <r>
    <x v="841"/>
    <n v="24"/>
    <n v="16.5"/>
    <n v="44616.71"/>
    <n v="73816.991808000006"/>
    <n v="118433.70180800001"/>
    <n v="0.37672308911133107"/>
    <n v="0.14599999999999999"/>
    <n v="490.56"/>
    <n v="103017.60000000001"/>
    <n v="19391.361946000001"/>
    <n v="83626.238054000001"/>
    <n v="0.18823348579271892"/>
    <n v="170.47096798352902"/>
    <x v="0"/>
  </r>
  <r>
    <x v="842"/>
    <n v="51"/>
    <n v="5.5"/>
    <n v="7862.1"/>
    <n v="40416.899345999998"/>
    <n v="48278.999345999997"/>
    <n v="0.16284720285221466"/>
    <n v="0.05"/>
    <n v="210.5"/>
    <n v="44205"/>
    <n v="4351.9805200000001"/>
    <n v="39853.019480000003"/>
    <n v="9.8449960864155639E-2"/>
    <n v="189.32550821852732"/>
    <x v="1"/>
  </r>
  <r>
    <x v="843"/>
    <n v="51"/>
    <n v="10"/>
    <n v="33100.94"/>
    <n v="47518.062088999999"/>
    <n v="80619.002089000001"/>
    <n v="0.41058483908617416"/>
    <n v="9.1999999999999998E-2"/>
    <n v="391.34426400000001"/>
    <n v="82182.295440000002"/>
    <n v="16430.844134999999"/>
    <n v="65751.451304999995"/>
    <n v="0.1999316768536345"/>
    <n v="168.01434786073673"/>
    <x v="1"/>
  </r>
  <r>
    <x v="844"/>
    <n v="24"/>
    <n v="20.9"/>
    <n v="68560.27"/>
    <n v="100811.24296"/>
    <n v="169371.51296000002"/>
    <n v="0.4047922156554844"/>
    <n v="0.21299999999999999"/>
    <n v="739.96199999999999"/>
    <n v="155392.01999999999"/>
    <n v="58859.216503000003"/>
    <n v="96532.803497000001"/>
    <n v="0.37877888776399204"/>
    <n v="130.45643356956168"/>
    <x v="0"/>
  </r>
  <r>
    <x v="845"/>
    <n v="51"/>
    <n v="7.6"/>
    <n v="21370.86"/>
    <n v="62083.984495999997"/>
    <n v="83454.844496000005"/>
    <n v="0.25607692554054556"/>
    <n v="7.2999999999999995E-2"/>
    <n v="384.12599999999998"/>
    <n v="80666.460000000006"/>
    <n v="62966.112119999998"/>
    <n v="17700.347880000001"/>
    <n v="0.78057363766799726"/>
    <n v="46.07953608972057"/>
    <x v="1"/>
  </r>
  <r>
    <x v="846"/>
    <n v="51"/>
    <n v="13.8"/>
    <n v="28614.68"/>
    <n v="45168.402817000002"/>
    <n v="73783.082817000002"/>
    <n v="0.38782169174160652"/>
    <n v="0.153"/>
    <n v="438.63019200000002"/>
    <n v="92112.340320000003"/>
    <n v="32019.490032000002"/>
    <n v="60092.850288000001"/>
    <n v="0.34761346765008566"/>
    <n v="137.001171793482"/>
    <x v="1"/>
  </r>
  <r>
    <x v="847"/>
    <n v="51"/>
    <n v="3.3"/>
    <n v="6303.37"/>
    <n v="7702.162464"/>
    <n v="14005.532464"/>
    <n v="0.45006286024485415"/>
    <n v="2.5999999999999999E-2"/>
    <n v="52.39"/>
    <n v="11001.9"/>
    <n v="3548.0763099999999"/>
    <n v="7453.8236900000002"/>
    <n v="0.32249668784482682"/>
    <n v="142.27569555258637"/>
    <x v="1"/>
  </r>
  <r>
    <x v="848"/>
    <n v="51"/>
    <n v="5.5"/>
    <n v="4380.1400000000003"/>
    <n v="15231.760936999999"/>
    <n v="19611.900936999999"/>
    <n v="0.22334092009084069"/>
    <n v="0.06"/>
    <n v="99.36"/>
    <n v="20865.599999999999"/>
    <n v="2815.6476950000001"/>
    <n v="18049.952304999999"/>
    <n v="0.13494209104938273"/>
    <n v="181.66216087962962"/>
    <x v="1"/>
  </r>
  <r>
    <x v="849"/>
    <n v="24"/>
    <n v="21.7"/>
    <n v="64479.01"/>
    <n v="154302.55537700001"/>
    <n v="218781.56537700002"/>
    <n v="0.29471866100277261"/>
    <n v="0.217"/>
    <n v="1042.4680000000001"/>
    <n v="218918.28"/>
    <n v="82151.873806000003"/>
    <n v="136766.40619400001"/>
    <n v="0.37526274099175272"/>
    <n v="131.19482439173194"/>
    <x v="0"/>
  </r>
  <r>
    <x v="850"/>
    <n v="51"/>
    <n v="5.3"/>
    <n v="12391.63"/>
    <n v="49246.311729000001"/>
    <n v="61637.941728999998"/>
    <n v="0.20103899728646957"/>
    <n v="4.7E-2"/>
    <n v="262.87099999999998"/>
    <n v="55202.91"/>
    <n v="23423.469907999999"/>
    <n v="31779.440092000001"/>
    <n v="0.4243158541460948"/>
    <n v="120.8936706293201"/>
    <x v="1"/>
  </r>
  <r>
    <x v="851"/>
    <n v="51"/>
    <n v="11.1"/>
    <n v="21396.18"/>
    <n v="56902.109825"/>
    <n v="78298.289825"/>
    <n v="0.27326497229787994"/>
    <n v="0.08"/>
    <n v="285.31439999999998"/>
    <n v="59916.023999999998"/>
    <n v="46019.509705999997"/>
    <n v="13896.514294000001"/>
    <n v="0.76806681474725358"/>
    <n v="48.705968903076752"/>
    <x v="1"/>
  </r>
  <r>
    <x v="852"/>
    <n v="24"/>
    <n v="18.7"/>
    <n v="91275.01"/>
    <n v="154515.92364399999"/>
    <n v="245790.93364399998"/>
    <n v="0.37135222461948658"/>
    <n v="0.20200000000000001"/>
    <n v="1252.6020000000001"/>
    <n v="263046.42"/>
    <n v="78884.780035000003"/>
    <n v="184161.63996500001"/>
    <n v="0.29988919839699779"/>
    <n v="147.02326833663048"/>
    <x v="0"/>
  </r>
  <r>
    <x v="853"/>
    <n v="51"/>
    <n v="2.8"/>
    <n v="13023.78"/>
    <n v="31846.504804"/>
    <n v="44870.284804000003"/>
    <n v="0.29025400790054678"/>
    <n v="3.1E-2"/>
    <n v="248.899"/>
    <n v="52268.79"/>
    <n v="30060.260375000002"/>
    <n v="22208.529624999999"/>
    <n v="0.57510916887496344"/>
    <n v="89.227074536257675"/>
    <x v="1"/>
  </r>
  <r>
    <x v="854"/>
    <n v="51"/>
    <n v="5.5"/>
    <n v="4821.5200000000004"/>
    <n v="34229.029685000001"/>
    <n v="39050.549685000005"/>
    <n v="0.12346868453562461"/>
    <n v="3.6999999999999998E-2"/>
    <n v="122.803"/>
    <n v="25788.63"/>
    <n v="1381.2840900000001"/>
    <n v="24407.34591"/>
    <n v="5.3561747560843677E-2"/>
    <n v="198.75203301222282"/>
    <x v="1"/>
  </r>
  <r>
    <x v="855"/>
    <n v="51"/>
    <n v="16"/>
    <n v="62673.49"/>
    <n v="166444.91198999999"/>
    <n v="229118.40198999998"/>
    <n v="0.27354193052872033"/>
    <n v="0.13300000000000001"/>
    <n v="906.79399999999998"/>
    <n v="190426.74"/>
    <n v="143401.90231899999"/>
    <n v="47024.837680999997"/>
    <n v="0.75305549167622143"/>
    <n v="51.85834674799348"/>
    <x v="1"/>
  </r>
  <r>
    <x v="856"/>
    <n v="51"/>
    <n v="9.3000000000000007"/>
    <n v="18495.28"/>
    <n v="64272.858439000003"/>
    <n v="82768.138439000002"/>
    <n v="0.2234589341843298"/>
    <n v="0.11700000000000001"/>
    <n v="492.10199999999998"/>
    <n v="103341.42"/>
    <n v="32369.454184999999"/>
    <n v="70971.965815000003"/>
    <n v="0.31322826979733781"/>
    <n v="144.22206334255907"/>
    <x v="1"/>
  </r>
  <r>
    <x v="857"/>
    <n v="51"/>
    <n v="5.8"/>
    <n v="7898.35"/>
    <n v="25219.068983000001"/>
    <n v="33117.418983000003"/>
    <n v="0.23849533697219644"/>
    <n v="4.9000000000000002E-2"/>
    <n v="128.13499999999999"/>
    <n v="26908.35"/>
    <n v="12689.004229"/>
    <n v="14219.345771"/>
    <n v="0.47156381677063069"/>
    <n v="110.97159847816756"/>
    <x v="1"/>
  </r>
  <r>
    <x v="858"/>
    <n v="51"/>
    <n v="11.9"/>
    <n v="23376.02"/>
    <n v="43072.390669"/>
    <n v="66448.410669000004"/>
    <n v="0.35179201074414185"/>
    <n v="0.107"/>
    <n v="321.320358"/>
    <n v="67477.275179999997"/>
    <n v="21243.890727999998"/>
    <n v="46233.384451999998"/>
    <n v="0.31483029910930083"/>
    <n v="143.88563718704683"/>
    <x v="1"/>
  </r>
  <r>
    <x v="859"/>
    <n v="24"/>
    <n v="15"/>
    <n v="31568.6"/>
    <n v="60159.401708999998"/>
    <n v="91728.001709000004"/>
    <n v="0.34415445024245639"/>
    <n v="0.183"/>
    <n v="523.56299999999999"/>
    <n v="109948.23"/>
    <n v="39409.203033999998"/>
    <n v="70539.026966000005"/>
    <n v="0.35843417428366059"/>
    <n v="134.72882340043128"/>
    <x v="0"/>
  </r>
  <r>
    <x v="860"/>
    <n v="51"/>
    <n v="7.6"/>
    <n v="5957.92"/>
    <n v="50380.876577000003"/>
    <n v="56338.796577000001"/>
    <n v="0.10575163762784894"/>
    <n v="0.09"/>
    <n v="319.05"/>
    <n v="67000.5"/>
    <n v="4394.4984709999999"/>
    <n v="62606.001529000001"/>
    <n v="6.5589039947463082E-2"/>
    <n v="196.22630161103274"/>
    <x v="1"/>
  </r>
  <r>
    <x v="861"/>
    <n v="24"/>
    <n v="11.6"/>
    <n v="21749.06"/>
    <n v="50575.778345999999"/>
    <n v="72324.838346000004"/>
    <n v="0.30071356531698151"/>
    <n v="0.11899999999999999"/>
    <n v="351.88776000000001"/>
    <n v="73896.429600000003"/>
    <n v="10903.250142999999"/>
    <n v="62993.179456999998"/>
    <n v="0.1475477259458825"/>
    <n v="179.01497755136467"/>
    <x v="0"/>
  </r>
  <r>
    <x v="862"/>
    <n v="51"/>
    <n v="6.9"/>
    <n v="10263.969999999999"/>
    <n v="57186.981030000003"/>
    <n v="67450.951029999997"/>
    <n v="0.15216938891543455"/>
    <n v="6.6000000000000003E-2"/>
    <n v="303.60000000000002"/>
    <n v="63756"/>
    <n v="4851.2932979999996"/>
    <n v="58904.706702000003"/>
    <n v="7.6091556841709013E-2"/>
    <n v="194.02077306324111"/>
    <x v="1"/>
  </r>
  <r>
    <x v="863"/>
    <n v="51"/>
    <n v="7.9"/>
    <n v="16064.58"/>
    <n v="47591.247321000003"/>
    <n v="63655.827321000004"/>
    <n v="0.25236621180006735"/>
    <n v="4.2000000000000003E-2"/>
    <n v="166.82400000000001"/>
    <n v="35033.040000000001"/>
    <n v="28753.911920999999"/>
    <n v="6279.1280790000001"/>
    <n v="0.82076553793219198"/>
    <n v="37.639237034239677"/>
    <x v="1"/>
  </r>
  <r>
    <x v="864"/>
    <n v="51"/>
    <n v="11.7"/>
    <n v="19446.560000000001"/>
    <n v="39717.999663000002"/>
    <n v="59164.559663000007"/>
    <n v="0.32868595846512111"/>
    <n v="9.6000000000000002E-2"/>
    <n v="263.11084799999998"/>
    <n v="55253.278079999996"/>
    <n v="18754.417184000002"/>
    <n v="36498.860895999998"/>
    <n v="0.33942632610586282"/>
    <n v="138.72047151776883"/>
    <x v="1"/>
  </r>
  <r>
    <x v="865"/>
    <n v="51"/>
    <n v="11.6"/>
    <n v="13633.67"/>
    <n v="38277.487090000002"/>
    <n v="51911.157090000001"/>
    <n v="0.26263467748104474"/>
    <n v="0.124"/>
    <n v="262.26"/>
    <n v="55074.6"/>
    <n v="22518.752694999999"/>
    <n v="32555.847304999999"/>
    <n v="0.40887728090626169"/>
    <n v="124.13577100968504"/>
    <x v="1"/>
  </r>
  <r>
    <x v="866"/>
    <n v="51"/>
    <n v="9.1999999999999993"/>
    <n v="17073.27"/>
    <n v="26029.645263999999"/>
    <n v="43102.915263999996"/>
    <n v="0.39610476218205531"/>
    <n v="0.105"/>
    <n v="224.91"/>
    <n v="47231.1"/>
    <n v="15626.920308999999"/>
    <n v="31604.179691000001"/>
    <n v="0.33086081647473803"/>
    <n v="140.51922854030502"/>
    <x v="1"/>
  </r>
  <r>
    <x v="867"/>
    <n v="24"/>
    <n v="13.8"/>
    <n v="3012.45"/>
    <n v="142641.030302"/>
    <n v="145653.48030200001"/>
    <n v="2.0682307032787291E-2"/>
    <n v="0.154"/>
    <n v="764.76400000000001"/>
    <n v="160600.44"/>
    <n v="4343.1702889999997"/>
    <n v="156257.269711"/>
    <n v="2.7043327459127756E-2"/>
    <n v="204.32090123358316"/>
    <x v="0"/>
  </r>
  <r>
    <x v="868"/>
    <n v="51"/>
    <n v="8.4"/>
    <n v="25216.97"/>
    <n v="53986.625648000001"/>
    <n v="79203.595648000002"/>
    <n v="0.31838163146115656"/>
    <n v="9.5000000000000001E-2"/>
    <n v="418.76"/>
    <n v="87939.6"/>
    <n v="28033.751673999999"/>
    <n v="59905.848325999999"/>
    <n v="0.31878416178831831"/>
    <n v="143.05532602445314"/>
    <x v="1"/>
  </r>
  <r>
    <x v="869"/>
    <n v="51"/>
    <n v="9.1999999999999993"/>
    <n v="52190.21"/>
    <n v="99375.185941999996"/>
    <n v="151565.395942"/>
    <n v="0.34434119790754736"/>
    <n v="6.4000000000000001E-2"/>
    <n v="461.40096"/>
    <n v="96894.2016"/>
    <n v="11381.058744"/>
    <n v="85513.142856000006"/>
    <n v="0.11745861523255484"/>
    <n v="185.3336908011635"/>
    <x v="1"/>
  </r>
  <r>
    <x v="870"/>
    <n v="51"/>
    <n v="2.8"/>
    <n v="1616.98"/>
    <n v="31916.661024000001"/>
    <n v="33533.641024000004"/>
    <n v="4.8219637075578178E-2"/>
    <n v="3.6999999999999998E-2"/>
    <n v="223.036"/>
    <n v="46837.56"/>
    <n v="5193.9911380000003"/>
    <n v="41643.568862"/>
    <n v="0.11089371730722097"/>
    <n v="186.71231936548361"/>
    <x v="1"/>
  </r>
  <r>
    <x v="871"/>
    <n v="51"/>
    <n v="6.9"/>
    <n v="4508.3599999999997"/>
    <n v="27529.025997000001"/>
    <n v="32037.385997000001"/>
    <n v="0.14072184292508025"/>
    <n v="6.8000000000000005E-2"/>
    <n v="173.02885599999999"/>
    <n v="36336.059759999996"/>
    <n v="2413.5415670000002"/>
    <n v="33922.518193000004"/>
    <n v="6.6422765234906159E-2"/>
    <n v="196.05121930066974"/>
    <x v="1"/>
  </r>
  <r>
    <x v="872"/>
    <n v="51"/>
    <n v="2.9"/>
    <n v="3485.16"/>
    <n v="16477.861781"/>
    <n v="19963.021780999999"/>
    <n v="0.17458078432379584"/>
    <n v="3.4000000000000002E-2"/>
    <n v="120.904"/>
    <n v="25389.84"/>
    <n v="2597.1174460000002"/>
    <n v="22792.722554"/>
    <n v="0.10228963420013676"/>
    <n v="188.5191768179713"/>
    <x v="1"/>
  </r>
  <r>
    <x v="873"/>
    <n v="51"/>
    <n v="4.7"/>
    <n v="7936.61"/>
    <n v="30625.480252000001"/>
    <n v="38562.090252000002"/>
    <n v="0.2058137914240365"/>
    <n v="4.3999999999999997E-2"/>
    <n v="161.845992"/>
    <n v="33987.658320000002"/>
    <n v="15384.503650000001"/>
    <n v="18603.15467"/>
    <n v="0.45264970905474256"/>
    <n v="114.94356109850406"/>
    <x v="1"/>
  </r>
  <r>
    <x v="874"/>
    <n v="51"/>
    <n v="6.1"/>
    <n v="10407.89"/>
    <n v="41908.153251000003"/>
    <n v="52316.043251000003"/>
    <n v="0.19894260638300579"/>
    <n v="0.06"/>
    <n v="237.78"/>
    <n v="49933.8"/>
    <n v="6400.0657929999998"/>
    <n v="43533.734207000001"/>
    <n v="0.12817101428291056"/>
    <n v="183.0840870005888"/>
    <x v="1"/>
  </r>
  <r>
    <x v="875"/>
    <n v="51"/>
    <n v="4.2"/>
    <n v="5942.46"/>
    <n v="19018.143330999999"/>
    <n v="24960.603330999998"/>
    <n v="0.23807357222891001"/>
    <n v="2.9000000000000001E-2"/>
    <n v="88.566000000000003"/>
    <n v="18598.86"/>
    <n v="2479.6459060000002"/>
    <n v="16119.214094000001"/>
    <n v="0.13332246739853948"/>
    <n v="182.00228184630672"/>
    <x v="1"/>
  </r>
  <r>
    <x v="876"/>
    <n v="51"/>
    <n v="8"/>
    <n v="16064.93"/>
    <n v="41743.870504999999"/>
    <n v="57808.800504999999"/>
    <n v="0.27789765329260746"/>
    <n v="4.8000000000000001E-2"/>
    <n v="174.222048"/>
    <n v="36586.630080000003"/>
    <n v="30158.935761000001"/>
    <n v="6427.6943190000002"/>
    <n v="0.82431575947428715"/>
    <n v="36.893690510399693"/>
    <x v="1"/>
  </r>
  <r>
    <x v="877"/>
    <n v="51"/>
    <n v="10.6"/>
    <n v="11326.44"/>
    <n v="20972.820050999999"/>
    <n v="32299.260050999997"/>
    <n v="0.35067181050326662"/>
    <n v="0.109"/>
    <n v="173.046874"/>
    <n v="36339.843540000002"/>
    <n v="12795.967059000001"/>
    <n v="23543.876480999999"/>
    <n v="0.35211948683585331"/>
    <n v="136.05490776447078"/>
    <x v="1"/>
  </r>
  <r>
    <x v="878"/>
    <n v="51"/>
    <n v="6.8"/>
    <n v="11567.37"/>
    <n v="51821.555387"/>
    <n v="63388.925387000003"/>
    <n v="0.18248250667414331"/>
    <n v="6.6000000000000003E-2"/>
    <n v="309.29639400000002"/>
    <n v="64952.242740000002"/>
    <n v="8033.872719"/>
    <n v="56918.370021000002"/>
    <n v="0.12368891942898906"/>
    <n v="184.02532691991229"/>
    <x v="1"/>
  </r>
  <r>
    <x v="879"/>
    <n v="51"/>
    <n v="2.5"/>
    <n v="5055.13"/>
    <n v="15477.619696"/>
    <n v="20532.749695999999"/>
    <n v="0.24619839402146873"/>
    <n v="2.9000000000000001E-2"/>
    <n v="111.064954"/>
    <n v="23323.640340000002"/>
    <n v="8784.928903"/>
    <n v="14538.711437"/>
    <n v="0.37665342008956737"/>
    <n v="130.90278178119084"/>
    <x v="1"/>
  </r>
  <r>
    <x v="880"/>
    <n v="51"/>
    <n v="2.8"/>
    <n v="3967.84"/>
    <n v="24703.041503"/>
    <n v="28670.881503000001"/>
    <n v="0.13839267549499035"/>
    <n v="2.4E-2"/>
    <n v="123.38049599999999"/>
    <n v="25909.904159999998"/>
    <n v="2183.3130059999999"/>
    <n v="23726.591154000002"/>
    <n v="8.4265576303081166E-2"/>
    <n v="192.30422897635299"/>
    <x v="1"/>
  </r>
  <r>
    <x v="881"/>
    <n v="51"/>
    <n v="5"/>
    <n v="8905.39"/>
    <n v="23371.611295999999"/>
    <n v="32277.001295999999"/>
    <n v="0.27590512260826472"/>
    <n v="6.5000000000000002E-2"/>
    <n v="197.99"/>
    <n v="41577.9"/>
    <n v="14972.795925"/>
    <n v="26605.104074999999"/>
    <n v="0.36011428968274012"/>
    <n v="134.37599916662458"/>
    <x v="1"/>
  </r>
  <r>
    <x v="882"/>
    <n v="51"/>
    <n v="2.5"/>
    <n v="6172.44"/>
    <n v="16460.309451000001"/>
    <n v="22632.749451"/>
    <n v="0.27272161578792531"/>
    <n v="2.5999999999999999E-2"/>
    <n v="119.236"/>
    <n v="25039.56"/>
    <n v="3267.059784"/>
    <n v="21772.500216"/>
    <n v="0.13047592625429519"/>
    <n v="182.600055486598"/>
    <x v="1"/>
  </r>
  <r>
    <x v="883"/>
    <n v="51"/>
    <n v="11.5"/>
    <n v="41088.269999999997"/>
    <n v="99585.477253999998"/>
    <n v="140673.74725399999"/>
    <n v="0.29208200394215111"/>
    <n v="0.1"/>
    <n v="618.58079999999995"/>
    <n v="129901.96799999999"/>
    <n v="103285.184586"/>
    <n v="26616.783414000001"/>
    <n v="0.79510099943982382"/>
    <n v="43.028790117637023"/>
    <x v="1"/>
  </r>
  <r>
    <x v="884"/>
    <n v="51"/>
    <n v="4"/>
    <n v="13237.89"/>
    <n v="32592.509543"/>
    <n v="45830.399543"/>
    <n v="0.28884517988065228"/>
    <n v="2.9000000000000001E-2"/>
    <n v="168.52430699999999"/>
    <n v="35390.104469999998"/>
    <n v="25623.803328000002"/>
    <n v="9766.3011420000003"/>
    <n v="0.72403864616226721"/>
    <n v="57.951884305923898"/>
    <x v="1"/>
  </r>
  <r>
    <x v="885"/>
    <n v="51"/>
    <n v="10.9"/>
    <n v="11773.46"/>
    <n v="25743.250681000001"/>
    <n v="37516.710680999997"/>
    <n v="0.31381908984794243"/>
    <n v="0.109"/>
    <n v="178.69013100000001"/>
    <n v="37524.927510000001"/>
    <n v="13257.410056000001"/>
    <n v="24267.517454000001"/>
    <n v="0.35329608704685811"/>
    <n v="135.80782172015981"/>
    <x v="1"/>
  </r>
  <r>
    <x v="886"/>
    <n v="51"/>
    <n v="6.5"/>
    <n v="13350.98"/>
    <n v="37618.117418000002"/>
    <n v="50969.097418000005"/>
    <n v="0.26194264125393418"/>
    <n v="5.7000000000000002E-2"/>
    <n v="210.44399999999999"/>
    <n v="44193.24"/>
    <n v="15253.709987"/>
    <n v="28939.530013"/>
    <n v="0.34515934986889402"/>
    <n v="137.51653652753228"/>
    <x v="1"/>
  </r>
  <r>
    <x v="887"/>
    <n v="24"/>
    <n v="20.5"/>
    <n v="39143.57"/>
    <n v="77521.927519000004"/>
    <n v="116665.497519"/>
    <n v="0.33551967661754606"/>
    <n v="0.193"/>
    <n v="498.71199999999999"/>
    <n v="104729.52"/>
    <n v="29188.182079999999"/>
    <n v="75541.337920000005"/>
    <n v="0.27870061927143369"/>
    <n v="151.47286995299893"/>
    <x v="0"/>
  </r>
  <r>
    <x v="888"/>
    <n v="24"/>
    <n v="15.7"/>
    <n v="35063.760000000002"/>
    <n v="83067.751264999999"/>
    <n v="118131.51126500001"/>
    <n v="0.29681970224983223"/>
    <n v="0.14399999999999999"/>
    <n v="486.43200000000002"/>
    <n v="102150.72"/>
    <n v="21402.176799000001"/>
    <n v="80748.543200999993"/>
    <n v="0.20951567251802045"/>
    <n v="166.0017087712157"/>
    <x v="0"/>
  </r>
  <r>
    <x v="889"/>
    <n v="51"/>
    <n v="3.9"/>
    <n v="9334.51"/>
    <n v="46504.912408999997"/>
    <n v="55839.422408999999"/>
    <n v="0.16716702281819265"/>
    <n v="1.7000000000000001E-2"/>
    <n v="114.796682"/>
    <n v="24107.303220000002"/>
    <n v="19351.171911000001"/>
    <n v="4756.1313090000003"/>
    <n v="0.8027099395732411"/>
    <n v="41.430912689619376"/>
    <x v="1"/>
  </r>
  <r>
    <x v="890"/>
    <n v="51"/>
    <n v="2.7"/>
    <n v="5744.54"/>
    <n v="13686.54616"/>
    <n v="19431.086159999999"/>
    <n v="0.29563658730645043"/>
    <n v="4.1000000000000002E-2"/>
    <n v="143.91"/>
    <n v="30221.1"/>
    <n v="10634.229584000001"/>
    <n v="19586.870416000002"/>
    <n v="0.35188095681494058"/>
    <n v="136.1049990688625"/>
    <x v="1"/>
  </r>
  <r>
    <x v="891"/>
    <n v="51"/>
    <n v="2.7"/>
    <n v="5724.66"/>
    <n v="23918.096102"/>
    <n v="29642.756101999999"/>
    <n v="0.19312171851704965"/>
    <n v="2.5999999999999999E-2"/>
    <n v="138.97883999999999"/>
    <n v="29185.556400000001"/>
    <n v="1834.1086519999999"/>
    <n v="27351.447747999999"/>
    <n v="6.2843025051939727E-2"/>
    <n v="196.80296473909266"/>
    <x v="1"/>
  </r>
  <r>
    <x v="892"/>
    <n v="51"/>
    <n v="1"/>
    <n v="811.22"/>
    <n v="13393.175810000001"/>
    <n v="14204.39581"/>
    <n v="5.7110489657637896E-2"/>
    <n v="0.01"/>
    <n v="66.463470000000001"/>
    <n v="13957.3287"/>
    <n v="210.505708"/>
    <n v="13746.822991999999"/>
    <n v="1.5082091460667541E-2"/>
    <n v="206.83276079325981"/>
    <x v="1"/>
  </r>
  <r>
    <x v="893"/>
    <n v="51"/>
    <n v="8"/>
    <n v="10468.08"/>
    <n v="34589.520057000002"/>
    <n v="45057.600057000003"/>
    <n v="0.23232662163003315"/>
    <n v="6.6000000000000003E-2"/>
    <n v="186.648"/>
    <n v="39196.080000000002"/>
    <n v="12537.055467"/>
    <n v="26659.024533"/>
    <n v="0.31985482902882123"/>
    <n v="142.83048590394753"/>
    <x v="1"/>
  </r>
  <r>
    <x v="894"/>
    <n v="24"/>
    <n v="11.3"/>
    <n v="8852.52"/>
    <n v="88298.100686000005"/>
    <n v="97150.620686000009"/>
    <n v="9.1121600021601329E-2"/>
    <n v="0.114"/>
    <n v="466.36317000000003"/>
    <n v="97936.265700000004"/>
    <n v="11563.693314"/>
    <n v="86372.572386"/>
    <n v="0.11807365975564249"/>
    <n v="185.20453145131506"/>
    <x v="0"/>
  </r>
  <r>
    <x v="895"/>
    <n v="51"/>
    <n v="12.6"/>
    <n v="54241.71"/>
    <n v="140318.67428400001"/>
    <n v="194560.384284"/>
    <n v="0.27879113314673204"/>
    <n v="0.11799999999999999"/>
    <n v="946.24199999999996"/>
    <n v="198710.82"/>
    <n v="157712.917801"/>
    <n v="40997.902198999996"/>
    <n v="0.79368057462094921"/>
    <n v="43.327079329600672"/>
    <x v="1"/>
  </r>
  <r>
    <x v="896"/>
    <n v="51"/>
    <n v="2.2999999999999998"/>
    <n v="5760.64"/>
    <n v="24958.157962000001"/>
    <n v="30718.797962000001"/>
    <n v="0.18752817109335043"/>
    <n v="2.1999999999999999E-2"/>
    <n v="157.256"/>
    <n v="33023.760000000002"/>
    <n v="3621.9446950000001"/>
    <n v="29401.815305"/>
    <n v="0.10967693245711573"/>
    <n v="186.96784418400568"/>
    <x v="1"/>
  </r>
  <r>
    <x v="897"/>
    <n v="24"/>
    <n v="0"/>
    <n v="0"/>
    <n v="0"/>
    <n v="0"/>
    <n v="0"/>
    <n v="0.152"/>
    <n v="379.77139199999999"/>
    <n v="79751.992320000005"/>
    <n v="9357.9736269999994"/>
    <n v="70394.018693000005"/>
    <n v="0.11733843073727489"/>
    <n v="185.35892954517229"/>
    <x v="0"/>
  </r>
  <r>
    <x v="898"/>
    <n v="51"/>
    <n v="6"/>
    <n v="19089.86"/>
    <n v="48383.140629000001"/>
    <n v="67473.000629000002"/>
    <n v="0.28292590846767751"/>
    <n v="5.2999999999999999E-2"/>
    <n v="288.34936199999999"/>
    <n v="60553.366020000001"/>
    <n v="20901.067389"/>
    <n v="39652.298630999998"/>
    <n v="0.34516772167705168"/>
    <n v="137.51477844781914"/>
    <x v="1"/>
  </r>
  <r>
    <x v="899"/>
    <n v="51"/>
    <n v="4.9000000000000004"/>
    <n v="4815.1099999999997"/>
    <n v="17092.30186"/>
    <n v="21907.41186"/>
    <n v="0.21979364932613266"/>
    <n v="6.3E-2"/>
    <n v="136.458"/>
    <n v="28656.18"/>
    <n v="2979.6411699999999"/>
    <n v="25676.538830000001"/>
    <n v="0.10397900801851467"/>
    <n v="188.16440831611192"/>
    <x v="1"/>
  </r>
  <r>
    <x v="900"/>
    <n v="51"/>
    <n v="9.5"/>
    <n v="25449.91"/>
    <n v="125990.54038599999"/>
    <n v="151440.45038599998"/>
    <n v="0.16805226037780416"/>
    <n v="9.2999999999999999E-2"/>
    <n v="779.24699999999996"/>
    <n v="163641.87"/>
    <n v="113565.84119599999"/>
    <n v="50076.028804000001"/>
    <n v="0.69399012120797687"/>
    <n v="64.262074546324854"/>
    <x v="1"/>
  </r>
  <r>
    <x v="901"/>
    <n v="24"/>
    <n v="12.2"/>
    <n v="28366.79"/>
    <n v="84412.450328999999"/>
    <n v="112779.24032899999"/>
    <n v="0.25152492530760362"/>
    <n v="0.13700000000000001"/>
    <n v="618.69200000000001"/>
    <n v="129925.32"/>
    <n v="24141.783869999999"/>
    <n v="105783.53612999999"/>
    <n v="0.18581277206013422"/>
    <n v="170.9793178673718"/>
    <x v="0"/>
  </r>
  <r>
    <x v="902"/>
    <n v="51"/>
    <n v="10.4"/>
    <n v="44070.04"/>
    <n v="127505.003811"/>
    <n v="171575.04381100001"/>
    <n v="0.25685577005328197"/>
    <n v="0.08"/>
    <n v="625.91999999999996"/>
    <n v="131443.20000000001"/>
    <n v="108333.203555"/>
    <n v="23109.996445000001"/>
    <n v="0.82418263976379147"/>
    <n v="36.921645649603789"/>
    <x v="1"/>
  </r>
  <r>
    <x v="903"/>
    <n v="51"/>
    <n v="6.5"/>
    <n v="9908.82"/>
    <n v="28283.877268"/>
    <n v="38192.697268000004"/>
    <n v="0.25944279165384238"/>
    <n v="6.2E-2"/>
    <n v="192.01400000000001"/>
    <n v="40322.94"/>
    <n v="12810.148207"/>
    <n v="27512.791793"/>
    <n v="0.31768884429061967"/>
    <n v="143.28534269896986"/>
    <x v="1"/>
  </r>
  <r>
    <x v="904"/>
    <n v="51"/>
    <n v="3.5"/>
    <n v="10959.12"/>
    <n v="33559.828945000001"/>
    <n v="44518.948945000004"/>
    <n v="0.24616753673900105"/>
    <n v="3.4000000000000002E-2"/>
    <n v="206.78800000000001"/>
    <n v="43425.48"/>
    <n v="28262.121661000001"/>
    <n v="15163.358339"/>
    <n v="0.65081886627390184"/>
    <n v="73.328038082480603"/>
    <x v="1"/>
  </r>
  <r>
    <x v="905"/>
    <n v="24"/>
    <n v="8.1999999999999993"/>
    <n v="10192.290000000001"/>
    <n v="49939.946862999997"/>
    <n v="60132.236862999998"/>
    <n v="0.16949793541226843"/>
    <n v="8.7999999999999995E-2"/>
    <n v="289.34399999999999"/>
    <n v="60762.239999999998"/>
    <n v="34502.891714999998"/>
    <n v="26259.348285"/>
    <n v="0.56783442669328843"/>
    <n v="90.75477039440942"/>
    <x v="0"/>
  </r>
  <r>
    <x v="906"/>
    <n v="51"/>
    <n v="20.5"/>
    <n v="92001.47"/>
    <n v="201943.93024399999"/>
    <n v="293945.40024400002"/>
    <n v="0.31298829620613505"/>
    <n v="0.16600000000000001"/>
    <n v="1179.2639999999999"/>
    <n v="247645.44"/>
    <n v="78373.719203999994"/>
    <n v="169271.72079600001"/>
    <n v="0.3164755192100448"/>
    <n v="143.5401409658906"/>
    <x v="1"/>
  </r>
  <r>
    <x v="907"/>
    <n v="51"/>
    <n v="5"/>
    <n v="6059.1"/>
    <n v="18962.400623000001"/>
    <n v="25021.500623"/>
    <n v="0.24215574002905399"/>
    <n v="0.04"/>
    <n v="102.04"/>
    <n v="21428.400000000001"/>
    <n v="7166.8023110000004"/>
    <n v="14261.597689"/>
    <n v="0.33445345014093447"/>
    <n v="139.76477547040375"/>
    <x v="1"/>
  </r>
  <r>
    <x v="908"/>
    <n v="51"/>
    <n v="4.4000000000000004"/>
    <n v="6619.2"/>
    <n v="41327.155452999999"/>
    <n v="47946.355452999996"/>
    <n v="0.13805428874544076"/>
    <n v="3.9E-2"/>
    <n v="199.40700000000001"/>
    <n v="41875.47"/>
    <n v="9782.4963489999991"/>
    <n v="32092.973651"/>
    <n v="0.2336092311083314"/>
    <n v="160.9420614672504"/>
    <x v="1"/>
  </r>
  <r>
    <x v="909"/>
    <n v="24"/>
    <n v="9.1"/>
    <n v="22043.96"/>
    <n v="43637.105261999997"/>
    <n v="65681.065261999989"/>
    <n v="0.3356212313559051"/>
    <n v="0.109"/>
    <n v="379.75599999999997"/>
    <n v="79748.759999999995"/>
    <n v="33959.249266999999"/>
    <n v="45789.510733000003"/>
    <n v="0.42582792844678713"/>
    <n v="120.57613502617471"/>
    <x v="0"/>
  </r>
  <r>
    <x v="910"/>
    <n v="51"/>
    <n v="12.7"/>
    <n v="31670.92"/>
    <n v="100718.95738599999"/>
    <n v="132389.87738600001"/>
    <n v="0.23922463427969864"/>
    <n v="0.129"/>
    <n v="672.09"/>
    <n v="141138.9"/>
    <n v="26602.911938000001"/>
    <n v="114535.988062"/>
    <n v="0.1884874541178938"/>
    <n v="170.41763463524231"/>
    <x v="1"/>
  </r>
  <r>
    <x v="911"/>
    <n v="51"/>
    <n v="7.3"/>
    <n v="11013.66"/>
    <n v="62033.794393999997"/>
    <n v="73047.454394"/>
    <n v="0.15077404259147795"/>
    <n v="6.7000000000000004E-2"/>
    <n v="314.565"/>
    <n v="66058.649999999994"/>
    <n v="15070.515415"/>
    <n v="50988.134585"/>
    <n v="0.22813841056394585"/>
    <n v="162.09093378157138"/>
    <x v="1"/>
  </r>
  <r>
    <x v="912"/>
    <n v="51"/>
    <n v="9.1"/>
    <n v="35858.6"/>
    <n v="120365.651082"/>
    <n v="156224.251082"/>
    <n v="0.22953286542675314"/>
    <n v="7.6999999999999999E-2"/>
    <n v="607.22199999999998"/>
    <n v="127516.62"/>
    <n v="31079.118267000002"/>
    <n v="96437.501732999997"/>
    <n v="0.24372601992587323"/>
    <n v="158.81753581556663"/>
    <x v="1"/>
  </r>
  <r>
    <x v="913"/>
    <n v="24"/>
    <n v="14.4"/>
    <n v="33850.080000000002"/>
    <n v="97693.923802999998"/>
    <n v="131544.003803"/>
    <n v="0.25732894713083088"/>
    <n v="0.17499999999999999"/>
    <n v="739.2"/>
    <n v="155232"/>
    <n v="3893.4427300000002"/>
    <n v="151338.55726999999"/>
    <n v="2.5081444096578028E-2"/>
    <n v="204.7328967397186"/>
    <x v="0"/>
  </r>
  <r>
    <x v="914"/>
    <n v="51"/>
    <n v="3.8"/>
    <n v="5924.53"/>
    <n v="36361.490521"/>
    <n v="42286.020520999999"/>
    <n v="0.14010611372280282"/>
    <n v="4.5999999999999999E-2"/>
    <n v="239.89"/>
    <n v="50376.9"/>
    <n v="3266.5572390000002"/>
    <n v="47110.342761"/>
    <n v="6.4842363047349083E-2"/>
    <n v="196.38310376005671"/>
    <x v="1"/>
  </r>
  <r>
    <x v="915"/>
    <n v="51"/>
    <n v="3.1"/>
    <n v="2184.84"/>
    <n v="19591.109627000002"/>
    <n v="21775.949627000002"/>
    <n v="0.10033270821360722"/>
    <n v="2.5000000000000001E-2"/>
    <n v="83.75"/>
    <n v="17587.5"/>
    <n v="1085.88615"/>
    <n v="16501.613850000002"/>
    <n v="6.1741927505330495E-2"/>
    <n v="197.0341952238806"/>
    <x v="1"/>
  </r>
  <r>
    <x v="916"/>
    <n v="24"/>
    <n v="13.9"/>
    <n v="20734.740000000002"/>
    <n v="96784.200356000001"/>
    <n v="117518.94035600001"/>
    <n v="0.17643743159347997"/>
    <n v="0.13300000000000001"/>
    <n v="535.59100000000001"/>
    <n v="112474.11"/>
    <n v="16520.93579"/>
    <n v="95953.174209999997"/>
    <n v="0.14688656607285"/>
    <n v="179.15382112470149"/>
    <x v="0"/>
  </r>
  <r>
    <x v="917"/>
    <n v="24"/>
    <n v="14.4"/>
    <n v="36293.42"/>
    <n v="130208.02286899999"/>
    <n v="166501.44286899999"/>
    <n v="0.21797660953938361"/>
    <n v="0.14599999999999999"/>
    <n v="867.09400000000005"/>
    <n v="182089.74"/>
    <n v="38515.339569000003"/>
    <n v="143574.40043099999"/>
    <n v="0.21151845001810649"/>
    <n v="165.58112549619761"/>
    <x v="0"/>
  </r>
  <r>
    <x v="918"/>
    <n v="51"/>
    <n v="3"/>
    <n v="3810.3"/>
    <n v="21843.304937000001"/>
    <n v="25653.604937"/>
    <n v="0.14852883286217733"/>
    <n v="2.5000000000000001E-2"/>
    <n v="105.175"/>
    <n v="22086.75"/>
    <n v="4289.2462530000003"/>
    <n v="17797.503746999999"/>
    <n v="0.19419997297021971"/>
    <n v="169.21800567625385"/>
    <x v="1"/>
  </r>
  <r>
    <x v="919"/>
    <n v="24"/>
    <n v="15.6"/>
    <n v="19406.91"/>
    <n v="130502.849411"/>
    <n v="149909.75941100001"/>
    <n v="0.12945728200919232"/>
    <n v="0.157"/>
    <n v="697.55100000000004"/>
    <n v="146485.71"/>
    <n v="18096.653782000001"/>
    <n v="128389.056218"/>
    <n v="0.12353869726951525"/>
    <n v="184.05687357340179"/>
    <x v="0"/>
  </r>
  <r>
    <x v="920"/>
    <n v="51"/>
    <n v="7.7"/>
    <n v="17804.45"/>
    <n v="51775.055236"/>
    <n v="69579.505235999997"/>
    <n v="0.25588641281093921"/>
    <n v="6.6000000000000003E-2"/>
    <n v="308.154"/>
    <n v="64712.34"/>
    <n v="51703.959132000004"/>
    <n v="13008.380868"/>
    <n v="0.79898144823692063"/>
    <n v="42.213895870246695"/>
    <x v="1"/>
  </r>
  <r>
    <x v="921"/>
    <n v="51"/>
    <n v="6.4"/>
    <n v="12872.79"/>
    <n v="36841.769038999999"/>
    <n v="49714.559039"/>
    <n v="0.25893400743837586"/>
    <n v="5.1999999999999998E-2"/>
    <n v="201.18098000000001"/>
    <n v="42248.005799999999"/>
    <n v="14061.545819999999"/>
    <n v="28186.45998"/>
    <n v="0.33283336227907828"/>
    <n v="140.10499392139357"/>
    <x v="1"/>
  </r>
  <r>
    <x v="922"/>
    <n v="51"/>
    <n v="3.8"/>
    <n v="2813.88"/>
    <n v="15204.958127"/>
    <n v="18018.838126999999"/>
    <n v="0.15616323206675534"/>
    <n v="4.3999999999999997E-2"/>
    <n v="105.248"/>
    <n v="22102.080000000002"/>
    <n v="1315.5007109999999"/>
    <n v="20786.579289000001"/>
    <n v="5.9519317231681357E-2"/>
    <n v="197.50094338134693"/>
    <x v="1"/>
  </r>
  <r>
    <x v="923"/>
    <n v="24"/>
    <n v="13.1"/>
    <n v="10296.25"/>
    <n v="101806.99748200001"/>
    <n v="112103.24748200001"/>
    <n v="9.1846134980641217E-2"/>
    <n v="0.13800000000000001"/>
    <n v="521.91600000000005"/>
    <n v="109602.36"/>
    <n v="8246.7153469999994"/>
    <n v="101355.644653"/>
    <n v="7.5242132988742202E-2"/>
    <n v="194.19915207236411"/>
    <x v="0"/>
  </r>
  <r>
    <x v="924"/>
    <n v="51"/>
    <n v="4.5"/>
    <n v="7852.52"/>
    <n v="28340.981540000001"/>
    <n v="36193.501539999997"/>
    <n v="0.21695938955565339"/>
    <n v="4.4999999999999998E-2"/>
    <n v="167.715"/>
    <n v="35220.15"/>
    <n v="12230.63573"/>
    <n v="22989.51427"/>
    <n v="0.34726245430527691"/>
    <n v="137.07488459589183"/>
    <x v="1"/>
  </r>
  <r>
    <x v="925"/>
    <n v="51"/>
    <n v="3"/>
    <n v="7795.24"/>
    <n v="21102.862501"/>
    <n v="28898.102501000001"/>
    <n v="0.26974919892163335"/>
    <n v="4.2000000000000003E-2"/>
    <n v="184.59"/>
    <n v="38763.9"/>
    <n v="6141.9474479999999"/>
    <n v="32621.952551999999"/>
    <n v="0.15844503385882225"/>
    <n v="176.72654288964731"/>
    <x v="1"/>
  </r>
  <r>
    <x v="926"/>
    <n v="51"/>
    <n v="7.1"/>
    <n v="20311.3"/>
    <n v="55565.690126000001"/>
    <n v="75876.990126000004"/>
    <n v="0.26768721276728835"/>
    <n v="5.8999999999999997E-2"/>
    <n v="307.685"/>
    <n v="64613.85"/>
    <n v="24218.991641000001"/>
    <n v="40394.858358999998"/>
    <n v="0.37482662990984134"/>
    <n v="131.2864077189333"/>
    <x v="1"/>
  </r>
  <r>
    <x v="927"/>
    <n v="24"/>
    <n v="11"/>
    <n v="17412.259999999998"/>
    <n v="66001.843964"/>
    <n v="83414.103963999994"/>
    <n v="0.20874479461548628"/>
    <n v="0.122"/>
    <n v="430.17200000000003"/>
    <n v="90336.12"/>
    <n v="32388.159614"/>
    <n v="57947.960385999999"/>
    <n v="0.35852945216154958"/>
    <n v="134.70881504607459"/>
    <x v="0"/>
  </r>
  <r>
    <x v="928"/>
    <n v="51"/>
    <n v="7.9"/>
    <n v="17634.650000000001"/>
    <n v="50732.734561999998"/>
    <n v="68367.384561999992"/>
    <n v="0.25793951476976207"/>
    <n v="7.5999999999999998E-2"/>
    <n v="314.249436"/>
    <n v="65992.381559999994"/>
    <n v="52755.417249999999"/>
    <n v="13236.964309999999"/>
    <n v="0.79941678119367454"/>
    <n v="42.122475949328354"/>
    <x v="1"/>
  </r>
  <r>
    <x v="929"/>
    <n v="51"/>
    <n v="2"/>
    <n v="2436.9899999999998"/>
    <n v="9180.2115369999992"/>
    <n v="11617.201536999999"/>
    <n v="0.20977427242166299"/>
    <n v="1.4E-2"/>
    <n v="39.914000000000001"/>
    <n v="8381.94"/>
    <n v="3136.468852"/>
    <n v="5245.4711479999996"/>
    <n v="0.37419366542828986"/>
    <n v="131.41933026005913"/>
    <x v="1"/>
  </r>
  <r>
    <x v="930"/>
    <n v="51"/>
    <n v="11.3"/>
    <n v="12219.53"/>
    <n v="37684.659786999997"/>
    <n v="49904.189786999996"/>
    <n v="0.244859801394535"/>
    <n v="9.1999999999999998E-2"/>
    <n v="215.28"/>
    <n v="45208.800000000003"/>
    <n v="12774.137783"/>
    <n v="32434.662217000001"/>
    <n v="0.28255865634566718"/>
    <n v="150.66268216740988"/>
    <x v="1"/>
  </r>
  <r>
    <x v="931"/>
    <n v="24"/>
    <n v="18.7"/>
    <n v="23503.51"/>
    <n v="104163.261237"/>
    <n v="127666.77123699999"/>
    <n v="0.18410044972758177"/>
    <n v="0.16800000000000001"/>
    <n v="582.87028799999996"/>
    <n v="122402.76048"/>
    <n v="23269.801056"/>
    <n v="99132.959424000001"/>
    <n v="0.1901084662204344"/>
    <n v="170.0772220937088"/>
    <x v="0"/>
  </r>
  <r>
    <x v="932"/>
    <n v="51"/>
    <n v="12.5"/>
    <n v="30648.98"/>
    <n v="90311.018213999996"/>
    <n v="120959.99821399999"/>
    <n v="0.2533811214660936"/>
    <n v="0.11"/>
    <n v="508.70819999999998"/>
    <n v="106828.72199999999"/>
    <n v="82346.596411000006"/>
    <n v="24482.125588999999"/>
    <n v="0.77082824608722744"/>
    <n v="48.126068321682254"/>
    <x v="1"/>
  </r>
  <r>
    <x v="933"/>
    <n v="51"/>
    <n v="3.6"/>
    <n v="7953.77"/>
    <n v="35758.150440999998"/>
    <n v="43711.920440999995"/>
    <n v="0.18195883227632545"/>
    <n v="3.1E-2"/>
    <n v="174.03399999999999"/>
    <n v="36547.14"/>
    <n v="6401.2855259999997"/>
    <n v="30145.854474"/>
    <n v="0.17515147631251035"/>
    <n v="173.21818997437282"/>
    <x v="1"/>
  </r>
  <r>
    <x v="934"/>
    <n v="51"/>
    <n v="14.9"/>
    <n v="35301.97"/>
    <n v="117674.842689"/>
    <n v="152976.81268899998"/>
    <n v="0.2307668030171898"/>
    <n v="0.13900000000000001"/>
    <n v="743.04521099999999"/>
    <n v="156039.49431000001"/>
    <n v="49930.034319999999"/>
    <n v="106109.45999"/>
    <n v="0.31998331281954279"/>
    <n v="142.80350430789602"/>
    <x v="1"/>
  </r>
  <r>
    <x v="935"/>
    <n v="51"/>
    <n v="9.1"/>
    <n v="14365.17"/>
    <n v="58558.587980999997"/>
    <n v="72923.757981000002"/>
    <n v="0.1969888880897058"/>
    <n v="7.5999999999999998E-2"/>
    <n v="286.14"/>
    <n v="60089.4"/>
    <n v="26017.900236000001"/>
    <n v="34071.499764"/>
    <n v="0.43298652068418059"/>
    <n v="119.07283065632208"/>
    <x v="1"/>
  </r>
  <r>
    <x v="936"/>
    <n v="51"/>
    <n v="2.9"/>
    <n v="5877.34"/>
    <n v="28080.495244999998"/>
    <n v="33957.835244999995"/>
    <n v="0.17307758158304243"/>
    <n v="4.2000000000000003E-2"/>
    <n v="249.65010000000001"/>
    <n v="52426.521000000001"/>
    <n v="19903.274116000001"/>
    <n v="32523.246884"/>
    <n v="0.3796413291662058"/>
    <n v="130.27532087509678"/>
    <x v="1"/>
  </r>
  <r>
    <x v="937"/>
    <n v="51"/>
    <n v="5.8"/>
    <n v="14988.41"/>
    <n v="42732.608496000001"/>
    <n v="57721.018496000004"/>
    <n v="0.25966988092974619"/>
    <n v="6.0999999999999999E-2"/>
    <n v="301.82799999999997"/>
    <n v="63383.88"/>
    <n v="7444.8572329999997"/>
    <n v="55939.022767000002"/>
    <n v="0.11745663460488692"/>
    <n v="185.33410673297377"/>
    <x v="1"/>
  </r>
  <r>
    <x v="938"/>
    <n v="51"/>
    <n v="5.8"/>
    <n v="6508.06"/>
    <n v="28192.764020999999"/>
    <n v="34700.824021"/>
    <n v="0.18754770768733037"/>
    <n v="0.06"/>
    <n v="173.34"/>
    <n v="36401.4"/>
    <n v="13161.801061"/>
    <n v="23239.598939"/>
    <n v="0.36157403454262749"/>
    <n v="134.06945274604823"/>
    <x v="1"/>
  </r>
  <r>
    <x v="939"/>
    <n v="51"/>
    <n v="3.8"/>
    <n v="8350.7999999999993"/>
    <n v="23401.624041999999"/>
    <n v="31752.424041999999"/>
    <n v="0.2629972435790765"/>
    <n v="3.2000000000000001E-2"/>
    <n v="133.21600000000001"/>
    <n v="27975.360000000001"/>
    <n v="14068.780747999999"/>
    <n v="13906.579252"/>
    <n v="0.50289900641135621"/>
    <n v="104.39120865361517"/>
    <x v="1"/>
  </r>
  <r>
    <x v="940"/>
    <n v="24"/>
    <n v="12.7"/>
    <n v="16637.849999999999"/>
    <n v="82841.251451999997"/>
    <n v="99479.101452000003"/>
    <n v="0.16724970126542593"/>
    <n v="0.13600000000000001"/>
    <n v="511.76799999999997"/>
    <n v="107471.28"/>
    <n v="41729.569194999996"/>
    <n v="65741.710804999995"/>
    <n v="0.38828577453436858"/>
    <n v="128.45998734778257"/>
    <x v="0"/>
  </r>
  <r>
    <x v="941"/>
    <n v="51"/>
    <n v="5.4"/>
    <n v="16008.7"/>
    <n v="40713.976374999998"/>
    <n v="56722.676374999995"/>
    <n v="0.28222751504468307"/>
    <n v="7.6999999999999999E-2"/>
    <n v="405.30728699999997"/>
    <n v="85114.530270000003"/>
    <n v="67317.458633999995"/>
    <n v="17797.071636000001"/>
    <n v="0.79090442513699832"/>
    <n v="43.91007072123034"/>
    <x v="1"/>
  </r>
  <r>
    <x v="942"/>
    <n v="51"/>
    <n v="12.1"/>
    <n v="34361.26"/>
    <n v="145668.59075599999"/>
    <n v="180029.850756"/>
    <n v="0.19086423643471701"/>
    <n v="0.11600000000000001"/>
    <n v="801.66486399999997"/>
    <n v="168349.62143999999"/>
    <n v="62453.047552999997"/>
    <n v="105896.57388700001"/>
    <n v="0.37097230762267164"/>
    <n v="132.09581539923897"/>
    <x v="1"/>
  </r>
  <r>
    <x v="943"/>
    <n v="51"/>
    <n v="4.5999999999999996"/>
    <n v="6989.45"/>
    <n v="24753.311099999999"/>
    <n v="31742.7611"/>
    <n v="0.2201903601889251"/>
    <n v="5.3999999999999999E-2"/>
    <n v="184.92688799999999"/>
    <n v="38834.646480000003"/>
    <n v="7768.3966170000003"/>
    <n v="31066.249863000001"/>
    <n v="0.20003778381247156"/>
    <n v="167.99206539938098"/>
    <x v="1"/>
  </r>
  <r>
    <x v="944"/>
    <n v="24"/>
    <n v="16.600000000000001"/>
    <n v="23983.040000000001"/>
    <n v="187721.73819500001"/>
    <n v="211704.77819500002"/>
    <n v="0.11328530326277929"/>
    <n v="0.16500000000000001"/>
    <n v="1111.2750000000001"/>
    <n v="233367.75"/>
    <n v="60045.670574000003"/>
    <n v="173322.07942600001"/>
    <n v="0.25730063633042699"/>
    <n v="155.96686637061032"/>
    <x v="0"/>
  </r>
  <r>
    <x v="945"/>
    <n v="51"/>
    <n v="3.7"/>
    <n v="8364.52"/>
    <n v="30190.217786000001"/>
    <n v="38554.737785999998"/>
    <n v="0.2169518061937728"/>
    <n v="3.1E-2"/>
    <n v="157.69414800000001"/>
    <n v="33115.771079999999"/>
    <n v="6531.9334209999997"/>
    <n v="26583.837659000001"/>
    <n v="0.19724539722237988"/>
    <n v="168.57846658330021"/>
    <x v="1"/>
  </r>
  <r>
    <x v="946"/>
    <n v="51"/>
    <n v="3.5"/>
    <n v="7116.07"/>
    <n v="23232.084776"/>
    <n v="30348.154775999999"/>
    <n v="0.23448114234699854"/>
    <n v="3.3000000000000002E-2"/>
    <n v="144.71757299999999"/>
    <n v="30390.690330000001"/>
    <n v="18812.261076999999"/>
    <n v="11578.429253"/>
    <n v="0.61901394383363451"/>
    <n v="80.007071794936763"/>
    <x v="1"/>
  </r>
  <r>
    <x v="947"/>
    <n v="24"/>
    <n v="10.6"/>
    <n v="12573.72"/>
    <n v="68964.663927999994"/>
    <n v="81538.383927999996"/>
    <n v="0.15420614677748387"/>
    <n v="0.13400000000000001"/>
    <n v="488.83199999999999"/>
    <n v="102654.72"/>
    <n v="10922.780922"/>
    <n v="91731.939077999996"/>
    <n v="0.10640310471841918"/>
    <n v="187.65534800913196"/>
    <x v="0"/>
  </r>
  <r>
    <x v="948"/>
    <n v="24"/>
    <n v="9.6999999999999993"/>
    <n v="22230.69"/>
    <n v="66256.591874000005"/>
    <n v="88487.281874000008"/>
    <n v="0.25123034100714065"/>
    <n v="9.7000000000000003E-2"/>
    <n v="436.839403"/>
    <n v="91736.27463"/>
    <n v="10945.882624"/>
    <n v="80790.392005999995"/>
    <n v="0.11931902258019565"/>
    <n v="184.94300525815891"/>
    <x v="0"/>
  </r>
  <r>
    <x v="949"/>
    <n v="51"/>
    <n v="4.5999999999999996"/>
    <n v="11091.81"/>
    <n v="37256.487313999998"/>
    <n v="48348.297313999996"/>
    <n v="0.22941469743936968"/>
    <n v="4.7E-2"/>
    <n v="235.18799999999999"/>
    <n v="49389.48"/>
    <n v="20740.421562"/>
    <n v="28649.058438"/>
    <n v="0.41993601799411528"/>
    <n v="121.81343622123579"/>
    <x v="1"/>
  </r>
  <r>
    <x v="950"/>
    <n v="51"/>
    <n v="4.5"/>
    <n v="3941.18"/>
    <n v="15780.967486"/>
    <n v="19722.147485999998"/>
    <n v="0.19983523613732701"/>
    <n v="4.4999999999999998E-2"/>
    <n v="94.675229999999999"/>
    <n v="19881.798299999999"/>
    <n v="6373.7047700000003"/>
    <n v="13508.09353"/>
    <n v="0.32057989291642702"/>
    <n v="142.67822248755033"/>
    <x v="1"/>
  </r>
  <r>
    <x v="951"/>
    <n v="24"/>
    <n v="15.5"/>
    <n v="28391.11"/>
    <n v="69974.992520999993"/>
    <n v="98366.102520999993"/>
    <n v="0.28862696876638816"/>
    <n v="0.14899999999999999"/>
    <n v="485.77829300000002"/>
    <n v="102013.44153"/>
    <n v="13907.054980000001"/>
    <n v="88106.386549999996"/>
    <n v="0.13632571131236887"/>
    <n v="181.37160062440253"/>
    <x v="0"/>
  </r>
  <r>
    <x v="952"/>
    <n v="51"/>
    <n v="1.1000000000000001"/>
    <n v="3279.37"/>
    <n v="12287.720791"/>
    <n v="15567.090790999999"/>
    <n v="0.21066042743811478"/>
    <n v="0"/>
    <n v="0"/>
    <n v="0"/>
    <n v="0"/>
    <n v="0"/>
    <n v="0"/>
    <n v="0"/>
    <x v="1"/>
  </r>
  <r>
    <x v="953"/>
    <n v="51"/>
    <n v="12.6"/>
    <n v="47624.35"/>
    <n v="121507.965536"/>
    <n v="169132.31553600001"/>
    <n v="0.28158042919871867"/>
    <n v="9.1999999999999998E-2"/>
    <n v="624.12800000000004"/>
    <n v="131066.88"/>
    <n v="104869.58506100001"/>
    <n v="26197.294938999999"/>
    <n v="0.80012269355156695"/>
    <n v="41.974234354170939"/>
    <x v="1"/>
  </r>
  <r>
    <x v="954"/>
    <n v="51"/>
    <n v="9.3000000000000007"/>
    <n v="10348.15"/>
    <n v="34395.082252"/>
    <n v="44743.232252000002"/>
    <n v="0.23127855273659723"/>
    <n v="8.4000000000000005E-2"/>
    <n v="193.0068"/>
    <n v="40531.428"/>
    <n v="8883.0462630000002"/>
    <n v="31648.381737"/>
    <n v="0.2191644040520852"/>
    <n v="163.97547514906211"/>
    <x v="1"/>
  </r>
  <r>
    <x v="955"/>
    <n v="51"/>
    <n v="1.8"/>
    <n v="1684.05"/>
    <n v="9020.908829"/>
    <n v="10704.958828999999"/>
    <n v="0.15731494412083741"/>
    <n v="1.7999999999999999E-2"/>
    <n v="54.035981999999997"/>
    <n v="11347.55622"/>
    <n v="1225.171593"/>
    <n v="10122.384626999999"/>
    <n v="0.107967880418221"/>
    <n v="187.3267451121736"/>
    <x v="1"/>
  </r>
  <r>
    <x v="956"/>
    <n v="51"/>
    <n v="12.5"/>
    <n v="38045.61"/>
    <n v="110555.642817"/>
    <n v="148601.252817"/>
    <n v="0.25602482670083909"/>
    <n v="8.3000000000000004E-2"/>
    <n v="498.99599999999998"/>
    <n v="104789.16"/>
    <n v="81748.316963999998"/>
    <n v="23040.843035999998"/>
    <n v="0.78012188440102004"/>
    <n v="46.174404275785776"/>
    <x v="1"/>
  </r>
  <r>
    <x v="957"/>
    <n v="51"/>
    <n v="7.7"/>
    <n v="17258.259999999998"/>
    <n v="80408.543516999998"/>
    <n v="97666.803516999993"/>
    <n v="0.17670548618903051"/>
    <n v="7.1999999999999995E-2"/>
    <n v="434.37599999999998"/>
    <n v="91218.96"/>
    <n v="27645.375923"/>
    <n v="63573.584077"/>
    <n v="0.30306611611226436"/>
    <n v="146.35611561642449"/>
    <x v="1"/>
  </r>
  <r>
    <x v="958"/>
    <n v="24"/>
    <n v="16.8"/>
    <n v="23919.439999999999"/>
    <n v="130889.200163"/>
    <n v="154808.640163"/>
    <n v="0.1545097222920821"/>
    <n v="0.159"/>
    <n v="702.394902"/>
    <n v="147502.92942"/>
    <n v="24843.867867000001"/>
    <n v="122659.06155300001"/>
    <n v="0.16842965739520702"/>
    <n v="174.62977194700653"/>
    <x v="0"/>
  </r>
  <r>
    <x v="959"/>
    <n v="51"/>
    <n v="3.4"/>
    <n v="9638.82"/>
    <n v="27082.199859"/>
    <n v="36721.019859"/>
    <n v="0.26248780771914237"/>
    <n v="3.5999999999999997E-2"/>
    <n v="198.32400000000001"/>
    <n v="41648.04"/>
    <n v="30715.256936000002"/>
    <n v="10932.783063999999"/>
    <n v="0.73749585661173978"/>
    <n v="55.125870111534653"/>
    <x v="1"/>
  </r>
  <r>
    <x v="960"/>
    <n v="51"/>
    <n v="13.1"/>
    <n v="29383.759999999998"/>
    <n v="125304.973801"/>
    <n v="154688.73380099999"/>
    <n v="0.18995410511150002"/>
    <n v="0.123"/>
    <n v="682.09022700000003"/>
    <n v="143238.94766999999"/>
    <n v="40862.363287"/>
    <n v="102376.58438299999"/>
    <n v="0.28527410981223106"/>
    <n v="150.09243693943145"/>
    <x v="1"/>
  </r>
  <r>
    <x v="961"/>
    <n v="51"/>
    <n v="6.4"/>
    <n v="8855.2000000000007"/>
    <n v="36141.922755"/>
    <n v="44997.122755000004"/>
    <n v="0.1967948050415296"/>
    <n v="7.1999999999999995E-2"/>
    <n v="225.781992"/>
    <n v="47414.21832"/>
    <n v="9851.0891950000005"/>
    <n v="37563.129124999999"/>
    <n v="0.20776656336533275"/>
    <n v="166.36902169328013"/>
    <x v="1"/>
  </r>
  <r>
    <x v="962"/>
    <n v="51"/>
    <n v="5.4"/>
    <n v="9209.09"/>
    <n v="38804.466612999997"/>
    <n v="48013.556612999993"/>
    <n v="0.19180187117208011"/>
    <n v="4.7E-2"/>
    <n v="175.087737"/>
    <n v="36768.424769999998"/>
    <n v="11033.494291000001"/>
    <n v="25734.930478999999"/>
    <n v="0.30008069042986096"/>
    <n v="146.98305500972918"/>
    <x v="1"/>
  </r>
  <r>
    <x v="963"/>
    <n v="51"/>
    <n v="9.1999999999999993"/>
    <n v="18600.34"/>
    <n v="58756.937080000003"/>
    <n v="77357.27708"/>
    <n v="0.24044719129351239"/>
    <n v="7.8E-2"/>
    <n v="340.548"/>
    <n v="71515.08"/>
    <n v="18699.049631999998"/>
    <n v="52816.030368"/>
    <n v="0.26147002327341307"/>
    <n v="155.09129511258325"/>
    <x v="1"/>
  </r>
  <r>
    <x v="964"/>
    <n v="51"/>
    <n v="3.9"/>
    <n v="9532.7099999999991"/>
    <n v="26626.143411000001"/>
    <n v="36158.853411000004"/>
    <n v="0.26363418916098769"/>
    <n v="5.0999999999999997E-2"/>
    <n v="256.63200000000001"/>
    <n v="53892.72"/>
    <n v="41975.531070999998"/>
    <n v="11917.188929"/>
    <n v="0.77887200851988914"/>
    <n v="46.436878210823281"/>
    <x v="1"/>
  </r>
  <r>
    <x v="965"/>
    <n v="51"/>
    <n v="9.1999999999999993"/>
    <n v="17071.3"/>
    <n v="68844.737213"/>
    <n v="85916.037213000003"/>
    <n v="0.19869747900124204"/>
    <n v="7.0000000000000007E-2"/>
    <n v="318.08"/>
    <n v="66796.800000000003"/>
    <n v="18464.163315000002"/>
    <n v="48332.636684999998"/>
    <n v="0.27642287227831275"/>
    <n v="151.95119682155433"/>
    <x v="1"/>
  </r>
  <r>
    <x v="966"/>
    <n v="51"/>
    <n v="0.8"/>
    <n v="863.01"/>
    <n v="4492.8278540000001"/>
    <n v="5355.8378540000003"/>
    <n v="0.16113445244714833"/>
    <n v="8.9999999999999993E-3"/>
    <n v="28.504476"/>
    <n v="5985.9399599999997"/>
    <n v="1745.589641"/>
    <n v="4240.3503190000001"/>
    <n v="0.29161495983330915"/>
    <n v="148.76085843500508"/>
    <x v="1"/>
  </r>
  <r>
    <x v="967"/>
    <n v="51"/>
    <n v="11.4"/>
    <n v="26538.240000000002"/>
    <n v="106376.636403"/>
    <n v="132914.876403"/>
    <n v="0.19966342909228338"/>
    <n v="0.112"/>
    <n v="669.98400000000004"/>
    <n v="140696.64000000001"/>
    <n v="40054.310857999997"/>
    <n v="100642.329142"/>
    <n v="0.28468562474555181"/>
    <n v="150.21601880343411"/>
    <x v="1"/>
  </r>
  <r>
    <x v="968"/>
    <n v="51"/>
    <n v="9.5"/>
    <n v="20080.37"/>
    <n v="59240.829326999999"/>
    <n v="79321.199326999995"/>
    <n v="0.25315262717119408"/>
    <n v="7.4999999999999997E-2"/>
    <n v="291.07499999999999"/>
    <n v="61125.75"/>
    <n v="16310.987321000001"/>
    <n v="44814.762678999999"/>
    <n v="0.26684314419045985"/>
    <n v="153.96293972000345"/>
    <x v="1"/>
  </r>
  <r>
    <x v="969"/>
    <n v="51"/>
    <n v="7.6"/>
    <n v="10442.43"/>
    <n v="30941.851610999998"/>
    <n v="41384.281610999999"/>
    <n v="0.25232841053411903"/>
    <n v="6.9000000000000006E-2"/>
    <n v="164.97900000000001"/>
    <n v="34645.589999999997"/>
    <n v="22375.590112999998"/>
    <n v="12269.999887"/>
    <n v="0.64584237454175264"/>
    <n v="74.373101346231934"/>
    <x v="1"/>
  </r>
  <r>
    <x v="970"/>
    <n v="51"/>
    <n v="6.1"/>
    <n v="12000.53"/>
    <n v="50973.429451999997"/>
    <n v="62973.959451999996"/>
    <n v="0.19056337102555929"/>
    <n v="5.7000000000000002E-2"/>
    <n v="260.79894000000002"/>
    <n v="54767.777399999999"/>
    <n v="14867.310643999999"/>
    <n v="39900.466756000002"/>
    <n v="0.27146090912938892"/>
    <n v="152.99320908282832"/>
    <x v="1"/>
  </r>
  <r>
    <x v="971"/>
    <n v="51"/>
    <n v="1.8"/>
    <n v="2770.32"/>
    <n v="13207.737721"/>
    <n v="15978.057720999999"/>
    <n v="0.1733827758275627"/>
    <n v="3.1E-2"/>
    <n v="127.561311"/>
    <n v="26787.875309999999"/>
    <n v="6492.5140099999999"/>
    <n v="20295.3613"/>
    <n v="0.24236763591236829"/>
    <n v="159.10279645840265"/>
    <x v="1"/>
  </r>
  <r>
    <x v="972"/>
    <n v="24"/>
    <n v="18.399999999999999"/>
    <n v="25577.69"/>
    <n v="112328.46715"/>
    <n v="137906.15714999998"/>
    <n v="0.18547170429946247"/>
    <n v="0.18"/>
    <n v="634.95432000000005"/>
    <n v="133340.40719999999"/>
    <n v="28959.303893"/>
    <n v="104381.103307"/>
    <n v="0.21718325675699604"/>
    <n v="164.39151608103083"/>
    <x v="0"/>
  </r>
  <r>
    <x v="973"/>
    <n v="51"/>
    <n v="2.9"/>
    <n v="4573.28"/>
    <n v="24829.236583999998"/>
    <n v="29402.516583999997"/>
    <n v="0.15554042753226938"/>
    <n v="2.1000000000000001E-2"/>
    <n v="101.367"/>
    <n v="21287.07"/>
    <n v="9633.1530879999991"/>
    <n v="11653.916912000001"/>
    <n v="0.45253541647582307"/>
    <n v="114.96756254007714"/>
    <x v="1"/>
  </r>
  <r>
    <x v="974"/>
    <n v="51"/>
    <n v="3.3"/>
    <n v="3950.64"/>
    <n v="22327.919903000002"/>
    <n v="26278.559903000001"/>
    <n v="0.15033700532231178"/>
    <n v="0.03"/>
    <n v="110.16972"/>
    <n v="23135.641199999998"/>
    <n v="9074.0328310000004"/>
    <n v="14061.608369"/>
    <n v="0.39221012949491979"/>
    <n v="127.63587280606686"/>
    <x v="1"/>
  </r>
  <r>
    <x v="975"/>
    <n v="51"/>
    <n v="14.3"/>
    <n v="24060.240000000002"/>
    <n v="129393.06499300001"/>
    <n v="153453.304993"/>
    <n v="0.15679193094666516"/>
    <n v="0.128"/>
    <n v="707.64364799999998"/>
    <n v="148605.16608"/>
    <n v="42008.453163999999"/>
    <n v="106596.712916"/>
    <n v="0.28268501204988528"/>
    <n v="150.6361474695241"/>
    <x v="1"/>
  </r>
  <r>
    <x v="976"/>
    <n v="51"/>
    <n v="1.5"/>
    <n v="2831.84"/>
    <n v="13809.609269"/>
    <n v="16641.449269000001"/>
    <n v="0.17016787145307133"/>
    <n v="1.4999999999999999E-2"/>
    <n v="80.234999999999999"/>
    <n v="16849.349999999999"/>
    <n v="220.70512099999999"/>
    <n v="16628.644878999999"/>
    <n v="1.3098732057913214E-2"/>
    <n v="207.24926626783821"/>
    <x v="1"/>
  </r>
  <r>
    <x v="977"/>
    <n v="51"/>
    <n v="4.0999999999999996"/>
    <n v="2326.34"/>
    <n v="19267.544647999999"/>
    <n v="21593.884647999999"/>
    <n v="0.10773142664793586"/>
    <n v="5.2999999999999999E-2"/>
    <n v="140.60900000000001"/>
    <n v="29527.89"/>
    <n v="1302.562328"/>
    <n v="28225.327671999999"/>
    <n v="4.411294975699246E-2"/>
    <n v="200.73628055103157"/>
    <x v="1"/>
  </r>
  <r>
    <x v="978"/>
    <n v="24"/>
    <n v="10.6"/>
    <n v="11878.5"/>
    <n v="73889.276528999995"/>
    <n v="85767.776528999995"/>
    <n v="0.1384960702109797"/>
    <n v="0.109"/>
    <n v="417.90600000000001"/>
    <n v="87760.26"/>
    <n v="31964.312591999998"/>
    <n v="55795.947408"/>
    <n v="0.36422308448037871"/>
    <n v="133.51315225912046"/>
    <x v="0"/>
  </r>
  <r>
    <x v="979"/>
    <n v="51"/>
    <n v="3.9"/>
    <n v="5633.73"/>
    <n v="21991.137138999999"/>
    <n v="27624.867138999998"/>
    <n v="0.20393690842575893"/>
    <n v="4.1000000000000002E-2"/>
    <n v="146.83801500000001"/>
    <n v="30835.98315"/>
    <n v="9236.8962609999999"/>
    <n v="21599.086888999998"/>
    <n v="0.29954927060595438"/>
    <n v="147.09465317274956"/>
    <x v="1"/>
  </r>
  <r>
    <x v="980"/>
    <n v="24"/>
    <n v="13"/>
    <n v="15286.72"/>
    <n v="91538.178322000007"/>
    <n v="106824.89832200001"/>
    <n v="0.14310072127493692"/>
    <n v="0.14199999999999999"/>
    <n v="520.99800000000005"/>
    <n v="109409.58"/>
    <n v="21714.090178999999"/>
    <n v="87695.489820999996"/>
    <n v="0.19846607745866493"/>
    <n v="168.32212373368034"/>
    <x v="0"/>
  </r>
  <r>
    <x v="981"/>
    <n v="51"/>
    <n v="1.8"/>
    <n v="1829.38"/>
    <n v="11517.795459000001"/>
    <n v="13347.175459000002"/>
    <n v="0.13706120861447499"/>
    <n v="3.1E-2"/>
    <n v="114.907793"/>
    <n v="24130.63653"/>
    <n v="6778.3630240000002"/>
    <n v="17352.273506000001"/>
    <n v="0.28090278578324762"/>
    <n v="151.01041498551803"/>
    <x v="1"/>
  </r>
  <r>
    <x v="982"/>
    <n v="51"/>
    <n v="13.7"/>
    <n v="38476.61"/>
    <n v="160583.01360999999"/>
    <n v="199059.62361000001"/>
    <n v="0.19329188562811631"/>
    <n v="0.13400000000000001"/>
    <n v="873.14400000000001"/>
    <n v="183360.24"/>
    <n v="53602.928771999999"/>
    <n v="129757.31122800001"/>
    <n v="0.29233670708546194"/>
    <n v="148.60929151205301"/>
    <x v="1"/>
  </r>
  <r>
    <x v="983"/>
    <n v="24"/>
    <n v="12.5"/>
    <n v="29211.93"/>
    <n v="81851.823057000001"/>
    <n v="111063.75305699999"/>
    <n v="0.26301947481468496"/>
    <n v="0.11899999999999999"/>
    <n v="570.48599999999999"/>
    <n v="119802.06"/>
    <n v="8277.3601610000005"/>
    <n v="111524.69983899999"/>
    <n v="6.9091968543779636E-2"/>
    <n v="195.49068660580627"/>
    <x v="0"/>
  </r>
  <r>
    <x v="984"/>
    <n v="51"/>
    <n v="8.3000000000000007"/>
    <n v="15710.92"/>
    <n v="76964.386549999996"/>
    <n v="92675.306549999994"/>
    <n v="0.16952649616026547"/>
    <n v="8.5000000000000006E-2"/>
    <n v="480.59"/>
    <n v="100923.9"/>
    <n v="26966.575589"/>
    <n v="73957.324410999994"/>
    <n v="0.26719712168277288"/>
    <n v="153.88860444661771"/>
    <x v="1"/>
  </r>
  <r>
    <x v="985"/>
    <n v="51"/>
    <n v="0"/>
    <n v="0"/>
    <n v="0"/>
    <n v="0"/>
    <n v="0"/>
    <n v="0.187"/>
    <n v="1029.900069"/>
    <n v="216279.01449"/>
    <n v="57734.276623999998"/>
    <n v="158544.73786600001"/>
    <n v="0.26694349777828041"/>
    <n v="153.9418654665611"/>
    <x v="1"/>
  </r>
  <r>
    <x v="986"/>
    <n v="51"/>
    <n v="2.9"/>
    <n v="8019.33"/>
    <n v="35926.113534999997"/>
    <n v="43945.443534999999"/>
    <n v="0.18248376520794626"/>
    <n v="0.02"/>
    <n v="132.72"/>
    <n v="27871.200000000001"/>
    <n v="378.50191799999999"/>
    <n v="27492.698081999999"/>
    <n v="1.358039546198226E-2"/>
    <n v="207.14811695298371"/>
    <x v="1"/>
  </r>
  <r>
    <x v="987"/>
    <n v="51"/>
    <n v="12.5"/>
    <n v="30779.81"/>
    <n v="130526.43953600001"/>
    <n v="161306.24953600002"/>
    <n v="0.19081597947096665"/>
    <n v="0.124"/>
    <n v="827.82399999999996"/>
    <n v="173843.04"/>
    <n v="53181.610537"/>
    <n v="120661.42946299999"/>
    <n v="0.3059173984589777"/>
    <n v="145.75734632361468"/>
    <x v="1"/>
  </r>
  <r>
    <x v="988"/>
    <n v="51"/>
    <n v="5.2"/>
    <n v="5306.05"/>
    <n v="25084.313212000001"/>
    <n v="30390.363212"/>
    <n v="0.17459646543167481"/>
    <n v="4.3999999999999997E-2"/>
    <n v="122.153724"/>
    <n v="25652.282039999998"/>
    <n v="5908.0491220000004"/>
    <n v="19744.232918000002"/>
    <n v="0.23031280853639019"/>
    <n v="161.63431020735808"/>
    <x v="1"/>
  </r>
  <r>
    <x v="989"/>
    <n v="51"/>
    <n v="9"/>
    <n v="14157.75"/>
    <n v="83404.049880000006"/>
    <n v="97561.799880000006"/>
    <n v="0.14511571145073054"/>
    <n v="8.1000000000000003E-2"/>
    <n v="428.40899999999999"/>
    <n v="89965.89"/>
    <n v="13654.465845999999"/>
    <n v="76311.424153999993"/>
    <n v="0.15177380945155991"/>
    <n v="178.12750001517242"/>
    <x v="1"/>
  </r>
  <r>
    <x v="990"/>
    <n v="51"/>
    <n v="3.9"/>
    <n v="9277.51"/>
    <n v="35611.879747999999"/>
    <n v="44889.389748000001"/>
    <n v="0.2066748969429541"/>
    <n v="4.2000000000000003E-2"/>
    <n v="239.47123199999999"/>
    <n v="50288.958720000002"/>
    <n v="0"/>
    <n v="50288.958720000002"/>
    <n v="0"/>
    <n v="210.00000000000003"/>
    <x v="1"/>
  </r>
  <r>
    <x v="991"/>
    <n v="51"/>
    <n v="6.8"/>
    <n v="15123.69"/>
    <n v="72112.828328000003"/>
    <n v="87236.518328000006"/>
    <n v="0.17336420904759792"/>
    <n v="8.5999999999999993E-2"/>
    <n v="535.28274799999997"/>
    <n v="112409.37708000001"/>
    <n v="29777.146753000001"/>
    <n v="82632.230326999997"/>
    <n v="0.26489913498771611"/>
    <n v="154.37118165257962"/>
    <x v="1"/>
  </r>
  <r>
    <x v="992"/>
    <n v="24"/>
    <n v="8.1999999999999993"/>
    <n v="4427.2700000000004"/>
    <n v="42307.809371000003"/>
    <n v="46735.079371"/>
    <n v="9.4731196770946435E-2"/>
    <n v="9.9000000000000005E-2"/>
    <n v="246.708"/>
    <n v="51808.68"/>
    <n v="7098.3590029999996"/>
    <n v="44710.320997000003"/>
    <n v="0.1370109989870423"/>
    <n v="181.22769021272111"/>
    <x v="0"/>
  </r>
  <r>
    <x v="993"/>
    <n v="51"/>
    <n v="6"/>
    <n v="4577.28"/>
    <n v="22298.515103000002"/>
    <n v="26875.795103"/>
    <n v="0.17031235661895125"/>
    <n v="2.5999999999999999E-2"/>
    <n v="50.414000000000001"/>
    <n v="10586.94"/>
    <n v="3081.1021569999998"/>
    <n v="7505.8378430000002"/>
    <n v="0.29102858399121934"/>
    <n v="148.88399736184394"/>
    <x v="1"/>
  </r>
  <r>
    <x v="994"/>
    <n v="51"/>
    <n v="6.5"/>
    <n v="9524.6"/>
    <n v="50139.555039999999"/>
    <n v="59664.155039999998"/>
    <n v="0.15963688740106224"/>
    <n v="5.6000000000000001E-2"/>
    <n v="269.52800000000002"/>
    <n v="56600.88"/>
    <n v="6407.7018360000002"/>
    <n v="50193.178163999997"/>
    <n v="0.11320851965552479"/>
    <n v="186.22621087233978"/>
    <x v="1"/>
  </r>
  <r>
    <x v="995"/>
    <n v="51"/>
    <n v="8.5"/>
    <n v="9229.58"/>
    <n v="44213.319241999998"/>
    <n v="53442.899242"/>
    <n v="0.17269983722639445"/>
    <n v="8.7999999999999995E-2"/>
    <n v="262.416"/>
    <n v="55107.360000000001"/>
    <n v="15238.179075"/>
    <n v="39869.180925000001"/>
    <n v="0.27651803815316139"/>
    <n v="151.93121198783612"/>
    <x v="1"/>
  </r>
  <r>
    <x v="996"/>
    <n v="51"/>
    <n v="11.1"/>
    <n v="13484.45"/>
    <n v="63275.381173000002"/>
    <n v="76759.831172999999"/>
    <n v="0.17567065734692638"/>
    <n v="0.10100000000000001"/>
    <n v="364.54808700000001"/>
    <n v="76555.098270000002"/>
    <n v="10911.546042"/>
    <n v="65643.552228"/>
    <n v="0.14253193175347223"/>
    <n v="180.06829433177083"/>
    <x v="1"/>
  </r>
  <r>
    <x v="997"/>
    <n v="24"/>
    <n v="10"/>
    <n v="16593.37"/>
    <n v="107600.633378"/>
    <n v="124194.00337799999"/>
    <n v="0.1336084637637133"/>
    <n v="0.112"/>
    <n v="690.161472"/>
    <n v="144933.90912"/>
    <n v="25978.067660000001"/>
    <n v="118955.84146"/>
    <n v="0.17924078511186162"/>
    <n v="172.35943512650906"/>
    <x v="0"/>
  </r>
  <r>
    <x v="998"/>
    <n v="51"/>
    <n v="10"/>
    <n v="27949.02"/>
    <n v="133897.982235"/>
    <n v="161847.00223499999"/>
    <n v="0.17268790656634062"/>
    <n v="0.1"/>
    <n v="787.3"/>
    <n v="165333"/>
    <n v="45570.009587"/>
    <n v="119762.99041300001"/>
    <n v="0.2756256136826889"/>
    <n v="152.11862112663536"/>
    <x v="1"/>
  </r>
  <r>
    <x v="999"/>
    <n v="51"/>
    <n v="2.5"/>
    <n v="3255.2"/>
    <n v="15387.547759999999"/>
    <n v="18642.747759999998"/>
    <n v="0.17460945360127536"/>
    <n v="2.1000000000000001E-2"/>
    <n v="75.641999999999996"/>
    <n v="15884.82"/>
    <n v="2489.6831430000002"/>
    <n v="13395.136857"/>
    <n v="0.15673348158808223"/>
    <n v="177.08596886650275"/>
    <x v="1"/>
  </r>
  <r>
    <x v="1000"/>
    <n v="51"/>
    <n v="13.3"/>
    <n v="24950.74"/>
    <n v="173184.67894300001"/>
    <n v="198135.418943"/>
    <n v="0.12592771213297246"/>
    <n v="0.11700000000000001"/>
    <n v="821.57399999999996"/>
    <n v="172530.54"/>
    <n v="5104.7540330000002"/>
    <n v="167425.785967"/>
    <n v="2.9587538722130005E-2"/>
    <n v="203.78661686835272"/>
    <x v="1"/>
  </r>
  <r>
    <x v="1001"/>
    <n v="51"/>
    <n v="6.7"/>
    <n v="11122.22"/>
    <n v="52192.779480999998"/>
    <n v="63314.999480999999"/>
    <n v="0.17566485179136157"/>
    <n v="6.6000000000000003E-2"/>
    <n v="317.99968200000001"/>
    <n v="66779.933220000006"/>
    <n v="10052.801932"/>
    <n v="56727.131287999997"/>
    <n v="0.1505362681163819"/>
    <n v="178.38738369555978"/>
    <x v="1"/>
  </r>
  <r>
    <x v="1002"/>
    <n v="51"/>
    <n v="6.5"/>
    <n v="15211.93"/>
    <n v="70073.270984000002"/>
    <n v="85285.200983999996"/>
    <n v="0.17836541187085725"/>
    <n v="7.0000000000000007E-2"/>
    <n v="431.48"/>
    <n v="90610.8"/>
    <n v="14436.334661000001"/>
    <n v="76174.465339000002"/>
    <n v="0.15932245009424925"/>
    <n v="176.54228548020765"/>
    <x v="1"/>
  </r>
  <r>
    <x v="1003"/>
    <n v="51"/>
    <n v="8.1"/>
    <n v="7878.27"/>
    <n v="61573.562752999998"/>
    <n v="69451.832752999995"/>
    <n v="0.11343501946188304"/>
    <n v="5.8999999999999997E-2"/>
    <n v="240.42033900000001"/>
    <n v="50488.271189999999"/>
    <n v="7794.3029939999997"/>
    <n v="42693.968196000002"/>
    <n v="0.15437848851405681"/>
    <n v="177.58051741204807"/>
    <x v="1"/>
  </r>
  <r>
    <x v="1004"/>
    <n v="51"/>
    <n v="6.7"/>
    <n v="10965.47"/>
    <n v="73876.632849000001"/>
    <n v="84842.102849000003"/>
    <n v="0.12924561782156777"/>
    <n v="5.8000000000000003E-2"/>
    <n v="338.14"/>
    <n v="71009.399999999994"/>
    <n v="1264.415878"/>
    <n v="69744.984121999994"/>
    <n v="1.7806316881990275E-2"/>
    <n v="206.26067345478202"/>
    <x v="1"/>
  </r>
  <r>
    <x v="1005"/>
    <n v="51"/>
    <n v="6.1"/>
    <n v="3274.2"/>
    <n v="51168.298093999998"/>
    <n v="54442.498093999995"/>
    <n v="6.0140517327966686E-2"/>
    <n v="5.8000000000000003E-2"/>
    <n v="246.44200000000001"/>
    <n v="51752.82"/>
    <n v="766.55947900000001"/>
    <n v="50986.260520999997"/>
    <n v="1.4811936412353954E-2"/>
    <n v="206.88949335340564"/>
    <x v="1"/>
  </r>
  <r>
    <x v="1006"/>
    <n v="51"/>
    <n v="9.3000000000000007"/>
    <n v="7195.93"/>
    <n v="30145.428212999999"/>
    <n v="37341.358213"/>
    <n v="0.19270670228312192"/>
    <n v="5.6000000000000001E-2"/>
    <n v="107.63200000000001"/>
    <n v="22602.720000000001"/>
    <n v="5881.9819939999998"/>
    <n v="16720.738006"/>
    <n v="0.26023336987760765"/>
    <n v="155.35099232570238"/>
    <x v="1"/>
  </r>
  <r>
    <x v="1007"/>
    <n v="51"/>
    <n v="5.8"/>
    <n v="527.21"/>
    <n v="31640.172638"/>
    <n v="32167.382637999999"/>
    <n v="1.6389583384294248E-2"/>
    <n v="6.9000000000000006E-2"/>
    <n v="177.22160099999999"/>
    <n v="37216.536209999998"/>
    <n v="485.17910799999999"/>
    <n v="36731.357102000002"/>
    <n v="1.3036654063191228E-2"/>
    <n v="207.26230264672986"/>
    <x v="1"/>
  </r>
  <r>
    <x v="1008"/>
    <n v="51"/>
    <n v="8.6"/>
    <n v="14545.4"/>
    <n v="68711.201514999993"/>
    <n v="83256.601514999988"/>
    <n v="0.17470566580092051"/>
    <n v="4.4999999999999998E-2"/>
    <n v="202.185"/>
    <n v="42458.85"/>
    <n v="11366.982835999999"/>
    <n v="31091.867163999999"/>
    <n v="0.26771763333203796"/>
    <n v="153.77929700027201"/>
    <x v="1"/>
  </r>
  <r>
    <x v="1009"/>
    <n v="51"/>
    <n v="8.4"/>
    <n v="14732.15"/>
    <n v="46690.328277000001"/>
    <n v="61422.478277000002"/>
    <n v="0.23984948854654953"/>
    <n v="8.5999999999999993E-2"/>
    <n v="296.61399999999998"/>
    <n v="62288.94"/>
    <n v="15551.87616"/>
    <n v="46737.063840000003"/>
    <n v="0.24967315481689042"/>
    <n v="157.56863748845302"/>
    <x v="1"/>
  </r>
  <r>
    <x v="1010"/>
    <n v="51"/>
    <n v="11.1"/>
    <n v="25120.2"/>
    <n v="95509.047198999993"/>
    <n v="120629.24719899999"/>
    <n v="0.20824303046971387"/>
    <n v="0.122"/>
    <n v="660.99599999999998"/>
    <n v="138809.16"/>
    <n v="2504.3211630000001"/>
    <n v="136304.83883699999"/>
    <n v="1.8041469042821095E-2"/>
    <n v="206.21129150100757"/>
    <x v="1"/>
  </r>
  <r>
    <x v="1011"/>
    <n v="24"/>
    <n v="14.8"/>
    <n v="7396.63"/>
    <n v="39689.573640000002"/>
    <n v="47086.20364"/>
    <n v="0.15708698999289297"/>
    <n v="0.16700000000000001"/>
    <n v="271.20800000000003"/>
    <n v="56953.68"/>
    <n v="33552.574285000002"/>
    <n v="23401.105715000002"/>
    <n v="0.5891203919571133"/>
    <n v="86.284717689006214"/>
    <x v="0"/>
  </r>
  <r>
    <x v="1012"/>
    <n v="51"/>
    <n v="11.6"/>
    <n v="19470.2"/>
    <n v="78262.117708999998"/>
    <n v="97732.317708999995"/>
    <n v="0.19921966915767747"/>
    <n v="0.109"/>
    <n v="428.68926099999999"/>
    <n v="90024.744810000004"/>
    <n v="13580.680691"/>
    <n v="76444.064119000002"/>
    <n v="0.15085497570320744"/>
    <n v="178.32045510232643"/>
    <x v="1"/>
  </r>
  <r>
    <x v="1013"/>
    <n v="51"/>
    <n v="6"/>
    <n v="6931.23"/>
    <n v="42385.169541000003"/>
    <n v="49316.399541000006"/>
    <n v="0.14054614822879774"/>
    <n v="4.9000000000000002E-2"/>
    <n v="194.57900000000001"/>
    <n v="40861.589999999997"/>
    <n v="602.99339599999996"/>
    <n v="40258.596603999998"/>
    <n v="1.4756973382582519E-2"/>
    <n v="206.90103558965765"/>
    <x v="1"/>
  </r>
  <r>
    <x v="1014"/>
    <n v="51"/>
    <n v="19.7"/>
    <n v="30509.85"/>
    <n v="144154.29185499999"/>
    <n v="174664.14185499999"/>
    <n v="0.17467723870494378"/>
    <n v="0.17199999999999999"/>
    <n v="762.13199999999995"/>
    <n v="160047.72"/>
    <n v="42387.583466999997"/>
    <n v="117660.136533"/>
    <n v="0.26484340712257565"/>
    <n v="154.38288450425912"/>
    <x v="1"/>
  </r>
  <r>
    <x v="1015"/>
    <n v="51"/>
    <n v="14.4"/>
    <n v="36718.31"/>
    <n v="96912.253521999999"/>
    <n v="133630.56352199998"/>
    <n v="0.27477478978044539"/>
    <n v="0.13100000000000001"/>
    <n v="675.82899999999995"/>
    <n v="141924.09"/>
    <n v="22840.988487999999"/>
    <n v="119083.10151199999"/>
    <n v="0.16093806546866005"/>
    <n v="176.2030062515814"/>
    <x v="1"/>
  </r>
  <r>
    <x v="1016"/>
    <n v="51"/>
    <n v="12.1"/>
    <n v="54320.94"/>
    <n v="136508.15778499999"/>
    <n v="190829.09778499999"/>
    <n v="0.28465753195144994"/>
    <n v="7.5999999999999998E-2"/>
    <n v="570.83600000000001"/>
    <n v="119875.56"/>
    <n v="31271.545064000002"/>
    <n v="88604.014936000007"/>
    <n v="0.26086672766325347"/>
    <n v="155.21798719071677"/>
    <x v="1"/>
  </r>
  <r>
    <x v="1017"/>
    <n v="51"/>
    <n v="10.5"/>
    <n v="44354.93"/>
    <n v="122365.117096"/>
    <n v="166720.04709599999"/>
    <n v="0.26604437062364639"/>
    <n v="6.0999999999999999E-2"/>
    <n v="498.60289799999998"/>
    <n v="104706.60858"/>
    <n v="16601.246950000001"/>
    <n v="88105.361629999999"/>
    <n v="0.15855013523158845"/>
    <n v="176.70447160136644"/>
    <x v="1"/>
  </r>
  <r>
    <x v="1018"/>
    <n v="51"/>
    <n v="6.7"/>
    <n v="16826.330000000002"/>
    <n v="62092.299069000001"/>
    <n v="78918.629069000002"/>
    <n v="0.21321112896282618"/>
    <n v="8.5000000000000006E-2"/>
    <n v="491.04500000000002"/>
    <n v="103119.45"/>
    <n v="16185.530531"/>
    <n v="86933.919469"/>
    <n v="0.15695904633897872"/>
    <n v="177.03860026881446"/>
    <x v="1"/>
  </r>
  <r>
    <x v="1019"/>
    <n v="51"/>
    <n v="6.1"/>
    <n v="16241.11"/>
    <n v="62322.619313000003"/>
    <n v="78563.729313000003"/>
    <n v="0.2067252934912876"/>
    <n v="7.3999999999999996E-2"/>
    <n v="452.74028800000002"/>
    <n v="95075.460479999994"/>
    <n v="1409.5883980000001"/>
    <n v="93665.872082000002"/>
    <n v="1.4825996012888311E-2"/>
    <n v="206.88654083729344"/>
    <x v="1"/>
  </r>
  <r>
    <x v="1020"/>
    <n v="51"/>
    <n v="13.5"/>
    <n v="41600.550000000003"/>
    <n v="134934.89644400001"/>
    <n v="176535.446444"/>
    <n v="0.23564984164920327"/>
    <n v="0.13800000000000001"/>
    <n v="847.713438"/>
    <n v="178019.82198000001"/>
    <n v="19641.406123000001"/>
    <n v="158378.41585700001"/>
    <n v="0.11033269163254558"/>
    <n v="186.83013475716544"/>
    <x v="1"/>
  </r>
  <r>
    <x v="1021"/>
    <n v="51"/>
    <n v="11.8"/>
    <n v="29011.32"/>
    <n v="89709.660663999995"/>
    <n v="118720.980664"/>
    <n v="0.24436556906573093"/>
    <n v="8.2000000000000003E-2"/>
    <n v="360.30799999999999"/>
    <n v="75664.679999999993"/>
    <n v="31528.817043999999"/>
    <n v="44135.862955999997"/>
    <n v="0.41669134190483592"/>
    <n v="122.49481819998445"/>
    <x v="1"/>
  </r>
  <r>
    <x v="1022"/>
    <n v="51"/>
    <n v="10.9"/>
    <n v="30833.61"/>
    <n v="82952.578791000007"/>
    <n v="113786.18879100001"/>
    <n v="0.27097849332694063"/>
    <n v="0.115"/>
    <n v="638.59500000000003"/>
    <n v="134104.95000000001"/>
    <n v="53402.851068000004"/>
    <n v="80702.098931999994"/>
    <n v="0.39821685230858367"/>
    <n v="126.37446101519741"/>
    <x v="1"/>
  </r>
  <r>
    <x v="1023"/>
    <n v="51"/>
    <n v="5.3"/>
    <n v="18398.009999999998"/>
    <n v="60847.590115999999"/>
    <n v="79245.600116000001"/>
    <n v="0.23216443528812861"/>
    <n v="5.5E-2"/>
    <n v="367.18"/>
    <n v="77107.8"/>
    <n v="22502.092499999999"/>
    <n v="54605.707499999997"/>
    <n v="0.29182641055768677"/>
    <n v="148.71645378288576"/>
    <x v="1"/>
  </r>
  <r>
    <x v="1024"/>
    <n v="51"/>
    <n v="4.9000000000000004"/>
    <n v="10542.63"/>
    <n v="33961.622660000001"/>
    <n v="44504.252659999998"/>
    <n v="0.23689039518409025"/>
    <n v="6.4000000000000001E-2"/>
    <n v="294.27199999999999"/>
    <n v="61797.120000000003"/>
    <n v="21335.921248999999"/>
    <n v="40461.198751000004"/>
    <n v="0.34525753383005547"/>
    <n v="137.49591789568836"/>
    <x v="1"/>
  </r>
  <r>
    <x v="1025"/>
    <n v="51"/>
    <n v="12"/>
    <n v="18358.43"/>
    <n v="148616.77477700001"/>
    <n v="166975.20477700001"/>
    <n v="0.109947042882913"/>
    <n v="0.107"/>
    <n v="712.26261999999997"/>
    <n v="149575.1502"/>
    <n v="43465.643529000001"/>
    <n v="106109.506671"/>
    <n v="0.29059401558936226"/>
    <n v="148.97525672623394"/>
    <x v="1"/>
  </r>
  <r>
    <x v="1026"/>
    <n v="51"/>
    <n v="9.8000000000000007"/>
    <n v="45205.63"/>
    <n v="125752.427584"/>
    <n v="170958.05758399999"/>
    <n v="0.26442526686867784"/>
    <n v="0.104"/>
    <n v="834.28800000000001"/>
    <n v="175200.48"/>
    <n v="27683.41937"/>
    <n v="147517.06062999999"/>
    <n v="0.15800995162798639"/>
    <n v="176.81791015812286"/>
    <x v="1"/>
  </r>
  <r>
    <x v="1027"/>
    <n v="51"/>
    <n v="3.3"/>
    <n v="3494.46"/>
    <n v="26554.018416999999"/>
    <n v="30048.478416999998"/>
    <n v="0.11629407491139387"/>
    <n v="2.5999999999999999E-2"/>
    <n v="114.68600000000001"/>
    <n v="24084.06"/>
    <n v="488.51572099999998"/>
    <n v="23595.544279000002"/>
    <n v="2.0283777776670543E-2"/>
    <n v="205.74040666689919"/>
    <x v="1"/>
  </r>
  <r>
    <x v="1028"/>
    <n v="51"/>
    <n v="12.5"/>
    <n v="28591.81"/>
    <n v="105834.437144"/>
    <n v="134426.24714399999"/>
    <n v="0.21269514404706918"/>
    <n v="0.13800000000000001"/>
    <n v="686.13144599999998"/>
    <n v="144087.60365999999"/>
    <n v="60986.047672000001"/>
    <n v="83101.555987999993"/>
    <n v="0.42325672801046293"/>
    <n v="121.11608711780278"/>
    <x v="1"/>
  </r>
  <r>
    <x v="1029"/>
    <n v="51"/>
    <n v="6"/>
    <n v="16916.59"/>
    <n v="53240.207304000003"/>
    <n v="70156.797304000007"/>
    <n v="0.24112545968565038"/>
    <n v="6.0999999999999999E-2"/>
    <n v="342.57600000000002"/>
    <n v="71940.960000000006"/>
    <n v="25374.819006999998"/>
    <n v="46566.140993000001"/>
    <n v="0.35271726992522751"/>
    <n v="135.92937331570221"/>
    <x v="1"/>
  </r>
  <r>
    <x v="1030"/>
    <n v="51"/>
    <n v="7.8"/>
    <n v="15553.58"/>
    <n v="53078.621431"/>
    <n v="68632.201430999994"/>
    <n v="0.22662219301878189"/>
    <n v="7.4999999999999997E-2"/>
    <n v="304.2"/>
    <n v="63882"/>
    <n v="20862.561668999999"/>
    <n v="43019.438330999998"/>
    <n v="0.32657965732131117"/>
    <n v="141.41827196252464"/>
    <x v="1"/>
  </r>
  <r>
    <x v="1031"/>
    <n v="51"/>
    <n v="12.1"/>
    <n v="30645.43"/>
    <n v="123135.89427"/>
    <n v="153781.32427000001"/>
    <n v="0.19927926973885721"/>
    <n v="0.109"/>
    <n v="702.67362300000002"/>
    <n v="147561.46083"/>
    <n v="55251.285838999996"/>
    <n v="92310.174991000007"/>
    <n v="0.37442897033022005"/>
    <n v="131.36991623065379"/>
    <x v="1"/>
  </r>
  <r>
    <x v="1032"/>
    <n v="51"/>
    <n v="6.6"/>
    <n v="16363.53"/>
    <n v="54142.285548"/>
    <n v="70505.815547999999"/>
    <n v="0.23208766358939276"/>
    <n v="5.8999999999999997E-2"/>
    <n v="323.55599999999998"/>
    <n v="67946.759999999995"/>
    <n v="24565.522347999999"/>
    <n v="43381.237652000003"/>
    <n v="0.36154074672581887"/>
    <n v="134.07644318757806"/>
    <x v="1"/>
  </r>
  <r>
    <x v="1033"/>
    <n v="51"/>
    <n v="3.1"/>
    <n v="4709.66"/>
    <n v="14813.828299999999"/>
    <n v="19523.488299999997"/>
    <n v="0.241230456751932"/>
    <n v="3.5000000000000003E-2"/>
    <n v="105.21"/>
    <n v="22094.1"/>
    <n v="8095.7914940000001"/>
    <n v="13998.308505999999"/>
    <n v="0.36642323036466751"/>
    <n v="133.05112162341982"/>
    <x v="1"/>
  </r>
  <r>
    <x v="1034"/>
    <n v="51"/>
    <n v="16"/>
    <n v="47527.11"/>
    <n v="158642.49050300001"/>
    <n v="206169.60050300002"/>
    <n v="0.23052433474210676"/>
    <n v="0.16"/>
    <n v="1084.76368"/>
    <n v="227800.37280000001"/>
    <n v="79641.628544000007"/>
    <n v="148158.74425600001"/>
    <n v="0.34961149345406162"/>
    <n v="136.58158637464706"/>
    <x v="1"/>
  </r>
  <r>
    <x v="1035"/>
    <n v="51"/>
    <n v="8.6"/>
    <n v="12609.67"/>
    <n v="82331.749104000002"/>
    <n v="94941.419104000001"/>
    <n v="0.13281526776197869"/>
    <n v="9.7000000000000003E-2"/>
    <n v="517.33281599999998"/>
    <n v="108639.89135999999"/>
    <n v="36202.471792999997"/>
    <n v="72437.419567000004"/>
    <n v="0.33323368920754781"/>
    <n v="140.02092526641496"/>
    <x v="1"/>
  </r>
  <r>
    <x v="1036"/>
    <n v="51"/>
    <n v="21.7"/>
    <n v="34448.31"/>
    <n v="220606.97971700001"/>
    <n v="255055.28971700001"/>
    <n v="0.13506212726747435"/>
    <n v="0.23"/>
    <n v="1359.07"/>
    <n v="285404.7"/>
    <n v="87464.978013"/>
    <n v="197939.721987"/>
    <n v="0.30645948722288036"/>
    <n v="145.64350768319514"/>
    <x v="1"/>
  </r>
  <r>
    <x v="1037"/>
    <n v="51"/>
    <n v="9.5"/>
    <n v="10622.38"/>
    <n v="83781.024267999994"/>
    <n v="94403.404267999998"/>
    <n v="0.1125211541084295"/>
    <n v="9.8000000000000004E-2"/>
    <n v="497.35"/>
    <n v="104443.5"/>
    <n v="31993.970241999999"/>
    <n v="72449.529758000004"/>
    <n v="0.30632801698525997"/>
    <n v="145.67111643309542"/>
    <x v="1"/>
  </r>
  <r>
    <x v="1038"/>
    <n v="51"/>
    <n v="17"/>
    <n v="25488.52"/>
    <n v="221948.179722"/>
    <n v="247436.69972199999"/>
    <n v="0.1030102649632688"/>
    <n v="0.17899999999999999"/>
    <n v="1253.1779260000001"/>
    <n v="263167.36446000001"/>
    <n v="53575.870567999998"/>
    <n v="209591.493892"/>
    <n v="0.20358098230733787"/>
    <n v="167.247993715459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4D4B5-F45D-4D30-9B85-EABD24E367FD}"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52" firstHeaderRow="0" firstDataRow="1" firstDataCol="0"/>
  <pivotFields count="15">
    <pivotField showAll="0"/>
    <pivotField showAll="0"/>
    <pivotField showAll="0"/>
    <pivotField showAll="0"/>
    <pivotField showAll="0"/>
    <pivotField showAll="0"/>
    <pivotField numFmtId="164" showAll="0"/>
    <pivotField dataField="1" showAll="0"/>
    <pivotField dataField="1" showAll="0"/>
    <pivotField showAll="0"/>
    <pivotField showAll="0"/>
    <pivotField dataField="1" showAll="0"/>
    <pivotField dataField="1" numFmtId="164" showAll="0"/>
    <pivotField numFmtId="165" showAll="0"/>
    <pivotField showAll="0"/>
  </pivotFields>
  <rowItems count="1">
    <i/>
  </rowItems>
  <colFields count="1">
    <field x="-2"/>
  </colFields>
  <colItems count="4">
    <i>
      <x/>
    </i>
    <i i="1">
      <x v="1"/>
    </i>
    <i i="2">
      <x v="2"/>
    </i>
    <i i="3">
      <x v="3"/>
    </i>
  </colItems>
  <dataFields count="4">
    <dataField name="Avg FI Rate (2015)" fld="7" subtotal="average" baseField="0" baseItem="1" numFmtId="164"/>
    <dataField name="Total FI People (2015)" fld="8" baseField="0" baseItem="1" numFmtId="37"/>
    <dataField name="Avg Coverage (2015)" fld="12" subtotal="average" baseField="0" baseItem="2" numFmtId="164"/>
    <dataField name="Total LB Unmet (2015)" fld="11" baseField="0" baseItem="3" numFmtId="3"/>
  </dataFields>
  <formats count="6">
    <format dxfId="53">
      <pivotArea dataOnly="0" labelOnly="1" outline="0" fieldPosition="0">
        <references count="1">
          <reference field="4294967294" count="1">
            <x v="0"/>
          </reference>
        </references>
      </pivotArea>
    </format>
    <format dxfId="48">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1"/>
          </reference>
        </references>
      </pivotArea>
    </format>
    <format dxfId="6">
      <pivotArea outline="0" fieldPosition="0">
        <references count="1">
          <reference field="4294967294" count="1">
            <x v="1"/>
          </reference>
        </references>
      </pivotArea>
    </format>
    <format dxfId="0">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35920-A0B5-4E5F-9633-4A44DFF72396}"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44:C48" firstHeaderRow="0" firstDataRow="1" firstDataCol="1"/>
  <pivotFields count="15">
    <pivotField showAll="0"/>
    <pivotField showAll="0"/>
    <pivotField showAll="0"/>
    <pivotField showAll="0"/>
    <pivotField showAll="0"/>
    <pivotField showAll="0"/>
    <pivotField dataField="1" numFmtId="164" showAll="0"/>
    <pivotField showAll="0"/>
    <pivotField showAll="0"/>
    <pivotField showAll="0"/>
    <pivotField showAll="0"/>
    <pivotField showAll="0"/>
    <pivotField dataField="1" numFmtId="164" showAll="0"/>
    <pivotField numFmtId="165" showAll="0"/>
    <pivotField axis="axisRow" showAll="0">
      <items count="4">
        <item x="2"/>
        <item x="0"/>
        <item x="1"/>
        <item t="default"/>
      </items>
    </pivotField>
  </pivotFields>
  <rowFields count="1">
    <field x="14"/>
  </rowFields>
  <rowItems count="4">
    <i>
      <x/>
    </i>
    <i>
      <x v="1"/>
    </i>
    <i>
      <x v="2"/>
    </i>
    <i t="grand">
      <x/>
    </i>
  </rowItems>
  <colFields count="1">
    <field x="-2"/>
  </colFields>
  <colItems count="2">
    <i>
      <x/>
    </i>
    <i i="1">
      <x v="1"/>
    </i>
  </colItems>
  <dataFields count="2">
    <dataField name="Coverage 2015 (Avg)" fld="12" subtotal="average" baseField="14" baseItem="0" numFmtId="164"/>
    <dataField name="Coverage 2014 (Avg)" fld="6" subtotal="average" baseField="14" baseItem="0" numFmtId="164"/>
  </dataFields>
  <chartFormats count="4">
    <chartFormat chart="21"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1"/>
          </reference>
        </references>
      </pivotArea>
    </chartFormat>
    <chartFormat chart="23" format="9"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B07A10-99E3-4F68-A1B6-ABC4C17332D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16:F32" firstHeaderRow="1" firstDataRow="1" firstDataCol="1" rowPageCount="1" colPageCount="1"/>
  <pivotFields count="15">
    <pivotField axis="axisRow" showAll="0" measureFilter="1" sortType="descending">
      <items count="1040">
        <item x="470"/>
        <item x="475"/>
        <item x="455"/>
        <item x="424"/>
        <item x="417"/>
        <item x="422"/>
        <item x="389"/>
        <item x="418"/>
        <item x="446"/>
        <item x="400"/>
        <item x="467"/>
        <item x="361"/>
        <item x="393"/>
        <item x="333"/>
        <item x="380"/>
        <item x="308"/>
        <item x="345"/>
        <item x="327"/>
        <item x="364"/>
        <item x="296"/>
        <item x="314"/>
        <item x="262"/>
        <item x="242"/>
        <item x="279"/>
        <item x="290"/>
        <item x="294"/>
        <item x="303"/>
        <item x="302"/>
        <item x="325"/>
        <item x="329"/>
        <item x="332"/>
        <item x="335"/>
        <item x="359"/>
        <item x="357"/>
        <item x="375"/>
        <item x="386"/>
        <item x="377"/>
        <item x="368"/>
        <item x="391"/>
        <item x="334"/>
        <item x="398"/>
        <item x="420"/>
        <item x="401"/>
        <item x="421"/>
        <item x="403"/>
        <item x="425"/>
        <item x="406"/>
        <item x="402"/>
        <item x="442"/>
        <item x="480"/>
        <item x="431"/>
        <item x="438"/>
        <item x="440"/>
        <item x="441"/>
        <item x="443"/>
        <item x="432"/>
        <item x="452"/>
        <item x="454"/>
        <item x="459"/>
        <item x="469"/>
        <item x="481"/>
        <item x="465"/>
        <item x="464"/>
        <item x="483"/>
        <item x="510"/>
        <item x="524"/>
        <item x="482"/>
        <item x="505"/>
        <item x="490"/>
        <item x="504"/>
        <item x="488"/>
        <item x="500"/>
        <item x="487"/>
        <item x="486"/>
        <item x="485"/>
        <item x="515"/>
        <item x="522"/>
        <item x="529"/>
        <item x="627"/>
        <item x="586"/>
        <item x="572"/>
        <item x="573"/>
        <item x="574"/>
        <item x="591"/>
        <item x="590"/>
        <item x="599"/>
        <item x="602"/>
        <item x="610"/>
        <item x="732"/>
        <item x="643"/>
        <item x="719"/>
        <item x="708"/>
        <item x="695"/>
        <item x="677"/>
        <item x="700"/>
        <item x="724"/>
        <item x="678"/>
        <item x="655"/>
        <item x="664"/>
        <item x="626"/>
        <item x="671"/>
        <item x="636"/>
        <item x="654"/>
        <item x="576"/>
        <item x="608"/>
        <item x="575"/>
        <item x="605"/>
        <item x="527"/>
        <item x="530"/>
        <item x="499"/>
        <item x="516"/>
        <item x="550"/>
        <item x="517"/>
        <item x="535"/>
        <item x="543"/>
        <item x="536"/>
        <item x="563"/>
        <item x="547"/>
        <item x="556"/>
        <item x="532"/>
        <item x="533"/>
        <item x="534"/>
        <item x="518"/>
        <item x="471"/>
        <item x="461"/>
        <item x="507"/>
        <item x="478"/>
        <item x="477"/>
        <item x="511"/>
        <item x="514"/>
        <item x="426"/>
        <item x="435"/>
        <item x="416"/>
        <item x="439"/>
        <item x="447"/>
        <item x="410"/>
        <item x="433"/>
        <item x="376"/>
        <item x="355"/>
        <item x="351"/>
        <item x="378"/>
        <item x="301"/>
        <item x="328"/>
        <item x="340"/>
        <item x="356"/>
        <item x="473"/>
        <item x="506"/>
        <item x="555"/>
        <item x="549"/>
        <item x="759"/>
        <item x="764"/>
        <item x="777"/>
        <item x="748"/>
        <item x="739"/>
        <item x="758"/>
        <item x="782"/>
        <item x="786"/>
        <item x="601"/>
        <item x="612"/>
        <item x="578"/>
        <item x="579"/>
        <item x="582"/>
        <item x="577"/>
        <item x="594"/>
        <item x="512"/>
        <item x="588"/>
        <item x="270"/>
        <item x="687"/>
        <item x="587"/>
        <item x="496"/>
        <item x="503"/>
        <item x="526"/>
        <item x="803"/>
        <item x="622"/>
        <item x="409"/>
        <item x="6"/>
        <item x="3"/>
        <item x="16"/>
        <item x="20"/>
        <item x="0"/>
        <item x="8"/>
        <item x="7"/>
        <item x="4"/>
        <item x="1"/>
        <item x="12"/>
        <item x="29"/>
        <item x="14"/>
        <item x="17"/>
        <item x="22"/>
        <item x="9"/>
        <item x="2"/>
        <item x="5"/>
        <item x="11"/>
        <item x="64"/>
        <item x="86"/>
        <item x="91"/>
        <item x="114"/>
        <item x="49"/>
        <item x="28"/>
        <item x="42"/>
        <item x="44"/>
        <item x="78"/>
        <item x="76"/>
        <item x="62"/>
        <item x="43"/>
        <item x="45"/>
        <item x="54"/>
        <item x="38"/>
        <item x="24"/>
        <item x="36"/>
        <item x="61"/>
        <item x="71"/>
        <item x="47"/>
        <item x="48"/>
        <item x="39"/>
        <item x="37"/>
        <item x="51"/>
        <item x="57"/>
        <item x="15"/>
        <item x="21"/>
        <item x="32"/>
        <item x="31"/>
        <item x="35"/>
        <item x="66"/>
        <item x="73"/>
        <item x="27"/>
        <item x="34"/>
        <item x="52"/>
        <item x="59"/>
        <item x="63"/>
        <item x="69"/>
        <item x="68"/>
        <item x="75"/>
        <item x="60"/>
        <item x="18"/>
        <item x="30"/>
        <item x="23"/>
        <item x="19"/>
        <item x="13"/>
        <item x="99"/>
        <item x="95"/>
        <item x="88"/>
        <item x="120"/>
        <item x="144"/>
        <item x="124"/>
        <item x="131"/>
        <item x="89"/>
        <item x="111"/>
        <item x="107"/>
        <item x="83"/>
        <item x="112"/>
        <item x="122"/>
        <item x="147"/>
        <item x="166"/>
        <item x="155"/>
        <item x="154"/>
        <item x="135"/>
        <item x="72"/>
        <item x="58"/>
        <item x="168"/>
        <item x="180"/>
        <item x="181"/>
        <item x="156"/>
        <item x="148"/>
        <item x="133"/>
        <item x="118"/>
        <item x="98"/>
        <item x="77"/>
        <item x="25"/>
        <item x="46"/>
        <item x="26"/>
        <item x="55"/>
        <item x="40"/>
        <item x="53"/>
        <item x="50"/>
        <item x="41"/>
        <item x="33"/>
        <item x="10"/>
        <item x="70"/>
        <item x="56"/>
        <item x="79"/>
        <item x="65"/>
        <item x="113"/>
        <item x="94"/>
        <item x="115"/>
        <item x="126"/>
        <item x="134"/>
        <item x="146"/>
        <item x="101"/>
        <item x="129"/>
        <item x="169"/>
        <item x="128"/>
        <item x="100"/>
        <item x="161"/>
        <item x="167"/>
        <item x="197"/>
        <item x="196"/>
        <item x="273"/>
        <item x="237"/>
        <item x="249"/>
        <item x="275"/>
        <item x="259"/>
        <item x="235"/>
        <item x="228"/>
        <item x="202"/>
        <item x="186"/>
        <item x="205"/>
        <item x="223"/>
        <item x="204"/>
        <item x="231"/>
        <item x="239"/>
        <item x="230"/>
        <item x="233"/>
        <item x="229"/>
        <item x="209"/>
        <item x="212"/>
        <item x="210"/>
        <item x="193"/>
        <item x="176"/>
        <item x="103"/>
        <item x="85"/>
        <item x="119"/>
        <item x="141"/>
        <item x="143"/>
        <item x="165"/>
        <item x="172"/>
        <item x="105"/>
        <item x="104"/>
        <item x="108"/>
        <item x="110"/>
        <item x="90"/>
        <item x="81"/>
        <item x="82"/>
        <item x="74"/>
        <item x="125"/>
        <item x="123"/>
        <item x="137"/>
        <item x="127"/>
        <item x="140"/>
        <item x="150"/>
        <item x="136"/>
        <item x="164"/>
        <item x="159"/>
        <item x="175"/>
        <item x="149"/>
        <item x="152"/>
        <item x="170"/>
        <item x="188"/>
        <item x="171"/>
        <item x="187"/>
        <item x="189"/>
        <item x="182"/>
        <item x="183"/>
        <item x="185"/>
        <item x="198"/>
        <item x="201"/>
        <item x="190"/>
        <item x="207"/>
        <item x="206"/>
        <item x="221"/>
        <item x="248"/>
        <item x="276"/>
        <item x="266"/>
        <item x="260"/>
        <item x="244"/>
        <item x="219"/>
        <item x="213"/>
        <item x="246"/>
        <item x="285"/>
        <item x="261"/>
        <item x="309"/>
        <item x="284"/>
        <item x="318"/>
        <item x="321"/>
        <item x="291"/>
        <item x="322"/>
        <item x="269"/>
        <item x="216"/>
        <item x="254"/>
        <item x="253"/>
        <item x="177"/>
        <item x="142"/>
        <item x="178"/>
        <item x="200"/>
        <item x="179"/>
        <item x="163"/>
        <item x="173"/>
        <item x="191"/>
        <item x="84"/>
        <item x="87"/>
        <item x="80"/>
        <item x="92"/>
        <item x="96"/>
        <item x="93"/>
        <item x="67"/>
        <item x="139"/>
        <item x="138"/>
        <item x="102"/>
        <item x="121"/>
        <item x="106"/>
        <item x="109"/>
        <item x="97"/>
        <item x="132"/>
        <item x="130"/>
        <item x="214"/>
        <item x="234"/>
        <item x="217"/>
        <item x="241"/>
        <item x="224"/>
        <item x="174"/>
        <item x="145"/>
        <item x="251"/>
        <item x="255"/>
        <item x="257"/>
        <item x="320"/>
        <item x="342"/>
        <item x="519"/>
        <item x="444"/>
        <item x="282"/>
        <item x="289"/>
        <item x="350"/>
        <item x="343"/>
        <item x="436"/>
        <item x="360"/>
        <item x="392"/>
        <item x="383"/>
        <item x="749"/>
        <item x="661"/>
        <item x="767"/>
        <item x="755"/>
        <item x="620"/>
        <item x="619"/>
        <item x="646"/>
        <item x="867"/>
        <item x="913"/>
        <item x="834"/>
        <item x="812"/>
        <item x="905"/>
        <item x="1011"/>
        <item x="983"/>
        <item x="948"/>
        <item x="894"/>
        <item x="923"/>
        <item x="919"/>
        <item x="947"/>
        <item x="958"/>
        <item x="901"/>
        <item x="861"/>
        <item x="841"/>
        <item x="888"/>
        <item x="840"/>
        <item x="897"/>
        <item x="931"/>
        <item x="916"/>
        <item x="992"/>
        <item x="917"/>
        <item x="940"/>
        <item x="980"/>
        <item x="978"/>
        <item x="997"/>
        <item x="944"/>
        <item x="972"/>
        <item x="951"/>
        <item x="849"/>
        <item x="836"/>
        <item x="887"/>
        <item x="852"/>
        <item x="844"/>
        <item x="859"/>
        <item x="927"/>
        <item x="909"/>
        <item x="809"/>
        <item x="799"/>
        <item x="825"/>
        <item x="819"/>
        <item x="778"/>
        <item x="792"/>
        <item x="801"/>
        <item x="804"/>
        <item x="774"/>
        <item x="746"/>
        <item x="729"/>
        <item x="715"/>
        <item x="705"/>
        <item x="741"/>
        <item x="815"/>
        <item x="787"/>
        <item x="768"/>
        <item x="765"/>
        <item x="742"/>
        <item x="714"/>
        <item x="723"/>
        <item x="707"/>
        <item x="704"/>
        <item x="737"/>
        <item x="730"/>
        <item x="722"/>
        <item x="653"/>
        <item x="681"/>
        <item x="565"/>
        <item x="675"/>
        <item x="644"/>
        <item x="668"/>
        <item x="689"/>
        <item x="672"/>
        <item x="648"/>
        <item x="652"/>
        <item x="635"/>
        <item x="607"/>
        <item x="571"/>
        <item x="592"/>
        <item x="570"/>
        <item x="528"/>
        <item x="520"/>
        <item x="508"/>
        <item x="502"/>
        <item x="479"/>
        <item x="429"/>
        <item x="437"/>
        <item x="445"/>
        <item x="463"/>
        <item x="411"/>
        <item x="388"/>
        <item x="559"/>
        <item x="545"/>
        <item x="476"/>
        <item x="330"/>
        <item x="509"/>
        <item x="371"/>
        <item x="405"/>
        <item x="484"/>
        <item x="460"/>
        <item x="491"/>
        <item x="474"/>
        <item x="537"/>
        <item x="541"/>
        <item x="372"/>
        <item x="341"/>
        <item x="280"/>
        <item x="278"/>
        <item x="286"/>
        <item x="317"/>
        <item x="307"/>
        <item x="336"/>
        <item x="319"/>
        <item x="369"/>
        <item x="352"/>
        <item x="324"/>
        <item x="348"/>
        <item x="349"/>
        <item x="370"/>
        <item x="413"/>
        <item x="382"/>
        <item x="408"/>
        <item x="397"/>
        <item x="384"/>
        <item x="362"/>
        <item x="367"/>
        <item x="363"/>
        <item x="338"/>
        <item x="298"/>
        <item x="295"/>
        <item x="299"/>
        <item x="287"/>
        <item x="263"/>
        <item x="240"/>
        <item x="250"/>
        <item x="226"/>
        <item x="256"/>
        <item x="272"/>
        <item x="222"/>
        <item x="215"/>
        <item x="220"/>
        <item x="283"/>
        <item x="267"/>
        <item x="305"/>
        <item x="312"/>
        <item x="311"/>
        <item x="337"/>
        <item x="268"/>
        <item x="315"/>
        <item x="331"/>
        <item x="292"/>
        <item x="225"/>
        <item x="218"/>
        <item x="243"/>
        <item x="252"/>
        <item x="195"/>
        <item x="238"/>
        <item x="199"/>
        <item x="203"/>
        <item x="271"/>
        <item x="192"/>
        <item x="184"/>
        <item x="194"/>
        <item x="153"/>
        <item x="160"/>
        <item x="116"/>
        <item x="117"/>
        <item x="162"/>
        <item x="157"/>
        <item x="521"/>
        <item x="489"/>
        <item x="414"/>
        <item x="430"/>
        <item x="494"/>
        <item x="540"/>
        <item x="539"/>
        <item x="531"/>
        <item x="551"/>
        <item x="554"/>
        <item x="561"/>
        <item x="604"/>
        <item x="609"/>
        <item x="597"/>
        <item x="581"/>
        <item x="600"/>
        <item x="595"/>
        <item x="546"/>
        <item x="525"/>
        <item x="553"/>
        <item x="544"/>
        <item x="564"/>
        <item x="557"/>
        <item x="580"/>
        <item x="567"/>
        <item x="596"/>
        <item x="589"/>
        <item x="618"/>
        <item x="606"/>
        <item x="624"/>
        <item x="658"/>
        <item x="680"/>
        <item x="647"/>
        <item x="663"/>
        <item x="623"/>
        <item x="650"/>
        <item x="685"/>
        <item x="691"/>
        <item x="706"/>
        <item x="702"/>
        <item x="717"/>
        <item x="728"/>
        <item x="734"/>
        <item x="754"/>
        <item x="690"/>
        <item x="674"/>
        <item x="666"/>
        <item x="641"/>
        <item x="660"/>
        <item x="667"/>
        <item x="673"/>
        <item x="694"/>
        <item x="684"/>
        <item x="712"/>
        <item x="886"/>
        <item x="881"/>
        <item x="921"/>
        <item x="934"/>
        <item x="938"/>
        <item x="957"/>
        <item x="929"/>
        <item x="974"/>
        <item x="973"/>
        <item x="966"/>
        <item x="967"/>
        <item x="981"/>
        <item x="985"/>
        <item x="993"/>
        <item x="856"/>
        <item x="873"/>
        <item x="865"/>
        <item x="857"/>
        <item x="850"/>
        <item x="858"/>
        <item x="885"/>
        <item x="877"/>
        <item x="864"/>
        <item x="868"/>
        <item x="879"/>
        <item x="890"/>
        <item x="903"/>
        <item x="910"/>
        <item x="936"/>
        <item x="935"/>
        <item x="949"/>
        <item x="950"/>
        <item x="924"/>
        <item x="906"/>
        <item x="942"/>
        <item x="960"/>
        <item x="965"/>
        <item x="962"/>
        <item x="975"/>
        <item x="968"/>
        <item x="982"/>
        <item x="987"/>
        <item x="979"/>
        <item x="984"/>
        <item x="893"/>
        <item x="898"/>
        <item x="930"/>
        <item x="926"/>
        <item x="907"/>
        <item x="793"/>
        <item x="835"/>
        <item x="822"/>
        <item x="796"/>
        <item x="798"/>
        <item x="832"/>
        <item x="848"/>
        <item x="869"/>
        <item x="875"/>
        <item x="882"/>
        <item x="874"/>
        <item x="878"/>
        <item x="872"/>
        <item x="880"/>
        <item x="899"/>
        <item x="918"/>
        <item x="911"/>
        <item x="908"/>
        <item x="912"/>
        <item x="842"/>
        <item x="818"/>
        <item x="838"/>
        <item x="854"/>
        <item x="860"/>
        <item x="871"/>
        <item x="862"/>
        <item x="891"/>
        <item x="915"/>
        <item x="914"/>
        <item x="933"/>
        <item x="945"/>
        <item x="943"/>
        <item x="963"/>
        <item x="954"/>
        <item x="670"/>
        <item x="631"/>
        <item x="669"/>
        <item x="703"/>
        <item x="744"/>
        <item x="726"/>
        <item x="716"/>
        <item x="806"/>
        <item x="770"/>
        <item x="752"/>
        <item x="621"/>
        <item x="617"/>
        <item x="616"/>
        <item x="637"/>
        <item x="651"/>
        <item x="665"/>
        <item x="656"/>
        <item x="710"/>
        <item x="733"/>
        <item x="711"/>
        <item x="696"/>
        <item x="721"/>
        <item x="727"/>
        <item x="688"/>
        <item x="640"/>
        <item x="628"/>
        <item x="638"/>
        <item x="683"/>
        <item x="698"/>
        <item x="682"/>
        <item x="743"/>
        <item x="766"/>
        <item x="761"/>
        <item x="790"/>
        <item x="788"/>
        <item x="776"/>
        <item x="773"/>
        <item x="795"/>
        <item x="830"/>
        <item x="805"/>
        <item x="811"/>
        <item x="826"/>
        <item x="720"/>
        <item x="725"/>
        <item x="736"/>
        <item x="310"/>
        <item x="379"/>
        <item x="427"/>
        <item x="404"/>
        <item x="468"/>
        <item x="492"/>
        <item x="548"/>
        <item x="568"/>
        <item x="523"/>
        <item x="495"/>
        <item x="456"/>
        <item x="497"/>
        <item x="472"/>
        <item x="451"/>
        <item x="633"/>
        <item x="562"/>
        <item x="613"/>
        <item x="585"/>
        <item x="634"/>
        <item x="625"/>
        <item x="615"/>
        <item x="632"/>
        <item x="645"/>
        <item x="304"/>
        <item x="396"/>
        <item x="373"/>
        <item x="344"/>
        <item x="381"/>
        <item x="415"/>
        <item x="428"/>
        <item x="458"/>
        <item x="501"/>
        <item x="450"/>
        <item x="449"/>
        <item x="407"/>
        <item x="498"/>
        <item x="513"/>
        <item x="542"/>
        <item x="566"/>
        <item x="583"/>
        <item x="151"/>
        <item x="326"/>
        <item x="412"/>
        <item x="423"/>
        <item x="236"/>
        <item x="227"/>
        <item x="158"/>
        <item x="211"/>
        <item x="208"/>
        <item x="245"/>
        <item x="247"/>
        <item x="277"/>
        <item x="258"/>
        <item x="265"/>
        <item x="274"/>
        <item x="300"/>
        <item x="316"/>
        <item x="293"/>
        <item x="339"/>
        <item x="358"/>
        <item x="353"/>
        <item x="366"/>
        <item x="374"/>
        <item x="394"/>
        <item x="346"/>
        <item x="347"/>
        <item x="395"/>
        <item x="434"/>
        <item x="453"/>
        <item x="448"/>
        <item x="614"/>
        <item x="281"/>
        <item x="232"/>
        <item x="264"/>
        <item x="288"/>
        <item x="313"/>
        <item x="297"/>
        <item x="306"/>
        <item x="354"/>
        <item x="387"/>
        <item x="390"/>
        <item x="365"/>
        <item x="323"/>
        <item x="462"/>
        <item x="399"/>
        <item x="457"/>
        <item x="493"/>
        <item x="538"/>
        <item x="611"/>
        <item x="466"/>
        <item x="753"/>
        <item x="718"/>
        <item x="584"/>
        <item x="603"/>
        <item x="693"/>
        <item x="701"/>
        <item x="762"/>
        <item x="769"/>
        <item x="756"/>
        <item x="757"/>
        <item x="789"/>
        <item x="783"/>
        <item x="808"/>
        <item x="817"/>
        <item x="713"/>
        <item x="629"/>
        <item x="558"/>
        <item x="569"/>
        <item x="657"/>
        <item x="630"/>
        <item x="679"/>
        <item x="692"/>
        <item x="697"/>
        <item x="676"/>
        <item x="649"/>
        <item x="598"/>
        <item x="772"/>
        <item x="892"/>
        <item x="955"/>
        <item x="952"/>
        <item x="971"/>
        <item x="961"/>
        <item x="970"/>
        <item x="781"/>
        <item x="1009"/>
        <item x="1006"/>
        <item x="1008"/>
        <item x="1014"/>
        <item x="998"/>
        <item x="1015"/>
        <item x="1018"/>
        <item x="1020"/>
        <item x="1024"/>
        <item x="1021"/>
        <item x="1028"/>
        <item x="1017"/>
        <item x="1016"/>
        <item x="1022"/>
        <item x="1026"/>
        <item x="1032"/>
        <item x="1034"/>
        <item x="1036"/>
        <item x="1035"/>
        <item x="1037"/>
        <item x="1025"/>
        <item x="1027"/>
        <item x="1031"/>
        <item x="1023"/>
        <item x="1030"/>
        <item x="1029"/>
        <item x="1033"/>
        <item x="1038"/>
        <item x="1012"/>
        <item x="995"/>
        <item x="1002"/>
        <item x="1003"/>
        <item x="1000"/>
        <item x="976"/>
        <item x="989"/>
        <item x="988"/>
        <item x="991"/>
        <item x="999"/>
        <item x="1001"/>
        <item x="1004"/>
        <item x="1010"/>
        <item x="1019"/>
        <item x="1013"/>
        <item x="1005"/>
        <item x="904"/>
        <item x="946"/>
        <item x="986"/>
        <item x="1007"/>
        <item x="994"/>
        <item x="996"/>
        <item x="964"/>
        <item x="969"/>
        <item x="977"/>
        <item x="990"/>
        <item x="883"/>
        <item x="851"/>
        <item x="855"/>
        <item x="884"/>
        <item x="853"/>
        <item x="870"/>
        <item x="896"/>
        <item x="925"/>
        <item x="937"/>
        <item x="939"/>
        <item x="959"/>
        <item x="922"/>
        <item x="419"/>
        <item x="779"/>
        <item x="709"/>
        <item x="802"/>
        <item x="816"/>
        <item x="823"/>
        <item x="385"/>
        <item x="686"/>
        <item x="642"/>
        <item x="876"/>
        <item x="831"/>
        <item x="895"/>
        <item x="863"/>
        <item x="845"/>
        <item x="750"/>
        <item x="785"/>
        <item x="740"/>
        <item x="747"/>
        <item x="771"/>
        <item x="800"/>
        <item x="791"/>
        <item x="797"/>
        <item x="810"/>
        <item x="839"/>
        <item x="829"/>
        <item x="824"/>
        <item x="821"/>
        <item x="828"/>
        <item x="807"/>
        <item x="820"/>
        <item x="843"/>
        <item x="846"/>
        <item x="794"/>
        <item x="827"/>
        <item x="775"/>
        <item x="738"/>
        <item x="745"/>
        <item x="760"/>
        <item x="735"/>
        <item x="763"/>
        <item x="780"/>
        <item x="784"/>
        <item x="813"/>
        <item x="814"/>
        <item x="751"/>
        <item x="833"/>
        <item x="837"/>
        <item x="847"/>
        <item x="866"/>
        <item x="659"/>
        <item x="639"/>
        <item x="662"/>
        <item x="699"/>
        <item x="731"/>
        <item x="552"/>
        <item x="560"/>
        <item x="593"/>
        <item x="928"/>
        <item x="920"/>
        <item x="902"/>
        <item x="932"/>
        <item x="956"/>
        <item x="953"/>
        <item x="941"/>
        <item x="889"/>
        <item x="9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dataField="1" showAll="0"/>
    <pivotField numFmtId="164" showAll="0"/>
    <pivotField numFmtId="165" showAll="0"/>
    <pivotField axis="axisPage" multipleItemSelectionAllowed="1" showAll="0">
      <items count="4">
        <item x="2"/>
        <item x="0"/>
        <item x="1"/>
        <item t="default"/>
      </items>
    </pivotField>
  </pivotFields>
  <rowFields count="1">
    <field x="0"/>
  </rowFields>
  <rowItems count="16">
    <i>
      <x v="156"/>
    </i>
    <i>
      <x v="172"/>
    </i>
    <i>
      <x v="171"/>
    </i>
    <i>
      <x v="416"/>
    </i>
    <i>
      <x v="328"/>
    </i>
    <i>
      <x v="934"/>
    </i>
    <i>
      <x v="284"/>
    </i>
    <i>
      <x v="225"/>
    </i>
    <i>
      <x v="477"/>
    </i>
    <i>
      <x v="523"/>
    </i>
    <i>
      <x v="924"/>
    </i>
    <i>
      <x v="466"/>
    </i>
    <i>
      <x v="429"/>
    </i>
    <i>
      <x v="475"/>
    </i>
    <i>
      <x v="327"/>
    </i>
    <i t="grand">
      <x/>
    </i>
  </rowItems>
  <colItems count="1">
    <i/>
  </colItems>
  <pageFields count="1">
    <pageField fld="14" hier="-1"/>
  </pageFields>
  <dataFields count="1">
    <dataField name="LB Unmet 2015" fld="11" baseField="0" baseItem="156" numFmtId="3"/>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F54EF-EE99-42CC-AE5F-EBD378582F9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5:C39" firstHeaderRow="0" firstDataRow="1" firstDataCol="1"/>
  <pivotFields count="15">
    <pivotField showAll="0"/>
    <pivotField showAll="0"/>
    <pivotField showAll="0"/>
    <pivotField showAll="0"/>
    <pivotField showAll="0"/>
    <pivotField showAll="0"/>
    <pivotField numFmtId="164" showAll="0"/>
    <pivotField showAll="0"/>
    <pivotField showAll="0"/>
    <pivotField dataField="1" showAll="0"/>
    <pivotField dataField="1" showAll="0"/>
    <pivotField showAll="0"/>
    <pivotField numFmtId="164" showAll="0"/>
    <pivotField numFmtId="165" showAll="0"/>
    <pivotField axis="axisRow" showAll="0">
      <items count="4">
        <item x="2"/>
        <item x="0"/>
        <item x="1"/>
        <item t="default"/>
      </items>
    </pivotField>
  </pivotFields>
  <rowFields count="1">
    <field x="14"/>
  </rowFields>
  <rowItems count="4">
    <i>
      <x/>
    </i>
    <i>
      <x v="1"/>
    </i>
    <i>
      <x v="2"/>
    </i>
    <i t="grand">
      <x/>
    </i>
  </rowItems>
  <colFields count="1">
    <field x="-2"/>
  </colFields>
  <colItems count="2">
    <i>
      <x/>
    </i>
    <i i="1">
      <x v="1"/>
    </i>
  </colItems>
  <dataFields count="2">
    <dataField name="LB Needed 2015" fld="9" baseField="14" baseItem="0" numFmtId="3"/>
    <dataField name="LB Distributed 2015" fld="10" baseField="14" baseItem="0" numFmtId="3"/>
  </dataFields>
  <chartFormats count="6">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23" format="17" series="1">
      <pivotArea type="data" outline="0" fieldPosition="0">
        <references count="1">
          <reference field="4294967294" count="1" selected="0">
            <x v="0"/>
          </reference>
        </references>
      </pivotArea>
    </chartFormat>
    <chartFormat chart="23"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D8D99-9048-40D0-A228-F5EBC2DBF4A2}" name="Pvt_TopTract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25" firstHeaderRow="1" firstDataRow="1" firstDataCol="1" rowPageCount="1" colPageCount="1"/>
  <pivotFields count="15">
    <pivotField axis="axisRow" showAll="0" measureFilter="1" sortType="descending">
      <items count="1040">
        <item x="470"/>
        <item x="475"/>
        <item x="455"/>
        <item x="424"/>
        <item x="417"/>
        <item x="422"/>
        <item x="389"/>
        <item x="418"/>
        <item x="446"/>
        <item x="400"/>
        <item x="467"/>
        <item x="361"/>
        <item x="393"/>
        <item x="333"/>
        <item x="380"/>
        <item x="308"/>
        <item x="345"/>
        <item x="327"/>
        <item x="364"/>
        <item x="296"/>
        <item x="314"/>
        <item x="262"/>
        <item x="242"/>
        <item x="279"/>
        <item x="290"/>
        <item x="294"/>
        <item x="303"/>
        <item x="302"/>
        <item x="325"/>
        <item x="329"/>
        <item x="332"/>
        <item x="335"/>
        <item x="359"/>
        <item x="357"/>
        <item x="375"/>
        <item x="386"/>
        <item x="377"/>
        <item x="368"/>
        <item x="391"/>
        <item x="334"/>
        <item x="398"/>
        <item x="420"/>
        <item x="401"/>
        <item x="421"/>
        <item x="403"/>
        <item x="425"/>
        <item x="406"/>
        <item x="402"/>
        <item x="442"/>
        <item x="480"/>
        <item x="431"/>
        <item x="438"/>
        <item x="440"/>
        <item x="441"/>
        <item x="443"/>
        <item x="432"/>
        <item x="452"/>
        <item x="454"/>
        <item x="459"/>
        <item x="469"/>
        <item x="481"/>
        <item x="465"/>
        <item x="464"/>
        <item x="483"/>
        <item x="510"/>
        <item x="524"/>
        <item x="482"/>
        <item x="505"/>
        <item x="490"/>
        <item x="504"/>
        <item x="488"/>
        <item x="500"/>
        <item x="487"/>
        <item x="486"/>
        <item x="485"/>
        <item x="515"/>
        <item x="522"/>
        <item x="529"/>
        <item x="627"/>
        <item x="586"/>
        <item x="572"/>
        <item x="573"/>
        <item x="574"/>
        <item x="591"/>
        <item x="590"/>
        <item x="599"/>
        <item x="602"/>
        <item x="610"/>
        <item x="732"/>
        <item x="643"/>
        <item x="719"/>
        <item x="708"/>
        <item x="695"/>
        <item x="677"/>
        <item x="700"/>
        <item x="724"/>
        <item x="678"/>
        <item x="655"/>
        <item x="664"/>
        <item x="626"/>
        <item x="671"/>
        <item x="636"/>
        <item x="654"/>
        <item x="576"/>
        <item x="608"/>
        <item x="575"/>
        <item x="605"/>
        <item x="527"/>
        <item x="530"/>
        <item x="499"/>
        <item x="516"/>
        <item x="550"/>
        <item x="517"/>
        <item x="535"/>
        <item x="543"/>
        <item x="536"/>
        <item x="563"/>
        <item x="547"/>
        <item x="556"/>
        <item x="532"/>
        <item x="533"/>
        <item x="534"/>
        <item x="518"/>
        <item x="471"/>
        <item x="461"/>
        <item x="507"/>
        <item x="478"/>
        <item x="477"/>
        <item x="511"/>
        <item x="514"/>
        <item x="426"/>
        <item x="435"/>
        <item x="416"/>
        <item x="439"/>
        <item x="447"/>
        <item x="410"/>
        <item x="433"/>
        <item x="376"/>
        <item x="355"/>
        <item x="351"/>
        <item x="378"/>
        <item x="301"/>
        <item x="328"/>
        <item x="340"/>
        <item x="356"/>
        <item x="473"/>
        <item x="506"/>
        <item x="555"/>
        <item x="549"/>
        <item x="759"/>
        <item x="764"/>
        <item x="777"/>
        <item x="748"/>
        <item x="739"/>
        <item x="758"/>
        <item x="782"/>
        <item x="786"/>
        <item x="601"/>
        <item x="612"/>
        <item x="578"/>
        <item x="579"/>
        <item x="582"/>
        <item x="577"/>
        <item x="594"/>
        <item x="512"/>
        <item x="588"/>
        <item x="270"/>
        <item x="687"/>
        <item x="587"/>
        <item x="496"/>
        <item x="503"/>
        <item x="526"/>
        <item x="803"/>
        <item x="622"/>
        <item x="409"/>
        <item x="6"/>
        <item x="3"/>
        <item x="16"/>
        <item x="20"/>
        <item x="0"/>
        <item x="8"/>
        <item x="7"/>
        <item x="4"/>
        <item x="1"/>
        <item x="12"/>
        <item x="29"/>
        <item x="14"/>
        <item x="17"/>
        <item x="22"/>
        <item x="9"/>
        <item x="2"/>
        <item x="5"/>
        <item x="11"/>
        <item x="64"/>
        <item x="86"/>
        <item x="91"/>
        <item x="114"/>
        <item x="49"/>
        <item x="28"/>
        <item x="42"/>
        <item x="44"/>
        <item x="78"/>
        <item x="76"/>
        <item x="62"/>
        <item x="43"/>
        <item x="45"/>
        <item x="54"/>
        <item x="38"/>
        <item x="24"/>
        <item x="36"/>
        <item x="61"/>
        <item x="71"/>
        <item x="47"/>
        <item x="48"/>
        <item x="39"/>
        <item x="37"/>
        <item x="51"/>
        <item x="57"/>
        <item x="15"/>
        <item x="21"/>
        <item x="32"/>
        <item x="31"/>
        <item x="35"/>
        <item x="66"/>
        <item x="73"/>
        <item x="27"/>
        <item x="34"/>
        <item x="52"/>
        <item x="59"/>
        <item x="63"/>
        <item x="69"/>
        <item x="68"/>
        <item x="75"/>
        <item x="60"/>
        <item x="18"/>
        <item x="30"/>
        <item x="23"/>
        <item x="19"/>
        <item x="13"/>
        <item x="99"/>
        <item x="95"/>
        <item x="88"/>
        <item x="120"/>
        <item x="144"/>
        <item x="124"/>
        <item x="131"/>
        <item x="89"/>
        <item x="111"/>
        <item x="107"/>
        <item x="83"/>
        <item x="112"/>
        <item x="122"/>
        <item x="147"/>
        <item x="166"/>
        <item x="155"/>
        <item x="154"/>
        <item x="135"/>
        <item x="72"/>
        <item x="58"/>
        <item x="168"/>
        <item x="180"/>
        <item x="181"/>
        <item x="156"/>
        <item x="148"/>
        <item x="133"/>
        <item x="118"/>
        <item x="98"/>
        <item x="77"/>
        <item x="25"/>
        <item x="46"/>
        <item x="26"/>
        <item x="55"/>
        <item x="40"/>
        <item x="53"/>
        <item x="50"/>
        <item x="41"/>
        <item x="33"/>
        <item x="10"/>
        <item x="70"/>
        <item x="56"/>
        <item x="79"/>
        <item x="65"/>
        <item x="113"/>
        <item x="94"/>
        <item x="115"/>
        <item x="126"/>
        <item x="134"/>
        <item x="146"/>
        <item x="101"/>
        <item x="129"/>
        <item x="169"/>
        <item x="128"/>
        <item x="100"/>
        <item x="161"/>
        <item x="167"/>
        <item x="197"/>
        <item x="196"/>
        <item x="273"/>
        <item x="237"/>
        <item x="249"/>
        <item x="275"/>
        <item x="259"/>
        <item x="235"/>
        <item x="228"/>
        <item x="202"/>
        <item x="186"/>
        <item x="205"/>
        <item x="223"/>
        <item x="204"/>
        <item x="231"/>
        <item x="239"/>
        <item x="230"/>
        <item x="233"/>
        <item x="229"/>
        <item x="209"/>
        <item x="212"/>
        <item x="210"/>
        <item x="193"/>
        <item x="176"/>
        <item x="103"/>
        <item x="85"/>
        <item x="119"/>
        <item x="141"/>
        <item x="143"/>
        <item x="165"/>
        <item x="172"/>
        <item x="105"/>
        <item x="104"/>
        <item x="108"/>
        <item x="110"/>
        <item x="90"/>
        <item x="81"/>
        <item x="82"/>
        <item x="74"/>
        <item x="125"/>
        <item x="123"/>
        <item x="137"/>
        <item x="127"/>
        <item x="140"/>
        <item x="150"/>
        <item x="136"/>
        <item x="164"/>
        <item x="159"/>
        <item x="175"/>
        <item x="149"/>
        <item x="152"/>
        <item x="170"/>
        <item x="188"/>
        <item x="171"/>
        <item x="187"/>
        <item x="189"/>
        <item x="182"/>
        <item x="183"/>
        <item x="185"/>
        <item x="198"/>
        <item x="201"/>
        <item x="190"/>
        <item x="207"/>
        <item x="206"/>
        <item x="221"/>
        <item x="248"/>
        <item x="276"/>
        <item x="266"/>
        <item x="260"/>
        <item x="244"/>
        <item x="219"/>
        <item x="213"/>
        <item x="246"/>
        <item x="285"/>
        <item x="261"/>
        <item x="309"/>
        <item x="284"/>
        <item x="318"/>
        <item x="321"/>
        <item x="291"/>
        <item x="322"/>
        <item x="269"/>
        <item x="216"/>
        <item x="254"/>
        <item x="253"/>
        <item x="177"/>
        <item x="142"/>
        <item x="178"/>
        <item x="200"/>
        <item x="179"/>
        <item x="163"/>
        <item x="173"/>
        <item x="191"/>
        <item x="84"/>
        <item x="87"/>
        <item x="80"/>
        <item x="92"/>
        <item x="96"/>
        <item x="93"/>
        <item x="67"/>
        <item x="139"/>
        <item x="138"/>
        <item x="102"/>
        <item x="121"/>
        <item x="106"/>
        <item x="109"/>
        <item x="97"/>
        <item x="132"/>
        <item x="130"/>
        <item x="214"/>
        <item x="234"/>
        <item x="217"/>
        <item x="241"/>
        <item x="224"/>
        <item x="174"/>
        <item x="145"/>
        <item x="251"/>
        <item x="255"/>
        <item x="257"/>
        <item x="320"/>
        <item x="342"/>
        <item x="519"/>
        <item x="444"/>
        <item x="282"/>
        <item x="289"/>
        <item x="350"/>
        <item x="343"/>
        <item x="436"/>
        <item x="360"/>
        <item x="392"/>
        <item x="383"/>
        <item x="749"/>
        <item x="661"/>
        <item x="767"/>
        <item x="755"/>
        <item x="620"/>
        <item x="619"/>
        <item x="646"/>
        <item x="867"/>
        <item x="913"/>
        <item x="834"/>
        <item x="812"/>
        <item x="905"/>
        <item x="1011"/>
        <item x="983"/>
        <item x="948"/>
        <item x="894"/>
        <item x="923"/>
        <item x="919"/>
        <item x="947"/>
        <item x="958"/>
        <item x="901"/>
        <item x="861"/>
        <item x="841"/>
        <item x="888"/>
        <item x="840"/>
        <item x="897"/>
        <item x="931"/>
        <item x="916"/>
        <item x="992"/>
        <item x="917"/>
        <item x="940"/>
        <item x="980"/>
        <item x="978"/>
        <item x="997"/>
        <item x="944"/>
        <item x="972"/>
        <item x="951"/>
        <item x="849"/>
        <item x="836"/>
        <item x="887"/>
        <item x="852"/>
        <item x="844"/>
        <item x="859"/>
        <item x="927"/>
        <item x="909"/>
        <item x="809"/>
        <item x="799"/>
        <item x="825"/>
        <item x="819"/>
        <item x="778"/>
        <item x="792"/>
        <item x="801"/>
        <item x="804"/>
        <item x="774"/>
        <item x="746"/>
        <item x="729"/>
        <item x="715"/>
        <item x="705"/>
        <item x="741"/>
        <item x="815"/>
        <item x="787"/>
        <item x="768"/>
        <item x="765"/>
        <item x="742"/>
        <item x="714"/>
        <item x="723"/>
        <item x="707"/>
        <item x="704"/>
        <item x="737"/>
        <item x="730"/>
        <item x="722"/>
        <item x="653"/>
        <item x="681"/>
        <item x="565"/>
        <item x="675"/>
        <item x="644"/>
        <item x="668"/>
        <item x="689"/>
        <item x="672"/>
        <item x="648"/>
        <item x="652"/>
        <item x="635"/>
        <item x="607"/>
        <item x="571"/>
        <item x="592"/>
        <item x="570"/>
        <item x="528"/>
        <item x="520"/>
        <item x="508"/>
        <item x="502"/>
        <item x="479"/>
        <item x="429"/>
        <item x="437"/>
        <item x="445"/>
        <item x="463"/>
        <item x="411"/>
        <item x="388"/>
        <item x="559"/>
        <item x="545"/>
        <item x="476"/>
        <item x="330"/>
        <item x="509"/>
        <item x="371"/>
        <item x="405"/>
        <item x="484"/>
        <item x="460"/>
        <item x="491"/>
        <item x="474"/>
        <item x="537"/>
        <item x="541"/>
        <item x="372"/>
        <item x="341"/>
        <item x="280"/>
        <item x="278"/>
        <item x="286"/>
        <item x="317"/>
        <item x="307"/>
        <item x="336"/>
        <item x="319"/>
        <item x="369"/>
        <item x="352"/>
        <item x="324"/>
        <item x="348"/>
        <item x="349"/>
        <item x="370"/>
        <item x="413"/>
        <item x="382"/>
        <item x="408"/>
        <item x="397"/>
        <item x="384"/>
        <item x="362"/>
        <item x="367"/>
        <item x="363"/>
        <item x="338"/>
        <item x="298"/>
        <item x="295"/>
        <item x="299"/>
        <item x="287"/>
        <item x="263"/>
        <item x="240"/>
        <item x="250"/>
        <item x="226"/>
        <item x="256"/>
        <item x="272"/>
        <item x="222"/>
        <item x="215"/>
        <item x="220"/>
        <item x="283"/>
        <item x="267"/>
        <item x="305"/>
        <item x="312"/>
        <item x="311"/>
        <item x="337"/>
        <item x="268"/>
        <item x="315"/>
        <item x="331"/>
        <item x="292"/>
        <item x="225"/>
        <item x="218"/>
        <item x="243"/>
        <item x="252"/>
        <item x="195"/>
        <item x="238"/>
        <item x="199"/>
        <item x="203"/>
        <item x="271"/>
        <item x="192"/>
        <item x="184"/>
        <item x="194"/>
        <item x="153"/>
        <item x="160"/>
        <item x="116"/>
        <item x="117"/>
        <item x="162"/>
        <item x="157"/>
        <item x="521"/>
        <item x="489"/>
        <item x="414"/>
        <item x="430"/>
        <item x="494"/>
        <item x="540"/>
        <item x="539"/>
        <item x="531"/>
        <item x="551"/>
        <item x="554"/>
        <item x="561"/>
        <item x="604"/>
        <item x="609"/>
        <item x="597"/>
        <item x="581"/>
        <item x="600"/>
        <item x="595"/>
        <item x="546"/>
        <item x="525"/>
        <item x="553"/>
        <item x="544"/>
        <item x="564"/>
        <item x="557"/>
        <item x="580"/>
        <item x="567"/>
        <item x="596"/>
        <item x="589"/>
        <item x="618"/>
        <item x="606"/>
        <item x="624"/>
        <item x="658"/>
        <item x="680"/>
        <item x="647"/>
        <item x="663"/>
        <item x="623"/>
        <item x="650"/>
        <item x="685"/>
        <item x="691"/>
        <item x="706"/>
        <item x="702"/>
        <item x="717"/>
        <item x="728"/>
        <item x="734"/>
        <item x="754"/>
        <item x="690"/>
        <item x="674"/>
        <item x="666"/>
        <item x="641"/>
        <item x="660"/>
        <item x="667"/>
        <item x="673"/>
        <item x="694"/>
        <item x="684"/>
        <item x="712"/>
        <item x="886"/>
        <item x="881"/>
        <item x="921"/>
        <item x="934"/>
        <item x="938"/>
        <item x="957"/>
        <item x="929"/>
        <item x="974"/>
        <item x="973"/>
        <item x="966"/>
        <item x="967"/>
        <item x="981"/>
        <item x="985"/>
        <item x="993"/>
        <item x="856"/>
        <item x="873"/>
        <item x="865"/>
        <item x="857"/>
        <item x="850"/>
        <item x="858"/>
        <item x="885"/>
        <item x="877"/>
        <item x="864"/>
        <item x="868"/>
        <item x="879"/>
        <item x="890"/>
        <item x="903"/>
        <item x="910"/>
        <item x="936"/>
        <item x="935"/>
        <item x="949"/>
        <item x="950"/>
        <item x="924"/>
        <item x="906"/>
        <item x="942"/>
        <item x="960"/>
        <item x="965"/>
        <item x="962"/>
        <item x="975"/>
        <item x="968"/>
        <item x="982"/>
        <item x="987"/>
        <item x="979"/>
        <item x="984"/>
        <item x="893"/>
        <item x="898"/>
        <item x="930"/>
        <item x="926"/>
        <item x="907"/>
        <item x="793"/>
        <item x="835"/>
        <item x="822"/>
        <item x="796"/>
        <item x="798"/>
        <item x="832"/>
        <item x="848"/>
        <item x="869"/>
        <item x="875"/>
        <item x="882"/>
        <item x="874"/>
        <item x="878"/>
        <item x="872"/>
        <item x="880"/>
        <item x="899"/>
        <item x="918"/>
        <item x="911"/>
        <item x="908"/>
        <item x="912"/>
        <item x="842"/>
        <item x="818"/>
        <item x="838"/>
        <item x="854"/>
        <item x="860"/>
        <item x="871"/>
        <item x="862"/>
        <item x="891"/>
        <item x="915"/>
        <item x="914"/>
        <item x="933"/>
        <item x="945"/>
        <item x="943"/>
        <item x="963"/>
        <item x="954"/>
        <item x="670"/>
        <item x="631"/>
        <item x="669"/>
        <item x="703"/>
        <item x="744"/>
        <item x="726"/>
        <item x="716"/>
        <item x="806"/>
        <item x="770"/>
        <item x="752"/>
        <item x="621"/>
        <item x="617"/>
        <item x="616"/>
        <item x="637"/>
        <item x="651"/>
        <item x="665"/>
        <item x="656"/>
        <item x="710"/>
        <item x="733"/>
        <item x="711"/>
        <item x="696"/>
        <item x="721"/>
        <item x="727"/>
        <item x="688"/>
        <item x="640"/>
        <item x="628"/>
        <item x="638"/>
        <item x="683"/>
        <item x="698"/>
        <item x="682"/>
        <item x="743"/>
        <item x="766"/>
        <item x="761"/>
        <item x="790"/>
        <item x="788"/>
        <item x="776"/>
        <item x="773"/>
        <item x="795"/>
        <item x="830"/>
        <item x="805"/>
        <item x="811"/>
        <item x="826"/>
        <item x="720"/>
        <item x="725"/>
        <item x="736"/>
        <item x="310"/>
        <item x="379"/>
        <item x="427"/>
        <item x="404"/>
        <item x="468"/>
        <item x="492"/>
        <item x="548"/>
        <item x="568"/>
        <item x="523"/>
        <item x="495"/>
        <item x="456"/>
        <item x="497"/>
        <item x="472"/>
        <item x="451"/>
        <item x="633"/>
        <item x="562"/>
        <item x="613"/>
        <item x="585"/>
        <item x="634"/>
        <item x="625"/>
        <item x="615"/>
        <item x="632"/>
        <item x="645"/>
        <item x="304"/>
        <item x="396"/>
        <item x="373"/>
        <item x="344"/>
        <item x="381"/>
        <item x="415"/>
        <item x="428"/>
        <item x="458"/>
        <item x="501"/>
        <item x="450"/>
        <item x="449"/>
        <item x="407"/>
        <item x="498"/>
        <item x="513"/>
        <item x="542"/>
        <item x="566"/>
        <item x="583"/>
        <item x="151"/>
        <item x="326"/>
        <item x="412"/>
        <item x="423"/>
        <item x="236"/>
        <item x="227"/>
        <item x="158"/>
        <item x="211"/>
        <item x="208"/>
        <item x="245"/>
        <item x="247"/>
        <item x="277"/>
        <item x="258"/>
        <item x="265"/>
        <item x="274"/>
        <item x="300"/>
        <item x="316"/>
        <item x="293"/>
        <item x="339"/>
        <item x="358"/>
        <item x="353"/>
        <item x="366"/>
        <item x="374"/>
        <item x="394"/>
        <item x="346"/>
        <item x="347"/>
        <item x="395"/>
        <item x="434"/>
        <item x="453"/>
        <item x="448"/>
        <item x="614"/>
        <item x="281"/>
        <item x="232"/>
        <item x="264"/>
        <item x="288"/>
        <item x="313"/>
        <item x="297"/>
        <item x="306"/>
        <item x="354"/>
        <item x="387"/>
        <item x="390"/>
        <item x="365"/>
        <item x="323"/>
        <item x="462"/>
        <item x="399"/>
        <item x="457"/>
        <item x="493"/>
        <item x="538"/>
        <item x="611"/>
        <item x="466"/>
        <item x="753"/>
        <item x="718"/>
        <item x="584"/>
        <item x="603"/>
        <item x="693"/>
        <item x="701"/>
        <item x="762"/>
        <item x="769"/>
        <item x="756"/>
        <item x="757"/>
        <item x="789"/>
        <item x="783"/>
        <item x="808"/>
        <item x="817"/>
        <item x="713"/>
        <item x="629"/>
        <item x="558"/>
        <item x="569"/>
        <item x="657"/>
        <item x="630"/>
        <item x="679"/>
        <item x="692"/>
        <item x="697"/>
        <item x="676"/>
        <item x="649"/>
        <item x="598"/>
        <item x="772"/>
        <item x="892"/>
        <item x="955"/>
        <item x="952"/>
        <item x="971"/>
        <item x="961"/>
        <item x="970"/>
        <item x="781"/>
        <item x="1009"/>
        <item x="1006"/>
        <item x="1008"/>
        <item x="1014"/>
        <item x="998"/>
        <item x="1015"/>
        <item x="1018"/>
        <item x="1020"/>
        <item x="1024"/>
        <item x="1021"/>
        <item x="1028"/>
        <item x="1017"/>
        <item x="1016"/>
        <item x="1022"/>
        <item x="1026"/>
        <item x="1032"/>
        <item x="1034"/>
        <item x="1036"/>
        <item x="1035"/>
        <item x="1037"/>
        <item x="1025"/>
        <item x="1027"/>
        <item x="1031"/>
        <item x="1023"/>
        <item x="1030"/>
        <item x="1029"/>
        <item x="1033"/>
        <item x="1038"/>
        <item x="1012"/>
        <item x="995"/>
        <item x="1002"/>
        <item x="1003"/>
        <item x="1000"/>
        <item x="976"/>
        <item x="989"/>
        <item x="988"/>
        <item x="991"/>
        <item x="999"/>
        <item x="1001"/>
        <item x="1004"/>
        <item x="1010"/>
        <item x="1019"/>
        <item x="1013"/>
        <item x="1005"/>
        <item x="904"/>
        <item x="946"/>
        <item x="986"/>
        <item x="1007"/>
        <item x="994"/>
        <item x="996"/>
        <item x="964"/>
        <item x="969"/>
        <item x="977"/>
        <item x="990"/>
        <item x="883"/>
        <item x="851"/>
        <item x="855"/>
        <item x="884"/>
        <item x="853"/>
        <item x="870"/>
        <item x="896"/>
        <item x="925"/>
        <item x="937"/>
        <item x="939"/>
        <item x="959"/>
        <item x="922"/>
        <item x="419"/>
        <item x="779"/>
        <item x="709"/>
        <item x="802"/>
        <item x="816"/>
        <item x="823"/>
        <item x="385"/>
        <item x="686"/>
        <item x="642"/>
        <item x="876"/>
        <item x="831"/>
        <item x="895"/>
        <item x="863"/>
        <item x="845"/>
        <item x="750"/>
        <item x="785"/>
        <item x="740"/>
        <item x="747"/>
        <item x="771"/>
        <item x="800"/>
        <item x="791"/>
        <item x="797"/>
        <item x="810"/>
        <item x="839"/>
        <item x="829"/>
        <item x="824"/>
        <item x="821"/>
        <item x="828"/>
        <item x="807"/>
        <item x="820"/>
        <item x="843"/>
        <item x="846"/>
        <item x="794"/>
        <item x="827"/>
        <item x="775"/>
        <item x="738"/>
        <item x="745"/>
        <item x="760"/>
        <item x="735"/>
        <item x="763"/>
        <item x="780"/>
        <item x="784"/>
        <item x="813"/>
        <item x="814"/>
        <item x="751"/>
        <item x="833"/>
        <item x="837"/>
        <item x="847"/>
        <item x="866"/>
        <item x="659"/>
        <item x="639"/>
        <item x="662"/>
        <item x="699"/>
        <item x="731"/>
        <item x="552"/>
        <item x="560"/>
        <item x="593"/>
        <item x="928"/>
        <item x="920"/>
        <item x="902"/>
        <item x="932"/>
        <item x="956"/>
        <item x="953"/>
        <item x="941"/>
        <item x="889"/>
        <item x="9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dataField="1" showAll="0"/>
    <pivotField numFmtId="164" showAll="0"/>
    <pivotField numFmtId="165" showAll="0"/>
    <pivotField axis="axisPage" multipleItemSelectionAllowed="1" showAll="0">
      <items count="4">
        <item x="2"/>
        <item x="0"/>
        <item x="1"/>
        <item t="default"/>
      </items>
    </pivotField>
  </pivotFields>
  <rowFields count="1">
    <field x="0"/>
  </rowFields>
  <rowItems count="16">
    <i>
      <x v="156"/>
    </i>
    <i>
      <x v="172"/>
    </i>
    <i>
      <x v="171"/>
    </i>
    <i>
      <x v="416"/>
    </i>
    <i>
      <x v="328"/>
    </i>
    <i>
      <x v="934"/>
    </i>
    <i>
      <x v="284"/>
    </i>
    <i>
      <x v="225"/>
    </i>
    <i>
      <x v="477"/>
    </i>
    <i>
      <x v="523"/>
    </i>
    <i>
      <x v="924"/>
    </i>
    <i>
      <x v="466"/>
    </i>
    <i>
      <x v="429"/>
    </i>
    <i>
      <x v="475"/>
    </i>
    <i>
      <x v="327"/>
    </i>
    <i t="grand">
      <x/>
    </i>
  </rowItems>
  <colItems count="1">
    <i/>
  </colItems>
  <pageFields count="1">
    <pageField fld="14" hier="-1"/>
  </pageFields>
  <dataFields count="1">
    <dataField name="LB Unmet 2015" fld="11" baseField="0" baseItem="156" numFmtId="3"/>
  </dataField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29EB09-87DE-442C-AB60-3C34E4B6D08A}" name="Pvt_State"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H5" firstHeaderRow="0" firstDataRow="1" firstDataCol="1"/>
  <pivotFields count="15">
    <pivotField showAll="0"/>
    <pivotField showAll="0"/>
    <pivotField showAll="0"/>
    <pivotField showAll="0"/>
    <pivotField showAll="0"/>
    <pivotField showAll="0"/>
    <pivotField dataField="1" numFmtId="164" showAll="0"/>
    <pivotField dataField="1" showAll="0"/>
    <pivotField dataField="1" showAll="0"/>
    <pivotField dataField="1" showAll="0"/>
    <pivotField dataField="1" showAll="0"/>
    <pivotField dataField="1" showAll="0"/>
    <pivotField dataField="1" numFmtId="164" showAll="0"/>
    <pivotField numFmtId="165" showAll="0"/>
    <pivotField axis="axisRow" showAll="0">
      <items count="4">
        <item x="2"/>
        <item x="0"/>
        <item x="1"/>
        <item t="default"/>
      </items>
    </pivotField>
  </pivotFields>
  <rowFields count="1">
    <field x="14"/>
  </rowFields>
  <rowItems count="4">
    <i>
      <x/>
    </i>
    <i>
      <x v="1"/>
    </i>
    <i>
      <x v="2"/>
    </i>
    <i t="grand">
      <x/>
    </i>
  </rowItems>
  <colFields count="1">
    <field x="-2"/>
  </colFields>
  <colItems count="7">
    <i>
      <x/>
    </i>
    <i i="1">
      <x v="1"/>
    </i>
    <i i="2">
      <x v="2"/>
    </i>
    <i i="3">
      <x v="3"/>
    </i>
    <i i="4">
      <x v="4"/>
    </i>
    <i i="5">
      <x v="5"/>
    </i>
    <i i="6">
      <x v="6"/>
    </i>
  </colItems>
  <dataFields count="7">
    <dataField name="LB Needed 2015" fld="9" baseField="14" baseItem="0" numFmtId="3"/>
    <dataField name="LB Distributed 2015" fld="10" baseField="14" baseItem="0" numFmtId="3"/>
    <dataField name="LB Unmet 2015" fld="11" baseField="14" baseItem="0" numFmtId="3"/>
    <dataField name="FI People 2015" fld="8" baseField="14" baseItem="0" numFmtId="3"/>
    <dataField name="FI Rate 2015 (Avg)" fld="7" subtotal="average" baseField="14" baseItem="0" numFmtId="164"/>
    <dataField name="Coverage 2015 (Avg)" fld="12" subtotal="average" baseField="14" baseItem="0" numFmtId="164"/>
    <dataField name="Coverage 2014 (Avg)" fld="6" subtotal="average" baseField="14"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Label" xr10:uid="{23A22E1E-4EFC-4E33-AC42-8AE49C93BCD0}" sourceName="State (Label)">
  <pivotTables>
    <pivotTable tabId="4" name="Pvt_State"/>
    <pivotTable tabId="4" name="Pvt_TopTracts"/>
    <pivotTable tabId="4" name="PivotTable3"/>
    <pivotTable tabId="4" name="PivotTable4"/>
    <pivotTable tabId="4" name="PivotTable5"/>
  </pivotTables>
  <data>
    <tabular pivotCacheId="192596993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Label)" xr10:uid="{4F0EEBDC-80AA-41A4-AC8B-C1A4106E6855}" cache="Slicer_State__Label" caption="State Label" columnCoun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57C43E-7617-49B4-88CD-C8CD244C62A5}" name="Data" displayName="Data" ref="A1:AT1040" totalsRowShown="0">
  <autoFilter ref="A1:AT1040" xr:uid="{E757C43E-7617-49B4-88CD-C8CD244C62A5}"/>
  <tableColumns count="46">
    <tableColumn id="1" xr3:uid="{E836EEA9-A528-437D-AF78-A78BDC8EC48F}" name="STATEFP10"/>
    <tableColumn id="2" xr3:uid="{684F385E-86EF-4C68-A7BC-0D977861DC2F}" name="COUNTYFP10"/>
    <tableColumn id="3" xr3:uid="{ED89EFD7-9857-4EEB-915B-7F35DB7D22A6}" name="TRACTCE10"/>
    <tableColumn id="4" xr3:uid="{C7349F19-BD77-4F50-A2D3-CE622697DBDD}" name="GEOID10"/>
    <tableColumn id="5" xr3:uid="{7F07B23D-48CB-4CD3-9F01-5A97A964DB4A}" name="NAME10"/>
    <tableColumn id="6" xr3:uid="{68557F6B-446F-42D3-977B-98CE92817DC5}" name="NAMELSAD10"/>
    <tableColumn id="7" xr3:uid="{78E9A64C-2CA4-4F8B-A593-1A3AF88AB63A}" name="MTFCC10"/>
    <tableColumn id="8" xr3:uid="{B816DA29-376B-48EA-9F18-0365CCD0FF82}" name="FUNCSTAT10"/>
    <tableColumn id="9" xr3:uid="{DE46817A-D385-44B8-9E4C-24C4A6D53F3A}" name="ALAND10"/>
    <tableColumn id="10" xr3:uid="{6BA5F335-BD10-45C4-A746-5CEE9559B5E5}" name="AWATER10"/>
    <tableColumn id="11" xr3:uid="{4B63A592-2190-4ED7-838C-C5C6931035A6}" name="GEOGRAPH"/>
    <tableColumn id="12" xr3:uid="{C9A8E95C-B38E-425C-B8FF-9BF67C5B841B}" name="TRACT"/>
    <tableColumn id="13" xr3:uid="{1F13D194-8372-4392-8CCF-58A8F7E1F9B7}" name="POVERTY200"/>
    <tableColumn id="14" xr3:uid="{FF5B3DAA-75AB-4E3E-9B12-4CD57A40BF7A}" name="TRACTCE"/>
    <tableColumn id="15" xr3:uid="{778733E0-7283-4A37-AB60-CDCDD8BCDAE3}" name="PERCENT_CA"/>
    <tableColumn id="16" xr3:uid="{A1C9CFF8-330D-4418-8592-5F65CBA6AA11}" name="PERCENT_TR"/>
    <tableColumn id="17" xr3:uid="{E4022CA1-02BC-465F-947F-F92841BAF464}" name="PERCENT_WA"/>
    <tableColumn id="18" xr3:uid="{262C4080-7FA1-420F-B697-E6081D841C0B}" name="TOTAL_POP"/>
    <tableColumn id="19" xr3:uid="{FBAA419F-4F3C-4F54-B8EC-6EC1AB70CF43}" name="UNEMPLOYME"/>
    <tableColumn id="20" xr3:uid="{B0F2E4BA-C7C4-42F8-95A3-BA7F8FE26A9E}" name="POVERTY_RA"/>
    <tableColumn id="21" xr3:uid="{C763FE0D-AF5E-4CB8-8E64-D842CE215E09}" name="MEDIAN_INC"/>
    <tableColumn id="22" xr3:uid="{FB98C0CA-380B-426A-BA55-6B312CD7D75F}" name="PERCENT_BL"/>
    <tableColumn id="23" xr3:uid="{111F74E2-AF10-43B9-988A-61CE3F4E9D01}" name="PERCENT_HI"/>
    <tableColumn id="24" xr3:uid="{B712B241-A71E-4279-ABDE-EF4562C72D2A}" name="HOME_OWN"/>
    <tableColumn id="25" xr3:uid="{99EACDD3-AF9A-4DE7-A3EE-2E256AD01489}" name="F15_FI_RATE"/>
    <tableColumn id="26" xr3:uid="{BB2F42E9-D07E-4FA2-A6E5-61B8EA9D2D88}" name="F15_FI_POP"/>
    <tableColumn id="27" xr3:uid="{A399E319-703C-4A47-A95C-485733382460}" name="F15_LB_NEED"/>
    <tableColumn id="28" xr3:uid="{88DFB821-C81B-4429-94C1-698012B891DF}" name="F15_LB_UNME"/>
    <tableColumn id="29" xr3:uid="{351298B0-E5DA-4881-9D79-11FB7C7DE135}" name="F15_DISTRIB"/>
    <tableColumn id="30" xr3:uid="{EDAC97E9-7981-40BA-A09C-1CE6D174D667}" name="F15_PPIN"/>
    <tableColumn id="31" xr3:uid="{7800807D-2D14-4841-99E0-FB2C13E067F2}" name="FY_FI_RATE"/>
    <tableColumn id="32" xr3:uid="{D546F2F4-FAFF-4E18-8332-0C94D80A7982}" name="FY_FI_POP"/>
    <tableColumn id="33" xr3:uid="{4795DCE2-7598-4597-AD24-0CA7C2ADF27A}" name="FY_LB_UNME"/>
    <tableColumn id="34" xr3:uid="{D7F6F115-D57D-45DB-97A4-81724A646D4F}" name="FY_DISTRIB"/>
    <tableColumn id="35" xr3:uid="{417A399F-6CB5-4B8A-878E-836C1952EDA4}" name="FY_PPIN"/>
    <tableColumn id="36" xr3:uid="{61A13B3A-EE54-41F4-95C0-49A888CBC91B}" name="F14_FI_RATE"/>
    <tableColumn id="37" xr3:uid="{8617C16D-6232-439E-805B-13ED652EEFF2}" name="F14_LB_UNME"/>
    <tableColumn id="38" xr3:uid="{F2311A50-A0A3-4C89-B0F0-8DB43582D11D}" name="F14_DISTRIB"/>
    <tableColumn id="39" xr3:uid="{D626A971-60D4-4471-BA83-169D2DF583D4}" name="F14_PPIN"/>
    <tableColumn id="40" xr3:uid="{8CDA2D7E-2C93-4E05-9785-BD8A96661FA0}" name="GIS_ID"/>
    <tableColumn id="41" xr3:uid="{9BB53800-6111-4102-AE99-E76D5753DF32}" name="GLOBALID"/>
    <tableColumn id="42" xr3:uid="{2C28106E-434F-4360-AD35-F4E6B79C6012}" name="CREATED"/>
    <tableColumn id="43" xr3:uid="{888EAD61-AB54-48F1-B21F-FD9A5C45AB38}" name="EDITED"/>
    <tableColumn id="44" xr3:uid="{57250C53-08F7-4F20-B329-EC6061F68973}" name="SHAPEAREA"/>
    <tableColumn id="45" xr3:uid="{F5BF5C8B-C6BB-4E9A-8DFE-92BD49494CE8}" name="SHAPELEN"/>
    <tableColumn id="46" xr3:uid="{DAB34220-CBE0-4923-B1C1-DD64797100F2}" name="OBJECTID"/>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B9082D-202D-4050-9BFD-C3E1ED463987}" name="StateMap" displayName="StateMap" ref="U6:V9" totalsRowShown="0" headerRowDxfId="65">
  <autoFilter ref="U6:V9" xr:uid="{72B9082D-202D-4050-9BFD-C3E1ED463987}"/>
  <tableColumns count="2">
    <tableColumn id="1" xr3:uid="{D8748504-3FBB-4CA4-87E1-0214035B6293}" name="Code"/>
    <tableColumn id="2" xr3:uid="{44E2DF7B-7BE9-4BE3-9F54-015A68402A59}" name="State"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189017-F2F5-4350-A0F8-63CB675E657E}" name="CalcsTable" displayName="CalcsTable" ref="A1:P1040" totalsRowShown="0">
  <autoFilter ref="A1:P1040" xr:uid="{F6189017-F2F5-4350-A0F8-63CB675E657E}"/>
  <tableColumns count="16">
    <tableColumn id="1" xr3:uid="{31BB4F06-C3C0-4DC8-AE3A-44E0F0B0CD2D}" name="Tract_ID">
      <calculatedColumnFormula>_xlfn.XLOOKUP(Data[[#This Row],[GEOID10]],CAFB_HungerEstimates!D:D,CAFB_HungerEstimates!D:D,,0)</calculatedColumnFormula>
    </tableColumn>
    <tableColumn id="2" xr3:uid="{9B84CF69-79DD-4387-9299-985F5D3DBF82}" name="STATEFP10">
      <calculatedColumnFormula>_xlfn.XLOOKUP(Data[[#This Row],[STATEFP10]],CAFB_HungerEstimates!A:A,CAFB_HungerEstimates!A:A,,0)</calculatedColumnFormula>
    </tableColumn>
    <tableColumn id="3" xr3:uid="{C87C1DB9-843A-46F0-917A-7328C0C8F45B}" name="FI Rate (2014)">
      <calculatedColumnFormula>_xlfn.XLOOKUP(Data[[#This Row],[F14_FI_RATE]],CAFB_HungerEstimates!AJ:AJ,CAFB_HungerEstimates!AJ:AJ,,0)</calculatedColumnFormula>
    </tableColumn>
    <tableColumn id="4" xr3:uid="{2E37572A-0B12-4399-9552-79F43A02BBD7}" name="Pounds Distributed (2014)">
      <calculatedColumnFormula>_xlfn.XLOOKUP(Data[[#This Row],[F14_DISTRIB]],CAFB_HungerEstimates!AL:AL,CAFB_HungerEstimates!AL:AL,,0)</calculatedColumnFormula>
    </tableColumn>
    <tableColumn id="5" xr3:uid="{602B0350-F9DB-4D28-99ED-346D3825F699}" name="Unmet Pounds (2014)">
      <calculatedColumnFormula>_xlfn.XLOOKUP(Data[[#This Row],[F14_LB_UNME]],CAFB_HungerEstimates!AK:AK,CAFB_HungerEstimates!AK:AK,,0)</calculatedColumnFormula>
    </tableColumn>
    <tableColumn id="6" xr3:uid="{9E35B6E2-AEB8-44D9-BE98-A998B602090D}" name="Pounds Needed (2014)">
      <calculatedColumnFormula>IFERROR(D2+E2,0)</calculatedColumnFormula>
    </tableColumn>
    <tableColumn id="7" xr3:uid="{9D30E1F3-B395-4F81-B003-D490AA9D5C9C}" name=" Coverage % (2014)" dataDxfId="63" dataCellStyle="Percent">
      <calculatedColumnFormula>IFERROR(D2/F2,0)</calculatedColumnFormula>
    </tableColumn>
    <tableColumn id="8" xr3:uid="{91508223-3B76-4881-BC20-48F9D28CBE72}" name="FI Rate (2015)">
      <calculatedColumnFormula>_xlfn.XLOOKUP(Data[[#This Row],[F15_FI_RATE]],CAFB_HungerEstimates!Y:Y,CAFB_HungerEstimates!Y:Y,,0)</calculatedColumnFormula>
    </tableColumn>
    <tableColumn id="9" xr3:uid="{49B5DBE2-079C-4919-82F6-9B460C6048D0}" name="FI People (2015)">
      <calculatedColumnFormula>_xlfn.XLOOKUP(Data[[#This Row],[F15_FI_POP]],CAFB_HungerEstimates!Z:Z,CAFB_HungerEstimates!Z:Z,,0)</calculatedColumnFormula>
    </tableColumn>
    <tableColumn id="10" xr3:uid="{309CACAF-AB20-462A-A13B-1B4BED1D4B3D}" name="Pounds Needed (2015)">
      <calculatedColumnFormula>_xlfn.XLOOKUP(Data[[#This Row],[F15_LB_NEED]],CAFB_HungerEstimates!AA:AA,CAFB_HungerEstimates!AA:AA,,0)</calculatedColumnFormula>
    </tableColumn>
    <tableColumn id="11" xr3:uid="{4BF5A4A7-C883-418D-B2A3-14105F0D4921}" name="Pounds Distributed (2015)">
      <calculatedColumnFormula>_xlfn.XLOOKUP(Data[[#This Row],[F15_DISTRIB]],CAFB_HungerEstimates!AC:AC,CAFB_HungerEstimates!AC:AC,,0)</calculatedColumnFormula>
    </tableColumn>
    <tableColumn id="12" xr3:uid="{3B0C9969-DDFF-49AA-9DAF-7E54F260415F}" name="Unmet Pounds (2015)">
      <calculatedColumnFormula>_xlfn.XLOOKUP(Data[[#This Row],[F15_LB_UNME]],CAFB_HungerEstimates!AB:AB,CAFB_HungerEstimates!AB:AB,,0)</calculatedColumnFormula>
    </tableColumn>
    <tableColumn id="13" xr3:uid="{67EF6298-B6D2-4064-841F-95CE64D9A8A5}" name=" Coverage % (2015)" dataDxfId="62" dataCellStyle="Percent">
      <calculatedColumnFormula>IFERROR(K2/J2,0)</calculatedColumnFormula>
    </tableColumn>
    <tableColumn id="14" xr3:uid="{036E3CCD-DDAD-46A6-B4CA-2D35606B7EE7}" name="Unmet per Person (2015)" dataDxfId="61">
      <calculatedColumnFormula>IFERROR(L2/I2,0)</calculatedColumnFormula>
    </tableColumn>
    <tableColumn id="15" xr3:uid="{B5D1EFE3-9E89-4CDA-96A8-C732E0EDE3D1}" name="State (Label)" dataDxfId="60">
      <calculatedColumnFormula>IFERROR(_xlfn.XLOOKUP(Data[[#This Row],[STATEFP10]],StateMap[Code],StateMap[State],,0),"UNK")</calculatedColumnFormula>
    </tableColumn>
    <tableColumn id="16" xr3:uid="{B4C11875-9C01-41BD-BF4B-C6CEAB6DEC71}" name="State Full" dataDxfId="59">
      <calculatedColumnFormula>IF(CalcsTable[[#This Row],[State (Label)]]="MD","Maryland",IF(CalcsTable[[#This Row],[State (Label)]]="DC","District of Columbia","Virginia"))</calculatedColumnFormula>
    </tableColumn>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A7A227-D58C-4723-A721-2B2C00B3EA91}" name="Table2" displayName="Table2" ref="K1:L4" totalsRowShown="0">
  <autoFilter ref="K1:L4" xr:uid="{3BA7A227-D58C-4723-A721-2B2C00B3EA91}"/>
  <tableColumns count="2">
    <tableColumn id="1" xr3:uid="{FD713E8C-4B89-48B0-9F1F-0843B797B9A1}" name="State Full"/>
    <tableColumn id="2" xr3:uid="{9B47217F-ECA8-4BD9-97DF-EDD2836F8C5D}" name=" Coverage % (2015)" dataDxfId="5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006A3-7319-4A09-8423-18ECB32F1B25}">
  <dimension ref="A1:AT1040"/>
  <sheetViews>
    <sheetView topLeftCell="Q1" workbookViewId="0">
      <selection activeCell="I14" sqref="I14"/>
    </sheetView>
  </sheetViews>
  <sheetFormatPr defaultRowHeight="15" x14ac:dyDescent="0.25"/>
  <cols>
    <col min="1" max="1" width="12.7109375" customWidth="1"/>
    <col min="2" max="2" width="15" customWidth="1"/>
    <col min="3" max="3" width="13.5703125" customWidth="1"/>
    <col min="4" max="4" width="11.140625" customWidth="1"/>
    <col min="5" max="5" width="10.42578125" customWidth="1"/>
    <col min="6" max="6" width="15.140625" customWidth="1"/>
    <col min="7" max="7" width="11.5703125" customWidth="1"/>
    <col min="8" max="8" width="14.5703125" customWidth="1"/>
    <col min="9" max="9" width="11.28515625" customWidth="1"/>
    <col min="10" max="10" width="12.7109375" customWidth="1"/>
    <col min="11" max="11" width="13.5703125" customWidth="1"/>
    <col min="13" max="13" width="14.42578125" customWidth="1"/>
    <col min="14" max="14" width="11.5703125" customWidth="1"/>
    <col min="15" max="15" width="15.140625" customWidth="1"/>
    <col min="16" max="16" width="14.85546875" customWidth="1"/>
    <col min="17" max="17" width="15.5703125" customWidth="1"/>
    <col min="18" max="18" width="13.28515625" customWidth="1"/>
    <col min="19" max="19" width="16" customWidth="1"/>
    <col min="20" max="22" width="14.7109375" customWidth="1"/>
    <col min="23" max="23" width="14.5703125" customWidth="1"/>
    <col min="24" max="24" width="14.28515625" customWidth="1"/>
    <col min="25" max="25" width="14" customWidth="1"/>
    <col min="26" max="26" width="13.140625" customWidth="1"/>
    <col min="27" max="27" width="15.140625" customWidth="1"/>
    <col min="28" max="28" width="15.42578125" customWidth="1"/>
    <col min="29" max="29" width="14.140625" customWidth="1"/>
    <col min="30" max="30" width="11.28515625" customWidth="1"/>
    <col min="31" max="31" width="13.140625" customWidth="1"/>
    <col min="32" max="32" width="12.28515625" customWidth="1"/>
    <col min="33" max="33" width="14.5703125" customWidth="1"/>
    <col min="34" max="34" width="13.28515625" customWidth="1"/>
    <col min="35" max="35" width="10.42578125" customWidth="1"/>
    <col min="36" max="36" width="14" customWidth="1"/>
    <col min="37" max="37" width="15.42578125" customWidth="1"/>
    <col min="38" max="38" width="14.140625" customWidth="1"/>
    <col min="39" max="39" width="13" customWidth="1"/>
    <col min="41" max="41" width="12.28515625" customWidth="1"/>
    <col min="42" max="42" width="11.7109375" customWidth="1"/>
    <col min="43" max="43" width="9.85546875" customWidth="1"/>
    <col min="44" max="44" width="13.85546875" customWidth="1"/>
    <col min="45" max="45" width="12.7109375" customWidth="1"/>
    <col min="46" max="46" width="12"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25">
      <c r="A2">
        <v>24</v>
      </c>
      <c r="B2">
        <v>31</v>
      </c>
      <c r="C2">
        <v>700204</v>
      </c>
      <c r="D2">
        <v>24031700204</v>
      </c>
      <c r="E2">
        <v>7002.04</v>
      </c>
      <c r="F2" t="s">
        <v>46</v>
      </c>
      <c r="G2" t="s">
        <v>47</v>
      </c>
      <c r="H2" t="s">
        <v>48</v>
      </c>
      <c r="I2">
        <v>37656615</v>
      </c>
      <c r="J2">
        <v>104362</v>
      </c>
      <c r="K2">
        <v>24031700204</v>
      </c>
      <c r="L2">
        <v>700204</v>
      </c>
      <c r="M2">
        <v>0</v>
      </c>
      <c r="N2">
        <v>700204</v>
      </c>
      <c r="O2">
        <v>96.9</v>
      </c>
      <c r="P2">
        <v>1.4</v>
      </c>
      <c r="Q2">
        <v>1.7</v>
      </c>
      <c r="R2">
        <v>2059</v>
      </c>
      <c r="S2">
        <v>6.7000000000000004E-2</v>
      </c>
      <c r="T2">
        <v>3.4000000000000002E-2</v>
      </c>
      <c r="U2">
        <v>84175</v>
      </c>
      <c r="V2">
        <v>7.0000000000000001E-3</v>
      </c>
      <c r="W2">
        <v>9.5000000000000001E-2</v>
      </c>
      <c r="X2">
        <v>0.94299999999999995</v>
      </c>
      <c r="Y2">
        <v>5.3999999999999999E-2</v>
      </c>
      <c r="Z2">
        <v>111.18600000000001</v>
      </c>
      <c r="AA2">
        <v>23349.06</v>
      </c>
      <c r="AB2">
        <v>23349.06</v>
      </c>
      <c r="AC2">
        <v>0</v>
      </c>
      <c r="AD2">
        <v>0</v>
      </c>
      <c r="AE2">
        <v>5.4</v>
      </c>
      <c r="AF2">
        <v>111.18600000000001</v>
      </c>
      <c r="AG2">
        <v>23349.06</v>
      </c>
      <c r="AH2">
        <v>0</v>
      </c>
      <c r="AI2">
        <v>0</v>
      </c>
      <c r="AJ2">
        <v>5.5</v>
      </c>
      <c r="AK2">
        <v>24959.55</v>
      </c>
      <c r="AL2">
        <v>0</v>
      </c>
      <c r="AM2">
        <v>0</v>
      </c>
      <c r="AN2" t="s">
        <v>49</v>
      </c>
      <c r="AO2" t="s">
        <v>50</v>
      </c>
      <c r="AR2">
        <v>0</v>
      </c>
      <c r="AS2">
        <v>0</v>
      </c>
      <c r="AT2">
        <v>1</v>
      </c>
    </row>
    <row r="3" spans="1:46" x14ac:dyDescent="0.25">
      <c r="A3">
        <v>24</v>
      </c>
      <c r="B3">
        <v>31</v>
      </c>
      <c r="C3">
        <v>700208</v>
      </c>
      <c r="D3">
        <v>24031700208</v>
      </c>
      <c r="E3">
        <v>7002.08</v>
      </c>
      <c r="F3" t="s">
        <v>51</v>
      </c>
      <c r="G3" t="s">
        <v>47</v>
      </c>
      <c r="H3" t="s">
        <v>48</v>
      </c>
      <c r="I3">
        <v>13713433</v>
      </c>
      <c r="J3">
        <v>28933</v>
      </c>
      <c r="K3">
        <v>24031700208</v>
      </c>
      <c r="L3">
        <v>700208</v>
      </c>
      <c r="M3">
        <v>0</v>
      </c>
      <c r="N3">
        <v>700208</v>
      </c>
      <c r="O3">
        <v>96.3</v>
      </c>
      <c r="P3">
        <v>3.3</v>
      </c>
      <c r="Q3">
        <v>0.4</v>
      </c>
      <c r="R3">
        <v>1937</v>
      </c>
      <c r="S3">
        <v>4.9000000000000002E-2</v>
      </c>
      <c r="T3">
        <v>7.0000000000000001E-3</v>
      </c>
      <c r="U3">
        <v>100375</v>
      </c>
      <c r="V3">
        <v>2.1000000000000001E-2</v>
      </c>
      <c r="W3">
        <v>4.4999999999999998E-2</v>
      </c>
      <c r="X3">
        <v>0.95599999999999996</v>
      </c>
      <c r="Y3">
        <v>4.2000000000000003E-2</v>
      </c>
      <c r="Z3">
        <v>81.353999999999999</v>
      </c>
      <c r="AA3">
        <v>17084.34</v>
      </c>
      <c r="AB3">
        <v>17084.34</v>
      </c>
      <c r="AC3">
        <v>0</v>
      </c>
      <c r="AD3">
        <v>0</v>
      </c>
      <c r="AE3">
        <v>4.2</v>
      </c>
      <c r="AF3">
        <v>81.435354000000004</v>
      </c>
      <c r="AG3">
        <v>17101.424340000001</v>
      </c>
      <c r="AH3">
        <v>0</v>
      </c>
      <c r="AI3">
        <v>0</v>
      </c>
      <c r="AJ3">
        <v>4.0999999999999996</v>
      </c>
      <c r="AK3">
        <v>15885.449841</v>
      </c>
      <c r="AL3">
        <v>0</v>
      </c>
      <c r="AM3">
        <v>0</v>
      </c>
      <c r="AN3" t="s">
        <v>52</v>
      </c>
      <c r="AO3" t="s">
        <v>53</v>
      </c>
      <c r="AR3">
        <v>0</v>
      </c>
      <c r="AS3">
        <v>0</v>
      </c>
      <c r="AT3">
        <v>2</v>
      </c>
    </row>
    <row r="4" spans="1:46" x14ac:dyDescent="0.25">
      <c r="A4">
        <v>24</v>
      </c>
      <c r="B4">
        <v>31</v>
      </c>
      <c r="C4">
        <v>700312</v>
      </c>
      <c r="D4">
        <v>24031700312</v>
      </c>
      <c r="E4">
        <v>7003.12</v>
      </c>
      <c r="F4" t="s">
        <v>54</v>
      </c>
      <c r="G4" t="s">
        <v>47</v>
      </c>
      <c r="H4" t="s">
        <v>48</v>
      </c>
      <c r="I4">
        <v>58083234</v>
      </c>
      <c r="J4">
        <v>2214369</v>
      </c>
      <c r="K4">
        <v>24031700312</v>
      </c>
      <c r="L4">
        <v>700312</v>
      </c>
      <c r="M4">
        <v>0</v>
      </c>
      <c r="N4">
        <v>700312</v>
      </c>
      <c r="O4">
        <v>92.7</v>
      </c>
      <c r="P4">
        <v>6.3</v>
      </c>
      <c r="Q4">
        <v>1</v>
      </c>
      <c r="R4">
        <v>5980</v>
      </c>
      <c r="S4">
        <v>2.8000000000000001E-2</v>
      </c>
      <c r="T4">
        <v>2.5999999999999999E-2</v>
      </c>
      <c r="U4">
        <v>132993</v>
      </c>
      <c r="V4">
        <v>0.18099999999999999</v>
      </c>
      <c r="W4">
        <v>9.6000000000000002E-2</v>
      </c>
      <c r="X4">
        <v>0.82</v>
      </c>
      <c r="Y4">
        <v>4.4999999999999998E-2</v>
      </c>
      <c r="Z4">
        <v>269.10000000000002</v>
      </c>
      <c r="AA4">
        <v>56511</v>
      </c>
      <c r="AB4">
        <v>56511</v>
      </c>
      <c r="AC4">
        <v>0</v>
      </c>
      <c r="AD4">
        <v>0</v>
      </c>
      <c r="AE4">
        <v>4.5</v>
      </c>
      <c r="AF4">
        <v>268.83089999999999</v>
      </c>
      <c r="AG4">
        <v>56454.489000000001</v>
      </c>
      <c r="AH4">
        <v>0</v>
      </c>
      <c r="AI4">
        <v>0</v>
      </c>
      <c r="AJ4">
        <v>4.9000000000000004</v>
      </c>
      <c r="AK4">
        <v>58221.180102999999</v>
      </c>
      <c r="AL4">
        <v>123.12</v>
      </c>
      <c r="AM4">
        <v>0.44314799999999999</v>
      </c>
      <c r="AN4" t="s">
        <v>55</v>
      </c>
      <c r="AO4" t="s">
        <v>56</v>
      </c>
      <c r="AR4">
        <v>0</v>
      </c>
      <c r="AS4">
        <v>0</v>
      </c>
      <c r="AT4">
        <v>3</v>
      </c>
    </row>
    <row r="5" spans="1:46" x14ac:dyDescent="0.25">
      <c r="A5">
        <v>24</v>
      </c>
      <c r="B5">
        <v>31</v>
      </c>
      <c r="C5">
        <v>700103</v>
      </c>
      <c r="D5">
        <v>24031700103</v>
      </c>
      <c r="E5">
        <v>7001.03</v>
      </c>
      <c r="F5" t="s">
        <v>57</v>
      </c>
      <c r="G5" t="s">
        <v>47</v>
      </c>
      <c r="H5" t="s">
        <v>48</v>
      </c>
      <c r="I5">
        <v>70050067</v>
      </c>
      <c r="J5">
        <v>385901</v>
      </c>
      <c r="K5">
        <v>24031700103</v>
      </c>
      <c r="L5">
        <v>700103</v>
      </c>
      <c r="M5">
        <v>0</v>
      </c>
      <c r="N5">
        <v>700103</v>
      </c>
      <c r="O5">
        <v>94</v>
      </c>
      <c r="P5">
        <v>4.0999999999999996</v>
      </c>
      <c r="Q5">
        <v>1.9</v>
      </c>
      <c r="R5">
        <v>5776</v>
      </c>
      <c r="S5">
        <v>6.6000000000000003E-2</v>
      </c>
      <c r="T5">
        <v>3.3000000000000002E-2</v>
      </c>
      <c r="U5">
        <v>154265</v>
      </c>
      <c r="V5">
        <v>9.6000000000000002E-2</v>
      </c>
      <c r="W5">
        <v>6.9000000000000006E-2</v>
      </c>
      <c r="X5">
        <v>0.94399999999999995</v>
      </c>
      <c r="Y5">
        <v>4.2999999999999997E-2</v>
      </c>
      <c r="Z5">
        <v>248.36799999999999</v>
      </c>
      <c r="AA5">
        <v>52157.279999999999</v>
      </c>
      <c r="AB5">
        <v>50958.413291999997</v>
      </c>
      <c r="AC5">
        <v>1198.866708</v>
      </c>
      <c r="AD5">
        <v>4.8269770000000003</v>
      </c>
      <c r="AE5">
        <v>4.3</v>
      </c>
      <c r="AF5">
        <v>248.61636799999999</v>
      </c>
      <c r="AG5">
        <v>50645.974373999998</v>
      </c>
      <c r="AH5">
        <v>1563.462906</v>
      </c>
      <c r="AI5">
        <v>6.2886559999999996</v>
      </c>
      <c r="AJ5">
        <v>3.8</v>
      </c>
      <c r="AK5">
        <v>45539.408894</v>
      </c>
      <c r="AL5">
        <v>1007.93</v>
      </c>
      <c r="AM5">
        <v>4.5473169999999996</v>
      </c>
      <c r="AN5" t="s">
        <v>58</v>
      </c>
      <c r="AO5" t="s">
        <v>59</v>
      </c>
      <c r="AR5">
        <v>0</v>
      </c>
      <c r="AS5">
        <v>0</v>
      </c>
      <c r="AT5">
        <v>4</v>
      </c>
    </row>
    <row r="6" spans="1:46" x14ac:dyDescent="0.25">
      <c r="A6">
        <v>24</v>
      </c>
      <c r="B6">
        <v>31</v>
      </c>
      <c r="C6">
        <v>700207</v>
      </c>
      <c r="D6">
        <v>24031700207</v>
      </c>
      <c r="E6">
        <v>7002.07</v>
      </c>
      <c r="F6" t="s">
        <v>60</v>
      </c>
      <c r="G6" t="s">
        <v>47</v>
      </c>
      <c r="H6" t="s">
        <v>48</v>
      </c>
      <c r="I6">
        <v>5699396</v>
      </c>
      <c r="J6">
        <v>3869</v>
      </c>
      <c r="K6">
        <v>24031700207</v>
      </c>
      <c r="L6">
        <v>700207</v>
      </c>
      <c r="M6">
        <v>0</v>
      </c>
      <c r="N6">
        <v>700207</v>
      </c>
      <c r="O6">
        <v>94.5</v>
      </c>
      <c r="P6">
        <v>4.5999999999999996</v>
      </c>
      <c r="Q6">
        <v>0.9</v>
      </c>
      <c r="R6">
        <v>5496</v>
      </c>
      <c r="S6">
        <v>8.8999999999999996E-2</v>
      </c>
      <c r="T6">
        <v>0.14299999999999999</v>
      </c>
      <c r="U6">
        <v>84531</v>
      </c>
      <c r="V6">
        <v>0.189</v>
      </c>
      <c r="W6">
        <v>0.151</v>
      </c>
      <c r="X6">
        <v>0.77500000000000002</v>
      </c>
      <c r="Y6">
        <v>0.109</v>
      </c>
      <c r="Z6">
        <v>599.06399999999996</v>
      </c>
      <c r="AA6">
        <v>125803.44</v>
      </c>
      <c r="AB6">
        <v>125803.44</v>
      </c>
      <c r="AC6">
        <v>0</v>
      </c>
      <c r="AD6">
        <v>0</v>
      </c>
      <c r="AE6">
        <v>10.9</v>
      </c>
      <c r="AF6">
        <v>598.46493599999997</v>
      </c>
      <c r="AG6">
        <v>125677.63656</v>
      </c>
      <c r="AH6">
        <v>0</v>
      </c>
      <c r="AI6">
        <v>0</v>
      </c>
      <c r="AJ6">
        <v>11.6</v>
      </c>
      <c r="AK6">
        <v>142838.48100299999</v>
      </c>
      <c r="AL6">
        <v>252.16</v>
      </c>
      <c r="AM6">
        <v>0.37007099999999998</v>
      </c>
      <c r="AN6" t="s">
        <v>61</v>
      </c>
      <c r="AO6" t="s">
        <v>62</v>
      </c>
      <c r="AR6">
        <v>0</v>
      </c>
      <c r="AS6">
        <v>0</v>
      </c>
      <c r="AT6">
        <v>5</v>
      </c>
    </row>
    <row r="7" spans="1:46" x14ac:dyDescent="0.25">
      <c r="A7">
        <v>24</v>
      </c>
      <c r="B7">
        <v>31</v>
      </c>
      <c r="C7">
        <v>700400</v>
      </c>
      <c r="D7">
        <v>24031700400</v>
      </c>
      <c r="E7">
        <v>7004</v>
      </c>
      <c r="F7" t="s">
        <v>63</v>
      </c>
      <c r="G7" t="s">
        <v>47</v>
      </c>
      <c r="H7" t="s">
        <v>48</v>
      </c>
      <c r="I7">
        <v>93079345</v>
      </c>
      <c r="J7">
        <v>364854</v>
      </c>
      <c r="K7">
        <v>24031700400</v>
      </c>
      <c r="L7">
        <v>700400</v>
      </c>
      <c r="M7">
        <v>0</v>
      </c>
      <c r="N7">
        <v>700400</v>
      </c>
      <c r="O7">
        <v>93.7</v>
      </c>
      <c r="P7">
        <v>4.8</v>
      </c>
      <c r="Q7">
        <v>1.5</v>
      </c>
      <c r="R7">
        <v>2179</v>
      </c>
      <c r="S7">
        <v>8.5000000000000006E-2</v>
      </c>
      <c r="T7">
        <v>5.7000000000000002E-2</v>
      </c>
      <c r="U7">
        <v>123173</v>
      </c>
      <c r="V7">
        <v>5.8999999999999997E-2</v>
      </c>
      <c r="W7">
        <v>2.3E-2</v>
      </c>
      <c r="X7">
        <v>0.85899999999999999</v>
      </c>
      <c r="Y7">
        <v>7.9000000000000001E-2</v>
      </c>
      <c r="Z7">
        <v>172.14099999999999</v>
      </c>
      <c r="AA7">
        <v>36149.61</v>
      </c>
      <c r="AB7">
        <v>36149.61</v>
      </c>
      <c r="AC7">
        <v>0</v>
      </c>
      <c r="AD7">
        <v>0</v>
      </c>
      <c r="AE7">
        <v>7.9</v>
      </c>
      <c r="AF7">
        <v>172.14099999999999</v>
      </c>
      <c r="AG7">
        <v>36149.61</v>
      </c>
      <c r="AH7">
        <v>0</v>
      </c>
      <c r="AI7">
        <v>0</v>
      </c>
      <c r="AJ7">
        <v>5.7</v>
      </c>
      <c r="AK7">
        <v>26010.81</v>
      </c>
      <c r="AL7">
        <v>0</v>
      </c>
      <c r="AM7">
        <v>0</v>
      </c>
      <c r="AN7" t="s">
        <v>64</v>
      </c>
      <c r="AO7" t="s">
        <v>65</v>
      </c>
      <c r="AR7">
        <v>0</v>
      </c>
      <c r="AS7">
        <v>0</v>
      </c>
      <c r="AT7">
        <v>6</v>
      </c>
    </row>
    <row r="8" spans="1:46" x14ac:dyDescent="0.25">
      <c r="A8">
        <v>24</v>
      </c>
      <c r="B8">
        <v>31</v>
      </c>
      <c r="C8">
        <v>700101</v>
      </c>
      <c r="D8">
        <v>24031700101</v>
      </c>
      <c r="E8">
        <v>7001.01</v>
      </c>
      <c r="F8" t="s">
        <v>66</v>
      </c>
      <c r="G8" t="s">
        <v>47</v>
      </c>
      <c r="H8" t="s">
        <v>48</v>
      </c>
      <c r="I8">
        <v>29846389</v>
      </c>
      <c r="J8">
        <v>98358</v>
      </c>
      <c r="K8">
        <v>24031700101</v>
      </c>
      <c r="L8">
        <v>700101</v>
      </c>
      <c r="M8">
        <v>0</v>
      </c>
      <c r="N8">
        <v>700101</v>
      </c>
      <c r="O8">
        <v>95.6</v>
      </c>
      <c r="P8">
        <v>4.4000000000000004</v>
      </c>
      <c r="Q8">
        <v>0</v>
      </c>
      <c r="R8">
        <v>4477</v>
      </c>
      <c r="S8">
        <v>6.6000000000000003E-2</v>
      </c>
      <c r="T8">
        <v>2.3E-2</v>
      </c>
      <c r="U8">
        <v>159663</v>
      </c>
      <c r="V8">
        <v>0.128</v>
      </c>
      <c r="W8">
        <v>0.108</v>
      </c>
      <c r="X8">
        <v>0.96499999999999997</v>
      </c>
      <c r="Y8">
        <v>3.5000000000000003E-2</v>
      </c>
      <c r="Z8">
        <v>156.69499999999999</v>
      </c>
      <c r="AA8">
        <v>32905.949999999997</v>
      </c>
      <c r="AB8">
        <v>31827.844956000001</v>
      </c>
      <c r="AC8">
        <v>1078.1050439999999</v>
      </c>
      <c r="AD8">
        <v>6.8802770000000004</v>
      </c>
      <c r="AE8">
        <v>3.5</v>
      </c>
      <c r="AF8">
        <v>156.69499999999999</v>
      </c>
      <c r="AG8">
        <v>31598.766187000001</v>
      </c>
      <c r="AH8">
        <v>1307.1838130000001</v>
      </c>
      <c r="AI8">
        <v>8.3422180000000008</v>
      </c>
      <c r="AJ8">
        <v>3.1</v>
      </c>
      <c r="AK8">
        <v>27469.796354999999</v>
      </c>
      <c r="AL8">
        <v>1349.97</v>
      </c>
      <c r="AM8">
        <v>9.836805</v>
      </c>
      <c r="AN8" t="s">
        <v>67</v>
      </c>
      <c r="AO8" t="s">
        <v>68</v>
      </c>
      <c r="AR8">
        <v>0</v>
      </c>
      <c r="AS8">
        <v>0</v>
      </c>
      <c r="AT8">
        <v>7</v>
      </c>
    </row>
    <row r="9" spans="1:46" x14ac:dyDescent="0.25">
      <c r="A9">
        <v>24</v>
      </c>
      <c r="B9">
        <v>31</v>
      </c>
      <c r="C9">
        <v>700206</v>
      </c>
      <c r="D9">
        <v>24031700206</v>
      </c>
      <c r="E9">
        <v>7002.06</v>
      </c>
      <c r="F9" t="s">
        <v>69</v>
      </c>
      <c r="G9" t="s">
        <v>47</v>
      </c>
      <c r="H9" t="s">
        <v>48</v>
      </c>
      <c r="I9">
        <v>12810384</v>
      </c>
      <c r="J9">
        <v>16674</v>
      </c>
      <c r="K9">
        <v>24031700206</v>
      </c>
      <c r="L9">
        <v>700206</v>
      </c>
      <c r="M9">
        <v>0</v>
      </c>
      <c r="N9">
        <v>700206</v>
      </c>
      <c r="O9">
        <v>95.9</v>
      </c>
      <c r="P9">
        <v>3.6</v>
      </c>
      <c r="Q9">
        <v>0.5</v>
      </c>
      <c r="R9">
        <v>5616</v>
      </c>
      <c r="S9">
        <v>0.05</v>
      </c>
      <c r="T9">
        <v>2.3E-2</v>
      </c>
      <c r="U9">
        <v>125593</v>
      </c>
      <c r="V9">
        <v>6.9000000000000006E-2</v>
      </c>
      <c r="W9">
        <v>7.9000000000000001E-2</v>
      </c>
      <c r="X9">
        <v>0.96</v>
      </c>
      <c r="Y9">
        <v>3.5999999999999997E-2</v>
      </c>
      <c r="Z9">
        <v>202.17599999999999</v>
      </c>
      <c r="AA9">
        <v>42456.959999999999</v>
      </c>
      <c r="AB9">
        <v>41872.306672999999</v>
      </c>
      <c r="AC9">
        <v>584.65332699999999</v>
      </c>
      <c r="AD9">
        <v>2.891804</v>
      </c>
      <c r="AE9">
        <v>3.6</v>
      </c>
      <c r="AF9">
        <v>202.378176</v>
      </c>
      <c r="AG9">
        <v>42019.704730999998</v>
      </c>
      <c r="AH9">
        <v>479.71222899999998</v>
      </c>
      <c r="AI9">
        <v>2.3703750000000001</v>
      </c>
      <c r="AJ9">
        <v>4.2</v>
      </c>
      <c r="AK9">
        <v>50567.216861000001</v>
      </c>
      <c r="AL9">
        <v>685.8</v>
      </c>
      <c r="AM9">
        <v>2.8099530000000001</v>
      </c>
      <c r="AN9" t="s">
        <v>70</v>
      </c>
      <c r="AO9" t="s">
        <v>71</v>
      </c>
      <c r="AR9">
        <v>0</v>
      </c>
      <c r="AS9">
        <v>0</v>
      </c>
      <c r="AT9">
        <v>8</v>
      </c>
    </row>
    <row r="10" spans="1:46" x14ac:dyDescent="0.25">
      <c r="A10">
        <v>24</v>
      </c>
      <c r="B10">
        <v>31</v>
      </c>
      <c r="C10">
        <v>700205</v>
      </c>
      <c r="D10">
        <v>24031700205</v>
      </c>
      <c r="E10">
        <v>7002.05</v>
      </c>
      <c r="F10" t="s">
        <v>72</v>
      </c>
      <c r="G10" t="s">
        <v>47</v>
      </c>
      <c r="H10" t="s">
        <v>48</v>
      </c>
      <c r="I10">
        <v>23427020</v>
      </c>
      <c r="J10">
        <v>57501</v>
      </c>
      <c r="K10">
        <v>24031700205</v>
      </c>
      <c r="L10">
        <v>700205</v>
      </c>
      <c r="M10">
        <v>0</v>
      </c>
      <c r="N10">
        <v>700205</v>
      </c>
      <c r="O10">
        <v>95</v>
      </c>
      <c r="P10">
        <v>5</v>
      </c>
      <c r="Q10">
        <v>0</v>
      </c>
      <c r="R10">
        <v>6778</v>
      </c>
      <c r="S10">
        <v>3.1E-2</v>
      </c>
      <c r="T10">
        <v>2.1000000000000001E-2</v>
      </c>
      <c r="U10">
        <v>149537</v>
      </c>
      <c r="V10">
        <v>0.106</v>
      </c>
      <c r="W10">
        <v>9.6000000000000002E-2</v>
      </c>
      <c r="X10">
        <v>0.96299999999999997</v>
      </c>
      <c r="Y10">
        <v>1.9E-2</v>
      </c>
      <c r="Z10">
        <v>128.78200000000001</v>
      </c>
      <c r="AA10">
        <v>27044.22</v>
      </c>
      <c r="AB10">
        <v>26610.481509000001</v>
      </c>
      <c r="AC10">
        <v>433.73849100000001</v>
      </c>
      <c r="AD10">
        <v>3.3680059999999998</v>
      </c>
      <c r="AE10">
        <v>1.9</v>
      </c>
      <c r="AF10">
        <v>128.78200000000001</v>
      </c>
      <c r="AG10">
        <v>26614.906447000001</v>
      </c>
      <c r="AH10">
        <v>429.31355300000001</v>
      </c>
      <c r="AI10">
        <v>3.3336459999999999</v>
      </c>
      <c r="AJ10">
        <v>1.4</v>
      </c>
      <c r="AK10">
        <v>18509.855478000001</v>
      </c>
      <c r="AL10">
        <v>808.88</v>
      </c>
      <c r="AM10">
        <v>8.7927970000000002</v>
      </c>
      <c r="AN10" t="s">
        <v>73</v>
      </c>
      <c r="AO10" t="s">
        <v>74</v>
      </c>
      <c r="AR10">
        <v>0</v>
      </c>
      <c r="AS10">
        <v>0</v>
      </c>
      <c r="AT10">
        <v>9</v>
      </c>
    </row>
    <row r="11" spans="1:46" x14ac:dyDescent="0.25">
      <c r="A11">
        <v>24</v>
      </c>
      <c r="B11">
        <v>31</v>
      </c>
      <c r="C11">
        <v>700311</v>
      </c>
      <c r="D11">
        <v>24031700311</v>
      </c>
      <c r="E11">
        <v>7003.11</v>
      </c>
      <c r="F11" t="s">
        <v>75</v>
      </c>
      <c r="G11" t="s">
        <v>47</v>
      </c>
      <c r="H11" t="s">
        <v>48</v>
      </c>
      <c r="I11">
        <v>11226664</v>
      </c>
      <c r="J11">
        <v>20493</v>
      </c>
      <c r="K11">
        <v>24031700311</v>
      </c>
      <c r="L11">
        <v>700311</v>
      </c>
      <c r="M11">
        <v>0</v>
      </c>
      <c r="N11">
        <v>700311</v>
      </c>
      <c r="O11">
        <v>94.5</v>
      </c>
      <c r="P11">
        <v>5.2</v>
      </c>
      <c r="Q11">
        <v>0.3</v>
      </c>
      <c r="R11">
        <v>7918</v>
      </c>
      <c r="S11">
        <v>7.1999999999999995E-2</v>
      </c>
      <c r="T11">
        <v>1.2E-2</v>
      </c>
      <c r="U11">
        <v>130114</v>
      </c>
      <c r="V11">
        <v>0.153</v>
      </c>
      <c r="W11">
        <v>0.123</v>
      </c>
      <c r="X11">
        <v>0.875</v>
      </c>
      <c r="Y11">
        <v>5.3999999999999999E-2</v>
      </c>
      <c r="Z11">
        <v>427.572</v>
      </c>
      <c r="AA11">
        <v>89790.12</v>
      </c>
      <c r="AB11">
        <v>88571.716088999994</v>
      </c>
      <c r="AC11">
        <v>1218.4039110000001</v>
      </c>
      <c r="AD11">
        <v>2.8495879999999998</v>
      </c>
      <c r="AE11">
        <v>5.4</v>
      </c>
      <c r="AF11">
        <v>427.572</v>
      </c>
      <c r="AG11">
        <v>88800.805844000002</v>
      </c>
      <c r="AH11">
        <v>989.31415600000003</v>
      </c>
      <c r="AI11">
        <v>2.3137949999999998</v>
      </c>
      <c r="AJ11">
        <v>5</v>
      </c>
      <c r="AK11">
        <v>71356.615401000003</v>
      </c>
      <c r="AL11">
        <v>200.88</v>
      </c>
      <c r="AM11">
        <v>0.58953699999999998</v>
      </c>
      <c r="AN11" t="s">
        <v>76</v>
      </c>
      <c r="AO11" t="s">
        <v>77</v>
      </c>
      <c r="AR11">
        <v>0</v>
      </c>
      <c r="AS11">
        <v>0</v>
      </c>
      <c r="AT11">
        <v>10</v>
      </c>
    </row>
    <row r="12" spans="1:46" x14ac:dyDescent="0.25">
      <c r="A12">
        <v>24</v>
      </c>
      <c r="B12">
        <v>31</v>
      </c>
      <c r="C12">
        <v>701317</v>
      </c>
      <c r="D12">
        <v>24031701317</v>
      </c>
      <c r="E12">
        <v>7013.17</v>
      </c>
      <c r="F12" t="s">
        <v>78</v>
      </c>
      <c r="G12" t="s">
        <v>47</v>
      </c>
      <c r="H12" t="s">
        <v>48</v>
      </c>
      <c r="I12">
        <v>34784185</v>
      </c>
      <c r="J12">
        <v>2465792</v>
      </c>
      <c r="K12">
        <v>24031701317</v>
      </c>
      <c r="L12">
        <v>701317</v>
      </c>
      <c r="M12">
        <v>0</v>
      </c>
      <c r="N12">
        <v>701317</v>
      </c>
      <c r="O12">
        <v>91.5</v>
      </c>
      <c r="P12">
        <v>7.2</v>
      </c>
      <c r="Q12">
        <v>1.3</v>
      </c>
      <c r="R12">
        <v>4243</v>
      </c>
      <c r="S12">
        <v>5.3999999999999999E-2</v>
      </c>
      <c r="T12">
        <v>4.0000000000000001E-3</v>
      </c>
      <c r="U12">
        <v>161944</v>
      </c>
      <c r="V12">
        <v>0.13100000000000001</v>
      </c>
      <c r="W12">
        <v>3.5999999999999997E-2</v>
      </c>
      <c r="X12">
        <v>0.92700000000000005</v>
      </c>
      <c r="Y12">
        <v>3.9E-2</v>
      </c>
      <c r="Z12">
        <v>165.477</v>
      </c>
      <c r="AA12">
        <v>34750.17</v>
      </c>
      <c r="AB12">
        <v>33998.902627000003</v>
      </c>
      <c r="AC12">
        <v>751.26737300000002</v>
      </c>
      <c r="AD12">
        <v>4.5400109999999998</v>
      </c>
      <c r="AE12">
        <v>3.9</v>
      </c>
      <c r="AF12">
        <v>165.477</v>
      </c>
      <c r="AG12">
        <v>33697.596431999998</v>
      </c>
      <c r="AH12">
        <v>1052.573568</v>
      </c>
      <c r="AI12">
        <v>6.3608450000000003</v>
      </c>
      <c r="AJ12">
        <v>4.3</v>
      </c>
      <c r="AK12">
        <v>38047.853838000003</v>
      </c>
      <c r="AL12">
        <v>374.8</v>
      </c>
      <c r="AM12">
        <v>2.0484580000000001</v>
      </c>
      <c r="AN12" t="s">
        <v>79</v>
      </c>
      <c r="AO12" t="s">
        <v>80</v>
      </c>
      <c r="AR12">
        <v>0</v>
      </c>
      <c r="AS12">
        <v>0</v>
      </c>
      <c r="AT12">
        <v>11</v>
      </c>
    </row>
    <row r="13" spans="1:46" x14ac:dyDescent="0.25">
      <c r="A13">
        <v>24</v>
      </c>
      <c r="B13">
        <v>31</v>
      </c>
      <c r="C13">
        <v>700500</v>
      </c>
      <c r="D13">
        <v>24031700500</v>
      </c>
      <c r="E13">
        <v>7005</v>
      </c>
      <c r="F13" t="s">
        <v>81</v>
      </c>
      <c r="G13" t="s">
        <v>47</v>
      </c>
      <c r="H13" t="s">
        <v>48</v>
      </c>
      <c r="I13">
        <v>165637386</v>
      </c>
      <c r="J13">
        <v>15905379</v>
      </c>
      <c r="K13">
        <v>24031700500</v>
      </c>
      <c r="L13">
        <v>700500</v>
      </c>
      <c r="M13">
        <v>0</v>
      </c>
      <c r="N13">
        <v>700500</v>
      </c>
      <c r="O13">
        <v>91.6</v>
      </c>
      <c r="P13">
        <v>5.5</v>
      </c>
      <c r="Q13">
        <v>2.9</v>
      </c>
      <c r="R13">
        <v>6291</v>
      </c>
      <c r="S13">
        <v>4.9000000000000002E-2</v>
      </c>
      <c r="T13">
        <v>2.1000000000000001E-2</v>
      </c>
      <c r="U13">
        <v>104648</v>
      </c>
      <c r="V13">
        <v>0.104</v>
      </c>
      <c r="W13">
        <v>8.2000000000000003E-2</v>
      </c>
      <c r="X13">
        <v>0.90900000000000003</v>
      </c>
      <c r="Y13">
        <v>0.05</v>
      </c>
      <c r="Z13">
        <v>314.55</v>
      </c>
      <c r="AA13">
        <v>66055.5</v>
      </c>
      <c r="AB13">
        <v>66055.5</v>
      </c>
      <c r="AC13">
        <v>0</v>
      </c>
      <c r="AD13">
        <v>0</v>
      </c>
      <c r="AE13">
        <v>5</v>
      </c>
      <c r="AF13">
        <v>314.55</v>
      </c>
      <c r="AG13">
        <v>66055.5</v>
      </c>
      <c r="AH13">
        <v>0</v>
      </c>
      <c r="AI13">
        <v>0</v>
      </c>
      <c r="AJ13">
        <v>4.4000000000000004</v>
      </c>
      <c r="AK13">
        <v>56576.52</v>
      </c>
      <c r="AL13">
        <v>0</v>
      </c>
      <c r="AM13">
        <v>0</v>
      </c>
      <c r="AN13" t="s">
        <v>82</v>
      </c>
      <c r="AO13" t="s">
        <v>83</v>
      </c>
      <c r="AR13">
        <v>0</v>
      </c>
      <c r="AS13">
        <v>0</v>
      </c>
      <c r="AT13">
        <v>12</v>
      </c>
    </row>
    <row r="14" spans="1:46" x14ac:dyDescent="0.25">
      <c r="A14">
        <v>24</v>
      </c>
      <c r="B14">
        <v>31</v>
      </c>
      <c r="C14">
        <v>700304</v>
      </c>
      <c r="D14">
        <v>24031700304</v>
      </c>
      <c r="E14">
        <v>7003.04</v>
      </c>
      <c r="F14" t="s">
        <v>84</v>
      </c>
      <c r="G14" t="s">
        <v>47</v>
      </c>
      <c r="H14" t="s">
        <v>48</v>
      </c>
      <c r="I14">
        <v>5497738</v>
      </c>
      <c r="J14">
        <v>26281</v>
      </c>
      <c r="K14">
        <v>24031700304</v>
      </c>
      <c r="L14">
        <v>700304</v>
      </c>
      <c r="M14">
        <v>0</v>
      </c>
      <c r="N14">
        <v>700304</v>
      </c>
      <c r="O14">
        <v>83.4</v>
      </c>
      <c r="P14">
        <v>14.3</v>
      </c>
      <c r="Q14">
        <v>2.2999999999999998</v>
      </c>
      <c r="R14">
        <v>7766</v>
      </c>
      <c r="S14">
        <v>6.2E-2</v>
      </c>
      <c r="T14">
        <v>8.4000000000000005E-2</v>
      </c>
      <c r="U14">
        <v>104956</v>
      </c>
      <c r="V14">
        <v>0.26200000000000001</v>
      </c>
      <c r="W14">
        <v>0.13</v>
      </c>
      <c r="X14">
        <v>0.66700000000000004</v>
      </c>
      <c r="Y14">
        <v>9.9000000000000005E-2</v>
      </c>
      <c r="Z14">
        <v>768.83399999999995</v>
      </c>
      <c r="AA14">
        <v>161455.14000000001</v>
      </c>
      <c r="AB14">
        <v>155336.448298</v>
      </c>
      <c r="AC14">
        <v>6118.6917020000001</v>
      </c>
      <c r="AD14">
        <v>7.9584039999999998</v>
      </c>
      <c r="AE14">
        <v>9.9</v>
      </c>
      <c r="AF14">
        <v>768.83399999999995</v>
      </c>
      <c r="AG14">
        <v>157151.249759</v>
      </c>
      <c r="AH14">
        <v>4303.8902410000001</v>
      </c>
      <c r="AI14">
        <v>5.5979450000000002</v>
      </c>
      <c r="AJ14">
        <v>8.6999999999999993</v>
      </c>
      <c r="AK14">
        <v>131572.40690199999</v>
      </c>
      <c r="AL14">
        <v>10294.14</v>
      </c>
      <c r="AM14">
        <v>15.238051</v>
      </c>
      <c r="AN14" t="s">
        <v>85</v>
      </c>
      <c r="AO14" t="s">
        <v>86</v>
      </c>
      <c r="AR14">
        <v>0</v>
      </c>
      <c r="AS14">
        <v>0</v>
      </c>
      <c r="AT14">
        <v>13</v>
      </c>
    </row>
    <row r="15" spans="1:46" x14ac:dyDescent="0.25">
      <c r="A15">
        <v>24</v>
      </c>
      <c r="B15">
        <v>31</v>
      </c>
      <c r="C15">
        <v>700835</v>
      </c>
      <c r="D15">
        <v>24031700835</v>
      </c>
      <c r="E15">
        <v>7008.35</v>
      </c>
      <c r="F15" t="s">
        <v>87</v>
      </c>
      <c r="G15" t="s">
        <v>47</v>
      </c>
      <c r="H15" t="s">
        <v>48</v>
      </c>
      <c r="I15">
        <v>5615037</v>
      </c>
      <c r="J15">
        <v>50776</v>
      </c>
      <c r="K15">
        <v>24031700835</v>
      </c>
      <c r="L15">
        <v>700835</v>
      </c>
      <c r="M15">
        <v>0</v>
      </c>
      <c r="N15">
        <v>700835</v>
      </c>
      <c r="O15">
        <v>89.5</v>
      </c>
      <c r="P15">
        <v>8.6999999999999993</v>
      </c>
      <c r="Q15">
        <v>1.8</v>
      </c>
      <c r="R15">
        <v>4632</v>
      </c>
      <c r="S15">
        <v>7.8E-2</v>
      </c>
      <c r="T15">
        <v>2.4E-2</v>
      </c>
      <c r="U15">
        <v>140550</v>
      </c>
      <c r="V15">
        <v>0.17100000000000001</v>
      </c>
      <c r="W15">
        <v>0.11600000000000001</v>
      </c>
      <c r="X15">
        <v>0.93600000000000005</v>
      </c>
      <c r="Y15">
        <v>5.1999999999999998E-2</v>
      </c>
      <c r="Z15">
        <v>240.864</v>
      </c>
      <c r="AA15">
        <v>50581.440000000002</v>
      </c>
      <c r="AB15">
        <v>46090.786082999999</v>
      </c>
      <c r="AC15">
        <v>4490.6539169999996</v>
      </c>
      <c r="AD15">
        <v>18.643940000000001</v>
      </c>
      <c r="AE15">
        <v>5.2</v>
      </c>
      <c r="AF15">
        <v>240.864</v>
      </c>
      <c r="AG15">
        <v>46764.819102000001</v>
      </c>
      <c r="AH15">
        <v>3816.6208980000001</v>
      </c>
      <c r="AI15">
        <v>15.845542999999999</v>
      </c>
      <c r="AJ15">
        <v>4.9000000000000004</v>
      </c>
      <c r="AK15">
        <v>44557.159618999998</v>
      </c>
      <c r="AL15">
        <v>2591.62</v>
      </c>
      <c r="AM15">
        <v>11.543041000000001</v>
      </c>
      <c r="AN15" t="s">
        <v>88</v>
      </c>
      <c r="AO15" t="s">
        <v>89</v>
      </c>
      <c r="AR15">
        <v>0</v>
      </c>
      <c r="AS15">
        <v>0</v>
      </c>
      <c r="AT15">
        <v>14</v>
      </c>
    </row>
    <row r="16" spans="1:46" x14ac:dyDescent="0.25">
      <c r="A16">
        <v>24</v>
      </c>
      <c r="B16">
        <v>31</v>
      </c>
      <c r="C16">
        <v>700308</v>
      </c>
      <c r="D16">
        <v>24031700308</v>
      </c>
      <c r="E16">
        <v>7003.08</v>
      </c>
      <c r="F16" t="s">
        <v>90</v>
      </c>
      <c r="G16" t="s">
        <v>47</v>
      </c>
      <c r="H16" t="s">
        <v>48</v>
      </c>
      <c r="I16">
        <v>2477204</v>
      </c>
      <c r="J16">
        <v>20792</v>
      </c>
      <c r="K16">
        <v>24031700308</v>
      </c>
      <c r="L16">
        <v>700308</v>
      </c>
      <c r="M16">
        <v>0</v>
      </c>
      <c r="N16">
        <v>700308</v>
      </c>
      <c r="O16">
        <v>92.9</v>
      </c>
      <c r="P16">
        <v>6.6</v>
      </c>
      <c r="Q16">
        <v>0.5</v>
      </c>
      <c r="R16">
        <v>5648</v>
      </c>
      <c r="S16">
        <v>5.7000000000000002E-2</v>
      </c>
      <c r="T16">
        <v>7.3999999999999996E-2</v>
      </c>
      <c r="U16">
        <v>90577</v>
      </c>
      <c r="V16">
        <v>0.26300000000000001</v>
      </c>
      <c r="W16">
        <v>0.16500000000000001</v>
      </c>
      <c r="X16">
        <v>0.73599999999999999</v>
      </c>
      <c r="Y16">
        <v>8.6999999999999994E-2</v>
      </c>
      <c r="Z16">
        <v>491.37599999999998</v>
      </c>
      <c r="AA16">
        <v>103188.96</v>
      </c>
      <c r="AB16">
        <v>100417.543108</v>
      </c>
      <c r="AC16">
        <v>2771.4168920000002</v>
      </c>
      <c r="AD16">
        <v>5.6401139999999996</v>
      </c>
      <c r="AE16">
        <v>8.6999999999999993</v>
      </c>
      <c r="AF16">
        <v>491.37599999999998</v>
      </c>
      <c r="AG16">
        <v>101493.632631</v>
      </c>
      <c r="AH16">
        <v>1695.3273690000001</v>
      </c>
      <c r="AI16">
        <v>3.4501629999999999</v>
      </c>
      <c r="AJ16">
        <v>8.4</v>
      </c>
      <c r="AK16">
        <v>97490.097596000007</v>
      </c>
      <c r="AL16">
        <v>2599.2600000000002</v>
      </c>
      <c r="AM16">
        <v>5.4535799999999997</v>
      </c>
      <c r="AN16" t="s">
        <v>91</v>
      </c>
      <c r="AO16" t="s">
        <v>92</v>
      </c>
      <c r="AR16">
        <v>0</v>
      </c>
      <c r="AS16">
        <v>0</v>
      </c>
      <c r="AT16">
        <v>15</v>
      </c>
    </row>
    <row r="17" spans="1:46" x14ac:dyDescent="0.25">
      <c r="A17">
        <v>24</v>
      </c>
      <c r="B17">
        <v>31</v>
      </c>
      <c r="C17">
        <v>700810</v>
      </c>
      <c r="D17">
        <v>24031700810</v>
      </c>
      <c r="E17">
        <v>7008.1</v>
      </c>
      <c r="F17" t="s">
        <v>93</v>
      </c>
      <c r="G17" t="s">
        <v>47</v>
      </c>
      <c r="H17" t="s">
        <v>48</v>
      </c>
      <c r="I17">
        <v>3540093</v>
      </c>
      <c r="J17">
        <v>57786</v>
      </c>
      <c r="K17">
        <v>24031700810</v>
      </c>
      <c r="L17">
        <v>700810</v>
      </c>
      <c r="M17">
        <v>0</v>
      </c>
      <c r="N17">
        <v>700810</v>
      </c>
      <c r="O17">
        <v>89.2</v>
      </c>
      <c r="P17">
        <v>10.4</v>
      </c>
      <c r="Q17">
        <v>0.3</v>
      </c>
      <c r="R17">
        <v>5224</v>
      </c>
      <c r="S17">
        <v>0.08</v>
      </c>
      <c r="T17">
        <v>0.109</v>
      </c>
      <c r="U17">
        <v>99960</v>
      </c>
      <c r="V17">
        <v>0.31900000000000001</v>
      </c>
      <c r="W17">
        <v>0.17100000000000001</v>
      </c>
      <c r="X17">
        <v>0.82799999999999996</v>
      </c>
      <c r="Y17">
        <v>9.6000000000000002E-2</v>
      </c>
      <c r="Z17">
        <v>501.00249600000001</v>
      </c>
      <c r="AA17">
        <v>105210.52416</v>
      </c>
      <c r="AB17">
        <v>64646.902375999998</v>
      </c>
      <c r="AC17">
        <v>40563.621784000003</v>
      </c>
      <c r="AD17">
        <v>80.964910000000003</v>
      </c>
      <c r="AE17">
        <v>9.6</v>
      </c>
      <c r="AF17">
        <v>501.50400000000002</v>
      </c>
      <c r="AG17">
        <v>79436.539223</v>
      </c>
      <c r="AH17">
        <v>25879.300777</v>
      </c>
      <c r="AI17">
        <v>51.603378999999997</v>
      </c>
      <c r="AJ17">
        <v>8.5</v>
      </c>
      <c r="AK17">
        <v>85013.557541999995</v>
      </c>
      <c r="AL17">
        <v>8823.89</v>
      </c>
      <c r="AM17">
        <v>19.747097</v>
      </c>
      <c r="AN17" t="s">
        <v>94</v>
      </c>
      <c r="AO17" t="s">
        <v>95</v>
      </c>
      <c r="AR17">
        <v>0</v>
      </c>
      <c r="AS17">
        <v>0</v>
      </c>
      <c r="AT17">
        <v>16</v>
      </c>
    </row>
    <row r="18" spans="1:46" x14ac:dyDescent="0.25">
      <c r="A18">
        <v>24</v>
      </c>
      <c r="B18">
        <v>31</v>
      </c>
      <c r="C18">
        <v>700104</v>
      </c>
      <c r="D18">
        <v>24031700104</v>
      </c>
      <c r="E18">
        <v>7001.04</v>
      </c>
      <c r="F18" t="s">
        <v>96</v>
      </c>
      <c r="G18" t="s">
        <v>47</v>
      </c>
      <c r="H18" t="s">
        <v>48</v>
      </c>
      <c r="I18">
        <v>2409940</v>
      </c>
      <c r="J18">
        <v>16378</v>
      </c>
      <c r="K18">
        <v>24031700104</v>
      </c>
      <c r="L18">
        <v>700104</v>
      </c>
      <c r="M18">
        <v>0</v>
      </c>
      <c r="N18">
        <v>700104</v>
      </c>
      <c r="O18">
        <v>88.6</v>
      </c>
      <c r="P18">
        <v>9.9</v>
      </c>
      <c r="Q18">
        <v>1.5</v>
      </c>
      <c r="R18">
        <v>5429</v>
      </c>
      <c r="S18">
        <v>4.9000000000000002E-2</v>
      </c>
      <c r="T18">
        <v>4.4999999999999998E-2</v>
      </c>
      <c r="U18">
        <v>112337</v>
      </c>
      <c r="V18">
        <v>0.26900000000000002</v>
      </c>
      <c r="W18">
        <v>0.23</v>
      </c>
      <c r="X18">
        <v>0.94899999999999995</v>
      </c>
      <c r="Y18">
        <v>0.04</v>
      </c>
      <c r="Z18">
        <v>217.16</v>
      </c>
      <c r="AA18">
        <v>45603.6</v>
      </c>
      <c r="AB18">
        <v>27569.749737999999</v>
      </c>
      <c r="AC18">
        <v>18033.850262</v>
      </c>
      <c r="AD18">
        <v>83.044070000000005</v>
      </c>
      <c r="AE18">
        <v>4</v>
      </c>
      <c r="AF18">
        <v>217.16</v>
      </c>
      <c r="AG18">
        <v>32712.890887000001</v>
      </c>
      <c r="AH18">
        <v>12890.709113000001</v>
      </c>
      <c r="AI18">
        <v>59.360421000000002</v>
      </c>
      <c r="AJ18">
        <v>4.5</v>
      </c>
      <c r="AK18">
        <v>36672.030733</v>
      </c>
      <c r="AL18">
        <v>10927.62</v>
      </c>
      <c r="AM18">
        <v>48.210439000000001</v>
      </c>
      <c r="AN18" t="s">
        <v>97</v>
      </c>
      <c r="AO18" t="s">
        <v>98</v>
      </c>
      <c r="AR18">
        <v>0</v>
      </c>
      <c r="AS18">
        <v>0</v>
      </c>
      <c r="AT18">
        <v>17</v>
      </c>
    </row>
    <row r="19" spans="1:46" x14ac:dyDescent="0.25">
      <c r="A19">
        <v>24</v>
      </c>
      <c r="B19">
        <v>31</v>
      </c>
      <c r="C19">
        <v>700309</v>
      </c>
      <c r="D19">
        <v>24031700309</v>
      </c>
      <c r="E19">
        <v>7003.09</v>
      </c>
      <c r="F19" t="s">
        <v>99</v>
      </c>
      <c r="G19" t="s">
        <v>47</v>
      </c>
      <c r="H19" t="s">
        <v>48</v>
      </c>
      <c r="I19">
        <v>2303773</v>
      </c>
      <c r="J19">
        <v>17476</v>
      </c>
      <c r="K19">
        <v>24031700309</v>
      </c>
      <c r="L19">
        <v>700309</v>
      </c>
      <c r="M19">
        <v>0</v>
      </c>
      <c r="N19">
        <v>700309</v>
      </c>
      <c r="O19">
        <v>79</v>
      </c>
      <c r="P19">
        <v>19.2</v>
      </c>
      <c r="Q19">
        <v>1.9</v>
      </c>
      <c r="R19">
        <v>5483</v>
      </c>
      <c r="S19">
        <v>0.104</v>
      </c>
      <c r="T19">
        <v>0.114</v>
      </c>
      <c r="U19">
        <v>84018</v>
      </c>
      <c r="V19">
        <v>0.32</v>
      </c>
      <c r="W19">
        <v>0.192</v>
      </c>
      <c r="X19">
        <v>0.58899999999999997</v>
      </c>
      <c r="Y19">
        <v>0.13600000000000001</v>
      </c>
      <c r="Z19">
        <v>746.43368799999996</v>
      </c>
      <c r="AA19">
        <v>156751.07448000001</v>
      </c>
      <c r="AB19">
        <v>144877.63827</v>
      </c>
      <c r="AC19">
        <v>11873.43621</v>
      </c>
      <c r="AD19">
        <v>15.906886999999999</v>
      </c>
      <c r="AE19">
        <v>13.6</v>
      </c>
      <c r="AF19">
        <v>745.68799999999999</v>
      </c>
      <c r="AG19">
        <v>146590.90221500001</v>
      </c>
      <c r="AH19">
        <v>10003.577784999999</v>
      </c>
      <c r="AI19">
        <v>13.415232</v>
      </c>
      <c r="AJ19">
        <v>14.1</v>
      </c>
      <c r="AK19">
        <v>150660.903681</v>
      </c>
      <c r="AL19">
        <v>11424.24</v>
      </c>
      <c r="AM19">
        <v>14.801416</v>
      </c>
      <c r="AN19" t="s">
        <v>100</v>
      </c>
      <c r="AO19" t="s">
        <v>101</v>
      </c>
      <c r="AR19">
        <v>0</v>
      </c>
      <c r="AS19">
        <v>0</v>
      </c>
      <c r="AT19">
        <v>18</v>
      </c>
    </row>
    <row r="20" spans="1:46" x14ac:dyDescent="0.25">
      <c r="A20">
        <v>24</v>
      </c>
      <c r="B20">
        <v>31</v>
      </c>
      <c r="C20">
        <v>700830</v>
      </c>
      <c r="D20">
        <v>24031700830</v>
      </c>
      <c r="E20">
        <v>7008.3</v>
      </c>
      <c r="F20" t="s">
        <v>102</v>
      </c>
      <c r="G20" t="s">
        <v>47</v>
      </c>
      <c r="H20" t="s">
        <v>48</v>
      </c>
      <c r="I20">
        <v>1774034</v>
      </c>
      <c r="J20">
        <v>4095</v>
      </c>
      <c r="K20">
        <v>24031700830</v>
      </c>
      <c r="L20">
        <v>700830</v>
      </c>
      <c r="M20">
        <v>0</v>
      </c>
      <c r="N20">
        <v>700830</v>
      </c>
      <c r="O20">
        <v>90.7</v>
      </c>
      <c r="P20">
        <v>7.5</v>
      </c>
      <c r="Q20">
        <v>1.8</v>
      </c>
      <c r="R20">
        <v>2749</v>
      </c>
      <c r="S20">
        <v>6.3E-2</v>
      </c>
      <c r="T20">
        <v>6.9000000000000006E-2</v>
      </c>
      <c r="U20">
        <v>64621</v>
      </c>
      <c r="V20">
        <v>0.308</v>
      </c>
      <c r="W20">
        <v>0.33200000000000002</v>
      </c>
      <c r="X20">
        <v>0.10299999999999999</v>
      </c>
      <c r="Y20">
        <v>0.14099999999999999</v>
      </c>
      <c r="Z20">
        <v>387.60899999999998</v>
      </c>
      <c r="AA20">
        <v>81397.89</v>
      </c>
      <c r="AB20">
        <v>74022.533920000002</v>
      </c>
      <c r="AC20">
        <v>7375.3560799999996</v>
      </c>
      <c r="AD20">
        <v>19.027825</v>
      </c>
      <c r="AE20">
        <v>14.1</v>
      </c>
      <c r="AF20">
        <v>387.22139099999998</v>
      </c>
      <c r="AG20">
        <v>75352.340712000005</v>
      </c>
      <c r="AH20">
        <v>5964.151398</v>
      </c>
      <c r="AI20">
        <v>15.402433</v>
      </c>
      <c r="AJ20">
        <v>12</v>
      </c>
      <c r="AK20">
        <v>57202.718835</v>
      </c>
      <c r="AL20">
        <v>8166.08</v>
      </c>
      <c r="AM20">
        <v>26.233877</v>
      </c>
      <c r="AN20" t="s">
        <v>103</v>
      </c>
      <c r="AO20" t="s">
        <v>104</v>
      </c>
      <c r="AR20">
        <v>0</v>
      </c>
      <c r="AS20">
        <v>0</v>
      </c>
      <c r="AT20">
        <v>19</v>
      </c>
    </row>
    <row r="21" spans="1:46" x14ac:dyDescent="0.25">
      <c r="A21">
        <v>24</v>
      </c>
      <c r="B21">
        <v>31</v>
      </c>
      <c r="C21">
        <v>700834</v>
      </c>
      <c r="D21">
        <v>24031700834</v>
      </c>
      <c r="E21">
        <v>7008.34</v>
      </c>
      <c r="F21" t="s">
        <v>105</v>
      </c>
      <c r="G21" t="s">
        <v>47</v>
      </c>
      <c r="H21" t="s">
        <v>48</v>
      </c>
      <c r="I21">
        <v>1404014</v>
      </c>
      <c r="J21">
        <v>5877</v>
      </c>
      <c r="K21">
        <v>24031700834</v>
      </c>
      <c r="L21">
        <v>700834</v>
      </c>
      <c r="M21">
        <v>0</v>
      </c>
      <c r="N21">
        <v>700834</v>
      </c>
      <c r="O21">
        <v>88.6</v>
      </c>
      <c r="P21">
        <v>11.5</v>
      </c>
      <c r="Q21">
        <v>0</v>
      </c>
      <c r="R21">
        <v>4989</v>
      </c>
      <c r="S21">
        <v>4.2000000000000003E-2</v>
      </c>
      <c r="T21">
        <v>7.4999999999999997E-2</v>
      </c>
      <c r="U21">
        <v>90788</v>
      </c>
      <c r="V21">
        <v>0.308</v>
      </c>
      <c r="W21">
        <v>0.246</v>
      </c>
      <c r="X21">
        <v>0.78100000000000003</v>
      </c>
      <c r="Y21">
        <v>6.7000000000000004E-2</v>
      </c>
      <c r="Z21">
        <v>334.597263</v>
      </c>
      <c r="AA21">
        <v>70265.425229999993</v>
      </c>
      <c r="AB21">
        <v>63881.299046</v>
      </c>
      <c r="AC21">
        <v>6384.1261839999997</v>
      </c>
      <c r="AD21">
        <v>19.080031000000002</v>
      </c>
      <c r="AE21">
        <v>6.7</v>
      </c>
      <c r="AF21">
        <v>334.597263</v>
      </c>
      <c r="AG21">
        <v>64953.513297999998</v>
      </c>
      <c r="AH21">
        <v>5311.911932</v>
      </c>
      <c r="AI21">
        <v>15.875539</v>
      </c>
      <c r="AJ21">
        <v>8</v>
      </c>
      <c r="AK21">
        <v>69868.755107999998</v>
      </c>
      <c r="AL21">
        <v>15139.24</v>
      </c>
      <c r="AM21">
        <v>37.399320000000003</v>
      </c>
      <c r="AN21" t="s">
        <v>106</v>
      </c>
      <c r="AO21" t="s">
        <v>107</v>
      </c>
      <c r="AR21">
        <v>0</v>
      </c>
      <c r="AS21">
        <v>0</v>
      </c>
      <c r="AT21">
        <v>20</v>
      </c>
    </row>
    <row r="22" spans="1:46" x14ac:dyDescent="0.25">
      <c r="A22">
        <v>24</v>
      </c>
      <c r="B22">
        <v>31</v>
      </c>
      <c r="C22">
        <v>700105</v>
      </c>
      <c r="D22">
        <v>24031700105</v>
      </c>
      <c r="E22">
        <v>7001.05</v>
      </c>
      <c r="F22" t="s">
        <v>108</v>
      </c>
      <c r="G22" t="s">
        <v>47</v>
      </c>
      <c r="H22" t="s">
        <v>48</v>
      </c>
      <c r="I22">
        <v>6065290</v>
      </c>
      <c r="J22">
        <v>37068</v>
      </c>
      <c r="K22">
        <v>24031700105</v>
      </c>
      <c r="L22">
        <v>700105</v>
      </c>
      <c r="M22">
        <v>0</v>
      </c>
      <c r="N22">
        <v>700105</v>
      </c>
      <c r="O22">
        <v>85.7</v>
      </c>
      <c r="P22">
        <v>14.3</v>
      </c>
      <c r="Q22">
        <v>0</v>
      </c>
      <c r="R22">
        <v>6698</v>
      </c>
      <c r="S22">
        <v>5.6000000000000001E-2</v>
      </c>
      <c r="T22">
        <v>0.01</v>
      </c>
      <c r="U22">
        <v>103480</v>
      </c>
      <c r="V22">
        <v>0.25</v>
      </c>
      <c r="W22">
        <v>0.156</v>
      </c>
      <c r="X22">
        <v>0.86899999999999999</v>
      </c>
      <c r="Y22">
        <v>5.8000000000000003E-2</v>
      </c>
      <c r="Z22">
        <v>388.48399999999998</v>
      </c>
      <c r="AA22">
        <v>81581.64</v>
      </c>
      <c r="AB22">
        <v>50211.870588999998</v>
      </c>
      <c r="AC22">
        <v>31369.769411000001</v>
      </c>
      <c r="AD22">
        <v>80.749193000000005</v>
      </c>
      <c r="AE22">
        <v>5.8</v>
      </c>
      <c r="AF22">
        <v>388.09551599999998</v>
      </c>
      <c r="AG22">
        <v>58382.177255000002</v>
      </c>
      <c r="AH22">
        <v>23117.881105</v>
      </c>
      <c r="AI22">
        <v>59.567504</v>
      </c>
      <c r="AJ22">
        <v>7.6</v>
      </c>
      <c r="AK22">
        <v>92974.063542000004</v>
      </c>
      <c r="AL22">
        <v>12569.42</v>
      </c>
      <c r="AM22">
        <v>25.009384000000001</v>
      </c>
      <c r="AN22" t="s">
        <v>109</v>
      </c>
      <c r="AO22" t="s">
        <v>110</v>
      </c>
      <c r="AR22">
        <v>0</v>
      </c>
      <c r="AS22">
        <v>0</v>
      </c>
      <c r="AT22">
        <v>21</v>
      </c>
    </row>
    <row r="23" spans="1:46" x14ac:dyDescent="0.25">
      <c r="A23">
        <v>24</v>
      </c>
      <c r="B23">
        <v>31</v>
      </c>
      <c r="C23">
        <v>700811</v>
      </c>
      <c r="D23">
        <v>24031700811</v>
      </c>
      <c r="E23">
        <v>7008.11</v>
      </c>
      <c r="F23" t="s">
        <v>111</v>
      </c>
      <c r="G23" t="s">
        <v>47</v>
      </c>
      <c r="H23" t="s">
        <v>48</v>
      </c>
      <c r="I23">
        <v>1496732</v>
      </c>
      <c r="J23">
        <v>8739</v>
      </c>
      <c r="K23">
        <v>24031700811</v>
      </c>
      <c r="L23">
        <v>700811</v>
      </c>
      <c r="M23">
        <v>0</v>
      </c>
      <c r="N23">
        <v>700811</v>
      </c>
      <c r="O23">
        <v>85.3</v>
      </c>
      <c r="P23">
        <v>13.5</v>
      </c>
      <c r="Q23">
        <v>1.3</v>
      </c>
      <c r="R23">
        <v>5052</v>
      </c>
      <c r="S23">
        <v>4.9000000000000002E-2</v>
      </c>
      <c r="T23">
        <v>0.05</v>
      </c>
      <c r="U23">
        <v>83389</v>
      </c>
      <c r="V23">
        <v>0.25800000000000001</v>
      </c>
      <c r="W23">
        <v>0.36699999999999999</v>
      </c>
      <c r="X23">
        <v>0.72399999999999998</v>
      </c>
      <c r="Y23">
        <v>5.1999999999999998E-2</v>
      </c>
      <c r="Z23">
        <v>262.96670399999999</v>
      </c>
      <c r="AA23">
        <v>55223.007839999998</v>
      </c>
      <c r="AB23">
        <v>34324.413483999997</v>
      </c>
      <c r="AC23">
        <v>20898.594356000001</v>
      </c>
      <c r="AD23">
        <v>79.472397000000001</v>
      </c>
      <c r="AE23">
        <v>5.2</v>
      </c>
      <c r="AF23">
        <v>262.96670399999999</v>
      </c>
      <c r="AG23">
        <v>40427.476475000003</v>
      </c>
      <c r="AH23">
        <v>14795.531365000001</v>
      </c>
      <c r="AI23">
        <v>56.263896000000003</v>
      </c>
      <c r="AJ23">
        <v>5.2</v>
      </c>
      <c r="AK23">
        <v>47145.817128000002</v>
      </c>
      <c r="AL23">
        <v>5499.5</v>
      </c>
      <c r="AM23">
        <v>21.937289</v>
      </c>
      <c r="AN23" t="s">
        <v>112</v>
      </c>
      <c r="AO23" t="s">
        <v>113</v>
      </c>
      <c r="AR23">
        <v>0</v>
      </c>
      <c r="AS23">
        <v>0</v>
      </c>
      <c r="AT23">
        <v>22</v>
      </c>
    </row>
    <row r="24" spans="1:46" x14ac:dyDescent="0.25">
      <c r="A24">
        <v>24</v>
      </c>
      <c r="B24">
        <v>31</v>
      </c>
      <c r="C24">
        <v>700310</v>
      </c>
      <c r="D24">
        <v>24031700310</v>
      </c>
      <c r="E24">
        <v>7003.1</v>
      </c>
      <c r="F24" t="s">
        <v>114</v>
      </c>
      <c r="G24" t="s">
        <v>47</v>
      </c>
      <c r="H24" t="s">
        <v>48</v>
      </c>
      <c r="I24">
        <v>2123889</v>
      </c>
      <c r="J24">
        <v>73185</v>
      </c>
      <c r="K24">
        <v>24031700310</v>
      </c>
      <c r="L24">
        <v>700310</v>
      </c>
      <c r="M24">
        <v>0</v>
      </c>
      <c r="N24">
        <v>700310</v>
      </c>
      <c r="O24">
        <v>88.6</v>
      </c>
      <c r="P24">
        <v>8.9</v>
      </c>
      <c r="Q24">
        <v>2.4</v>
      </c>
      <c r="R24">
        <v>5879</v>
      </c>
      <c r="S24">
        <v>8.7999999999999995E-2</v>
      </c>
      <c r="T24">
        <v>0.03</v>
      </c>
      <c r="U24">
        <v>78288</v>
      </c>
      <c r="V24">
        <v>0.24299999999999999</v>
      </c>
      <c r="W24">
        <v>0.154</v>
      </c>
      <c r="X24">
        <v>0.72899999999999998</v>
      </c>
      <c r="Y24">
        <v>9.9000000000000005E-2</v>
      </c>
      <c r="Z24">
        <v>581.43897900000002</v>
      </c>
      <c r="AA24">
        <v>122102.18558999999</v>
      </c>
      <c r="AB24">
        <v>117452.044131</v>
      </c>
      <c r="AC24">
        <v>4650.1414590000004</v>
      </c>
      <c r="AD24">
        <v>7.9976430000000001</v>
      </c>
      <c r="AE24">
        <v>9.9</v>
      </c>
      <c r="AF24">
        <v>582.02099999999996</v>
      </c>
      <c r="AG24">
        <v>119151.449496</v>
      </c>
      <c r="AH24">
        <v>3072.9605040000001</v>
      </c>
      <c r="AI24">
        <v>5.2798100000000003</v>
      </c>
      <c r="AJ24">
        <v>9</v>
      </c>
      <c r="AK24">
        <v>96410.184290000005</v>
      </c>
      <c r="AL24">
        <v>9656.6200000000008</v>
      </c>
      <c r="AM24">
        <v>19.118983</v>
      </c>
      <c r="AN24" t="s">
        <v>115</v>
      </c>
      <c r="AO24" t="s">
        <v>116</v>
      </c>
      <c r="AR24">
        <v>0</v>
      </c>
      <c r="AS24">
        <v>0</v>
      </c>
      <c r="AT24">
        <v>23</v>
      </c>
    </row>
    <row r="25" spans="1:46" x14ac:dyDescent="0.25">
      <c r="A25">
        <v>24</v>
      </c>
      <c r="B25">
        <v>31</v>
      </c>
      <c r="C25">
        <v>700833</v>
      </c>
      <c r="D25">
        <v>24031700833</v>
      </c>
      <c r="E25">
        <v>7008.33</v>
      </c>
      <c r="F25" t="s">
        <v>117</v>
      </c>
      <c r="G25" t="s">
        <v>47</v>
      </c>
      <c r="H25" t="s">
        <v>48</v>
      </c>
      <c r="I25">
        <v>2322209</v>
      </c>
      <c r="J25">
        <v>17018</v>
      </c>
      <c r="K25">
        <v>24031700833</v>
      </c>
      <c r="L25">
        <v>700833</v>
      </c>
      <c r="M25">
        <v>0</v>
      </c>
      <c r="N25">
        <v>700833</v>
      </c>
      <c r="O25">
        <v>93</v>
      </c>
      <c r="P25">
        <v>7.1</v>
      </c>
      <c r="Q25">
        <v>0</v>
      </c>
      <c r="R25">
        <v>4435</v>
      </c>
      <c r="S25">
        <v>0.13500000000000001</v>
      </c>
      <c r="T25">
        <v>0.128</v>
      </c>
      <c r="U25">
        <v>81056</v>
      </c>
      <c r="V25">
        <v>0.28000000000000003</v>
      </c>
      <c r="W25">
        <v>0.251</v>
      </c>
      <c r="X25">
        <v>0.78500000000000003</v>
      </c>
      <c r="Y25">
        <v>0.123</v>
      </c>
      <c r="Z25">
        <v>546.05050500000004</v>
      </c>
      <c r="AA25">
        <v>114670.60605</v>
      </c>
      <c r="AB25">
        <v>68750.341404000006</v>
      </c>
      <c r="AC25">
        <v>45920.264646000003</v>
      </c>
      <c r="AD25">
        <v>84.095269999999999</v>
      </c>
      <c r="AE25">
        <v>12.3</v>
      </c>
      <c r="AF25">
        <v>546.05050500000004</v>
      </c>
      <c r="AG25">
        <v>86309.587746000005</v>
      </c>
      <c r="AH25">
        <v>28361.018304000001</v>
      </c>
      <c r="AI25">
        <v>51.938453000000003</v>
      </c>
      <c r="AJ25">
        <v>13.6</v>
      </c>
      <c r="AK25">
        <v>109352.304328</v>
      </c>
      <c r="AL25">
        <v>22023.7</v>
      </c>
      <c r="AM25">
        <v>35.204116999999997</v>
      </c>
      <c r="AN25" t="s">
        <v>118</v>
      </c>
      <c r="AO25" t="s">
        <v>119</v>
      </c>
      <c r="AR25">
        <v>0</v>
      </c>
      <c r="AS25">
        <v>0</v>
      </c>
      <c r="AT25">
        <v>24</v>
      </c>
    </row>
    <row r="26" spans="1:46" x14ac:dyDescent="0.25">
      <c r="A26">
        <v>24</v>
      </c>
      <c r="B26">
        <v>31</v>
      </c>
      <c r="C26">
        <v>700715</v>
      </c>
      <c r="D26">
        <v>24031700715</v>
      </c>
      <c r="E26">
        <v>7007.15</v>
      </c>
      <c r="F26" t="s">
        <v>120</v>
      </c>
      <c r="G26" t="s">
        <v>47</v>
      </c>
      <c r="H26" t="s">
        <v>48</v>
      </c>
      <c r="I26">
        <v>2361588</v>
      </c>
      <c r="J26">
        <v>4884</v>
      </c>
      <c r="K26">
        <v>24031700715</v>
      </c>
      <c r="L26">
        <v>700715</v>
      </c>
      <c r="M26">
        <v>0</v>
      </c>
      <c r="N26">
        <v>700715</v>
      </c>
      <c r="O26">
        <v>82.9</v>
      </c>
      <c r="P26">
        <v>16.2</v>
      </c>
      <c r="Q26">
        <v>0.9</v>
      </c>
      <c r="R26">
        <v>6267</v>
      </c>
      <c r="S26">
        <v>8.8999999999999996E-2</v>
      </c>
      <c r="T26">
        <v>4.7E-2</v>
      </c>
      <c r="U26">
        <v>98433</v>
      </c>
      <c r="V26">
        <v>0.27200000000000002</v>
      </c>
      <c r="W26">
        <v>0.28899999999999998</v>
      </c>
      <c r="X26">
        <v>0.78400000000000003</v>
      </c>
      <c r="Y26">
        <v>7.3999999999999996E-2</v>
      </c>
      <c r="Z26">
        <v>463.75799999999998</v>
      </c>
      <c r="AA26">
        <v>97389.18</v>
      </c>
      <c r="AB26">
        <v>61007.68606</v>
      </c>
      <c r="AC26">
        <v>36381.49394</v>
      </c>
      <c r="AD26">
        <v>78.449307000000005</v>
      </c>
      <c r="AE26">
        <v>7.4</v>
      </c>
      <c r="AF26">
        <v>463.75799999999998</v>
      </c>
      <c r="AG26">
        <v>70760.587620000006</v>
      </c>
      <c r="AH26">
        <v>26628.592379999998</v>
      </c>
      <c r="AI26">
        <v>57.419155000000003</v>
      </c>
      <c r="AJ26">
        <v>7.6</v>
      </c>
      <c r="AK26">
        <v>80893.474721999999</v>
      </c>
      <c r="AL26">
        <v>15712.41</v>
      </c>
      <c r="AM26">
        <v>34.155324</v>
      </c>
      <c r="AN26" t="s">
        <v>121</v>
      </c>
      <c r="AO26" t="s">
        <v>122</v>
      </c>
      <c r="AR26">
        <v>0</v>
      </c>
      <c r="AS26">
        <v>0</v>
      </c>
      <c r="AT26">
        <v>25</v>
      </c>
    </row>
    <row r="27" spans="1:46" x14ac:dyDescent="0.25">
      <c r="A27">
        <v>24</v>
      </c>
      <c r="B27">
        <v>31</v>
      </c>
      <c r="C27">
        <v>701304</v>
      </c>
      <c r="D27">
        <v>24031701304</v>
      </c>
      <c r="E27">
        <v>7013.04</v>
      </c>
      <c r="F27" t="s">
        <v>123</v>
      </c>
      <c r="G27" t="s">
        <v>47</v>
      </c>
      <c r="H27" t="s">
        <v>48</v>
      </c>
      <c r="I27">
        <v>7442112</v>
      </c>
      <c r="J27">
        <v>18737</v>
      </c>
      <c r="K27">
        <v>24031701304</v>
      </c>
      <c r="L27">
        <v>701304</v>
      </c>
      <c r="M27">
        <v>0</v>
      </c>
      <c r="N27">
        <v>701304</v>
      </c>
      <c r="O27">
        <v>92.6</v>
      </c>
      <c r="P27">
        <v>6.3</v>
      </c>
      <c r="Q27">
        <v>1</v>
      </c>
      <c r="R27">
        <v>5839</v>
      </c>
      <c r="S27">
        <v>7.0000000000000007E-2</v>
      </c>
      <c r="T27">
        <v>2.3E-2</v>
      </c>
      <c r="U27">
        <v>122708</v>
      </c>
      <c r="V27">
        <v>0.16400000000000001</v>
      </c>
      <c r="W27">
        <v>9.7000000000000003E-2</v>
      </c>
      <c r="X27">
        <v>0.91800000000000004</v>
      </c>
      <c r="Y27">
        <v>5.7000000000000002E-2</v>
      </c>
      <c r="Z27">
        <v>332.49017700000002</v>
      </c>
      <c r="AA27">
        <v>69822.937170000005</v>
      </c>
      <c r="AB27">
        <v>68296.421054999999</v>
      </c>
      <c r="AC27">
        <v>1526.5161149999999</v>
      </c>
      <c r="AD27">
        <v>4.5911619999999997</v>
      </c>
      <c r="AE27">
        <v>5.7</v>
      </c>
      <c r="AF27">
        <v>332.82299999999998</v>
      </c>
      <c r="AG27">
        <v>67758.453473999994</v>
      </c>
      <c r="AH27">
        <v>2134.376526</v>
      </c>
      <c r="AI27">
        <v>6.4129480000000001</v>
      </c>
      <c r="AJ27">
        <v>5</v>
      </c>
      <c r="AK27">
        <v>61213.781820999997</v>
      </c>
      <c r="AL27">
        <v>3256.22</v>
      </c>
      <c r="AM27">
        <v>10.606574</v>
      </c>
      <c r="AN27" t="s">
        <v>124</v>
      </c>
      <c r="AO27" t="s">
        <v>125</v>
      </c>
      <c r="AR27">
        <v>0</v>
      </c>
      <c r="AS27">
        <v>0</v>
      </c>
      <c r="AT27">
        <v>26</v>
      </c>
    </row>
    <row r="28" spans="1:46" x14ac:dyDescent="0.25">
      <c r="A28">
        <v>24</v>
      </c>
      <c r="B28">
        <v>31</v>
      </c>
      <c r="C28">
        <v>701307</v>
      </c>
      <c r="D28">
        <v>24031701307</v>
      </c>
      <c r="E28">
        <v>7013.07</v>
      </c>
      <c r="F28" t="s">
        <v>126</v>
      </c>
      <c r="G28" t="s">
        <v>47</v>
      </c>
      <c r="H28" t="s">
        <v>48</v>
      </c>
      <c r="I28">
        <v>15357526</v>
      </c>
      <c r="J28">
        <v>62186</v>
      </c>
      <c r="K28">
        <v>24031701307</v>
      </c>
      <c r="L28">
        <v>701307</v>
      </c>
      <c r="M28">
        <v>0</v>
      </c>
      <c r="N28">
        <v>701307</v>
      </c>
      <c r="O28">
        <v>93.1</v>
      </c>
      <c r="P28">
        <v>6.8</v>
      </c>
      <c r="Q28">
        <v>0.1</v>
      </c>
      <c r="R28">
        <v>3912</v>
      </c>
      <c r="S28">
        <v>5.2999999999999999E-2</v>
      </c>
      <c r="T28">
        <v>7.1999999999999995E-2</v>
      </c>
      <c r="U28">
        <v>142266</v>
      </c>
      <c r="V28">
        <v>0.14000000000000001</v>
      </c>
      <c r="W28">
        <v>9.1999999999999998E-2</v>
      </c>
      <c r="X28">
        <v>0.95899999999999996</v>
      </c>
      <c r="Y28">
        <v>4.5999999999999999E-2</v>
      </c>
      <c r="Z28">
        <v>179.952</v>
      </c>
      <c r="AA28">
        <v>37789.919999999998</v>
      </c>
      <c r="AB28">
        <v>34817.288372000003</v>
      </c>
      <c r="AC28">
        <v>2972.6316280000001</v>
      </c>
      <c r="AD28">
        <v>16.519024999999999</v>
      </c>
      <c r="AE28">
        <v>4.5999999999999996</v>
      </c>
      <c r="AF28">
        <v>179.952</v>
      </c>
      <c r="AG28">
        <v>34571.315046999996</v>
      </c>
      <c r="AH28">
        <v>3218.604953</v>
      </c>
      <c r="AI28">
        <v>17.885908000000001</v>
      </c>
      <c r="AJ28">
        <v>5.0999999999999996</v>
      </c>
      <c r="AK28">
        <v>35580.842488000002</v>
      </c>
      <c r="AL28">
        <v>4538.82</v>
      </c>
      <c r="AM28">
        <v>23.757721</v>
      </c>
      <c r="AN28" t="s">
        <v>127</v>
      </c>
      <c r="AO28" t="s">
        <v>128</v>
      </c>
      <c r="AR28">
        <v>0</v>
      </c>
      <c r="AS28">
        <v>0</v>
      </c>
      <c r="AT28">
        <v>27</v>
      </c>
    </row>
    <row r="29" spans="1:46" x14ac:dyDescent="0.25">
      <c r="A29">
        <v>24</v>
      </c>
      <c r="B29">
        <v>31</v>
      </c>
      <c r="C29">
        <v>700818</v>
      </c>
      <c r="D29">
        <v>24031700818</v>
      </c>
      <c r="E29">
        <v>7008.18</v>
      </c>
      <c r="F29" t="s">
        <v>129</v>
      </c>
      <c r="G29" t="s">
        <v>47</v>
      </c>
      <c r="H29" t="s">
        <v>48</v>
      </c>
      <c r="I29">
        <v>2227234</v>
      </c>
      <c r="J29">
        <v>26433</v>
      </c>
      <c r="K29">
        <v>24031700818</v>
      </c>
      <c r="L29">
        <v>700818</v>
      </c>
      <c r="M29">
        <v>0</v>
      </c>
      <c r="N29">
        <v>700818</v>
      </c>
      <c r="O29">
        <v>91.1</v>
      </c>
      <c r="P29">
        <v>7.8</v>
      </c>
      <c r="Q29">
        <v>1.2</v>
      </c>
      <c r="R29">
        <v>6626</v>
      </c>
      <c r="S29">
        <v>9.2999999999999999E-2</v>
      </c>
      <c r="T29">
        <v>0.106</v>
      </c>
      <c r="U29">
        <v>65422</v>
      </c>
      <c r="V29">
        <v>0.38500000000000001</v>
      </c>
      <c r="W29">
        <v>0.28100000000000003</v>
      </c>
      <c r="X29">
        <v>0.222</v>
      </c>
      <c r="Y29">
        <v>0.16400000000000001</v>
      </c>
      <c r="Z29">
        <v>1087.7506639999999</v>
      </c>
      <c r="AA29">
        <v>228427.63944</v>
      </c>
      <c r="AB29">
        <v>207801.96771900001</v>
      </c>
      <c r="AC29">
        <v>20625.671720999999</v>
      </c>
      <c r="AD29">
        <v>18.961763999999999</v>
      </c>
      <c r="AE29">
        <v>16.399999999999999</v>
      </c>
      <c r="AF29">
        <v>1086.664</v>
      </c>
      <c r="AG29">
        <v>211013.148472</v>
      </c>
      <c r="AH29">
        <v>17186.291528000002</v>
      </c>
      <c r="AI29">
        <v>15.815645</v>
      </c>
      <c r="AJ29">
        <v>18.600000000000001</v>
      </c>
      <c r="AK29">
        <v>199164.106894</v>
      </c>
      <c r="AL29">
        <v>43203.19</v>
      </c>
      <c r="AM29">
        <v>37.433559000000002</v>
      </c>
      <c r="AN29" t="s">
        <v>130</v>
      </c>
      <c r="AO29" t="s">
        <v>131</v>
      </c>
      <c r="AR29">
        <v>0</v>
      </c>
      <c r="AS29">
        <v>0</v>
      </c>
      <c r="AT29">
        <v>28</v>
      </c>
    </row>
    <row r="30" spans="1:46" x14ac:dyDescent="0.25">
      <c r="A30">
        <v>24</v>
      </c>
      <c r="B30">
        <v>31</v>
      </c>
      <c r="C30">
        <v>700611</v>
      </c>
      <c r="D30">
        <v>24031700611</v>
      </c>
      <c r="E30">
        <v>7006.11</v>
      </c>
      <c r="F30" t="s">
        <v>132</v>
      </c>
      <c r="G30" t="s">
        <v>47</v>
      </c>
      <c r="H30" t="s">
        <v>48</v>
      </c>
      <c r="I30">
        <v>15821767</v>
      </c>
      <c r="J30">
        <v>155107</v>
      </c>
      <c r="K30">
        <v>24031700611</v>
      </c>
      <c r="L30">
        <v>700611</v>
      </c>
      <c r="M30">
        <v>0</v>
      </c>
      <c r="N30">
        <v>700611</v>
      </c>
      <c r="O30">
        <v>89.7</v>
      </c>
      <c r="P30">
        <v>9.3000000000000007</v>
      </c>
      <c r="Q30">
        <v>1</v>
      </c>
      <c r="R30">
        <v>6692</v>
      </c>
      <c r="S30">
        <v>6.5000000000000002E-2</v>
      </c>
      <c r="T30">
        <v>0.02</v>
      </c>
      <c r="U30">
        <v>151147</v>
      </c>
      <c r="V30">
        <v>0.09</v>
      </c>
      <c r="W30">
        <v>0.13400000000000001</v>
      </c>
      <c r="X30">
        <v>0.92500000000000004</v>
      </c>
      <c r="Y30">
        <v>3.3000000000000002E-2</v>
      </c>
      <c r="Z30">
        <v>220.83600000000001</v>
      </c>
      <c r="AA30">
        <v>46375.56</v>
      </c>
      <c r="AB30">
        <v>46012.291637000002</v>
      </c>
      <c r="AC30">
        <v>363.26836300000002</v>
      </c>
      <c r="AD30">
        <v>1.6449689999999999</v>
      </c>
      <c r="AE30">
        <v>3.3</v>
      </c>
      <c r="AF30">
        <v>220.83600000000001</v>
      </c>
      <c r="AG30">
        <v>46375.56</v>
      </c>
      <c r="AH30">
        <v>0</v>
      </c>
      <c r="AI30">
        <v>0</v>
      </c>
      <c r="AJ30">
        <v>3.8</v>
      </c>
      <c r="AK30">
        <v>50684.443996000002</v>
      </c>
      <c r="AL30">
        <v>2230.94</v>
      </c>
      <c r="AM30">
        <v>8.8536940000000008</v>
      </c>
      <c r="AN30" t="s">
        <v>133</v>
      </c>
      <c r="AO30" t="s">
        <v>134</v>
      </c>
      <c r="AR30">
        <v>0</v>
      </c>
      <c r="AS30">
        <v>0</v>
      </c>
      <c r="AT30">
        <v>29</v>
      </c>
    </row>
    <row r="31" spans="1:46" x14ac:dyDescent="0.25">
      <c r="A31">
        <v>24</v>
      </c>
      <c r="B31">
        <v>31</v>
      </c>
      <c r="C31">
        <v>700306</v>
      </c>
      <c r="D31">
        <v>24031700306</v>
      </c>
      <c r="E31">
        <v>7003.06</v>
      </c>
      <c r="F31" t="s">
        <v>135</v>
      </c>
      <c r="G31" t="s">
        <v>47</v>
      </c>
      <c r="H31" t="s">
        <v>48</v>
      </c>
      <c r="I31">
        <v>3059800</v>
      </c>
      <c r="J31">
        <v>4451</v>
      </c>
      <c r="K31">
        <v>24031700306</v>
      </c>
      <c r="L31">
        <v>700306</v>
      </c>
      <c r="M31">
        <v>0</v>
      </c>
      <c r="N31">
        <v>700306</v>
      </c>
      <c r="O31">
        <v>90.2</v>
      </c>
      <c r="P31">
        <v>8.8000000000000007</v>
      </c>
      <c r="Q31">
        <v>0.9</v>
      </c>
      <c r="R31">
        <v>6968</v>
      </c>
      <c r="S31">
        <v>5.2999999999999999E-2</v>
      </c>
      <c r="T31">
        <v>2.8000000000000001E-2</v>
      </c>
      <c r="U31">
        <v>110000</v>
      </c>
      <c r="V31">
        <v>0.17699999999999999</v>
      </c>
      <c r="W31">
        <v>0.16600000000000001</v>
      </c>
      <c r="X31">
        <v>0.83799999999999997</v>
      </c>
      <c r="Y31">
        <v>5.2999999999999999E-2</v>
      </c>
      <c r="Z31">
        <v>368.93469599999997</v>
      </c>
      <c r="AA31">
        <v>77476.286160000003</v>
      </c>
      <c r="AB31">
        <v>72996.487158000004</v>
      </c>
      <c r="AC31">
        <v>4479.7990019999997</v>
      </c>
      <c r="AD31">
        <v>12.142526</v>
      </c>
      <c r="AE31">
        <v>5.3</v>
      </c>
      <c r="AF31">
        <v>369.30399999999997</v>
      </c>
      <c r="AG31">
        <v>73999.785631999999</v>
      </c>
      <c r="AH31">
        <v>3554.0543680000001</v>
      </c>
      <c r="AI31">
        <v>9.6236549999999994</v>
      </c>
      <c r="AJ31">
        <v>6.1</v>
      </c>
      <c r="AK31">
        <v>80968.145466000002</v>
      </c>
      <c r="AL31">
        <v>6729.11</v>
      </c>
      <c r="AM31">
        <v>16.113547000000001</v>
      </c>
      <c r="AN31" t="s">
        <v>136</v>
      </c>
      <c r="AO31" t="s">
        <v>137</v>
      </c>
      <c r="AR31">
        <v>0</v>
      </c>
      <c r="AS31">
        <v>0</v>
      </c>
      <c r="AT31">
        <v>30</v>
      </c>
    </row>
    <row r="32" spans="1:46" x14ac:dyDescent="0.25">
      <c r="A32">
        <v>24</v>
      </c>
      <c r="B32">
        <v>31</v>
      </c>
      <c r="C32">
        <v>700832</v>
      </c>
      <c r="D32">
        <v>24031700832</v>
      </c>
      <c r="E32">
        <v>7008.32</v>
      </c>
      <c r="F32" t="s">
        <v>138</v>
      </c>
      <c r="G32" t="s">
        <v>47</v>
      </c>
      <c r="H32" t="s">
        <v>48</v>
      </c>
      <c r="I32">
        <v>1371296</v>
      </c>
      <c r="J32">
        <v>10582</v>
      </c>
      <c r="K32">
        <v>24031700832</v>
      </c>
      <c r="L32">
        <v>700832</v>
      </c>
      <c r="M32">
        <v>0</v>
      </c>
      <c r="N32">
        <v>700832</v>
      </c>
      <c r="O32">
        <v>86</v>
      </c>
      <c r="P32">
        <v>10.3</v>
      </c>
      <c r="Q32">
        <v>3.7</v>
      </c>
      <c r="R32">
        <v>2971</v>
      </c>
      <c r="S32">
        <v>4.8000000000000001E-2</v>
      </c>
      <c r="T32">
        <v>7.0000000000000007E-2</v>
      </c>
      <c r="U32">
        <v>70405</v>
      </c>
      <c r="V32">
        <v>0.28799999999999998</v>
      </c>
      <c r="W32">
        <v>0.371</v>
      </c>
      <c r="X32">
        <v>0.76200000000000001</v>
      </c>
      <c r="Y32">
        <v>5.7000000000000002E-2</v>
      </c>
      <c r="Z32">
        <v>169.34700000000001</v>
      </c>
      <c r="AA32">
        <v>35562.870000000003</v>
      </c>
      <c r="AB32">
        <v>22150.390778000001</v>
      </c>
      <c r="AC32">
        <v>13412.479222</v>
      </c>
      <c r="AD32">
        <v>79.201161999999997</v>
      </c>
      <c r="AE32">
        <v>5.7</v>
      </c>
      <c r="AF32">
        <v>169.516347</v>
      </c>
      <c r="AG32">
        <v>26977.709228</v>
      </c>
      <c r="AH32">
        <v>8620.7236420000008</v>
      </c>
      <c r="AI32">
        <v>50.854821999999999</v>
      </c>
      <c r="AJ32">
        <v>9.1</v>
      </c>
      <c r="AK32">
        <v>43104.855939000001</v>
      </c>
      <c r="AL32">
        <v>8683.24</v>
      </c>
      <c r="AM32">
        <v>35.210430000000002</v>
      </c>
      <c r="AN32" t="s">
        <v>139</v>
      </c>
      <c r="AO32" t="s">
        <v>140</v>
      </c>
      <c r="AR32">
        <v>0</v>
      </c>
      <c r="AS32">
        <v>0</v>
      </c>
      <c r="AT32">
        <v>31</v>
      </c>
    </row>
    <row r="33" spans="1:46" x14ac:dyDescent="0.25">
      <c r="A33">
        <v>24</v>
      </c>
      <c r="B33">
        <v>31</v>
      </c>
      <c r="C33">
        <v>700813</v>
      </c>
      <c r="D33">
        <v>24031700813</v>
      </c>
      <c r="E33">
        <v>7008.13</v>
      </c>
      <c r="F33" t="s">
        <v>141</v>
      </c>
      <c r="G33" t="s">
        <v>47</v>
      </c>
      <c r="H33" t="s">
        <v>48</v>
      </c>
      <c r="I33">
        <v>2479622</v>
      </c>
      <c r="J33">
        <v>26527</v>
      </c>
      <c r="K33">
        <v>24031700813</v>
      </c>
      <c r="L33">
        <v>700813</v>
      </c>
      <c r="M33">
        <v>0</v>
      </c>
      <c r="N33">
        <v>700813</v>
      </c>
      <c r="O33">
        <v>84.9</v>
      </c>
      <c r="P33">
        <v>14.4</v>
      </c>
      <c r="Q33">
        <v>0.7</v>
      </c>
      <c r="R33">
        <v>6386</v>
      </c>
      <c r="S33">
        <v>6.9000000000000006E-2</v>
      </c>
      <c r="T33">
        <v>0.154</v>
      </c>
      <c r="U33">
        <v>76018</v>
      </c>
      <c r="V33">
        <v>0.26500000000000001</v>
      </c>
      <c r="W33">
        <v>0.30199999999999999</v>
      </c>
      <c r="X33">
        <v>0.76900000000000002</v>
      </c>
      <c r="Y33">
        <v>8.7999999999999995E-2</v>
      </c>
      <c r="Z33">
        <v>561.96799999999996</v>
      </c>
      <c r="AA33">
        <v>118013.28</v>
      </c>
      <c r="AB33">
        <v>73503.629652999996</v>
      </c>
      <c r="AC33">
        <v>44509.650347000003</v>
      </c>
      <c r="AD33">
        <v>79.203175999999999</v>
      </c>
      <c r="AE33">
        <v>8.8000000000000007</v>
      </c>
      <c r="AF33">
        <v>561.96799999999996</v>
      </c>
      <c r="AG33">
        <v>89386.857394000006</v>
      </c>
      <c r="AH33">
        <v>28626.422606</v>
      </c>
      <c r="AI33">
        <v>50.939596000000002</v>
      </c>
      <c r="AJ33">
        <v>8.4</v>
      </c>
      <c r="AK33">
        <v>88338.030188000004</v>
      </c>
      <c r="AL33">
        <v>18278.13</v>
      </c>
      <c r="AM33">
        <v>36.002115000000003</v>
      </c>
      <c r="AN33" t="s">
        <v>142</v>
      </c>
      <c r="AO33" t="s">
        <v>143</v>
      </c>
      <c r="AR33">
        <v>0</v>
      </c>
      <c r="AS33">
        <v>0</v>
      </c>
      <c r="AT33">
        <v>32</v>
      </c>
    </row>
    <row r="34" spans="1:46" x14ac:dyDescent="0.25">
      <c r="A34">
        <v>24</v>
      </c>
      <c r="B34">
        <v>31</v>
      </c>
      <c r="C34">
        <v>700812</v>
      </c>
      <c r="D34">
        <v>24031700812</v>
      </c>
      <c r="E34">
        <v>7008.12</v>
      </c>
      <c r="F34" t="s">
        <v>144</v>
      </c>
      <c r="G34" t="s">
        <v>47</v>
      </c>
      <c r="H34" t="s">
        <v>48</v>
      </c>
      <c r="I34">
        <v>1752164</v>
      </c>
      <c r="J34">
        <v>17384</v>
      </c>
      <c r="K34">
        <v>24031700812</v>
      </c>
      <c r="L34">
        <v>700812</v>
      </c>
      <c r="M34">
        <v>0</v>
      </c>
      <c r="N34">
        <v>700812</v>
      </c>
      <c r="O34">
        <v>82</v>
      </c>
      <c r="P34">
        <v>17.399999999999999</v>
      </c>
      <c r="Q34">
        <v>0.7</v>
      </c>
      <c r="R34">
        <v>4153</v>
      </c>
      <c r="S34">
        <v>4.2000000000000003E-2</v>
      </c>
      <c r="T34">
        <v>6.3E-2</v>
      </c>
      <c r="U34">
        <v>76471</v>
      </c>
      <c r="V34">
        <v>0.115</v>
      </c>
      <c r="W34">
        <v>0.28599999999999998</v>
      </c>
      <c r="X34">
        <v>0.77800000000000002</v>
      </c>
      <c r="Y34">
        <v>4.7E-2</v>
      </c>
      <c r="Z34">
        <v>195.386191</v>
      </c>
      <c r="AA34">
        <v>41031.100109999999</v>
      </c>
      <c r="AB34">
        <v>25969.45649</v>
      </c>
      <c r="AC34">
        <v>15061.643620000001</v>
      </c>
      <c r="AD34">
        <v>77.086530999999994</v>
      </c>
      <c r="AE34">
        <v>4.7</v>
      </c>
      <c r="AF34">
        <v>194.99580900000001</v>
      </c>
      <c r="AG34">
        <v>30925.045714</v>
      </c>
      <c r="AH34">
        <v>10024.074176</v>
      </c>
      <c r="AI34">
        <v>51.406613</v>
      </c>
      <c r="AJ34">
        <v>4.8</v>
      </c>
      <c r="AK34">
        <v>34387.572370000002</v>
      </c>
      <c r="AL34">
        <v>7676.27</v>
      </c>
      <c r="AM34">
        <v>38.323087000000001</v>
      </c>
      <c r="AN34" t="s">
        <v>145</v>
      </c>
      <c r="AO34" t="s">
        <v>146</v>
      </c>
      <c r="AR34">
        <v>0</v>
      </c>
      <c r="AS34">
        <v>0</v>
      </c>
      <c r="AT34">
        <v>33</v>
      </c>
    </row>
    <row r="35" spans="1:46" x14ac:dyDescent="0.25">
      <c r="A35">
        <v>24</v>
      </c>
      <c r="B35">
        <v>31</v>
      </c>
      <c r="C35">
        <v>701316</v>
      </c>
      <c r="D35">
        <v>24031701316</v>
      </c>
      <c r="E35">
        <v>7013.16</v>
      </c>
      <c r="F35" t="s">
        <v>147</v>
      </c>
      <c r="G35" t="s">
        <v>47</v>
      </c>
      <c r="H35" t="s">
        <v>48</v>
      </c>
      <c r="I35">
        <v>25024496</v>
      </c>
      <c r="J35">
        <v>119275</v>
      </c>
      <c r="K35">
        <v>24031701316</v>
      </c>
      <c r="L35">
        <v>701316</v>
      </c>
      <c r="M35">
        <v>0</v>
      </c>
      <c r="N35">
        <v>701316</v>
      </c>
      <c r="O35">
        <v>92.5</v>
      </c>
      <c r="P35">
        <v>6</v>
      </c>
      <c r="Q35">
        <v>1.6</v>
      </c>
      <c r="R35">
        <v>6033</v>
      </c>
      <c r="S35">
        <v>9.0999999999999998E-2</v>
      </c>
      <c r="T35">
        <v>6.4000000000000001E-2</v>
      </c>
      <c r="U35">
        <v>118158</v>
      </c>
      <c r="V35">
        <v>0.183</v>
      </c>
      <c r="W35">
        <v>0.06</v>
      </c>
      <c r="X35">
        <v>0.81399999999999995</v>
      </c>
      <c r="Y35">
        <v>9.4E-2</v>
      </c>
      <c r="Z35">
        <v>567.66910199999995</v>
      </c>
      <c r="AA35">
        <v>119210.51142</v>
      </c>
      <c r="AB35">
        <v>117153.665788</v>
      </c>
      <c r="AC35">
        <v>2056.845632</v>
      </c>
      <c r="AD35">
        <v>3.6233179999999998</v>
      </c>
      <c r="AE35">
        <v>9.4</v>
      </c>
      <c r="AF35">
        <v>567.66910199999995</v>
      </c>
      <c r="AG35">
        <v>117558.578255</v>
      </c>
      <c r="AH35">
        <v>1651.9331649999999</v>
      </c>
      <c r="AI35">
        <v>2.9100280000000001</v>
      </c>
      <c r="AJ35">
        <v>7.4</v>
      </c>
      <c r="AK35">
        <v>87068.478359999994</v>
      </c>
      <c r="AL35">
        <v>4182.3999999999996</v>
      </c>
      <c r="AM35">
        <v>9.6251599999999993</v>
      </c>
      <c r="AN35" t="s">
        <v>148</v>
      </c>
      <c r="AO35" t="s">
        <v>149</v>
      </c>
      <c r="AR35">
        <v>0</v>
      </c>
      <c r="AS35">
        <v>0</v>
      </c>
      <c r="AT35">
        <v>34</v>
      </c>
    </row>
    <row r="36" spans="1:46" x14ac:dyDescent="0.25">
      <c r="A36">
        <v>24</v>
      </c>
      <c r="B36">
        <v>31</v>
      </c>
      <c r="C36">
        <v>700819</v>
      </c>
      <c r="D36">
        <v>24031700819</v>
      </c>
      <c r="E36">
        <v>7008.19</v>
      </c>
      <c r="F36" t="s">
        <v>150</v>
      </c>
      <c r="G36" t="s">
        <v>47</v>
      </c>
      <c r="H36" t="s">
        <v>48</v>
      </c>
      <c r="I36">
        <v>2247200</v>
      </c>
      <c r="J36">
        <v>33501</v>
      </c>
      <c r="K36">
        <v>24031700819</v>
      </c>
      <c r="L36">
        <v>700819</v>
      </c>
      <c r="M36">
        <v>0</v>
      </c>
      <c r="N36">
        <v>700819</v>
      </c>
      <c r="O36">
        <v>87.4</v>
      </c>
      <c r="P36">
        <v>12.2</v>
      </c>
      <c r="Q36">
        <v>0.4</v>
      </c>
      <c r="R36">
        <v>6966</v>
      </c>
      <c r="S36">
        <v>4.9000000000000002E-2</v>
      </c>
      <c r="T36">
        <v>3.7999999999999999E-2</v>
      </c>
      <c r="U36">
        <v>75343</v>
      </c>
      <c r="V36">
        <v>0.22900000000000001</v>
      </c>
      <c r="W36">
        <v>0.23799999999999999</v>
      </c>
      <c r="X36">
        <v>0.68899999999999995</v>
      </c>
      <c r="Y36">
        <v>7.1999999999999995E-2</v>
      </c>
      <c r="Z36">
        <v>501.55200000000002</v>
      </c>
      <c r="AA36">
        <v>105325.92</v>
      </c>
      <c r="AB36">
        <v>65402.517304000001</v>
      </c>
      <c r="AC36">
        <v>39923.402695999997</v>
      </c>
      <c r="AD36">
        <v>79.599727999999999</v>
      </c>
      <c r="AE36">
        <v>7.2</v>
      </c>
      <c r="AF36">
        <v>501.55200000000002</v>
      </c>
      <c r="AG36">
        <v>79621.716837</v>
      </c>
      <c r="AH36">
        <v>25704.203162999998</v>
      </c>
      <c r="AI36">
        <v>51.249327999999998</v>
      </c>
      <c r="AJ36">
        <v>10</v>
      </c>
      <c r="AK36">
        <v>137993.389268</v>
      </c>
      <c r="AL36">
        <v>11925.61</v>
      </c>
      <c r="AM36">
        <v>16.704875999999999</v>
      </c>
      <c r="AN36" t="s">
        <v>151</v>
      </c>
      <c r="AO36" t="s">
        <v>152</v>
      </c>
      <c r="AR36">
        <v>0</v>
      </c>
      <c r="AS36">
        <v>0</v>
      </c>
      <c r="AT36">
        <v>35</v>
      </c>
    </row>
    <row r="37" spans="1:46" x14ac:dyDescent="0.25">
      <c r="A37">
        <v>24</v>
      </c>
      <c r="B37">
        <v>31</v>
      </c>
      <c r="C37">
        <v>700815</v>
      </c>
      <c r="D37">
        <v>24031700815</v>
      </c>
      <c r="E37">
        <v>7008.15</v>
      </c>
      <c r="F37" t="s">
        <v>153</v>
      </c>
      <c r="G37" t="s">
        <v>47</v>
      </c>
      <c r="H37" t="s">
        <v>48</v>
      </c>
      <c r="I37">
        <v>2736884</v>
      </c>
      <c r="J37">
        <v>752</v>
      </c>
      <c r="K37">
        <v>24031700815</v>
      </c>
      <c r="L37">
        <v>700815</v>
      </c>
      <c r="M37">
        <v>0</v>
      </c>
      <c r="N37">
        <v>700815</v>
      </c>
      <c r="O37">
        <v>87.2</v>
      </c>
      <c r="P37">
        <v>12.3</v>
      </c>
      <c r="Q37">
        <v>0.4</v>
      </c>
      <c r="R37">
        <v>8122</v>
      </c>
      <c r="S37">
        <v>5.8000000000000003E-2</v>
      </c>
      <c r="T37">
        <v>0.09</v>
      </c>
      <c r="U37">
        <v>90962</v>
      </c>
      <c r="V37">
        <v>0.245</v>
      </c>
      <c r="W37">
        <v>0.32600000000000001</v>
      </c>
      <c r="X37">
        <v>0.79700000000000004</v>
      </c>
      <c r="Y37">
        <v>5.8999999999999997E-2</v>
      </c>
      <c r="Z37">
        <v>478.71880199999998</v>
      </c>
      <c r="AA37">
        <v>100530.94842</v>
      </c>
      <c r="AB37">
        <v>92077.212113999994</v>
      </c>
      <c r="AC37">
        <v>8453.7363060000007</v>
      </c>
      <c r="AD37">
        <v>17.659085999999999</v>
      </c>
      <c r="AE37">
        <v>5.9</v>
      </c>
      <c r="AF37">
        <v>479.19799999999998</v>
      </c>
      <c r="AG37">
        <v>93315.385651999997</v>
      </c>
      <c r="AH37">
        <v>7316.194348</v>
      </c>
      <c r="AI37">
        <v>15.267581</v>
      </c>
      <c r="AJ37">
        <v>8.6</v>
      </c>
      <c r="AK37">
        <v>129820.391812</v>
      </c>
      <c r="AL37">
        <v>23617.37</v>
      </c>
      <c r="AM37">
        <v>32.323511000000003</v>
      </c>
      <c r="AN37" t="s">
        <v>154</v>
      </c>
      <c r="AO37" t="s">
        <v>155</v>
      </c>
      <c r="AR37">
        <v>0</v>
      </c>
      <c r="AS37">
        <v>0</v>
      </c>
      <c r="AT37">
        <v>36</v>
      </c>
    </row>
    <row r="38" spans="1:46" x14ac:dyDescent="0.25">
      <c r="A38">
        <v>24</v>
      </c>
      <c r="B38">
        <v>31</v>
      </c>
      <c r="C38">
        <v>700716</v>
      </c>
      <c r="D38">
        <v>24031700716</v>
      </c>
      <c r="E38">
        <v>7007.16</v>
      </c>
      <c r="F38" t="s">
        <v>156</v>
      </c>
      <c r="G38" t="s">
        <v>47</v>
      </c>
      <c r="H38" t="s">
        <v>48</v>
      </c>
      <c r="I38">
        <v>2903904</v>
      </c>
      <c r="J38">
        <v>8661</v>
      </c>
      <c r="K38">
        <v>24031700716</v>
      </c>
      <c r="L38">
        <v>700716</v>
      </c>
      <c r="M38">
        <v>0</v>
      </c>
      <c r="N38">
        <v>700716</v>
      </c>
      <c r="O38">
        <v>87.2</v>
      </c>
      <c r="P38">
        <v>11.2</v>
      </c>
      <c r="Q38">
        <v>1.6</v>
      </c>
      <c r="R38">
        <v>7653</v>
      </c>
      <c r="S38">
        <v>7.8E-2</v>
      </c>
      <c r="T38">
        <v>4.2000000000000003E-2</v>
      </c>
      <c r="U38">
        <v>83726</v>
      </c>
      <c r="V38">
        <v>0.14899999999999999</v>
      </c>
      <c r="W38">
        <v>0.20599999999999999</v>
      </c>
      <c r="X38">
        <v>0.85299999999999998</v>
      </c>
      <c r="Y38">
        <v>6.6000000000000003E-2</v>
      </c>
      <c r="Z38">
        <v>505.09800000000001</v>
      </c>
      <c r="AA38">
        <v>106070.58</v>
      </c>
      <c r="AB38">
        <v>63298.854440000003</v>
      </c>
      <c r="AC38">
        <v>42771.725559999999</v>
      </c>
      <c r="AD38">
        <v>84.680053000000001</v>
      </c>
      <c r="AE38">
        <v>6.6</v>
      </c>
      <c r="AF38">
        <v>505.09800000000001</v>
      </c>
      <c r="AG38">
        <v>76505.536135000002</v>
      </c>
      <c r="AH38">
        <v>29565.043865</v>
      </c>
      <c r="AI38">
        <v>58.533282</v>
      </c>
      <c r="AJ38">
        <v>9.4</v>
      </c>
      <c r="AK38">
        <v>117276.203597</v>
      </c>
      <c r="AL38">
        <v>30517.18</v>
      </c>
      <c r="AM38">
        <v>43.361936</v>
      </c>
      <c r="AN38" t="s">
        <v>157</v>
      </c>
      <c r="AO38" t="s">
        <v>158</v>
      </c>
      <c r="AR38">
        <v>0</v>
      </c>
      <c r="AS38">
        <v>0</v>
      </c>
      <c r="AT38">
        <v>37</v>
      </c>
    </row>
    <row r="39" spans="1:46" x14ac:dyDescent="0.25">
      <c r="A39">
        <v>24</v>
      </c>
      <c r="B39">
        <v>31</v>
      </c>
      <c r="C39">
        <v>700722</v>
      </c>
      <c r="D39">
        <v>24031700722</v>
      </c>
      <c r="E39">
        <v>7007.22</v>
      </c>
      <c r="F39" t="s">
        <v>159</v>
      </c>
      <c r="G39" t="s">
        <v>47</v>
      </c>
      <c r="H39" t="s">
        <v>48</v>
      </c>
      <c r="I39">
        <v>2658520</v>
      </c>
      <c r="J39">
        <v>13616</v>
      </c>
      <c r="K39">
        <v>24031700722</v>
      </c>
      <c r="L39">
        <v>700722</v>
      </c>
      <c r="M39">
        <v>0</v>
      </c>
      <c r="N39">
        <v>700722</v>
      </c>
      <c r="O39">
        <v>88.2</v>
      </c>
      <c r="P39">
        <v>10.8</v>
      </c>
      <c r="Q39">
        <v>1</v>
      </c>
      <c r="R39">
        <v>4075</v>
      </c>
      <c r="S39">
        <v>0.03</v>
      </c>
      <c r="T39">
        <v>7.0999999999999994E-2</v>
      </c>
      <c r="U39">
        <v>77614</v>
      </c>
      <c r="V39">
        <v>0.255</v>
      </c>
      <c r="W39">
        <v>0.19500000000000001</v>
      </c>
      <c r="X39">
        <v>0.498</v>
      </c>
      <c r="Y39">
        <v>9.5000000000000001E-2</v>
      </c>
      <c r="Z39">
        <v>387.125</v>
      </c>
      <c r="AA39">
        <v>81296.25</v>
      </c>
      <c r="AB39">
        <v>49678.394027000002</v>
      </c>
      <c r="AC39">
        <v>31617.855973000002</v>
      </c>
      <c r="AD39">
        <v>81.673506000000003</v>
      </c>
      <c r="AE39">
        <v>9.5</v>
      </c>
      <c r="AF39">
        <v>386.73787499999997</v>
      </c>
      <c r="AG39">
        <v>60865.269152000001</v>
      </c>
      <c r="AH39">
        <v>20349.684598</v>
      </c>
      <c r="AI39">
        <v>52.618803999999997</v>
      </c>
      <c r="AJ39">
        <v>10</v>
      </c>
      <c r="AK39">
        <v>76137.297089</v>
      </c>
      <c r="AL39">
        <v>13070.7</v>
      </c>
      <c r="AM39">
        <v>30.769075000000001</v>
      </c>
      <c r="AN39" t="s">
        <v>160</v>
      </c>
      <c r="AO39" t="s">
        <v>161</v>
      </c>
      <c r="AR39">
        <v>0</v>
      </c>
      <c r="AS39">
        <v>0</v>
      </c>
      <c r="AT39">
        <v>38</v>
      </c>
    </row>
    <row r="40" spans="1:46" x14ac:dyDescent="0.25">
      <c r="A40">
        <v>24</v>
      </c>
      <c r="B40">
        <v>31</v>
      </c>
      <c r="C40">
        <v>700713</v>
      </c>
      <c r="D40">
        <v>24031700713</v>
      </c>
      <c r="E40">
        <v>7007.13</v>
      </c>
      <c r="F40" t="s">
        <v>162</v>
      </c>
      <c r="G40" t="s">
        <v>47</v>
      </c>
      <c r="H40" t="s">
        <v>48</v>
      </c>
      <c r="I40">
        <v>1372979</v>
      </c>
      <c r="J40">
        <v>89855</v>
      </c>
      <c r="K40">
        <v>24031700713</v>
      </c>
      <c r="L40">
        <v>700713</v>
      </c>
      <c r="M40">
        <v>0</v>
      </c>
      <c r="N40">
        <v>700713</v>
      </c>
      <c r="O40">
        <v>69.3</v>
      </c>
      <c r="P40">
        <v>23.4</v>
      </c>
      <c r="Q40">
        <v>7.3</v>
      </c>
      <c r="R40">
        <v>5595</v>
      </c>
      <c r="S40">
        <v>5.7000000000000002E-2</v>
      </c>
      <c r="T40">
        <v>9.7000000000000003E-2</v>
      </c>
      <c r="U40">
        <v>48485</v>
      </c>
      <c r="V40">
        <v>0.246</v>
      </c>
      <c r="W40">
        <v>0.39800000000000002</v>
      </c>
      <c r="X40">
        <v>0.35099999999999998</v>
      </c>
      <c r="Y40">
        <v>0.108</v>
      </c>
      <c r="Z40">
        <v>604.26</v>
      </c>
      <c r="AA40">
        <v>126894.6</v>
      </c>
      <c r="AB40">
        <v>76535.564522999994</v>
      </c>
      <c r="AC40">
        <v>50359.035476999998</v>
      </c>
      <c r="AD40">
        <v>83.340012000000002</v>
      </c>
      <c r="AE40">
        <v>10.8</v>
      </c>
      <c r="AF40">
        <v>603.65574000000004</v>
      </c>
      <c r="AG40">
        <v>93225.348192999998</v>
      </c>
      <c r="AH40">
        <v>33542.357207000001</v>
      </c>
      <c r="AI40">
        <v>55.565373999999998</v>
      </c>
      <c r="AJ40">
        <v>13.3</v>
      </c>
      <c r="AK40">
        <v>116137.582157</v>
      </c>
      <c r="AL40">
        <v>39655.96</v>
      </c>
      <c r="AM40">
        <v>53.453764</v>
      </c>
      <c r="AN40" t="s">
        <v>163</v>
      </c>
      <c r="AO40" t="s">
        <v>164</v>
      </c>
      <c r="AR40">
        <v>0</v>
      </c>
      <c r="AS40">
        <v>0</v>
      </c>
      <c r="AT40">
        <v>39</v>
      </c>
    </row>
    <row r="41" spans="1:46" x14ac:dyDescent="0.25">
      <c r="A41">
        <v>24</v>
      </c>
      <c r="B41">
        <v>31</v>
      </c>
      <c r="C41">
        <v>700721</v>
      </c>
      <c r="D41">
        <v>24031700721</v>
      </c>
      <c r="E41">
        <v>7007.21</v>
      </c>
      <c r="F41" t="s">
        <v>165</v>
      </c>
      <c r="G41" t="s">
        <v>47</v>
      </c>
      <c r="H41" t="s">
        <v>48</v>
      </c>
      <c r="I41">
        <v>431407</v>
      </c>
      <c r="J41">
        <v>7882</v>
      </c>
      <c r="K41">
        <v>24031700721</v>
      </c>
      <c r="L41">
        <v>700721</v>
      </c>
      <c r="M41">
        <v>0</v>
      </c>
      <c r="N41">
        <v>700721</v>
      </c>
      <c r="O41">
        <v>75.400000000000006</v>
      </c>
      <c r="P41">
        <v>24.6</v>
      </c>
      <c r="Q41">
        <v>0</v>
      </c>
      <c r="R41">
        <v>2528</v>
      </c>
      <c r="S41">
        <v>6.0999999999999999E-2</v>
      </c>
      <c r="T41">
        <v>5.0999999999999997E-2</v>
      </c>
      <c r="U41">
        <v>60648</v>
      </c>
      <c r="V41">
        <v>0.29899999999999999</v>
      </c>
      <c r="W41">
        <v>0.22700000000000001</v>
      </c>
      <c r="X41">
        <v>0.58499999999999996</v>
      </c>
      <c r="Y41">
        <v>0.10299999999999999</v>
      </c>
      <c r="Z41">
        <v>260.38400000000001</v>
      </c>
      <c r="AA41">
        <v>54680.639999999999</v>
      </c>
      <c r="AB41">
        <v>35788.797087999999</v>
      </c>
      <c r="AC41">
        <v>18891.842912</v>
      </c>
      <c r="AD41">
        <v>72.553777999999994</v>
      </c>
      <c r="AE41">
        <v>10.3</v>
      </c>
      <c r="AF41">
        <v>260.38400000000001</v>
      </c>
      <c r="AG41">
        <v>41454.725212999998</v>
      </c>
      <c r="AH41">
        <v>13225.914787</v>
      </c>
      <c r="AI41">
        <v>50.793883999999998</v>
      </c>
      <c r="AJ41">
        <v>11.4</v>
      </c>
      <c r="AK41">
        <v>48637.434516000001</v>
      </c>
      <c r="AL41">
        <v>10207.09</v>
      </c>
      <c r="AM41">
        <v>36.426296999999998</v>
      </c>
      <c r="AN41" t="s">
        <v>166</v>
      </c>
      <c r="AO41" t="s">
        <v>167</v>
      </c>
      <c r="AR41">
        <v>0</v>
      </c>
      <c r="AS41">
        <v>0</v>
      </c>
      <c r="AT41">
        <v>40</v>
      </c>
    </row>
    <row r="42" spans="1:46" x14ac:dyDescent="0.25">
      <c r="A42">
        <v>24</v>
      </c>
      <c r="B42">
        <v>31</v>
      </c>
      <c r="C42">
        <v>701312</v>
      </c>
      <c r="D42">
        <v>24031701312</v>
      </c>
      <c r="E42">
        <v>7013.12</v>
      </c>
      <c r="F42" t="s">
        <v>168</v>
      </c>
      <c r="G42" t="s">
        <v>47</v>
      </c>
      <c r="H42" t="s">
        <v>48</v>
      </c>
      <c r="I42">
        <v>4052233</v>
      </c>
      <c r="J42">
        <v>0</v>
      </c>
      <c r="K42">
        <v>24031701312</v>
      </c>
      <c r="L42">
        <v>701312</v>
      </c>
      <c r="M42">
        <v>0</v>
      </c>
      <c r="N42">
        <v>701312</v>
      </c>
      <c r="O42">
        <v>88.6</v>
      </c>
      <c r="P42">
        <v>11.4</v>
      </c>
      <c r="Q42">
        <v>0</v>
      </c>
      <c r="R42">
        <v>6220</v>
      </c>
      <c r="S42">
        <v>4.4999999999999998E-2</v>
      </c>
      <c r="T42">
        <v>4.3999999999999997E-2</v>
      </c>
      <c r="U42">
        <v>135725</v>
      </c>
      <c r="V42">
        <v>9.7000000000000003E-2</v>
      </c>
      <c r="W42">
        <v>4.4999999999999998E-2</v>
      </c>
      <c r="X42">
        <v>0.86399999999999999</v>
      </c>
      <c r="Y42">
        <v>5.0999999999999997E-2</v>
      </c>
      <c r="Z42">
        <v>317.22000000000003</v>
      </c>
      <c r="AA42">
        <v>66616.2</v>
      </c>
      <c r="AB42">
        <v>63547.246994000001</v>
      </c>
      <c r="AC42">
        <v>3068.9530060000002</v>
      </c>
      <c r="AD42">
        <v>9.6745260000000002</v>
      </c>
      <c r="AE42">
        <v>5.0999999999999996</v>
      </c>
      <c r="AF42">
        <v>317.22000000000003</v>
      </c>
      <c r="AG42">
        <v>62775.794275</v>
      </c>
      <c r="AH42">
        <v>3840.4057250000001</v>
      </c>
      <c r="AI42">
        <v>12.106443000000001</v>
      </c>
      <c r="AJ42">
        <v>4.7</v>
      </c>
      <c r="AK42">
        <v>42684.782373000002</v>
      </c>
      <c r="AL42">
        <v>17532.09</v>
      </c>
      <c r="AM42">
        <v>61.141311000000002</v>
      </c>
      <c r="AN42" t="s">
        <v>169</v>
      </c>
      <c r="AO42" t="s">
        <v>170</v>
      </c>
      <c r="AR42">
        <v>0</v>
      </c>
      <c r="AS42">
        <v>0</v>
      </c>
      <c r="AT42">
        <v>41</v>
      </c>
    </row>
    <row r="43" spans="1:46" x14ac:dyDescent="0.25">
      <c r="A43">
        <v>24</v>
      </c>
      <c r="B43">
        <v>31</v>
      </c>
      <c r="C43">
        <v>701315</v>
      </c>
      <c r="D43">
        <v>24031701315</v>
      </c>
      <c r="E43">
        <v>7013.15</v>
      </c>
      <c r="F43" t="s">
        <v>171</v>
      </c>
      <c r="G43" t="s">
        <v>47</v>
      </c>
      <c r="H43" t="s">
        <v>48</v>
      </c>
      <c r="I43">
        <v>2622072</v>
      </c>
      <c r="J43">
        <v>13900</v>
      </c>
      <c r="K43">
        <v>24031701315</v>
      </c>
      <c r="L43">
        <v>701315</v>
      </c>
      <c r="M43">
        <v>0</v>
      </c>
      <c r="N43">
        <v>701315</v>
      </c>
      <c r="O43">
        <v>91.9</v>
      </c>
      <c r="P43">
        <v>6.2</v>
      </c>
      <c r="Q43">
        <v>1.9</v>
      </c>
      <c r="R43">
        <v>4738</v>
      </c>
      <c r="S43">
        <v>4.8000000000000001E-2</v>
      </c>
      <c r="T43">
        <v>1.4E-2</v>
      </c>
      <c r="U43">
        <v>114417</v>
      </c>
      <c r="V43">
        <v>0.16600000000000001</v>
      </c>
      <c r="W43">
        <v>0.121</v>
      </c>
      <c r="X43">
        <v>0.75600000000000001</v>
      </c>
      <c r="Y43">
        <v>0.06</v>
      </c>
      <c r="Z43">
        <v>284.27999999999997</v>
      </c>
      <c r="AA43">
        <v>59698.8</v>
      </c>
      <c r="AB43">
        <v>58149.96299</v>
      </c>
      <c r="AC43">
        <v>1548.83701</v>
      </c>
      <c r="AD43">
        <v>5.4482799999999996</v>
      </c>
      <c r="AE43">
        <v>6</v>
      </c>
      <c r="AF43">
        <v>284.56428</v>
      </c>
      <c r="AG43">
        <v>57478.840262999998</v>
      </c>
      <c r="AH43">
        <v>2279.6585369999998</v>
      </c>
      <c r="AI43">
        <v>8.0110499999999991</v>
      </c>
      <c r="AJ43">
        <v>6.2</v>
      </c>
      <c r="AK43">
        <v>59526.379152000001</v>
      </c>
      <c r="AL43">
        <v>2071.2399999999998</v>
      </c>
      <c r="AM43">
        <v>7.0613210000000004</v>
      </c>
      <c r="AN43" t="s">
        <v>172</v>
      </c>
      <c r="AO43" t="s">
        <v>173</v>
      </c>
      <c r="AR43">
        <v>0</v>
      </c>
      <c r="AS43">
        <v>0</v>
      </c>
      <c r="AT43">
        <v>42</v>
      </c>
    </row>
    <row r="44" spans="1:46" x14ac:dyDescent="0.25">
      <c r="A44">
        <v>24</v>
      </c>
      <c r="B44">
        <v>31</v>
      </c>
      <c r="C44">
        <v>700613</v>
      </c>
      <c r="D44">
        <v>24031700613</v>
      </c>
      <c r="E44">
        <v>7006.13</v>
      </c>
      <c r="F44" t="s">
        <v>174</v>
      </c>
      <c r="G44" t="s">
        <v>47</v>
      </c>
      <c r="H44" t="s">
        <v>48</v>
      </c>
      <c r="I44">
        <v>12659410</v>
      </c>
      <c r="J44">
        <v>86183</v>
      </c>
      <c r="K44">
        <v>24031700613</v>
      </c>
      <c r="L44">
        <v>700613</v>
      </c>
      <c r="M44">
        <v>0</v>
      </c>
      <c r="N44">
        <v>700613</v>
      </c>
      <c r="O44">
        <v>93.9</v>
      </c>
      <c r="P44">
        <v>5.5</v>
      </c>
      <c r="Q44">
        <v>0.7</v>
      </c>
      <c r="R44">
        <v>6194</v>
      </c>
      <c r="S44">
        <v>6.6000000000000003E-2</v>
      </c>
      <c r="T44">
        <v>0.06</v>
      </c>
      <c r="U44">
        <v>129500</v>
      </c>
      <c r="V44">
        <v>0.13200000000000001</v>
      </c>
      <c r="W44">
        <v>7.0999999999999994E-2</v>
      </c>
      <c r="X44">
        <v>0.77800000000000002</v>
      </c>
      <c r="Y44">
        <v>7.4999999999999997E-2</v>
      </c>
      <c r="Z44">
        <v>465.01454999999999</v>
      </c>
      <c r="AA44">
        <v>97653.055500000002</v>
      </c>
      <c r="AB44">
        <v>94360.521477000002</v>
      </c>
      <c r="AC44">
        <v>3292.5340230000002</v>
      </c>
      <c r="AD44">
        <v>7.0804970000000003</v>
      </c>
      <c r="AE44">
        <v>7.5</v>
      </c>
      <c r="AF44">
        <v>465.01454999999999</v>
      </c>
      <c r="AG44">
        <v>95295.687319000004</v>
      </c>
      <c r="AH44">
        <v>2357.3681809999998</v>
      </c>
      <c r="AI44">
        <v>5.0694499999999998</v>
      </c>
      <c r="AJ44">
        <v>5.5</v>
      </c>
      <c r="AK44">
        <v>60195.873439000003</v>
      </c>
      <c r="AL44">
        <v>10721.13</v>
      </c>
      <c r="AM44">
        <v>31.747488000000001</v>
      </c>
      <c r="AN44" t="s">
        <v>175</v>
      </c>
      <c r="AO44" t="s">
        <v>176</v>
      </c>
      <c r="AR44">
        <v>0</v>
      </c>
      <c r="AS44">
        <v>0</v>
      </c>
      <c r="AT44">
        <v>43</v>
      </c>
    </row>
    <row r="45" spans="1:46" x14ac:dyDescent="0.25">
      <c r="A45">
        <v>24</v>
      </c>
      <c r="B45">
        <v>31</v>
      </c>
      <c r="C45">
        <v>700706</v>
      </c>
      <c r="D45">
        <v>24031700706</v>
      </c>
      <c r="E45">
        <v>7007.06</v>
      </c>
      <c r="F45" t="s">
        <v>177</v>
      </c>
      <c r="G45" t="s">
        <v>47</v>
      </c>
      <c r="H45" t="s">
        <v>48</v>
      </c>
      <c r="I45">
        <v>3619163</v>
      </c>
      <c r="J45">
        <v>23260</v>
      </c>
      <c r="K45">
        <v>24031700706</v>
      </c>
      <c r="L45">
        <v>700706</v>
      </c>
      <c r="M45">
        <v>0</v>
      </c>
      <c r="N45">
        <v>700706</v>
      </c>
      <c r="O45">
        <v>82.3</v>
      </c>
      <c r="P45">
        <v>12.3</v>
      </c>
      <c r="Q45">
        <v>5.5</v>
      </c>
      <c r="R45">
        <v>3855</v>
      </c>
      <c r="S45">
        <v>1.7000000000000001E-2</v>
      </c>
      <c r="T45">
        <v>7.3999999999999996E-2</v>
      </c>
      <c r="U45">
        <v>69444</v>
      </c>
      <c r="V45">
        <v>0.26200000000000001</v>
      </c>
      <c r="W45">
        <v>0.29399999999999998</v>
      </c>
      <c r="X45">
        <v>0.36399999999999999</v>
      </c>
      <c r="Y45">
        <v>9.1999999999999998E-2</v>
      </c>
      <c r="Z45">
        <v>355.01465999999999</v>
      </c>
      <c r="AA45">
        <v>74553.078599999993</v>
      </c>
      <c r="AB45">
        <v>47387.107971999998</v>
      </c>
      <c r="AC45">
        <v>27165.970627999999</v>
      </c>
      <c r="AD45">
        <v>76.520701000000003</v>
      </c>
      <c r="AE45">
        <v>9.1999999999999993</v>
      </c>
      <c r="AF45">
        <v>354.30534</v>
      </c>
      <c r="AG45">
        <v>55998.597034999999</v>
      </c>
      <c r="AH45">
        <v>18405.524365000001</v>
      </c>
      <c r="AI45">
        <v>51.948199000000002</v>
      </c>
      <c r="AJ45">
        <v>10.9</v>
      </c>
      <c r="AK45">
        <v>68924.835368</v>
      </c>
      <c r="AL45">
        <v>13936.96</v>
      </c>
      <c r="AM45">
        <v>35.321010999999999</v>
      </c>
      <c r="AN45" t="s">
        <v>178</v>
      </c>
      <c r="AO45" t="s">
        <v>179</v>
      </c>
      <c r="AR45">
        <v>0</v>
      </c>
      <c r="AS45">
        <v>0</v>
      </c>
      <c r="AT45">
        <v>44</v>
      </c>
    </row>
    <row r="46" spans="1:46" x14ac:dyDescent="0.25">
      <c r="A46">
        <v>24</v>
      </c>
      <c r="B46">
        <v>31</v>
      </c>
      <c r="C46">
        <v>700614</v>
      </c>
      <c r="D46">
        <v>24031700614</v>
      </c>
      <c r="E46">
        <v>7006.14</v>
      </c>
      <c r="F46" t="s">
        <v>180</v>
      </c>
      <c r="G46" t="s">
        <v>47</v>
      </c>
      <c r="H46" t="s">
        <v>48</v>
      </c>
      <c r="I46">
        <v>2291783</v>
      </c>
      <c r="J46">
        <v>23229</v>
      </c>
      <c r="K46">
        <v>24031700614</v>
      </c>
      <c r="L46">
        <v>700614</v>
      </c>
      <c r="M46">
        <v>0</v>
      </c>
      <c r="N46">
        <v>700614</v>
      </c>
      <c r="O46">
        <v>84.6</v>
      </c>
      <c r="P46">
        <v>15.2</v>
      </c>
      <c r="Q46">
        <v>0.2</v>
      </c>
      <c r="R46">
        <v>4998</v>
      </c>
      <c r="S46">
        <v>6.5000000000000002E-2</v>
      </c>
      <c r="T46">
        <v>6.4000000000000001E-2</v>
      </c>
      <c r="U46">
        <v>74389</v>
      </c>
      <c r="V46">
        <v>0.23499999999999999</v>
      </c>
      <c r="W46">
        <v>0.192</v>
      </c>
      <c r="X46">
        <v>0.63300000000000001</v>
      </c>
      <c r="Y46">
        <v>9.8000000000000004E-2</v>
      </c>
      <c r="Z46">
        <v>489.80399999999997</v>
      </c>
      <c r="AA46">
        <v>102858.84</v>
      </c>
      <c r="AB46">
        <v>65656.867832999997</v>
      </c>
      <c r="AC46">
        <v>37201.972167</v>
      </c>
      <c r="AD46">
        <v>75.952772999999993</v>
      </c>
      <c r="AE46">
        <v>9.8000000000000007</v>
      </c>
      <c r="AF46">
        <v>489.80399999999997</v>
      </c>
      <c r="AG46">
        <v>78049.819743999993</v>
      </c>
      <c r="AH46">
        <v>24809.020256</v>
      </c>
      <c r="AI46">
        <v>50.650914</v>
      </c>
      <c r="AJ46">
        <v>8.9</v>
      </c>
      <c r="AK46">
        <v>72687.382991999999</v>
      </c>
      <c r="AL46">
        <v>12314.74</v>
      </c>
      <c r="AM46">
        <v>30.423887000000001</v>
      </c>
      <c r="AN46" t="s">
        <v>181</v>
      </c>
      <c r="AO46" t="s">
        <v>182</v>
      </c>
      <c r="AR46">
        <v>0</v>
      </c>
      <c r="AS46">
        <v>0</v>
      </c>
      <c r="AT46">
        <v>45</v>
      </c>
    </row>
    <row r="47" spans="1:46" x14ac:dyDescent="0.25">
      <c r="A47">
        <v>24</v>
      </c>
      <c r="B47">
        <v>31</v>
      </c>
      <c r="C47">
        <v>700710</v>
      </c>
      <c r="D47">
        <v>24031700710</v>
      </c>
      <c r="E47">
        <v>7007.1</v>
      </c>
      <c r="F47" t="s">
        <v>183</v>
      </c>
      <c r="G47" t="s">
        <v>47</v>
      </c>
      <c r="H47" t="s">
        <v>48</v>
      </c>
      <c r="I47">
        <v>3290417</v>
      </c>
      <c r="J47">
        <v>1972</v>
      </c>
      <c r="K47">
        <v>24031700710</v>
      </c>
      <c r="L47">
        <v>700710</v>
      </c>
      <c r="M47">
        <v>0</v>
      </c>
      <c r="N47">
        <v>700710</v>
      </c>
      <c r="O47">
        <v>87.7</v>
      </c>
      <c r="P47">
        <v>11.1</v>
      </c>
      <c r="Q47">
        <v>1.2</v>
      </c>
      <c r="R47">
        <v>6240</v>
      </c>
      <c r="S47">
        <v>8.1000000000000003E-2</v>
      </c>
      <c r="T47">
        <v>0.06</v>
      </c>
      <c r="U47">
        <v>92269</v>
      </c>
      <c r="V47">
        <v>0.183</v>
      </c>
      <c r="W47">
        <v>0.311</v>
      </c>
      <c r="X47">
        <v>0.78700000000000003</v>
      </c>
      <c r="Y47">
        <v>6.3E-2</v>
      </c>
      <c r="Z47">
        <v>393.12</v>
      </c>
      <c r="AA47">
        <v>82555.199999999997</v>
      </c>
      <c r="AB47">
        <v>45469.506993000003</v>
      </c>
      <c r="AC47">
        <v>37085.693007000002</v>
      </c>
      <c r="AD47">
        <v>94.336826000000002</v>
      </c>
      <c r="AE47">
        <v>6.3</v>
      </c>
      <c r="AF47">
        <v>393.12</v>
      </c>
      <c r="AG47">
        <v>56397.244316999997</v>
      </c>
      <c r="AH47">
        <v>26157.955683</v>
      </c>
      <c r="AI47">
        <v>66.539366000000001</v>
      </c>
      <c r="AJ47">
        <v>7.7</v>
      </c>
      <c r="AK47">
        <v>77603.621085999999</v>
      </c>
      <c r="AL47">
        <v>28471.58</v>
      </c>
      <c r="AM47">
        <v>56.365969999999997</v>
      </c>
      <c r="AN47" t="s">
        <v>184</v>
      </c>
      <c r="AO47" t="s">
        <v>185</v>
      </c>
      <c r="AR47">
        <v>0</v>
      </c>
      <c r="AS47">
        <v>0</v>
      </c>
      <c r="AT47">
        <v>46</v>
      </c>
    </row>
    <row r="48" spans="1:46" x14ac:dyDescent="0.25">
      <c r="A48">
        <v>24</v>
      </c>
      <c r="B48">
        <v>31</v>
      </c>
      <c r="C48">
        <v>701306</v>
      </c>
      <c r="D48">
        <v>24031701306</v>
      </c>
      <c r="E48">
        <v>7013.06</v>
      </c>
      <c r="F48" t="s">
        <v>186</v>
      </c>
      <c r="G48" t="s">
        <v>47</v>
      </c>
      <c r="H48" t="s">
        <v>48</v>
      </c>
      <c r="I48">
        <v>4707920</v>
      </c>
      <c r="J48">
        <v>25873</v>
      </c>
      <c r="K48">
        <v>24031701306</v>
      </c>
      <c r="L48">
        <v>701306</v>
      </c>
      <c r="M48">
        <v>0</v>
      </c>
      <c r="N48">
        <v>701306</v>
      </c>
      <c r="O48">
        <v>91.8</v>
      </c>
      <c r="P48">
        <v>8.1999999999999993</v>
      </c>
      <c r="Q48">
        <v>0</v>
      </c>
      <c r="R48">
        <v>3044</v>
      </c>
      <c r="S48">
        <v>5.0999999999999997E-2</v>
      </c>
      <c r="T48">
        <v>1.0999999999999999E-2</v>
      </c>
      <c r="U48">
        <v>149375</v>
      </c>
      <c r="V48">
        <v>3.1E-2</v>
      </c>
      <c r="W48">
        <v>3.4000000000000002E-2</v>
      </c>
      <c r="X48">
        <v>0.99099999999999999</v>
      </c>
      <c r="Y48">
        <v>2.8000000000000001E-2</v>
      </c>
      <c r="Z48">
        <v>85.231999999999999</v>
      </c>
      <c r="AA48">
        <v>17898.72</v>
      </c>
      <c r="AB48">
        <v>15637.595531999999</v>
      </c>
      <c r="AC48">
        <v>2261.124468</v>
      </c>
      <c r="AD48">
        <v>26.529056000000001</v>
      </c>
      <c r="AE48">
        <v>2.8</v>
      </c>
      <c r="AF48">
        <v>85.231999999999999</v>
      </c>
      <c r="AG48">
        <v>15565.682575999999</v>
      </c>
      <c r="AH48">
        <v>2333.0374240000001</v>
      </c>
      <c r="AI48">
        <v>27.372786999999999</v>
      </c>
      <c r="AJ48">
        <v>2.2000000000000002</v>
      </c>
      <c r="AK48">
        <v>11364.648256</v>
      </c>
      <c r="AL48">
        <v>2772.55</v>
      </c>
      <c r="AM48">
        <v>41.184666</v>
      </c>
      <c r="AN48" t="s">
        <v>187</v>
      </c>
      <c r="AO48" t="s">
        <v>188</v>
      </c>
      <c r="AR48">
        <v>0</v>
      </c>
      <c r="AS48">
        <v>0</v>
      </c>
      <c r="AT48">
        <v>47</v>
      </c>
    </row>
    <row r="49" spans="1:46" x14ac:dyDescent="0.25">
      <c r="A49">
        <v>24</v>
      </c>
      <c r="B49">
        <v>31</v>
      </c>
      <c r="C49">
        <v>700719</v>
      </c>
      <c r="D49">
        <v>24031700719</v>
      </c>
      <c r="E49">
        <v>7007.19</v>
      </c>
      <c r="F49" t="s">
        <v>189</v>
      </c>
      <c r="G49" t="s">
        <v>47</v>
      </c>
      <c r="H49" t="s">
        <v>48</v>
      </c>
      <c r="I49">
        <v>1374520</v>
      </c>
      <c r="J49">
        <v>132</v>
      </c>
      <c r="K49">
        <v>24031700719</v>
      </c>
      <c r="L49">
        <v>700719</v>
      </c>
      <c r="M49">
        <v>0</v>
      </c>
      <c r="N49">
        <v>700719</v>
      </c>
      <c r="O49">
        <v>77</v>
      </c>
      <c r="P49">
        <v>21.8</v>
      </c>
      <c r="Q49">
        <v>1.2</v>
      </c>
      <c r="R49">
        <v>8950</v>
      </c>
      <c r="S49">
        <v>0.13</v>
      </c>
      <c r="T49">
        <v>0.247</v>
      </c>
      <c r="U49">
        <v>55013</v>
      </c>
      <c r="V49">
        <v>0.26600000000000001</v>
      </c>
      <c r="W49">
        <v>0.43099999999999999</v>
      </c>
      <c r="X49">
        <v>0.48899999999999999</v>
      </c>
      <c r="Y49">
        <v>0.152</v>
      </c>
      <c r="Z49">
        <v>1360.4</v>
      </c>
      <c r="AA49">
        <v>285684</v>
      </c>
      <c r="AB49">
        <v>164287.718868</v>
      </c>
      <c r="AC49">
        <v>121396.281132</v>
      </c>
      <c r="AD49">
        <v>89.235726</v>
      </c>
      <c r="AE49">
        <v>15.2</v>
      </c>
      <c r="AF49">
        <v>1360.4</v>
      </c>
      <c r="AG49">
        <v>205672.01863599999</v>
      </c>
      <c r="AH49">
        <v>80011.981364000007</v>
      </c>
      <c r="AI49">
        <v>58.815041000000001</v>
      </c>
      <c r="AJ49">
        <v>13.8</v>
      </c>
      <c r="AK49">
        <v>180882.10469899999</v>
      </c>
      <c r="AL49">
        <v>59854.76</v>
      </c>
      <c r="AM49">
        <v>52.212606999999998</v>
      </c>
      <c r="AN49" t="s">
        <v>190</v>
      </c>
      <c r="AO49" t="s">
        <v>191</v>
      </c>
      <c r="AR49">
        <v>0</v>
      </c>
      <c r="AS49">
        <v>0</v>
      </c>
      <c r="AT49">
        <v>48</v>
      </c>
    </row>
    <row r="50" spans="1:46" x14ac:dyDescent="0.25">
      <c r="A50">
        <v>24</v>
      </c>
      <c r="B50">
        <v>31</v>
      </c>
      <c r="C50">
        <v>700720</v>
      </c>
      <c r="D50">
        <v>24031700720</v>
      </c>
      <c r="E50">
        <v>7007.2</v>
      </c>
      <c r="F50" t="s">
        <v>192</v>
      </c>
      <c r="G50" t="s">
        <v>47</v>
      </c>
      <c r="H50" t="s">
        <v>48</v>
      </c>
      <c r="I50">
        <v>1539032</v>
      </c>
      <c r="J50">
        <v>5558</v>
      </c>
      <c r="K50">
        <v>24031700720</v>
      </c>
      <c r="L50">
        <v>700720</v>
      </c>
      <c r="M50">
        <v>0</v>
      </c>
      <c r="N50">
        <v>700720</v>
      </c>
      <c r="O50">
        <v>82.7</v>
      </c>
      <c r="P50">
        <v>17.3</v>
      </c>
      <c r="Q50">
        <v>0</v>
      </c>
      <c r="R50">
        <v>3675</v>
      </c>
      <c r="S50">
        <v>4.2000000000000003E-2</v>
      </c>
      <c r="T50">
        <v>1.7999999999999999E-2</v>
      </c>
      <c r="U50">
        <v>94624</v>
      </c>
      <c r="V50">
        <v>0.153</v>
      </c>
      <c r="W50">
        <v>0.36899999999999999</v>
      </c>
      <c r="X50">
        <v>0.55600000000000005</v>
      </c>
      <c r="Y50">
        <v>4.8000000000000001E-2</v>
      </c>
      <c r="Z50">
        <v>176.4</v>
      </c>
      <c r="AA50">
        <v>37044</v>
      </c>
      <c r="AB50">
        <v>20973.383278000001</v>
      </c>
      <c r="AC50">
        <v>16070.616722000001</v>
      </c>
      <c r="AD50">
        <v>91.103268999999997</v>
      </c>
      <c r="AE50">
        <v>4.8</v>
      </c>
      <c r="AF50">
        <v>176.4</v>
      </c>
      <c r="AG50">
        <v>26031.266103999998</v>
      </c>
      <c r="AH50">
        <v>11012.733896</v>
      </c>
      <c r="AI50">
        <v>62.430464000000001</v>
      </c>
      <c r="AJ50">
        <v>6.1</v>
      </c>
      <c r="AK50">
        <v>32747.634400999999</v>
      </c>
      <c r="AL50">
        <v>11177.86</v>
      </c>
      <c r="AM50">
        <v>53.439351000000002</v>
      </c>
      <c r="AN50" t="s">
        <v>193</v>
      </c>
      <c r="AO50" t="s">
        <v>194</v>
      </c>
      <c r="AR50">
        <v>0</v>
      </c>
      <c r="AS50">
        <v>0</v>
      </c>
      <c r="AT50">
        <v>49</v>
      </c>
    </row>
    <row r="51" spans="1:46" x14ac:dyDescent="0.25">
      <c r="A51">
        <v>24</v>
      </c>
      <c r="B51">
        <v>31</v>
      </c>
      <c r="C51">
        <v>700610</v>
      </c>
      <c r="D51">
        <v>24031700610</v>
      </c>
      <c r="E51">
        <v>7006.1</v>
      </c>
      <c r="F51" t="s">
        <v>195</v>
      </c>
      <c r="G51" t="s">
        <v>47</v>
      </c>
      <c r="H51" t="s">
        <v>48</v>
      </c>
      <c r="I51">
        <v>4786151</v>
      </c>
      <c r="J51">
        <v>413271</v>
      </c>
      <c r="K51">
        <v>24031700610</v>
      </c>
      <c r="L51">
        <v>700610</v>
      </c>
      <c r="M51">
        <v>0</v>
      </c>
      <c r="N51">
        <v>700610</v>
      </c>
      <c r="O51">
        <v>88.8</v>
      </c>
      <c r="P51">
        <v>6.8</v>
      </c>
      <c r="Q51">
        <v>4.4000000000000004</v>
      </c>
      <c r="R51">
        <v>2063</v>
      </c>
      <c r="S51">
        <v>4.2999999999999997E-2</v>
      </c>
      <c r="T51">
        <v>4.2000000000000003E-2</v>
      </c>
      <c r="U51">
        <v>142073</v>
      </c>
      <c r="V51">
        <v>8.4000000000000005E-2</v>
      </c>
      <c r="W51">
        <v>0.11</v>
      </c>
      <c r="X51">
        <v>0.89900000000000002</v>
      </c>
      <c r="Y51">
        <v>3.4000000000000002E-2</v>
      </c>
      <c r="Z51">
        <v>70.141999999999996</v>
      </c>
      <c r="AA51">
        <v>14729.82</v>
      </c>
      <c r="AB51">
        <v>9068.9904569999999</v>
      </c>
      <c r="AC51">
        <v>5660.8295429999998</v>
      </c>
      <c r="AD51">
        <v>80.705276999999995</v>
      </c>
      <c r="AE51">
        <v>3.4</v>
      </c>
      <c r="AF51">
        <v>70.141999999999996</v>
      </c>
      <c r="AG51">
        <v>11011.050608</v>
      </c>
      <c r="AH51">
        <v>3718.7693920000002</v>
      </c>
      <c r="AI51">
        <v>53.017727000000001</v>
      </c>
      <c r="AJ51">
        <v>2.9</v>
      </c>
      <c r="AK51">
        <v>10730.255868</v>
      </c>
      <c r="AL51">
        <v>1370.57</v>
      </c>
      <c r="AM51">
        <v>23.78519</v>
      </c>
      <c r="AN51" t="s">
        <v>196</v>
      </c>
      <c r="AO51" t="s">
        <v>197</v>
      </c>
      <c r="AR51">
        <v>0</v>
      </c>
      <c r="AS51">
        <v>0</v>
      </c>
      <c r="AT51">
        <v>50</v>
      </c>
    </row>
    <row r="52" spans="1:46" x14ac:dyDescent="0.25">
      <c r="A52">
        <v>24</v>
      </c>
      <c r="B52">
        <v>31</v>
      </c>
      <c r="C52">
        <v>701314</v>
      </c>
      <c r="D52">
        <v>24031701314</v>
      </c>
      <c r="E52">
        <v>7013.14</v>
      </c>
      <c r="F52" t="s">
        <v>198</v>
      </c>
      <c r="G52" t="s">
        <v>47</v>
      </c>
      <c r="H52" t="s">
        <v>48</v>
      </c>
      <c r="I52">
        <v>1429020</v>
      </c>
      <c r="J52">
        <v>9735</v>
      </c>
      <c r="K52">
        <v>24031701314</v>
      </c>
      <c r="L52">
        <v>701314</v>
      </c>
      <c r="M52">
        <v>0</v>
      </c>
      <c r="N52">
        <v>701314</v>
      </c>
      <c r="O52">
        <v>89.7</v>
      </c>
      <c r="P52">
        <v>8.9</v>
      </c>
      <c r="Q52">
        <v>1.4</v>
      </c>
      <c r="R52">
        <v>2898</v>
      </c>
      <c r="S52">
        <v>5.3999999999999999E-2</v>
      </c>
      <c r="T52">
        <v>1.7999999999999999E-2</v>
      </c>
      <c r="U52">
        <v>104457</v>
      </c>
      <c r="V52">
        <v>0.182</v>
      </c>
      <c r="W52">
        <v>0.124</v>
      </c>
      <c r="X52">
        <v>0.90900000000000003</v>
      </c>
      <c r="Y52">
        <v>5.2999999999999999E-2</v>
      </c>
      <c r="Z52">
        <v>153.59399999999999</v>
      </c>
      <c r="AA52">
        <v>32254.74</v>
      </c>
      <c r="AB52">
        <v>28495.300921999999</v>
      </c>
      <c r="AC52">
        <v>3759.4390779999999</v>
      </c>
      <c r="AD52">
        <v>24.476471</v>
      </c>
      <c r="AE52">
        <v>5.3</v>
      </c>
      <c r="AF52">
        <v>153.59399999999999</v>
      </c>
      <c r="AG52">
        <v>28360.641759999999</v>
      </c>
      <c r="AH52">
        <v>3894.0982399999998</v>
      </c>
      <c r="AI52">
        <v>25.353192</v>
      </c>
      <c r="AJ52">
        <v>4.9000000000000004</v>
      </c>
      <c r="AK52">
        <v>28599.508313999999</v>
      </c>
      <c r="AL52">
        <v>2167.59</v>
      </c>
      <c r="AM52">
        <v>14.794838</v>
      </c>
      <c r="AN52" t="s">
        <v>199</v>
      </c>
      <c r="AO52" t="s">
        <v>200</v>
      </c>
      <c r="AR52">
        <v>0</v>
      </c>
      <c r="AS52">
        <v>0</v>
      </c>
      <c r="AT52">
        <v>51</v>
      </c>
    </row>
    <row r="53" spans="1:46" x14ac:dyDescent="0.25">
      <c r="A53">
        <v>24</v>
      </c>
      <c r="B53">
        <v>31</v>
      </c>
      <c r="C53">
        <v>700723</v>
      </c>
      <c r="D53">
        <v>24031700723</v>
      </c>
      <c r="E53">
        <v>7007.23</v>
      </c>
      <c r="F53" t="s">
        <v>201</v>
      </c>
      <c r="G53" t="s">
        <v>47</v>
      </c>
      <c r="H53" t="s">
        <v>48</v>
      </c>
      <c r="I53">
        <v>1792422</v>
      </c>
      <c r="J53">
        <v>12854</v>
      </c>
      <c r="K53">
        <v>24031700723</v>
      </c>
      <c r="L53">
        <v>700723</v>
      </c>
      <c r="M53">
        <v>0</v>
      </c>
      <c r="N53">
        <v>700723</v>
      </c>
      <c r="O53">
        <v>81.8</v>
      </c>
      <c r="P53">
        <v>17.3</v>
      </c>
      <c r="Q53">
        <v>0.9</v>
      </c>
      <c r="R53">
        <v>3534</v>
      </c>
      <c r="S53">
        <v>5.6000000000000001E-2</v>
      </c>
      <c r="T53">
        <v>0.17799999999999999</v>
      </c>
      <c r="U53">
        <v>62431</v>
      </c>
      <c r="V53">
        <v>0.16400000000000001</v>
      </c>
      <c r="W53">
        <v>0.109</v>
      </c>
      <c r="X53">
        <v>0.121</v>
      </c>
      <c r="Y53">
        <v>0.17499999999999999</v>
      </c>
      <c r="Z53">
        <v>618.45000000000005</v>
      </c>
      <c r="AA53">
        <v>129874.5</v>
      </c>
      <c r="AB53">
        <v>74368.273832999999</v>
      </c>
      <c r="AC53">
        <v>55506.226167000001</v>
      </c>
      <c r="AD53">
        <v>89.750547999999995</v>
      </c>
      <c r="AE53">
        <v>17.5</v>
      </c>
      <c r="AF53">
        <v>617.83154999999999</v>
      </c>
      <c r="AG53">
        <v>93693.000132000001</v>
      </c>
      <c r="AH53">
        <v>36051.625368000001</v>
      </c>
      <c r="AI53">
        <v>58.351869000000001</v>
      </c>
      <c r="AJ53">
        <v>20.6</v>
      </c>
      <c r="AK53">
        <v>109297.064576</v>
      </c>
      <c r="AL53">
        <v>36618.910000000003</v>
      </c>
      <c r="AM53">
        <v>52.701369999999997</v>
      </c>
      <c r="AN53" t="s">
        <v>202</v>
      </c>
      <c r="AO53" t="s">
        <v>203</v>
      </c>
      <c r="AR53">
        <v>0</v>
      </c>
      <c r="AS53">
        <v>0</v>
      </c>
      <c r="AT53">
        <v>52</v>
      </c>
    </row>
    <row r="54" spans="1:46" x14ac:dyDescent="0.25">
      <c r="A54">
        <v>24</v>
      </c>
      <c r="B54">
        <v>31</v>
      </c>
      <c r="C54">
        <v>700820</v>
      </c>
      <c r="D54">
        <v>24031700820</v>
      </c>
      <c r="E54">
        <v>7008.2</v>
      </c>
      <c r="F54" t="s">
        <v>204</v>
      </c>
      <c r="G54" t="s">
        <v>47</v>
      </c>
      <c r="H54" t="s">
        <v>48</v>
      </c>
      <c r="I54">
        <v>926225</v>
      </c>
      <c r="J54">
        <v>0</v>
      </c>
      <c r="K54">
        <v>24031700820</v>
      </c>
      <c r="L54">
        <v>700820</v>
      </c>
      <c r="M54">
        <v>0</v>
      </c>
      <c r="N54">
        <v>700820</v>
      </c>
      <c r="O54">
        <v>77.2</v>
      </c>
      <c r="P54">
        <v>13</v>
      </c>
      <c r="Q54">
        <v>9.9</v>
      </c>
      <c r="R54">
        <v>2960</v>
      </c>
      <c r="S54">
        <v>6.5000000000000002E-2</v>
      </c>
      <c r="T54">
        <v>0.157</v>
      </c>
      <c r="U54">
        <v>62558</v>
      </c>
      <c r="V54">
        <v>0.35699999999999998</v>
      </c>
      <c r="W54">
        <v>0.27400000000000002</v>
      </c>
      <c r="X54">
        <v>0.40100000000000002</v>
      </c>
      <c r="Y54">
        <v>0.14000000000000001</v>
      </c>
      <c r="Z54">
        <v>414.81439999999998</v>
      </c>
      <c r="AA54">
        <v>87111.024000000005</v>
      </c>
      <c r="AB54">
        <v>53554.004008000004</v>
      </c>
      <c r="AC54">
        <v>33557.019992000001</v>
      </c>
      <c r="AD54">
        <v>80.896467999999999</v>
      </c>
      <c r="AE54">
        <v>14</v>
      </c>
      <c r="AF54">
        <v>413.98559999999998</v>
      </c>
      <c r="AG54">
        <v>64269.411295999998</v>
      </c>
      <c r="AH54">
        <v>22667.564704</v>
      </c>
      <c r="AI54">
        <v>54.754475999999997</v>
      </c>
      <c r="AJ54">
        <v>12.9</v>
      </c>
      <c r="AK54">
        <v>61653.960904</v>
      </c>
      <c r="AL54">
        <v>19561.86</v>
      </c>
      <c r="AM54">
        <v>50.581159999999997</v>
      </c>
      <c r="AN54" t="s">
        <v>205</v>
      </c>
      <c r="AO54" t="s">
        <v>206</v>
      </c>
      <c r="AR54">
        <v>0</v>
      </c>
      <c r="AS54">
        <v>0</v>
      </c>
      <c r="AT54">
        <v>53</v>
      </c>
    </row>
    <row r="55" spans="1:46" x14ac:dyDescent="0.25">
      <c r="A55">
        <v>24</v>
      </c>
      <c r="B55">
        <v>31</v>
      </c>
      <c r="C55">
        <v>701313</v>
      </c>
      <c r="D55">
        <v>24031701313</v>
      </c>
      <c r="E55">
        <v>7013.13</v>
      </c>
      <c r="F55" t="s">
        <v>207</v>
      </c>
      <c r="G55" t="s">
        <v>47</v>
      </c>
      <c r="H55" t="s">
        <v>48</v>
      </c>
      <c r="I55">
        <v>2620987</v>
      </c>
      <c r="J55">
        <v>1882</v>
      </c>
      <c r="K55">
        <v>24031701313</v>
      </c>
      <c r="L55">
        <v>701313</v>
      </c>
      <c r="M55">
        <v>0</v>
      </c>
      <c r="N55">
        <v>701313</v>
      </c>
      <c r="O55">
        <v>87.9</v>
      </c>
      <c r="P55">
        <v>10</v>
      </c>
      <c r="Q55">
        <v>2.1</v>
      </c>
      <c r="R55">
        <v>3690</v>
      </c>
      <c r="S55">
        <v>6.3E-2</v>
      </c>
      <c r="T55">
        <v>3.3000000000000002E-2</v>
      </c>
      <c r="U55">
        <v>111853</v>
      </c>
      <c r="V55">
        <v>0.22700000000000001</v>
      </c>
      <c r="W55">
        <v>0.125</v>
      </c>
      <c r="X55">
        <v>0.86299999999999999</v>
      </c>
      <c r="Y55">
        <v>6.6000000000000003E-2</v>
      </c>
      <c r="Z55">
        <v>243.54</v>
      </c>
      <c r="AA55">
        <v>51143.4</v>
      </c>
      <c r="AB55">
        <v>45172.651826000001</v>
      </c>
      <c r="AC55">
        <v>5970.7481740000003</v>
      </c>
      <c r="AD55">
        <v>24.516499</v>
      </c>
      <c r="AE55">
        <v>6.6</v>
      </c>
      <c r="AF55">
        <v>243.29646</v>
      </c>
      <c r="AG55">
        <v>44610.372651999998</v>
      </c>
      <c r="AH55">
        <v>6481.8839479999997</v>
      </c>
      <c r="AI55">
        <v>26.641915999999998</v>
      </c>
      <c r="AJ55">
        <v>7.1</v>
      </c>
      <c r="AK55">
        <v>42055.275067000002</v>
      </c>
      <c r="AL55">
        <v>12425.86</v>
      </c>
      <c r="AM55">
        <v>47.896053999999999</v>
      </c>
      <c r="AN55" t="s">
        <v>208</v>
      </c>
      <c r="AO55" t="s">
        <v>209</v>
      </c>
      <c r="AR55">
        <v>0</v>
      </c>
      <c r="AS55">
        <v>0</v>
      </c>
      <c r="AT55">
        <v>54</v>
      </c>
    </row>
    <row r="56" spans="1:46" x14ac:dyDescent="0.25">
      <c r="A56">
        <v>24</v>
      </c>
      <c r="B56">
        <v>31</v>
      </c>
      <c r="C56">
        <v>700711</v>
      </c>
      <c r="D56">
        <v>24031700711</v>
      </c>
      <c r="E56">
        <v>7007.11</v>
      </c>
      <c r="F56" t="s">
        <v>210</v>
      </c>
      <c r="G56" t="s">
        <v>47</v>
      </c>
      <c r="H56" t="s">
        <v>48</v>
      </c>
      <c r="I56">
        <v>4526181</v>
      </c>
      <c r="J56">
        <v>41475</v>
      </c>
      <c r="K56">
        <v>24031700711</v>
      </c>
      <c r="L56">
        <v>700711</v>
      </c>
      <c r="M56">
        <v>0</v>
      </c>
      <c r="N56">
        <v>700711</v>
      </c>
      <c r="O56">
        <v>87.3</v>
      </c>
      <c r="P56">
        <v>12.1</v>
      </c>
      <c r="Q56">
        <v>0.7</v>
      </c>
      <c r="R56">
        <v>5825</v>
      </c>
      <c r="S56">
        <v>4.4999999999999998E-2</v>
      </c>
      <c r="T56">
        <v>9.7000000000000003E-2</v>
      </c>
      <c r="U56">
        <v>97632</v>
      </c>
      <c r="V56">
        <v>0.16900000000000001</v>
      </c>
      <c r="W56">
        <v>0.17399999999999999</v>
      </c>
      <c r="X56">
        <v>0.70599999999999996</v>
      </c>
      <c r="Y56">
        <v>7.5999999999999998E-2</v>
      </c>
      <c r="Z56">
        <v>443.14269999999999</v>
      </c>
      <c r="AA56">
        <v>93059.967000000004</v>
      </c>
      <c r="AB56">
        <v>52833.980244999999</v>
      </c>
      <c r="AC56">
        <v>40225.986754999998</v>
      </c>
      <c r="AD56">
        <v>90.774341000000007</v>
      </c>
      <c r="AE56">
        <v>7.6</v>
      </c>
      <c r="AF56">
        <v>442.7</v>
      </c>
      <c r="AG56">
        <v>66036.398388999994</v>
      </c>
      <c r="AH56">
        <v>26930.601610999998</v>
      </c>
      <c r="AI56">
        <v>60.832622000000001</v>
      </c>
      <c r="AJ56">
        <v>7.1</v>
      </c>
      <c r="AK56">
        <v>65603.106954999996</v>
      </c>
      <c r="AL56">
        <v>18474.38</v>
      </c>
      <c r="AM56">
        <v>46.143391999999999</v>
      </c>
      <c r="AN56" t="s">
        <v>211</v>
      </c>
      <c r="AO56" t="s">
        <v>212</v>
      </c>
      <c r="AR56">
        <v>0</v>
      </c>
      <c r="AS56">
        <v>0</v>
      </c>
      <c r="AT56">
        <v>55</v>
      </c>
    </row>
    <row r="57" spans="1:46" x14ac:dyDescent="0.25">
      <c r="A57">
        <v>24</v>
      </c>
      <c r="B57">
        <v>31</v>
      </c>
      <c r="C57">
        <v>701308</v>
      </c>
      <c r="D57">
        <v>24031701308</v>
      </c>
      <c r="E57">
        <v>7013.08</v>
      </c>
      <c r="F57" t="s">
        <v>213</v>
      </c>
      <c r="G57" t="s">
        <v>47</v>
      </c>
      <c r="H57" t="s">
        <v>48</v>
      </c>
      <c r="I57">
        <v>13704999</v>
      </c>
      <c r="J57">
        <v>46217</v>
      </c>
      <c r="K57">
        <v>24031701308</v>
      </c>
      <c r="L57">
        <v>701308</v>
      </c>
      <c r="M57">
        <v>0</v>
      </c>
      <c r="N57">
        <v>701308</v>
      </c>
      <c r="O57">
        <v>94.9</v>
      </c>
      <c r="P57">
        <v>4.5999999999999996</v>
      </c>
      <c r="Q57">
        <v>0.6</v>
      </c>
      <c r="R57">
        <v>3103</v>
      </c>
      <c r="S57">
        <v>7.8E-2</v>
      </c>
      <c r="T57">
        <v>4.5999999999999999E-2</v>
      </c>
      <c r="U57">
        <v>148885</v>
      </c>
      <c r="V57">
        <v>0.10299999999999999</v>
      </c>
      <c r="W57">
        <v>0.03</v>
      </c>
      <c r="X57">
        <v>0.91700000000000004</v>
      </c>
      <c r="Y57">
        <v>6.2E-2</v>
      </c>
      <c r="Z57">
        <v>192.57838599999999</v>
      </c>
      <c r="AA57">
        <v>40441.461060000001</v>
      </c>
      <c r="AB57">
        <v>34602.819987000003</v>
      </c>
      <c r="AC57">
        <v>5838.6410729999998</v>
      </c>
      <c r="AD57">
        <v>30.318256999999999</v>
      </c>
      <c r="AE57">
        <v>6.2</v>
      </c>
      <c r="AF57">
        <v>192.193614</v>
      </c>
      <c r="AG57">
        <v>34584.519970000001</v>
      </c>
      <c r="AH57">
        <v>5776.13897</v>
      </c>
      <c r="AI57">
        <v>30.053750999999998</v>
      </c>
      <c r="AJ57">
        <v>8.1</v>
      </c>
      <c r="AK57">
        <v>47430.114835</v>
      </c>
      <c r="AL57">
        <v>3055.57</v>
      </c>
      <c r="AM57">
        <v>12.709915000000001</v>
      </c>
      <c r="AN57" t="s">
        <v>214</v>
      </c>
      <c r="AO57" t="s">
        <v>215</v>
      </c>
      <c r="AR57">
        <v>0</v>
      </c>
      <c r="AS57">
        <v>0</v>
      </c>
      <c r="AT57">
        <v>56</v>
      </c>
    </row>
    <row r="58" spans="1:46" x14ac:dyDescent="0.25">
      <c r="A58">
        <v>24</v>
      </c>
      <c r="B58">
        <v>31</v>
      </c>
      <c r="C58">
        <v>701408</v>
      </c>
      <c r="D58">
        <v>24031701408</v>
      </c>
      <c r="E58">
        <v>7014.08</v>
      </c>
      <c r="F58" t="s">
        <v>216</v>
      </c>
      <c r="G58" t="s">
        <v>47</v>
      </c>
      <c r="H58" t="s">
        <v>48</v>
      </c>
      <c r="I58">
        <v>25422792</v>
      </c>
      <c r="J58">
        <v>824554</v>
      </c>
      <c r="K58">
        <v>24031701408</v>
      </c>
      <c r="L58">
        <v>701408</v>
      </c>
      <c r="M58">
        <v>0</v>
      </c>
      <c r="N58">
        <v>701408</v>
      </c>
      <c r="O58">
        <v>94.5</v>
      </c>
      <c r="P58">
        <v>5</v>
      </c>
      <c r="Q58">
        <v>0.5</v>
      </c>
      <c r="R58">
        <v>7271</v>
      </c>
      <c r="S58">
        <v>5.8000000000000003E-2</v>
      </c>
      <c r="T58">
        <v>4.7E-2</v>
      </c>
      <c r="U58">
        <v>125938</v>
      </c>
      <c r="V58">
        <v>0.182</v>
      </c>
      <c r="W58">
        <v>0.11</v>
      </c>
      <c r="X58">
        <v>0.85499999999999998</v>
      </c>
      <c r="Y58">
        <v>0.06</v>
      </c>
      <c r="Z58">
        <v>436.26</v>
      </c>
      <c r="AA58">
        <v>91614.6</v>
      </c>
      <c r="AB58">
        <v>83892.981243999995</v>
      </c>
      <c r="AC58">
        <v>7721.6187559999998</v>
      </c>
      <c r="AD58">
        <v>17.699580000000001</v>
      </c>
      <c r="AE58">
        <v>6</v>
      </c>
      <c r="AF58">
        <v>436.26</v>
      </c>
      <c r="AG58">
        <v>85874.994233000005</v>
      </c>
      <c r="AH58">
        <v>5739.605767</v>
      </c>
      <c r="AI58">
        <v>13.156388</v>
      </c>
      <c r="AJ58">
        <v>4</v>
      </c>
      <c r="AK58">
        <v>51517.778923999998</v>
      </c>
      <c r="AL58">
        <v>2460.62</v>
      </c>
      <c r="AM58">
        <v>9.5729109999999995</v>
      </c>
      <c r="AN58" t="s">
        <v>217</v>
      </c>
      <c r="AO58" t="s">
        <v>218</v>
      </c>
      <c r="AR58">
        <v>0</v>
      </c>
      <c r="AS58">
        <v>0</v>
      </c>
      <c r="AT58">
        <v>57</v>
      </c>
    </row>
    <row r="59" spans="1:46" x14ac:dyDescent="0.25">
      <c r="A59">
        <v>24</v>
      </c>
      <c r="B59">
        <v>31</v>
      </c>
      <c r="C59">
        <v>700724</v>
      </c>
      <c r="D59">
        <v>24031700724</v>
      </c>
      <c r="E59">
        <v>7007.24</v>
      </c>
      <c r="F59" t="s">
        <v>219</v>
      </c>
      <c r="G59" t="s">
        <v>47</v>
      </c>
      <c r="H59" t="s">
        <v>48</v>
      </c>
      <c r="I59">
        <v>834393</v>
      </c>
      <c r="J59">
        <v>0</v>
      </c>
      <c r="K59">
        <v>24031700724</v>
      </c>
      <c r="L59">
        <v>700724</v>
      </c>
      <c r="M59">
        <v>0</v>
      </c>
      <c r="N59">
        <v>700724</v>
      </c>
      <c r="O59">
        <v>87.8</v>
      </c>
      <c r="P59">
        <v>7.9</v>
      </c>
      <c r="Q59">
        <v>4.4000000000000004</v>
      </c>
      <c r="R59">
        <v>3253</v>
      </c>
      <c r="S59">
        <v>5.6000000000000001E-2</v>
      </c>
      <c r="T59">
        <v>0.29699999999999999</v>
      </c>
      <c r="U59">
        <v>44784</v>
      </c>
      <c r="V59">
        <v>0.29399999999999998</v>
      </c>
      <c r="W59">
        <v>0.34599999999999997</v>
      </c>
      <c r="X59">
        <v>6.0999999999999999E-2</v>
      </c>
      <c r="Y59">
        <v>0.184</v>
      </c>
      <c r="Z59">
        <v>599.15055199999995</v>
      </c>
      <c r="AA59">
        <v>125821.61592</v>
      </c>
      <c r="AB59">
        <v>73710.586655999999</v>
      </c>
      <c r="AC59">
        <v>52111.029263999997</v>
      </c>
      <c r="AD59">
        <v>86.974850000000004</v>
      </c>
      <c r="AE59">
        <v>18.399999999999999</v>
      </c>
      <c r="AF59">
        <v>598.55200000000002</v>
      </c>
      <c r="AG59">
        <v>91252.026062999998</v>
      </c>
      <c r="AH59">
        <v>34443.893937000001</v>
      </c>
      <c r="AI59">
        <v>57.545366000000001</v>
      </c>
      <c r="AJ59">
        <v>18.899999999999999</v>
      </c>
      <c r="AK59">
        <v>99560.759955000001</v>
      </c>
      <c r="AL59">
        <v>32130.66</v>
      </c>
      <c r="AM59">
        <v>51.236736999999998</v>
      </c>
      <c r="AN59" t="s">
        <v>220</v>
      </c>
      <c r="AO59" t="s">
        <v>221</v>
      </c>
      <c r="AR59">
        <v>0</v>
      </c>
      <c r="AS59">
        <v>0</v>
      </c>
      <c r="AT59">
        <v>58</v>
      </c>
    </row>
    <row r="60" spans="1:46" x14ac:dyDescent="0.25">
      <c r="A60">
        <v>24</v>
      </c>
      <c r="B60">
        <v>31</v>
      </c>
      <c r="C60">
        <v>701212</v>
      </c>
      <c r="D60">
        <v>24031701212</v>
      </c>
      <c r="E60">
        <v>7012.12</v>
      </c>
      <c r="F60" t="s">
        <v>222</v>
      </c>
      <c r="G60" t="s">
        <v>47</v>
      </c>
      <c r="H60" t="s">
        <v>48</v>
      </c>
      <c r="I60">
        <v>9905156</v>
      </c>
      <c r="J60">
        <v>525267</v>
      </c>
      <c r="K60">
        <v>24031701212</v>
      </c>
      <c r="L60">
        <v>701212</v>
      </c>
      <c r="M60">
        <v>0</v>
      </c>
      <c r="N60">
        <v>701212</v>
      </c>
      <c r="O60">
        <v>90.9</v>
      </c>
      <c r="P60">
        <v>9</v>
      </c>
      <c r="Q60">
        <v>0.1</v>
      </c>
      <c r="R60">
        <v>2700</v>
      </c>
      <c r="S60">
        <v>4.1000000000000002E-2</v>
      </c>
      <c r="T60">
        <v>1E-3</v>
      </c>
      <c r="U60">
        <v>152656</v>
      </c>
      <c r="V60">
        <v>0.14799999999999999</v>
      </c>
      <c r="W60">
        <v>7.6999999999999999E-2</v>
      </c>
      <c r="X60">
        <v>0.94499999999999995</v>
      </c>
      <c r="Y60">
        <v>2.8000000000000001E-2</v>
      </c>
      <c r="Z60">
        <v>75.599999999999994</v>
      </c>
      <c r="AA60">
        <v>15876</v>
      </c>
      <c r="AB60">
        <v>9267.0145090000005</v>
      </c>
      <c r="AC60">
        <v>6608.9854910000004</v>
      </c>
      <c r="AD60">
        <v>87.420443000000006</v>
      </c>
      <c r="AE60">
        <v>2.8</v>
      </c>
      <c r="AF60">
        <v>75.599999999999994</v>
      </c>
      <c r="AG60">
        <v>11164.319786</v>
      </c>
      <c r="AH60">
        <v>4711.680214</v>
      </c>
      <c r="AI60">
        <v>62.323811999999997</v>
      </c>
      <c r="AJ60">
        <v>1.7</v>
      </c>
      <c r="AK60">
        <v>7783.1226820000002</v>
      </c>
      <c r="AL60">
        <v>1680.95</v>
      </c>
      <c r="AM60">
        <v>37.298850999999999</v>
      </c>
      <c r="AN60" t="s">
        <v>223</v>
      </c>
      <c r="AO60" t="s">
        <v>224</v>
      </c>
      <c r="AR60">
        <v>0</v>
      </c>
      <c r="AS60">
        <v>0</v>
      </c>
      <c r="AT60">
        <v>59</v>
      </c>
    </row>
    <row r="61" spans="1:46" x14ac:dyDescent="0.25">
      <c r="A61">
        <v>24</v>
      </c>
      <c r="B61">
        <v>31</v>
      </c>
      <c r="C61">
        <v>700822</v>
      </c>
      <c r="D61">
        <v>24031700822</v>
      </c>
      <c r="E61">
        <v>7008.22</v>
      </c>
      <c r="F61" t="s">
        <v>225</v>
      </c>
      <c r="G61" t="s">
        <v>47</v>
      </c>
      <c r="H61" t="s">
        <v>48</v>
      </c>
      <c r="I61">
        <v>733243</v>
      </c>
      <c r="J61">
        <v>0</v>
      </c>
      <c r="K61">
        <v>24031700822</v>
      </c>
      <c r="L61">
        <v>700822</v>
      </c>
      <c r="M61">
        <v>0</v>
      </c>
      <c r="N61">
        <v>700822</v>
      </c>
      <c r="O61">
        <v>85.7</v>
      </c>
      <c r="P61">
        <v>11.7</v>
      </c>
      <c r="Q61">
        <v>2.6</v>
      </c>
      <c r="R61">
        <v>1778</v>
      </c>
      <c r="S61">
        <v>4.2000000000000003E-2</v>
      </c>
      <c r="T61">
        <v>0.26900000000000002</v>
      </c>
      <c r="U61">
        <v>65476</v>
      </c>
      <c r="V61">
        <v>0.121</v>
      </c>
      <c r="W61">
        <v>0.377</v>
      </c>
      <c r="X61">
        <v>0.54200000000000004</v>
      </c>
      <c r="Y61">
        <v>9.8000000000000004E-2</v>
      </c>
      <c r="Z61">
        <v>174.244</v>
      </c>
      <c r="AA61">
        <v>36591.24</v>
      </c>
      <c r="AB61">
        <v>21364.439133</v>
      </c>
      <c r="AC61">
        <v>15226.800867</v>
      </c>
      <c r="AD61">
        <v>87.387805999999998</v>
      </c>
      <c r="AE61">
        <v>9.8000000000000007</v>
      </c>
      <c r="AF61">
        <v>174.06975600000001</v>
      </c>
      <c r="AG61">
        <v>26469.148381999999</v>
      </c>
      <c r="AH61">
        <v>10085.500378000001</v>
      </c>
      <c r="AI61">
        <v>57.939418000000003</v>
      </c>
      <c r="AJ61">
        <v>10.3</v>
      </c>
      <c r="AK61">
        <v>27450.631861000002</v>
      </c>
      <c r="AL61">
        <v>8649.84</v>
      </c>
      <c r="AM61">
        <v>50.316963000000001</v>
      </c>
      <c r="AN61" t="s">
        <v>226</v>
      </c>
      <c r="AO61" t="s">
        <v>227</v>
      </c>
      <c r="AR61">
        <v>0</v>
      </c>
      <c r="AS61">
        <v>0</v>
      </c>
      <c r="AT61">
        <v>60</v>
      </c>
    </row>
    <row r="62" spans="1:46" x14ac:dyDescent="0.25">
      <c r="A62">
        <v>24</v>
      </c>
      <c r="B62">
        <v>31</v>
      </c>
      <c r="C62">
        <v>700829</v>
      </c>
      <c r="D62">
        <v>24031700829</v>
      </c>
      <c r="E62">
        <v>7008.29</v>
      </c>
      <c r="F62" t="s">
        <v>228</v>
      </c>
      <c r="G62" t="s">
        <v>47</v>
      </c>
      <c r="H62" t="s">
        <v>48</v>
      </c>
      <c r="I62">
        <v>3835476</v>
      </c>
      <c r="J62">
        <v>63868</v>
      </c>
      <c r="K62">
        <v>24031700829</v>
      </c>
      <c r="L62">
        <v>700829</v>
      </c>
      <c r="M62">
        <v>0</v>
      </c>
      <c r="N62">
        <v>700829</v>
      </c>
      <c r="O62">
        <v>91.7</v>
      </c>
      <c r="P62">
        <v>8.3000000000000007</v>
      </c>
      <c r="Q62">
        <v>0</v>
      </c>
      <c r="R62">
        <v>3027</v>
      </c>
      <c r="S62">
        <v>1.6E-2</v>
      </c>
      <c r="T62">
        <v>3.9E-2</v>
      </c>
      <c r="U62">
        <v>128594</v>
      </c>
      <c r="V62">
        <v>5.8999999999999997E-2</v>
      </c>
      <c r="W62">
        <v>0.14000000000000001</v>
      </c>
      <c r="X62">
        <v>0.82399999999999995</v>
      </c>
      <c r="Y62">
        <v>2.5000000000000001E-2</v>
      </c>
      <c r="Z62">
        <v>75.674999999999997</v>
      </c>
      <c r="AA62">
        <v>15891.75</v>
      </c>
      <c r="AB62">
        <v>9054.8314950000004</v>
      </c>
      <c r="AC62">
        <v>6836.9185049999996</v>
      </c>
      <c r="AD62">
        <v>90.345800999999994</v>
      </c>
      <c r="AE62">
        <v>2.5</v>
      </c>
      <c r="AF62">
        <v>75.674999999999997</v>
      </c>
      <c r="AG62">
        <v>11409.872033</v>
      </c>
      <c r="AH62">
        <v>4481.8779670000004</v>
      </c>
      <c r="AI62">
        <v>59.225344999999997</v>
      </c>
      <c r="AJ62">
        <v>3.5</v>
      </c>
      <c r="AK62">
        <v>16282.815622</v>
      </c>
      <c r="AL62">
        <v>5333.53</v>
      </c>
      <c r="AM62">
        <v>51.814585999999998</v>
      </c>
      <c r="AN62" t="s">
        <v>229</v>
      </c>
      <c r="AO62" t="s">
        <v>230</v>
      </c>
      <c r="AR62">
        <v>0</v>
      </c>
      <c r="AS62">
        <v>0</v>
      </c>
      <c r="AT62">
        <v>61</v>
      </c>
    </row>
    <row r="63" spans="1:46" x14ac:dyDescent="0.25">
      <c r="A63">
        <v>24</v>
      </c>
      <c r="B63">
        <v>31</v>
      </c>
      <c r="C63">
        <v>700717</v>
      </c>
      <c r="D63">
        <v>24031700717</v>
      </c>
      <c r="E63">
        <v>7007.17</v>
      </c>
      <c r="F63" t="s">
        <v>231</v>
      </c>
      <c r="G63" t="s">
        <v>47</v>
      </c>
      <c r="H63" t="s">
        <v>48</v>
      </c>
      <c r="I63">
        <v>2864803</v>
      </c>
      <c r="J63">
        <v>24154</v>
      </c>
      <c r="K63">
        <v>24031700717</v>
      </c>
      <c r="L63">
        <v>700717</v>
      </c>
      <c r="M63">
        <v>0</v>
      </c>
      <c r="N63">
        <v>700717</v>
      </c>
      <c r="O63">
        <v>81.099999999999994</v>
      </c>
      <c r="P63">
        <v>14.6</v>
      </c>
      <c r="Q63">
        <v>4.3</v>
      </c>
      <c r="R63">
        <v>5744</v>
      </c>
      <c r="S63">
        <v>0.1</v>
      </c>
      <c r="T63">
        <v>7.0000000000000007E-2</v>
      </c>
      <c r="U63">
        <v>66964</v>
      </c>
      <c r="V63">
        <v>0.2</v>
      </c>
      <c r="W63">
        <v>0.37</v>
      </c>
      <c r="X63">
        <v>0.65900000000000003</v>
      </c>
      <c r="Y63">
        <v>8.7999999999999995E-2</v>
      </c>
      <c r="Z63">
        <v>505.47199999999998</v>
      </c>
      <c r="AA63">
        <v>106149.12</v>
      </c>
      <c r="AB63">
        <v>62271.338000000003</v>
      </c>
      <c r="AC63">
        <v>43877.781999999999</v>
      </c>
      <c r="AD63">
        <v>86.805564000000004</v>
      </c>
      <c r="AE63">
        <v>8.8000000000000007</v>
      </c>
      <c r="AF63">
        <v>505.97747199999998</v>
      </c>
      <c r="AG63">
        <v>76877.935333000001</v>
      </c>
      <c r="AH63">
        <v>29377.333787</v>
      </c>
      <c r="AI63">
        <v>58.060557000000003</v>
      </c>
      <c r="AJ63">
        <v>9.9</v>
      </c>
      <c r="AK63">
        <v>88582.057486000005</v>
      </c>
      <c r="AL63">
        <v>27696.41</v>
      </c>
      <c r="AM63">
        <v>50.019978999999999</v>
      </c>
      <c r="AN63" t="s">
        <v>232</v>
      </c>
      <c r="AO63" t="s">
        <v>233</v>
      </c>
      <c r="AR63">
        <v>0</v>
      </c>
      <c r="AS63">
        <v>0</v>
      </c>
      <c r="AT63">
        <v>62</v>
      </c>
    </row>
    <row r="64" spans="1:46" x14ac:dyDescent="0.25">
      <c r="A64">
        <v>24</v>
      </c>
      <c r="B64">
        <v>31</v>
      </c>
      <c r="C64">
        <v>700704</v>
      </c>
      <c r="D64">
        <v>24031700704</v>
      </c>
      <c r="E64">
        <v>7007.04</v>
      </c>
      <c r="F64" t="s">
        <v>234</v>
      </c>
      <c r="G64" t="s">
        <v>47</v>
      </c>
      <c r="H64" t="s">
        <v>48</v>
      </c>
      <c r="I64">
        <v>2915046</v>
      </c>
      <c r="J64">
        <v>0</v>
      </c>
      <c r="K64">
        <v>24031700704</v>
      </c>
      <c r="L64">
        <v>700704</v>
      </c>
      <c r="M64">
        <v>0</v>
      </c>
      <c r="N64">
        <v>700704</v>
      </c>
      <c r="O64">
        <v>84.3</v>
      </c>
      <c r="P64">
        <v>14.7</v>
      </c>
      <c r="Q64">
        <v>1.2</v>
      </c>
      <c r="R64">
        <v>2876</v>
      </c>
      <c r="S64">
        <v>0.11</v>
      </c>
      <c r="T64">
        <v>9.1999999999999998E-2</v>
      </c>
      <c r="U64">
        <v>72554</v>
      </c>
      <c r="V64">
        <v>0.08</v>
      </c>
      <c r="W64">
        <v>0.313</v>
      </c>
      <c r="X64">
        <v>0.67600000000000005</v>
      </c>
      <c r="Y64">
        <v>9.1999999999999998E-2</v>
      </c>
      <c r="Z64">
        <v>265.12118400000003</v>
      </c>
      <c r="AA64">
        <v>55675.448640000002</v>
      </c>
      <c r="AB64">
        <v>31782.178724000001</v>
      </c>
      <c r="AC64">
        <v>23893.269916000001</v>
      </c>
      <c r="AD64">
        <v>90.122069999999994</v>
      </c>
      <c r="AE64">
        <v>9.1999999999999993</v>
      </c>
      <c r="AF64">
        <v>264.59199999999998</v>
      </c>
      <c r="AG64">
        <v>39300.317320000002</v>
      </c>
      <c r="AH64">
        <v>16264.00268</v>
      </c>
      <c r="AI64">
        <v>61.468232999999998</v>
      </c>
      <c r="AJ64">
        <v>9.1</v>
      </c>
      <c r="AK64">
        <v>43710.486793999997</v>
      </c>
      <c r="AL64">
        <v>13294.64</v>
      </c>
      <c r="AM64">
        <v>48.975856999999998</v>
      </c>
      <c r="AN64" t="s">
        <v>235</v>
      </c>
      <c r="AO64" t="s">
        <v>236</v>
      </c>
      <c r="AR64">
        <v>0</v>
      </c>
      <c r="AS64">
        <v>0</v>
      </c>
      <c r="AT64">
        <v>63</v>
      </c>
    </row>
    <row r="65" spans="1:46" x14ac:dyDescent="0.25">
      <c r="A65">
        <v>24</v>
      </c>
      <c r="B65">
        <v>31</v>
      </c>
      <c r="C65">
        <v>700823</v>
      </c>
      <c r="D65">
        <v>24031700823</v>
      </c>
      <c r="E65">
        <v>7008.23</v>
      </c>
      <c r="F65" t="s">
        <v>237</v>
      </c>
      <c r="G65" t="s">
        <v>47</v>
      </c>
      <c r="H65" t="s">
        <v>48</v>
      </c>
      <c r="I65">
        <v>1609764</v>
      </c>
      <c r="J65">
        <v>41448</v>
      </c>
      <c r="K65">
        <v>24031700823</v>
      </c>
      <c r="L65">
        <v>700823</v>
      </c>
      <c r="M65">
        <v>0</v>
      </c>
      <c r="N65">
        <v>700823</v>
      </c>
      <c r="O65">
        <v>93.8</v>
      </c>
      <c r="P65">
        <v>5.7</v>
      </c>
      <c r="Q65">
        <v>0.6</v>
      </c>
      <c r="R65">
        <v>3313</v>
      </c>
      <c r="S65">
        <v>5.1999999999999998E-2</v>
      </c>
      <c r="T65">
        <v>3.9E-2</v>
      </c>
      <c r="U65">
        <v>109417</v>
      </c>
      <c r="V65">
        <v>0.104</v>
      </c>
      <c r="W65">
        <v>0.159</v>
      </c>
      <c r="X65">
        <v>0.89900000000000002</v>
      </c>
      <c r="Y65">
        <v>4.2999999999999997E-2</v>
      </c>
      <c r="Z65">
        <v>142.60145900000001</v>
      </c>
      <c r="AA65">
        <v>29946.306390000002</v>
      </c>
      <c r="AB65">
        <v>17201.124668</v>
      </c>
      <c r="AC65">
        <v>12745.181721999999</v>
      </c>
      <c r="AD65">
        <v>89.376236000000006</v>
      </c>
      <c r="AE65">
        <v>4.3</v>
      </c>
      <c r="AF65">
        <v>142.459</v>
      </c>
      <c r="AG65">
        <v>21572.668636999999</v>
      </c>
      <c r="AH65">
        <v>8343.7213630000006</v>
      </c>
      <c r="AI65">
        <v>58.569282000000001</v>
      </c>
      <c r="AJ65">
        <v>3.3</v>
      </c>
      <c r="AK65">
        <v>17935.512709999999</v>
      </c>
      <c r="AL65">
        <v>5626.49</v>
      </c>
      <c r="AM65">
        <v>50.146946</v>
      </c>
      <c r="AN65" t="s">
        <v>238</v>
      </c>
      <c r="AO65" t="s">
        <v>239</v>
      </c>
      <c r="AR65">
        <v>0</v>
      </c>
      <c r="AS65">
        <v>0</v>
      </c>
      <c r="AT65">
        <v>64</v>
      </c>
    </row>
    <row r="66" spans="1:46" x14ac:dyDescent="0.25">
      <c r="A66">
        <v>24</v>
      </c>
      <c r="B66">
        <v>31</v>
      </c>
      <c r="C66">
        <v>700604</v>
      </c>
      <c r="D66">
        <v>24031700604</v>
      </c>
      <c r="E66">
        <v>7006.04</v>
      </c>
      <c r="F66" t="s">
        <v>240</v>
      </c>
      <c r="G66" t="s">
        <v>47</v>
      </c>
      <c r="H66" t="s">
        <v>48</v>
      </c>
      <c r="I66">
        <v>42448484</v>
      </c>
      <c r="J66">
        <v>3388931</v>
      </c>
      <c r="K66">
        <v>24031700604</v>
      </c>
      <c r="L66">
        <v>700604</v>
      </c>
      <c r="M66">
        <v>0</v>
      </c>
      <c r="N66">
        <v>700604</v>
      </c>
      <c r="O66">
        <v>93.8</v>
      </c>
      <c r="P66">
        <v>4.2</v>
      </c>
      <c r="Q66">
        <v>2</v>
      </c>
      <c r="R66">
        <v>7024</v>
      </c>
      <c r="S66">
        <v>7.0999999999999994E-2</v>
      </c>
      <c r="T66">
        <v>2.7E-2</v>
      </c>
      <c r="U66">
        <v>166417</v>
      </c>
      <c r="V66">
        <v>5.8000000000000003E-2</v>
      </c>
      <c r="W66">
        <v>3.5999999999999997E-2</v>
      </c>
      <c r="X66">
        <v>0.97199999999999998</v>
      </c>
      <c r="Y66">
        <v>3.9E-2</v>
      </c>
      <c r="Z66">
        <v>273.93599999999998</v>
      </c>
      <c r="AA66">
        <v>57526.559999999998</v>
      </c>
      <c r="AB66">
        <v>57099.612516000001</v>
      </c>
      <c r="AC66">
        <v>426.94748399999997</v>
      </c>
      <c r="AD66">
        <v>1.558567</v>
      </c>
      <c r="AE66">
        <v>3.9</v>
      </c>
      <c r="AF66">
        <v>273.93599999999998</v>
      </c>
      <c r="AG66">
        <v>57526.559999999998</v>
      </c>
      <c r="AH66">
        <v>0</v>
      </c>
      <c r="AI66">
        <v>0</v>
      </c>
      <c r="AJ66">
        <v>2.5</v>
      </c>
      <c r="AK66">
        <v>31128.224639</v>
      </c>
      <c r="AL66">
        <v>4230.53</v>
      </c>
      <c r="AM66">
        <v>25.125615</v>
      </c>
      <c r="AN66" t="s">
        <v>241</v>
      </c>
      <c r="AO66" t="s">
        <v>242</v>
      </c>
      <c r="AR66">
        <v>0</v>
      </c>
      <c r="AS66">
        <v>0</v>
      </c>
      <c r="AT66">
        <v>65</v>
      </c>
    </row>
    <row r="67" spans="1:46" x14ac:dyDescent="0.25">
      <c r="A67">
        <v>24</v>
      </c>
      <c r="B67">
        <v>31</v>
      </c>
      <c r="C67">
        <v>701410</v>
      </c>
      <c r="D67">
        <v>24031701410</v>
      </c>
      <c r="E67">
        <v>7014.1</v>
      </c>
      <c r="F67" t="s">
        <v>243</v>
      </c>
      <c r="G67" t="s">
        <v>47</v>
      </c>
      <c r="H67" t="s">
        <v>48</v>
      </c>
      <c r="I67">
        <v>9537761</v>
      </c>
      <c r="J67">
        <v>303615</v>
      </c>
      <c r="K67">
        <v>24031701410</v>
      </c>
      <c r="L67">
        <v>701410</v>
      </c>
      <c r="M67">
        <v>0</v>
      </c>
      <c r="N67">
        <v>701410</v>
      </c>
      <c r="O67">
        <v>96.7</v>
      </c>
      <c r="P67">
        <v>3.3</v>
      </c>
      <c r="Q67">
        <v>0</v>
      </c>
      <c r="R67">
        <v>7081</v>
      </c>
      <c r="S67">
        <v>9.8000000000000004E-2</v>
      </c>
      <c r="T67">
        <v>5.2999999999999999E-2</v>
      </c>
      <c r="U67">
        <v>89672</v>
      </c>
      <c r="V67">
        <v>0.52300000000000002</v>
      </c>
      <c r="W67">
        <v>9.5000000000000001E-2</v>
      </c>
      <c r="X67">
        <v>0.79300000000000004</v>
      </c>
      <c r="Y67">
        <v>0.13100000000000001</v>
      </c>
      <c r="Z67">
        <v>927.61099999999999</v>
      </c>
      <c r="AA67">
        <v>194798.31</v>
      </c>
      <c r="AB67">
        <v>153501.689262</v>
      </c>
      <c r="AC67">
        <v>41296.620737999998</v>
      </c>
      <c r="AD67">
        <v>44.519331000000001</v>
      </c>
      <c r="AE67">
        <v>13.1</v>
      </c>
      <c r="AF67">
        <v>928.53861099999995</v>
      </c>
      <c r="AG67">
        <v>159939.41752799999</v>
      </c>
      <c r="AH67">
        <v>35053.690781999998</v>
      </c>
      <c r="AI67">
        <v>37.751463000000001</v>
      </c>
      <c r="AJ67">
        <v>12.6</v>
      </c>
      <c r="AK67">
        <v>167999.22704600001</v>
      </c>
      <c r="AL67">
        <v>15236.27</v>
      </c>
      <c r="AM67">
        <v>17.461777999999999</v>
      </c>
      <c r="AN67" t="s">
        <v>244</v>
      </c>
      <c r="AO67" t="s">
        <v>245</v>
      </c>
      <c r="AR67">
        <v>0</v>
      </c>
      <c r="AS67">
        <v>0</v>
      </c>
      <c r="AT67">
        <v>66</v>
      </c>
    </row>
    <row r="68" spans="1:46" x14ac:dyDescent="0.25">
      <c r="A68">
        <v>24</v>
      </c>
      <c r="B68">
        <v>31</v>
      </c>
      <c r="C68">
        <v>700816</v>
      </c>
      <c r="D68">
        <v>24031700816</v>
      </c>
      <c r="E68">
        <v>7008.16</v>
      </c>
      <c r="F68" t="s">
        <v>246</v>
      </c>
      <c r="G68" t="s">
        <v>47</v>
      </c>
      <c r="H68" t="s">
        <v>48</v>
      </c>
      <c r="I68">
        <v>3021725</v>
      </c>
      <c r="J68">
        <v>26472</v>
      </c>
      <c r="K68">
        <v>24031700816</v>
      </c>
      <c r="L68">
        <v>700816</v>
      </c>
      <c r="M68">
        <v>0</v>
      </c>
      <c r="N68">
        <v>700816</v>
      </c>
      <c r="O68">
        <v>81.2</v>
      </c>
      <c r="P68">
        <v>15.8</v>
      </c>
      <c r="Q68">
        <v>3</v>
      </c>
      <c r="R68">
        <v>8098</v>
      </c>
      <c r="S68">
        <v>6.9000000000000006E-2</v>
      </c>
      <c r="T68">
        <v>7.3999999999999996E-2</v>
      </c>
      <c r="U68">
        <v>72681</v>
      </c>
      <c r="V68">
        <v>0.16400000000000001</v>
      </c>
      <c r="W68">
        <v>0.28799999999999998</v>
      </c>
      <c r="X68">
        <v>0.46899999999999997</v>
      </c>
      <c r="Y68">
        <v>9.9000000000000005E-2</v>
      </c>
      <c r="Z68">
        <v>801.702</v>
      </c>
      <c r="AA68">
        <v>168357.42</v>
      </c>
      <c r="AB68">
        <v>98395.245601000002</v>
      </c>
      <c r="AC68">
        <v>69962.174398999996</v>
      </c>
      <c r="AD68">
        <v>87.267056999999994</v>
      </c>
      <c r="AE68">
        <v>9.9</v>
      </c>
      <c r="AF68">
        <v>800.90029800000002</v>
      </c>
      <c r="AG68">
        <v>122162.06000699999</v>
      </c>
      <c r="AH68">
        <v>46027.002572999998</v>
      </c>
      <c r="AI68">
        <v>57.469079000000001</v>
      </c>
      <c r="AJ68">
        <v>11.2</v>
      </c>
      <c r="AK68">
        <v>139831.944732</v>
      </c>
      <c r="AL68">
        <v>42753.82</v>
      </c>
      <c r="AM68">
        <v>49.173063999999997</v>
      </c>
      <c r="AN68" t="s">
        <v>247</v>
      </c>
      <c r="AO68" t="s">
        <v>248</v>
      </c>
      <c r="AR68">
        <v>0</v>
      </c>
      <c r="AS68">
        <v>0</v>
      </c>
      <c r="AT68">
        <v>67</v>
      </c>
    </row>
    <row r="69" spans="1:46" x14ac:dyDescent="0.25">
      <c r="A69">
        <v>24</v>
      </c>
      <c r="B69">
        <v>33</v>
      </c>
      <c r="C69">
        <v>800203</v>
      </c>
      <c r="D69">
        <v>24033800203</v>
      </c>
      <c r="E69">
        <v>8002.03</v>
      </c>
      <c r="F69" t="s">
        <v>249</v>
      </c>
      <c r="G69" t="s">
        <v>47</v>
      </c>
      <c r="H69" t="s">
        <v>48</v>
      </c>
      <c r="I69">
        <v>10625178</v>
      </c>
      <c r="J69">
        <v>296169</v>
      </c>
      <c r="K69">
        <v>24033800203</v>
      </c>
      <c r="L69">
        <v>800203</v>
      </c>
      <c r="M69">
        <v>0</v>
      </c>
      <c r="N69">
        <v>800203</v>
      </c>
      <c r="O69">
        <v>95.6</v>
      </c>
      <c r="P69">
        <v>4.5999999999999996</v>
      </c>
      <c r="Q69">
        <v>0</v>
      </c>
      <c r="R69">
        <v>4608</v>
      </c>
      <c r="S69">
        <v>3.5999999999999997E-2</v>
      </c>
      <c r="T69">
        <v>6.5000000000000002E-2</v>
      </c>
      <c r="U69">
        <v>119803</v>
      </c>
      <c r="V69">
        <v>0.14499999999999999</v>
      </c>
      <c r="W69">
        <v>0.16600000000000001</v>
      </c>
      <c r="X69">
        <v>0.96399999999999997</v>
      </c>
      <c r="Y69">
        <v>3.2000000000000001E-2</v>
      </c>
      <c r="Z69">
        <v>147.750912</v>
      </c>
      <c r="AA69">
        <v>31027.69152</v>
      </c>
      <c r="AB69">
        <v>24273.283749999999</v>
      </c>
      <c r="AC69">
        <v>6754.4077699999998</v>
      </c>
      <c r="AD69">
        <v>45.714829999999999</v>
      </c>
      <c r="AE69">
        <v>3.2</v>
      </c>
      <c r="AF69">
        <v>147.60345599999999</v>
      </c>
      <c r="AG69">
        <v>25131.80514</v>
      </c>
      <c r="AH69">
        <v>5864.9206199999999</v>
      </c>
      <c r="AI69">
        <v>39.734304000000002</v>
      </c>
      <c r="AJ69">
        <v>2.5</v>
      </c>
      <c r="AK69">
        <v>20700.762716000001</v>
      </c>
      <c r="AL69">
        <v>3113.24</v>
      </c>
      <c r="AM69">
        <v>27.453593000000001</v>
      </c>
      <c r="AN69" t="s">
        <v>250</v>
      </c>
      <c r="AO69" t="s">
        <v>251</v>
      </c>
      <c r="AR69">
        <v>0</v>
      </c>
      <c r="AS69">
        <v>0</v>
      </c>
      <c r="AT69">
        <v>68</v>
      </c>
    </row>
    <row r="70" spans="1:46" x14ac:dyDescent="0.25">
      <c r="A70">
        <v>24</v>
      </c>
      <c r="B70">
        <v>31</v>
      </c>
      <c r="C70">
        <v>700826</v>
      </c>
      <c r="D70">
        <v>24031700826</v>
      </c>
      <c r="E70">
        <v>7008.26</v>
      </c>
      <c r="F70" t="s">
        <v>252</v>
      </c>
      <c r="G70" t="s">
        <v>47</v>
      </c>
      <c r="H70" t="s">
        <v>48</v>
      </c>
      <c r="I70">
        <v>2009665</v>
      </c>
      <c r="J70">
        <v>113940</v>
      </c>
      <c r="K70">
        <v>24031700826</v>
      </c>
      <c r="L70">
        <v>700826</v>
      </c>
      <c r="M70">
        <v>0</v>
      </c>
      <c r="N70">
        <v>700826</v>
      </c>
      <c r="O70">
        <v>89.6</v>
      </c>
      <c r="P70">
        <v>7.8</v>
      </c>
      <c r="Q70">
        <v>2.6</v>
      </c>
      <c r="R70">
        <v>5721</v>
      </c>
      <c r="S70">
        <v>1.7999999999999999E-2</v>
      </c>
      <c r="T70">
        <v>1.4E-2</v>
      </c>
      <c r="U70">
        <v>122981</v>
      </c>
      <c r="V70">
        <v>8.1000000000000003E-2</v>
      </c>
      <c r="W70">
        <v>7.2999999999999995E-2</v>
      </c>
      <c r="X70">
        <v>0.71299999999999997</v>
      </c>
      <c r="Y70">
        <v>4.5999999999999999E-2</v>
      </c>
      <c r="Z70">
        <v>263.166</v>
      </c>
      <c r="AA70">
        <v>55264.86</v>
      </c>
      <c r="AB70">
        <v>32593.134969999999</v>
      </c>
      <c r="AC70">
        <v>22671.725030000001</v>
      </c>
      <c r="AD70">
        <v>86.149901999999997</v>
      </c>
      <c r="AE70">
        <v>4.5999999999999996</v>
      </c>
      <c r="AF70">
        <v>263.166</v>
      </c>
      <c r="AG70">
        <v>40711.295405999997</v>
      </c>
      <c r="AH70">
        <v>14553.564593999999</v>
      </c>
      <c r="AI70">
        <v>55.301842000000001</v>
      </c>
      <c r="AJ70">
        <v>5</v>
      </c>
      <c r="AK70">
        <v>47718.750900999999</v>
      </c>
      <c r="AL70">
        <v>14777.25</v>
      </c>
      <c r="AM70">
        <v>49.654735000000002</v>
      </c>
      <c r="AN70" t="s">
        <v>253</v>
      </c>
      <c r="AO70" t="s">
        <v>254</v>
      </c>
      <c r="AR70">
        <v>0</v>
      </c>
      <c r="AS70">
        <v>0</v>
      </c>
      <c r="AT70">
        <v>69</v>
      </c>
    </row>
    <row r="71" spans="1:46" x14ac:dyDescent="0.25">
      <c r="A71">
        <v>24</v>
      </c>
      <c r="B71">
        <v>31</v>
      </c>
      <c r="C71">
        <v>700824</v>
      </c>
      <c r="D71">
        <v>24031700824</v>
      </c>
      <c r="E71">
        <v>7008.24</v>
      </c>
      <c r="F71" t="s">
        <v>255</v>
      </c>
      <c r="G71" t="s">
        <v>47</v>
      </c>
      <c r="H71" t="s">
        <v>48</v>
      </c>
      <c r="I71">
        <v>919819</v>
      </c>
      <c r="J71">
        <v>47316</v>
      </c>
      <c r="K71">
        <v>24031700824</v>
      </c>
      <c r="L71">
        <v>700824</v>
      </c>
      <c r="M71">
        <v>0</v>
      </c>
      <c r="N71">
        <v>700824</v>
      </c>
      <c r="O71">
        <v>90</v>
      </c>
      <c r="P71">
        <v>5.7</v>
      </c>
      <c r="Q71">
        <v>4.3</v>
      </c>
      <c r="R71">
        <v>3009</v>
      </c>
      <c r="S71">
        <v>3.3000000000000002E-2</v>
      </c>
      <c r="T71">
        <v>3.2000000000000001E-2</v>
      </c>
      <c r="U71">
        <v>132930</v>
      </c>
      <c r="V71">
        <v>0.11600000000000001</v>
      </c>
      <c r="W71">
        <v>0.08</v>
      </c>
      <c r="X71">
        <v>0.94</v>
      </c>
      <c r="Y71">
        <v>3.3000000000000002E-2</v>
      </c>
      <c r="Z71">
        <v>99.296999999999997</v>
      </c>
      <c r="AA71">
        <v>20852.37</v>
      </c>
      <c r="AB71">
        <v>12541.792684</v>
      </c>
      <c r="AC71">
        <v>8310.5773160000008</v>
      </c>
      <c r="AD71">
        <v>83.694142999999997</v>
      </c>
      <c r="AE71">
        <v>3.3</v>
      </c>
      <c r="AF71">
        <v>99.296999999999997</v>
      </c>
      <c r="AG71">
        <v>15476.281751</v>
      </c>
      <c r="AH71">
        <v>5376.0882490000004</v>
      </c>
      <c r="AI71">
        <v>54.141497000000001</v>
      </c>
      <c r="AJ71">
        <v>1.8</v>
      </c>
      <c r="AK71">
        <v>9312.2863199999993</v>
      </c>
      <c r="AL71">
        <v>2345.23</v>
      </c>
      <c r="AM71">
        <v>42.247326000000001</v>
      </c>
      <c r="AN71" t="s">
        <v>256</v>
      </c>
      <c r="AO71" t="s">
        <v>257</v>
      </c>
      <c r="AR71">
        <v>0</v>
      </c>
      <c r="AS71">
        <v>0</v>
      </c>
      <c r="AT71">
        <v>70</v>
      </c>
    </row>
    <row r="72" spans="1:46" x14ac:dyDescent="0.25">
      <c r="A72">
        <v>24</v>
      </c>
      <c r="B72">
        <v>31</v>
      </c>
      <c r="C72">
        <v>701407</v>
      </c>
      <c r="D72">
        <v>24031701407</v>
      </c>
      <c r="E72">
        <v>7014.07</v>
      </c>
      <c r="F72" t="s">
        <v>258</v>
      </c>
      <c r="G72" t="s">
        <v>47</v>
      </c>
      <c r="H72" t="s">
        <v>48</v>
      </c>
      <c r="I72">
        <v>9206365</v>
      </c>
      <c r="J72">
        <v>51366</v>
      </c>
      <c r="K72">
        <v>24031701407</v>
      </c>
      <c r="L72">
        <v>701407</v>
      </c>
      <c r="M72">
        <v>0</v>
      </c>
      <c r="N72">
        <v>701407</v>
      </c>
      <c r="O72">
        <v>90</v>
      </c>
      <c r="P72">
        <v>9.6</v>
      </c>
      <c r="Q72">
        <v>0.5</v>
      </c>
      <c r="R72">
        <v>5704</v>
      </c>
      <c r="S72">
        <v>4.9000000000000002E-2</v>
      </c>
      <c r="T72">
        <v>1.4999999999999999E-2</v>
      </c>
      <c r="U72">
        <v>123500</v>
      </c>
      <c r="V72">
        <v>0.30099999999999999</v>
      </c>
      <c r="W72">
        <v>7.6999999999999999E-2</v>
      </c>
      <c r="X72">
        <v>0.92600000000000005</v>
      </c>
      <c r="Y72">
        <v>5.8999999999999997E-2</v>
      </c>
      <c r="Z72">
        <v>336.87253600000003</v>
      </c>
      <c r="AA72">
        <v>70743.232560000004</v>
      </c>
      <c r="AB72">
        <v>55462.112431000001</v>
      </c>
      <c r="AC72">
        <v>15281.120129000001</v>
      </c>
      <c r="AD72">
        <v>45.361727000000002</v>
      </c>
      <c r="AE72">
        <v>5.9</v>
      </c>
      <c r="AF72">
        <v>336.19946399999998</v>
      </c>
      <c r="AG72">
        <v>57458.431126000003</v>
      </c>
      <c r="AH72">
        <v>13143.456313999999</v>
      </c>
      <c r="AI72">
        <v>39.094222000000002</v>
      </c>
      <c r="AJ72">
        <v>5.9</v>
      </c>
      <c r="AK72">
        <v>61238.149955000001</v>
      </c>
      <c r="AL72">
        <v>7637.86</v>
      </c>
      <c r="AM72">
        <v>23.287510000000001</v>
      </c>
      <c r="AN72" t="s">
        <v>259</v>
      </c>
      <c r="AO72" t="s">
        <v>260</v>
      </c>
      <c r="AR72">
        <v>0</v>
      </c>
      <c r="AS72">
        <v>0</v>
      </c>
      <c r="AT72">
        <v>71</v>
      </c>
    </row>
    <row r="73" spans="1:46" x14ac:dyDescent="0.25">
      <c r="A73">
        <v>24</v>
      </c>
      <c r="B73">
        <v>31</v>
      </c>
      <c r="C73">
        <v>700718</v>
      </c>
      <c r="D73">
        <v>24031700718</v>
      </c>
      <c r="E73">
        <v>7007.18</v>
      </c>
      <c r="F73" t="s">
        <v>261</v>
      </c>
      <c r="G73" t="s">
        <v>47</v>
      </c>
      <c r="H73" t="s">
        <v>48</v>
      </c>
      <c r="I73">
        <v>2599526</v>
      </c>
      <c r="J73">
        <v>15217</v>
      </c>
      <c r="K73">
        <v>24031700718</v>
      </c>
      <c r="L73">
        <v>700718</v>
      </c>
      <c r="M73">
        <v>0</v>
      </c>
      <c r="N73">
        <v>700718</v>
      </c>
      <c r="O73">
        <v>74.3</v>
      </c>
      <c r="P73">
        <v>22.3</v>
      </c>
      <c r="Q73">
        <v>3.5</v>
      </c>
      <c r="R73">
        <v>4249</v>
      </c>
      <c r="S73">
        <v>2.1999999999999999E-2</v>
      </c>
      <c r="T73">
        <v>4.9000000000000002E-2</v>
      </c>
      <c r="U73">
        <v>113679</v>
      </c>
      <c r="V73">
        <v>0.113</v>
      </c>
      <c r="W73">
        <v>5.2999999999999999E-2</v>
      </c>
      <c r="X73">
        <v>0.51700000000000002</v>
      </c>
      <c r="Y73">
        <v>8.3000000000000004E-2</v>
      </c>
      <c r="Z73">
        <v>353.01966700000003</v>
      </c>
      <c r="AA73">
        <v>74134.130069999999</v>
      </c>
      <c r="AB73">
        <v>43225.270228000001</v>
      </c>
      <c r="AC73">
        <v>30908.859842000002</v>
      </c>
      <c r="AD73">
        <v>87.555631000000005</v>
      </c>
      <c r="AE73">
        <v>8.3000000000000007</v>
      </c>
      <c r="AF73">
        <v>352.66699999999997</v>
      </c>
      <c r="AG73">
        <v>52961.747593</v>
      </c>
      <c r="AH73">
        <v>21098.322407</v>
      </c>
      <c r="AI73">
        <v>59.825054000000002</v>
      </c>
      <c r="AJ73">
        <v>8.6999999999999993</v>
      </c>
      <c r="AK73">
        <v>59122.834595</v>
      </c>
      <c r="AL73">
        <v>19255.47</v>
      </c>
      <c r="AM73">
        <v>51.591419000000002</v>
      </c>
      <c r="AN73" t="s">
        <v>262</v>
      </c>
      <c r="AO73" t="s">
        <v>263</v>
      </c>
      <c r="AR73">
        <v>0</v>
      </c>
      <c r="AS73">
        <v>0</v>
      </c>
      <c r="AT73">
        <v>72</v>
      </c>
    </row>
    <row r="74" spans="1:46" x14ac:dyDescent="0.25">
      <c r="A74">
        <v>24</v>
      </c>
      <c r="B74">
        <v>31</v>
      </c>
      <c r="C74">
        <v>701211</v>
      </c>
      <c r="D74">
        <v>24031701211</v>
      </c>
      <c r="E74">
        <v>7012.11</v>
      </c>
      <c r="F74" t="s">
        <v>264</v>
      </c>
      <c r="G74" t="s">
        <v>47</v>
      </c>
      <c r="H74" t="s">
        <v>48</v>
      </c>
      <c r="I74">
        <v>6583115</v>
      </c>
      <c r="J74">
        <v>16537</v>
      </c>
      <c r="K74">
        <v>24031701211</v>
      </c>
      <c r="L74">
        <v>701211</v>
      </c>
      <c r="M74">
        <v>0</v>
      </c>
      <c r="N74">
        <v>701211</v>
      </c>
      <c r="O74">
        <v>79.5</v>
      </c>
      <c r="P74">
        <v>20</v>
      </c>
      <c r="Q74">
        <v>0.5</v>
      </c>
      <c r="R74">
        <v>6208</v>
      </c>
      <c r="S74">
        <v>7.3999999999999996E-2</v>
      </c>
      <c r="T74">
        <v>6.4000000000000001E-2</v>
      </c>
      <c r="U74">
        <v>114255</v>
      </c>
      <c r="V74">
        <v>0.154</v>
      </c>
      <c r="W74">
        <v>9.0999999999999998E-2</v>
      </c>
      <c r="X74">
        <v>0.58199999999999996</v>
      </c>
      <c r="Y74">
        <v>0.10299999999999999</v>
      </c>
      <c r="Z74">
        <v>639.42399999999998</v>
      </c>
      <c r="AA74">
        <v>134279.04000000001</v>
      </c>
      <c r="AB74">
        <v>78256.391799999998</v>
      </c>
      <c r="AC74">
        <v>56022.648200000003</v>
      </c>
      <c r="AD74">
        <v>87.614241000000007</v>
      </c>
      <c r="AE74">
        <v>10.3</v>
      </c>
      <c r="AF74">
        <v>638.78457600000002</v>
      </c>
      <c r="AG74">
        <v>96361.884841999999</v>
      </c>
      <c r="AH74">
        <v>37782.876118</v>
      </c>
      <c r="AI74">
        <v>59.148071999999999</v>
      </c>
      <c r="AJ74">
        <v>9.9</v>
      </c>
      <c r="AK74">
        <v>93943.792125000007</v>
      </c>
      <c r="AL74">
        <v>33914.71</v>
      </c>
      <c r="AM74">
        <v>55.702894999999998</v>
      </c>
      <c r="AN74" t="s">
        <v>265</v>
      </c>
      <c r="AO74" t="s">
        <v>266</v>
      </c>
      <c r="AR74">
        <v>0</v>
      </c>
      <c r="AS74">
        <v>0</v>
      </c>
      <c r="AT74">
        <v>73</v>
      </c>
    </row>
    <row r="75" spans="1:46" x14ac:dyDescent="0.25">
      <c r="A75">
        <v>24</v>
      </c>
      <c r="B75">
        <v>31</v>
      </c>
      <c r="C75">
        <v>700817</v>
      </c>
      <c r="D75">
        <v>24031700817</v>
      </c>
      <c r="E75">
        <v>7008.17</v>
      </c>
      <c r="F75" t="s">
        <v>267</v>
      </c>
      <c r="G75" t="s">
        <v>47</v>
      </c>
      <c r="H75" t="s">
        <v>48</v>
      </c>
      <c r="I75">
        <v>3774037</v>
      </c>
      <c r="J75">
        <v>35434</v>
      </c>
      <c r="K75">
        <v>24031700817</v>
      </c>
      <c r="L75">
        <v>700817</v>
      </c>
      <c r="M75">
        <v>0</v>
      </c>
      <c r="N75">
        <v>700817</v>
      </c>
      <c r="O75">
        <v>82.3</v>
      </c>
      <c r="P75">
        <v>15.6</v>
      </c>
      <c r="Q75">
        <v>2.2000000000000002</v>
      </c>
      <c r="R75">
        <v>5350</v>
      </c>
      <c r="S75">
        <v>7.4999999999999997E-2</v>
      </c>
      <c r="T75">
        <v>7.2999999999999995E-2</v>
      </c>
      <c r="U75">
        <v>84583</v>
      </c>
      <c r="V75">
        <v>0.16300000000000001</v>
      </c>
      <c r="W75">
        <v>5.8000000000000003E-2</v>
      </c>
      <c r="X75">
        <v>0.31</v>
      </c>
      <c r="Y75">
        <v>0.14799999999999999</v>
      </c>
      <c r="Z75">
        <v>792.59180000000003</v>
      </c>
      <c r="AA75">
        <v>166444.27799999999</v>
      </c>
      <c r="AB75">
        <v>96891.624505999993</v>
      </c>
      <c r="AC75">
        <v>69552.653493999998</v>
      </c>
      <c r="AD75">
        <v>87.753435999999994</v>
      </c>
      <c r="AE75">
        <v>14.8</v>
      </c>
      <c r="AF75">
        <v>791.8</v>
      </c>
      <c r="AG75">
        <v>119115.707083</v>
      </c>
      <c r="AH75">
        <v>47162.292916999999</v>
      </c>
      <c r="AI75">
        <v>59.563391000000003</v>
      </c>
      <c r="AJ75">
        <v>13.4</v>
      </c>
      <c r="AK75">
        <v>109179.560919</v>
      </c>
      <c r="AL75">
        <v>36388.660000000003</v>
      </c>
      <c r="AM75">
        <v>52.495100999999998</v>
      </c>
      <c r="AN75" t="s">
        <v>268</v>
      </c>
      <c r="AO75" t="s">
        <v>269</v>
      </c>
      <c r="AR75">
        <v>0</v>
      </c>
      <c r="AS75">
        <v>0</v>
      </c>
      <c r="AT75">
        <v>74</v>
      </c>
    </row>
    <row r="76" spans="1:46" x14ac:dyDescent="0.25">
      <c r="A76">
        <v>24</v>
      </c>
      <c r="B76">
        <v>31</v>
      </c>
      <c r="C76">
        <v>703221</v>
      </c>
      <c r="D76">
        <v>24031703221</v>
      </c>
      <c r="E76">
        <v>7032.21</v>
      </c>
      <c r="F76" t="s">
        <v>270</v>
      </c>
      <c r="G76" t="s">
        <v>47</v>
      </c>
      <c r="H76" t="s">
        <v>48</v>
      </c>
      <c r="I76">
        <v>4314555</v>
      </c>
      <c r="J76">
        <v>12973</v>
      </c>
      <c r="K76">
        <v>24031703221</v>
      </c>
      <c r="L76">
        <v>703221</v>
      </c>
      <c r="M76">
        <v>0</v>
      </c>
      <c r="N76">
        <v>703221</v>
      </c>
      <c r="O76">
        <v>84.7</v>
      </c>
      <c r="P76">
        <v>15.3</v>
      </c>
      <c r="Q76">
        <v>0</v>
      </c>
      <c r="R76">
        <v>4974</v>
      </c>
      <c r="S76">
        <v>0.05</v>
      </c>
      <c r="T76">
        <v>0.10100000000000001</v>
      </c>
      <c r="U76">
        <v>113828</v>
      </c>
      <c r="V76">
        <v>0.317</v>
      </c>
      <c r="W76">
        <v>0.113</v>
      </c>
      <c r="X76">
        <v>0.90500000000000003</v>
      </c>
      <c r="Y76">
        <v>7.5999999999999998E-2</v>
      </c>
      <c r="Z76">
        <v>378.024</v>
      </c>
      <c r="AA76">
        <v>79385.039999999994</v>
      </c>
      <c r="AB76">
        <v>63409.480502999999</v>
      </c>
      <c r="AC76">
        <v>15975.559497</v>
      </c>
      <c r="AD76">
        <v>42.260702000000002</v>
      </c>
      <c r="AE76">
        <v>7.6</v>
      </c>
      <c r="AF76">
        <v>378.024</v>
      </c>
      <c r="AG76">
        <v>66648.409658000004</v>
      </c>
      <c r="AH76">
        <v>12736.630342</v>
      </c>
      <c r="AI76">
        <v>33.69265</v>
      </c>
      <c r="AJ76">
        <v>7.9</v>
      </c>
      <c r="AK76">
        <v>69253.567399000007</v>
      </c>
      <c r="AL76">
        <v>8122.19</v>
      </c>
      <c r="AM76">
        <v>22.043859999999999</v>
      </c>
      <c r="AN76" t="s">
        <v>271</v>
      </c>
      <c r="AO76" t="s">
        <v>272</v>
      </c>
      <c r="AR76">
        <v>0</v>
      </c>
      <c r="AS76">
        <v>0</v>
      </c>
      <c r="AT76">
        <v>75</v>
      </c>
    </row>
    <row r="77" spans="1:46" x14ac:dyDescent="0.25">
      <c r="A77">
        <v>24</v>
      </c>
      <c r="B77">
        <v>31</v>
      </c>
      <c r="C77">
        <v>700828</v>
      </c>
      <c r="D77">
        <v>24031700828</v>
      </c>
      <c r="E77">
        <v>7008.28</v>
      </c>
      <c r="F77" t="s">
        <v>273</v>
      </c>
      <c r="G77" t="s">
        <v>47</v>
      </c>
      <c r="H77" t="s">
        <v>48</v>
      </c>
      <c r="I77">
        <v>1278062</v>
      </c>
      <c r="J77">
        <v>27385</v>
      </c>
      <c r="K77">
        <v>24031700828</v>
      </c>
      <c r="L77">
        <v>700828</v>
      </c>
      <c r="M77">
        <v>0</v>
      </c>
      <c r="N77">
        <v>700828</v>
      </c>
      <c r="O77">
        <v>86.7</v>
      </c>
      <c r="P77">
        <v>13.3</v>
      </c>
      <c r="Q77">
        <v>0</v>
      </c>
      <c r="R77">
        <v>2400</v>
      </c>
      <c r="S77">
        <v>2.1999999999999999E-2</v>
      </c>
      <c r="T77">
        <v>2.7E-2</v>
      </c>
      <c r="U77">
        <v>154896</v>
      </c>
      <c r="V77">
        <v>2.9000000000000001E-2</v>
      </c>
      <c r="W77">
        <v>6.2E-2</v>
      </c>
      <c r="X77">
        <v>0.86799999999999999</v>
      </c>
      <c r="Y77">
        <v>2.1999999999999999E-2</v>
      </c>
      <c r="Z77">
        <v>52.8</v>
      </c>
      <c r="AA77">
        <v>11088</v>
      </c>
      <c r="AB77">
        <v>6488.4895040000001</v>
      </c>
      <c r="AC77">
        <v>4599.5104959999999</v>
      </c>
      <c r="AD77">
        <v>87.111941000000002</v>
      </c>
      <c r="AE77">
        <v>2.2000000000000002</v>
      </c>
      <c r="AF77">
        <v>52.8</v>
      </c>
      <c r="AG77">
        <v>8097.5899609999997</v>
      </c>
      <c r="AH77">
        <v>2990.4100389999999</v>
      </c>
      <c r="AI77">
        <v>56.636553999999997</v>
      </c>
      <c r="AJ77">
        <v>1.9</v>
      </c>
      <c r="AK77">
        <v>7568.5903200000002</v>
      </c>
      <c r="AL77">
        <v>2230.85</v>
      </c>
      <c r="AM77">
        <v>47.806652</v>
      </c>
      <c r="AN77" t="s">
        <v>274</v>
      </c>
      <c r="AO77" t="s">
        <v>275</v>
      </c>
      <c r="AR77">
        <v>0</v>
      </c>
      <c r="AS77">
        <v>0</v>
      </c>
      <c r="AT77">
        <v>76</v>
      </c>
    </row>
    <row r="78" spans="1:46" x14ac:dyDescent="0.25">
      <c r="A78">
        <v>24</v>
      </c>
      <c r="B78">
        <v>31</v>
      </c>
      <c r="C78">
        <v>700616</v>
      </c>
      <c r="D78">
        <v>24031700616</v>
      </c>
      <c r="E78">
        <v>7006.16</v>
      </c>
      <c r="F78" t="s">
        <v>276</v>
      </c>
      <c r="G78" t="s">
        <v>47</v>
      </c>
      <c r="H78" t="s">
        <v>48</v>
      </c>
      <c r="I78">
        <v>2880135</v>
      </c>
      <c r="J78">
        <v>16530</v>
      </c>
      <c r="K78">
        <v>24031700616</v>
      </c>
      <c r="L78">
        <v>700616</v>
      </c>
      <c r="M78">
        <v>0</v>
      </c>
      <c r="N78">
        <v>700616</v>
      </c>
      <c r="O78">
        <v>92.5</v>
      </c>
      <c r="P78">
        <v>7</v>
      </c>
      <c r="Q78">
        <v>0.5</v>
      </c>
      <c r="R78">
        <v>4452</v>
      </c>
      <c r="S78">
        <v>7.0999999999999994E-2</v>
      </c>
      <c r="T78">
        <v>1.7999999999999999E-2</v>
      </c>
      <c r="U78">
        <v>127228</v>
      </c>
      <c r="V78">
        <v>0.107</v>
      </c>
      <c r="W78">
        <v>3.2000000000000001E-2</v>
      </c>
      <c r="X78">
        <v>0.93899999999999995</v>
      </c>
      <c r="Y78">
        <v>5.8000000000000003E-2</v>
      </c>
      <c r="Z78">
        <v>258.21600000000001</v>
      </c>
      <c r="AA78">
        <v>54225.36</v>
      </c>
      <c r="AB78">
        <v>33495.477131</v>
      </c>
      <c r="AC78">
        <v>20729.882869000001</v>
      </c>
      <c r="AD78">
        <v>80.281171000000001</v>
      </c>
      <c r="AE78">
        <v>5.8</v>
      </c>
      <c r="AF78">
        <v>257.957784</v>
      </c>
      <c r="AG78">
        <v>40893.511848000002</v>
      </c>
      <c r="AH78">
        <v>13277.622792</v>
      </c>
      <c r="AI78">
        <v>51.472076999999999</v>
      </c>
      <c r="AJ78">
        <v>4.9000000000000004</v>
      </c>
      <c r="AK78">
        <v>39781.076844000003</v>
      </c>
      <c r="AL78">
        <v>6379.86</v>
      </c>
      <c r="AM78">
        <v>29.023916</v>
      </c>
      <c r="AN78" t="s">
        <v>277</v>
      </c>
      <c r="AO78" t="s">
        <v>278</v>
      </c>
      <c r="AR78">
        <v>0</v>
      </c>
      <c r="AS78">
        <v>0</v>
      </c>
      <c r="AT78">
        <v>77</v>
      </c>
    </row>
    <row r="79" spans="1:46" x14ac:dyDescent="0.25">
      <c r="A79">
        <v>24</v>
      </c>
      <c r="B79">
        <v>31</v>
      </c>
      <c r="C79">
        <v>701303</v>
      </c>
      <c r="D79">
        <v>24031701303</v>
      </c>
      <c r="E79">
        <v>7013.03</v>
      </c>
      <c r="F79" t="s">
        <v>279</v>
      </c>
      <c r="G79" t="s">
        <v>47</v>
      </c>
      <c r="H79" t="s">
        <v>48</v>
      </c>
      <c r="I79">
        <v>4142181</v>
      </c>
      <c r="J79">
        <v>130376</v>
      </c>
      <c r="K79">
        <v>24031701303</v>
      </c>
      <c r="L79">
        <v>701303</v>
      </c>
      <c r="M79">
        <v>0</v>
      </c>
      <c r="N79">
        <v>701303</v>
      </c>
      <c r="O79">
        <v>91.9</v>
      </c>
      <c r="P79">
        <v>7.4</v>
      </c>
      <c r="Q79">
        <v>0.6</v>
      </c>
      <c r="R79">
        <v>3802</v>
      </c>
      <c r="S79">
        <v>4.3999999999999997E-2</v>
      </c>
      <c r="T79">
        <v>2.1000000000000001E-2</v>
      </c>
      <c r="U79">
        <v>133182</v>
      </c>
      <c r="V79">
        <v>0.11700000000000001</v>
      </c>
      <c r="W79">
        <v>3.5000000000000003E-2</v>
      </c>
      <c r="X79">
        <v>0.91100000000000003</v>
      </c>
      <c r="Y79">
        <v>4.5999999999999999E-2</v>
      </c>
      <c r="Z79">
        <v>174.717108</v>
      </c>
      <c r="AA79">
        <v>36690.592680000002</v>
      </c>
      <c r="AB79">
        <v>19971.073621</v>
      </c>
      <c r="AC79">
        <v>16719.519058999998</v>
      </c>
      <c r="AD79">
        <v>95.694801999999996</v>
      </c>
      <c r="AE79">
        <v>4.5999999999999996</v>
      </c>
      <c r="AF79">
        <v>174.717108</v>
      </c>
      <c r="AG79">
        <v>24692.505295999999</v>
      </c>
      <c r="AH79">
        <v>11998.087384</v>
      </c>
      <c r="AI79">
        <v>68.671509</v>
      </c>
      <c r="AJ79">
        <v>4.0999999999999996</v>
      </c>
      <c r="AK79">
        <v>26862.050321999999</v>
      </c>
      <c r="AL79">
        <v>5873.17</v>
      </c>
      <c r="AM79">
        <v>37.677022999999998</v>
      </c>
      <c r="AN79" t="s">
        <v>280</v>
      </c>
      <c r="AO79" t="s">
        <v>281</v>
      </c>
      <c r="AR79">
        <v>0</v>
      </c>
      <c r="AS79">
        <v>0</v>
      </c>
      <c r="AT79">
        <v>78</v>
      </c>
    </row>
    <row r="80" spans="1:46" x14ac:dyDescent="0.25">
      <c r="A80">
        <v>24</v>
      </c>
      <c r="B80">
        <v>31</v>
      </c>
      <c r="C80">
        <v>700615</v>
      </c>
      <c r="D80">
        <v>24031700615</v>
      </c>
      <c r="E80">
        <v>7006.15</v>
      </c>
      <c r="F80" t="s">
        <v>282</v>
      </c>
      <c r="G80" t="s">
        <v>47</v>
      </c>
      <c r="H80" t="s">
        <v>48</v>
      </c>
      <c r="I80">
        <v>2720757</v>
      </c>
      <c r="J80">
        <v>21367</v>
      </c>
      <c r="K80">
        <v>24031700615</v>
      </c>
      <c r="L80">
        <v>700615</v>
      </c>
      <c r="M80">
        <v>0</v>
      </c>
      <c r="N80">
        <v>700615</v>
      </c>
      <c r="O80">
        <v>94.7</v>
      </c>
      <c r="P80">
        <v>5.0999999999999996</v>
      </c>
      <c r="Q80">
        <v>0.3</v>
      </c>
      <c r="R80">
        <v>2877</v>
      </c>
      <c r="S80">
        <v>6.3E-2</v>
      </c>
      <c r="T80">
        <v>5.0000000000000001E-3</v>
      </c>
      <c r="U80">
        <v>145417</v>
      </c>
      <c r="V80">
        <v>6.9000000000000006E-2</v>
      </c>
      <c r="W80">
        <v>4.3999999999999997E-2</v>
      </c>
      <c r="X80">
        <v>0.92100000000000004</v>
      </c>
      <c r="Y80">
        <v>4.2999999999999997E-2</v>
      </c>
      <c r="Z80">
        <v>123.834711</v>
      </c>
      <c r="AA80">
        <v>26005.28931</v>
      </c>
      <c r="AB80">
        <v>16212.507372</v>
      </c>
      <c r="AC80">
        <v>9792.7819380000001</v>
      </c>
      <c r="AD80">
        <v>79.079459</v>
      </c>
      <c r="AE80">
        <v>4.3</v>
      </c>
      <c r="AF80">
        <v>123.711</v>
      </c>
      <c r="AG80">
        <v>19951.957434</v>
      </c>
      <c r="AH80">
        <v>6027.3525659999996</v>
      </c>
      <c r="AI80">
        <v>48.721234000000003</v>
      </c>
      <c r="AJ80">
        <v>3.5</v>
      </c>
      <c r="AK80">
        <v>20239.451534</v>
      </c>
      <c r="AL80">
        <v>1619.45</v>
      </c>
      <c r="AM80">
        <v>15.558156</v>
      </c>
      <c r="AN80" t="s">
        <v>283</v>
      </c>
      <c r="AO80" t="s">
        <v>284</v>
      </c>
      <c r="AR80">
        <v>0</v>
      </c>
      <c r="AS80">
        <v>0</v>
      </c>
      <c r="AT80">
        <v>79</v>
      </c>
    </row>
    <row r="81" spans="1:46" x14ac:dyDescent="0.25">
      <c r="A81">
        <v>24</v>
      </c>
      <c r="B81">
        <v>31</v>
      </c>
      <c r="C81">
        <v>701409</v>
      </c>
      <c r="D81">
        <v>24031701409</v>
      </c>
      <c r="E81">
        <v>7014.09</v>
      </c>
      <c r="F81" t="s">
        <v>285</v>
      </c>
      <c r="G81" t="s">
        <v>47</v>
      </c>
      <c r="H81" t="s">
        <v>48</v>
      </c>
      <c r="I81">
        <v>6528265</v>
      </c>
      <c r="J81">
        <v>8155</v>
      </c>
      <c r="K81">
        <v>24031701409</v>
      </c>
      <c r="L81">
        <v>701409</v>
      </c>
      <c r="M81">
        <v>0</v>
      </c>
      <c r="N81">
        <v>701409</v>
      </c>
      <c r="O81">
        <v>95</v>
      </c>
      <c r="P81">
        <v>5</v>
      </c>
      <c r="Q81">
        <v>0</v>
      </c>
      <c r="R81">
        <v>4641</v>
      </c>
      <c r="S81">
        <v>5.5E-2</v>
      </c>
      <c r="T81">
        <v>0.02</v>
      </c>
      <c r="U81">
        <v>137083</v>
      </c>
      <c r="V81">
        <v>0.21199999999999999</v>
      </c>
      <c r="W81">
        <v>9.1999999999999998E-2</v>
      </c>
      <c r="X81">
        <v>0.96399999999999997</v>
      </c>
      <c r="Y81">
        <v>4.4999999999999998E-2</v>
      </c>
      <c r="Z81">
        <v>208.845</v>
      </c>
      <c r="AA81">
        <v>43857.45</v>
      </c>
      <c r="AB81">
        <v>38158.450419000001</v>
      </c>
      <c r="AC81">
        <v>5698.999581</v>
      </c>
      <c r="AD81">
        <v>27.288177999999998</v>
      </c>
      <c r="AE81">
        <v>4.5</v>
      </c>
      <c r="AF81">
        <v>208.636155</v>
      </c>
      <c r="AG81">
        <v>39263.830796000002</v>
      </c>
      <c r="AH81">
        <v>4549.7617540000001</v>
      </c>
      <c r="AI81">
        <v>21.807158999999999</v>
      </c>
      <c r="AJ81">
        <v>3.5</v>
      </c>
      <c r="AK81">
        <v>26705.657315</v>
      </c>
      <c r="AL81">
        <v>5281.54</v>
      </c>
      <c r="AM81">
        <v>34.673993000000003</v>
      </c>
      <c r="AN81" t="s">
        <v>286</v>
      </c>
      <c r="AO81" t="s">
        <v>287</v>
      </c>
      <c r="AR81">
        <v>0</v>
      </c>
      <c r="AS81">
        <v>0</v>
      </c>
      <c r="AT81">
        <v>80</v>
      </c>
    </row>
    <row r="82" spans="1:46" x14ac:dyDescent="0.25">
      <c r="A82">
        <v>24</v>
      </c>
      <c r="B82">
        <v>33</v>
      </c>
      <c r="C82">
        <v>800105</v>
      </c>
      <c r="D82">
        <v>24033800105</v>
      </c>
      <c r="E82">
        <v>8001.05</v>
      </c>
      <c r="F82" t="s">
        <v>288</v>
      </c>
      <c r="G82" t="s">
        <v>47</v>
      </c>
      <c r="H82" t="s">
        <v>48</v>
      </c>
      <c r="I82">
        <v>2042693</v>
      </c>
      <c r="J82">
        <v>1651</v>
      </c>
      <c r="K82">
        <v>24033800105</v>
      </c>
      <c r="L82">
        <v>800105</v>
      </c>
      <c r="M82">
        <v>0</v>
      </c>
      <c r="N82">
        <v>800105</v>
      </c>
      <c r="O82">
        <v>88.9</v>
      </c>
      <c r="P82">
        <v>8.5</v>
      </c>
      <c r="Q82">
        <v>2.6</v>
      </c>
      <c r="R82">
        <v>3602</v>
      </c>
      <c r="S82">
        <v>2.9000000000000001E-2</v>
      </c>
      <c r="T82">
        <v>0.04</v>
      </c>
      <c r="U82">
        <v>84669</v>
      </c>
      <c r="V82">
        <v>0.52300000000000002</v>
      </c>
      <c r="W82">
        <v>0.14099999999999999</v>
      </c>
      <c r="X82">
        <v>0.78</v>
      </c>
      <c r="Y82">
        <v>8.8999999999999996E-2</v>
      </c>
      <c r="Z82">
        <v>320.57799999999997</v>
      </c>
      <c r="AA82">
        <v>67321.38</v>
      </c>
      <c r="AB82">
        <v>54247.913339999999</v>
      </c>
      <c r="AC82">
        <v>13073.46666</v>
      </c>
      <c r="AD82">
        <v>40.780923000000001</v>
      </c>
      <c r="AE82">
        <v>8.9</v>
      </c>
      <c r="AF82">
        <v>320.25742200000002</v>
      </c>
      <c r="AG82">
        <v>55676.900587999997</v>
      </c>
      <c r="AH82">
        <v>11577.158031999999</v>
      </c>
      <c r="AI82">
        <v>36.149538999999997</v>
      </c>
      <c r="AJ82">
        <v>8.5</v>
      </c>
      <c r="AK82">
        <v>59825.607756999998</v>
      </c>
      <c r="AL82">
        <v>7718.79</v>
      </c>
      <c r="AM82">
        <v>23.998235000000001</v>
      </c>
      <c r="AN82" t="s">
        <v>289</v>
      </c>
      <c r="AO82" t="s">
        <v>290</v>
      </c>
      <c r="AR82">
        <v>0</v>
      </c>
      <c r="AS82">
        <v>0</v>
      </c>
      <c r="AT82">
        <v>81</v>
      </c>
    </row>
    <row r="83" spans="1:46" x14ac:dyDescent="0.25">
      <c r="A83">
        <v>24</v>
      </c>
      <c r="B83">
        <v>31</v>
      </c>
      <c r="C83">
        <v>703218</v>
      </c>
      <c r="D83">
        <v>24031703218</v>
      </c>
      <c r="E83">
        <v>7032.18</v>
      </c>
      <c r="F83" t="s">
        <v>291</v>
      </c>
      <c r="G83" t="s">
        <v>47</v>
      </c>
      <c r="H83" t="s">
        <v>48</v>
      </c>
      <c r="I83">
        <v>612635</v>
      </c>
      <c r="J83">
        <v>4362</v>
      </c>
      <c r="K83">
        <v>24031703218</v>
      </c>
      <c r="L83">
        <v>703218</v>
      </c>
      <c r="M83">
        <v>0</v>
      </c>
      <c r="N83">
        <v>703218</v>
      </c>
      <c r="O83">
        <v>85.7</v>
      </c>
      <c r="P83">
        <v>14.2</v>
      </c>
      <c r="Q83">
        <v>0</v>
      </c>
      <c r="R83">
        <v>1900</v>
      </c>
      <c r="S83">
        <v>8.5000000000000006E-2</v>
      </c>
      <c r="T83">
        <v>5.8000000000000003E-2</v>
      </c>
      <c r="U83">
        <v>48622</v>
      </c>
      <c r="V83">
        <v>9.6000000000000002E-2</v>
      </c>
      <c r="W83">
        <v>2.1999999999999999E-2</v>
      </c>
      <c r="X83">
        <v>0.79900000000000004</v>
      </c>
      <c r="Y83">
        <v>0.111</v>
      </c>
      <c r="Z83">
        <v>210.6891</v>
      </c>
      <c r="AA83">
        <v>44244.711000000003</v>
      </c>
      <c r="AB83">
        <v>36885.057431000001</v>
      </c>
      <c r="AC83">
        <v>7359.6535690000001</v>
      </c>
      <c r="AD83">
        <v>34.931345</v>
      </c>
      <c r="AE83">
        <v>11.1</v>
      </c>
      <c r="AF83">
        <v>210.9</v>
      </c>
      <c r="AG83">
        <v>37050.757318000004</v>
      </c>
      <c r="AH83">
        <v>7238.2426820000001</v>
      </c>
      <c r="AI83">
        <v>34.320732999999997</v>
      </c>
      <c r="AJ83">
        <v>0</v>
      </c>
      <c r="AK83">
        <v>0</v>
      </c>
      <c r="AL83">
        <v>0</v>
      </c>
      <c r="AM83">
        <v>0</v>
      </c>
      <c r="AN83" t="s">
        <v>292</v>
      </c>
      <c r="AO83" t="s">
        <v>293</v>
      </c>
      <c r="AR83">
        <v>0</v>
      </c>
      <c r="AS83">
        <v>0</v>
      </c>
      <c r="AT83">
        <v>82</v>
      </c>
    </row>
    <row r="84" spans="1:46" x14ac:dyDescent="0.25">
      <c r="A84">
        <v>24</v>
      </c>
      <c r="B84">
        <v>31</v>
      </c>
      <c r="C84">
        <v>703220</v>
      </c>
      <c r="D84">
        <v>24031703220</v>
      </c>
      <c r="E84">
        <v>7032.2</v>
      </c>
      <c r="F84" t="s">
        <v>294</v>
      </c>
      <c r="G84" t="s">
        <v>47</v>
      </c>
      <c r="H84" t="s">
        <v>48</v>
      </c>
      <c r="I84">
        <v>2325154</v>
      </c>
      <c r="J84">
        <v>16669</v>
      </c>
      <c r="K84">
        <v>24031703220</v>
      </c>
      <c r="L84">
        <v>703220</v>
      </c>
      <c r="M84">
        <v>0</v>
      </c>
      <c r="N84">
        <v>703220</v>
      </c>
      <c r="O84">
        <v>78.400000000000006</v>
      </c>
      <c r="P84">
        <v>19.2</v>
      </c>
      <c r="Q84">
        <v>2.5</v>
      </c>
      <c r="R84">
        <v>5199</v>
      </c>
      <c r="S84">
        <v>0.10199999999999999</v>
      </c>
      <c r="T84">
        <v>0.113</v>
      </c>
      <c r="U84">
        <v>69821</v>
      </c>
      <c r="V84">
        <v>0.40799999999999997</v>
      </c>
      <c r="W84">
        <v>0.16900000000000001</v>
      </c>
      <c r="X84">
        <v>0.61099999999999999</v>
      </c>
      <c r="Y84">
        <v>0.14699999999999999</v>
      </c>
      <c r="Z84">
        <v>765.01725299999998</v>
      </c>
      <c r="AA84">
        <v>160653.62312999999</v>
      </c>
      <c r="AB84">
        <v>130500.837598</v>
      </c>
      <c r="AC84">
        <v>30152.785532000002</v>
      </c>
      <c r="AD84">
        <v>39.414516999999996</v>
      </c>
      <c r="AE84">
        <v>14.7</v>
      </c>
      <c r="AF84">
        <v>764.25300000000004</v>
      </c>
      <c r="AG84">
        <v>130089.473207</v>
      </c>
      <c r="AH84">
        <v>30403.656792999998</v>
      </c>
      <c r="AI84">
        <v>39.782187999999998</v>
      </c>
      <c r="AJ84">
        <v>18.100000000000001</v>
      </c>
      <c r="AK84">
        <v>158943.03014300001</v>
      </c>
      <c r="AL84">
        <v>22402.68</v>
      </c>
      <c r="AM84">
        <v>25.942509000000001</v>
      </c>
      <c r="AN84" t="s">
        <v>295</v>
      </c>
      <c r="AO84" t="s">
        <v>296</v>
      </c>
      <c r="AR84">
        <v>0</v>
      </c>
      <c r="AS84">
        <v>0</v>
      </c>
      <c r="AT84">
        <v>83</v>
      </c>
    </row>
    <row r="85" spans="1:46" x14ac:dyDescent="0.25">
      <c r="A85">
        <v>24</v>
      </c>
      <c r="B85">
        <v>31</v>
      </c>
      <c r="C85">
        <v>701007</v>
      </c>
      <c r="D85">
        <v>24031701007</v>
      </c>
      <c r="E85">
        <v>7010.07</v>
      </c>
      <c r="F85" t="s">
        <v>297</v>
      </c>
      <c r="G85" t="s">
        <v>47</v>
      </c>
      <c r="H85" t="s">
        <v>48</v>
      </c>
      <c r="I85">
        <v>2374332</v>
      </c>
      <c r="J85">
        <v>708</v>
      </c>
      <c r="K85">
        <v>24031701007</v>
      </c>
      <c r="L85">
        <v>701007</v>
      </c>
      <c r="M85">
        <v>0</v>
      </c>
      <c r="N85">
        <v>701007</v>
      </c>
      <c r="O85">
        <v>88.8</v>
      </c>
      <c r="P85">
        <v>8.3000000000000007</v>
      </c>
      <c r="Q85">
        <v>2.9</v>
      </c>
      <c r="R85">
        <v>3158</v>
      </c>
      <c r="S85">
        <v>5.2999999999999999E-2</v>
      </c>
      <c r="T85">
        <v>1.2999999999999999E-2</v>
      </c>
      <c r="U85">
        <v>99539</v>
      </c>
      <c r="V85">
        <v>0.16200000000000001</v>
      </c>
      <c r="W85">
        <v>2.5000000000000001E-2</v>
      </c>
      <c r="X85">
        <v>0.56499999999999995</v>
      </c>
      <c r="Y85">
        <v>0.1</v>
      </c>
      <c r="Z85">
        <v>315.8</v>
      </c>
      <c r="AA85">
        <v>66318</v>
      </c>
      <c r="AB85">
        <v>39281.030335000003</v>
      </c>
      <c r="AC85">
        <v>27036.969665000001</v>
      </c>
      <c r="AD85">
        <v>85.614216999999996</v>
      </c>
      <c r="AE85">
        <v>10</v>
      </c>
      <c r="AF85">
        <v>316.11579999999998</v>
      </c>
      <c r="AG85">
        <v>48126.528020999998</v>
      </c>
      <c r="AH85">
        <v>18257.789979000001</v>
      </c>
      <c r="AI85">
        <v>57.756650999999998</v>
      </c>
      <c r="AJ85">
        <v>8.5</v>
      </c>
      <c r="AK85">
        <v>44165.811094999997</v>
      </c>
      <c r="AL85">
        <v>13061.29</v>
      </c>
      <c r="AM85">
        <v>47.929577000000002</v>
      </c>
      <c r="AN85" t="s">
        <v>298</v>
      </c>
      <c r="AO85" t="s">
        <v>299</v>
      </c>
      <c r="AR85">
        <v>0</v>
      </c>
      <c r="AS85">
        <v>0</v>
      </c>
      <c r="AT85">
        <v>84</v>
      </c>
    </row>
    <row r="86" spans="1:46" x14ac:dyDescent="0.25">
      <c r="A86">
        <v>24</v>
      </c>
      <c r="B86">
        <v>33</v>
      </c>
      <c r="C86">
        <v>800102</v>
      </c>
      <c r="D86">
        <v>24033800102</v>
      </c>
      <c r="E86">
        <v>8001.02</v>
      </c>
      <c r="F86" t="s">
        <v>300</v>
      </c>
      <c r="G86" t="s">
        <v>47</v>
      </c>
      <c r="H86" t="s">
        <v>48</v>
      </c>
      <c r="I86">
        <v>1335915</v>
      </c>
      <c r="J86">
        <v>0</v>
      </c>
      <c r="K86">
        <v>24033800102</v>
      </c>
      <c r="L86">
        <v>800102</v>
      </c>
      <c r="M86">
        <v>0</v>
      </c>
      <c r="N86">
        <v>800102</v>
      </c>
      <c r="O86">
        <v>88.7</v>
      </c>
      <c r="P86">
        <v>9.9</v>
      </c>
      <c r="Q86">
        <v>1.4</v>
      </c>
      <c r="R86">
        <v>3011</v>
      </c>
      <c r="S86">
        <v>8.6999999999999994E-2</v>
      </c>
      <c r="T86">
        <v>9.2999999999999999E-2</v>
      </c>
      <c r="U86">
        <v>58039</v>
      </c>
      <c r="V86">
        <v>0.33900000000000002</v>
      </c>
      <c r="W86">
        <v>0.26100000000000001</v>
      </c>
      <c r="X86">
        <v>0.43099999999999999</v>
      </c>
      <c r="Y86">
        <v>0.13900000000000001</v>
      </c>
      <c r="Z86">
        <v>418.529</v>
      </c>
      <c r="AA86">
        <v>87891.09</v>
      </c>
      <c r="AB86">
        <v>75466.767238</v>
      </c>
      <c r="AC86">
        <v>12424.322762</v>
      </c>
      <c r="AD86">
        <v>29.685690999999998</v>
      </c>
      <c r="AE86">
        <v>13.9</v>
      </c>
      <c r="AF86">
        <v>418.529</v>
      </c>
      <c r="AG86">
        <v>75737.218552999999</v>
      </c>
      <c r="AH86">
        <v>12153.871447</v>
      </c>
      <c r="AI86">
        <v>29.039497000000001</v>
      </c>
      <c r="AJ86">
        <v>14.5</v>
      </c>
      <c r="AK86">
        <v>84208.148199999996</v>
      </c>
      <c r="AL86">
        <v>12196.55</v>
      </c>
      <c r="AM86">
        <v>26.567957</v>
      </c>
      <c r="AN86" t="s">
        <v>301</v>
      </c>
      <c r="AO86" t="s">
        <v>302</v>
      </c>
      <c r="AR86">
        <v>0</v>
      </c>
      <c r="AS86">
        <v>0</v>
      </c>
      <c r="AT86">
        <v>85</v>
      </c>
    </row>
    <row r="87" spans="1:46" x14ac:dyDescent="0.25">
      <c r="A87">
        <v>24</v>
      </c>
      <c r="B87">
        <v>31</v>
      </c>
      <c r="C87">
        <v>703202</v>
      </c>
      <c r="D87">
        <v>24031703202</v>
      </c>
      <c r="E87">
        <v>7032.02</v>
      </c>
      <c r="F87" t="s">
        <v>303</v>
      </c>
      <c r="G87" t="s">
        <v>47</v>
      </c>
      <c r="H87" t="s">
        <v>48</v>
      </c>
      <c r="I87">
        <v>4113540</v>
      </c>
      <c r="J87">
        <v>13920</v>
      </c>
      <c r="K87">
        <v>24031703202</v>
      </c>
      <c r="L87">
        <v>703202</v>
      </c>
      <c r="M87">
        <v>0</v>
      </c>
      <c r="N87">
        <v>703202</v>
      </c>
      <c r="O87">
        <v>85.4</v>
      </c>
      <c r="P87">
        <v>14.1</v>
      </c>
      <c r="Q87">
        <v>0.5</v>
      </c>
      <c r="R87">
        <v>6029</v>
      </c>
      <c r="S87">
        <v>4.8000000000000001E-2</v>
      </c>
      <c r="T87">
        <v>3.9E-2</v>
      </c>
      <c r="U87">
        <v>118371</v>
      </c>
      <c r="V87">
        <v>7.0999999999999994E-2</v>
      </c>
      <c r="W87">
        <v>0.14499999999999999</v>
      </c>
      <c r="X87">
        <v>0.84199999999999997</v>
      </c>
      <c r="Y87">
        <v>4.2999999999999997E-2</v>
      </c>
      <c r="Z87">
        <v>259.24700000000001</v>
      </c>
      <c r="AA87">
        <v>54441.87</v>
      </c>
      <c r="AB87">
        <v>44928.50664</v>
      </c>
      <c r="AC87">
        <v>9513.3633599999994</v>
      </c>
      <c r="AD87">
        <v>36.696137</v>
      </c>
      <c r="AE87">
        <v>4.3</v>
      </c>
      <c r="AF87">
        <v>259.24700000000001</v>
      </c>
      <c r="AG87">
        <v>45153.096221</v>
      </c>
      <c r="AH87">
        <v>9288.7737789999992</v>
      </c>
      <c r="AI87">
        <v>35.829822</v>
      </c>
      <c r="AJ87">
        <v>4.9000000000000004</v>
      </c>
      <c r="AK87">
        <v>46423.262938</v>
      </c>
      <c r="AL87">
        <v>16211.97</v>
      </c>
      <c r="AM87">
        <v>54.354602999999997</v>
      </c>
      <c r="AN87" t="s">
        <v>304</v>
      </c>
      <c r="AO87" t="s">
        <v>305</v>
      </c>
      <c r="AR87">
        <v>0</v>
      </c>
      <c r="AS87">
        <v>0</v>
      </c>
      <c r="AT87">
        <v>86</v>
      </c>
    </row>
    <row r="88" spans="1:46" x14ac:dyDescent="0.25">
      <c r="A88">
        <v>24</v>
      </c>
      <c r="B88">
        <v>31</v>
      </c>
      <c r="C88">
        <v>700606</v>
      </c>
      <c r="D88">
        <v>24031700606</v>
      </c>
      <c r="E88">
        <v>7006.06</v>
      </c>
      <c r="F88" t="s">
        <v>306</v>
      </c>
      <c r="G88" t="s">
        <v>47</v>
      </c>
      <c r="H88" t="s">
        <v>48</v>
      </c>
      <c r="I88">
        <v>4640890</v>
      </c>
      <c r="J88">
        <v>47166</v>
      </c>
      <c r="K88">
        <v>24031700606</v>
      </c>
      <c r="L88">
        <v>700606</v>
      </c>
      <c r="M88">
        <v>0</v>
      </c>
      <c r="N88">
        <v>700606</v>
      </c>
      <c r="O88">
        <v>92.2</v>
      </c>
      <c r="P88">
        <v>7.7</v>
      </c>
      <c r="Q88">
        <v>0.2</v>
      </c>
      <c r="R88">
        <v>4501</v>
      </c>
      <c r="S88">
        <v>3.5999999999999997E-2</v>
      </c>
      <c r="T88">
        <v>7.0000000000000001E-3</v>
      </c>
      <c r="U88">
        <v>158375</v>
      </c>
      <c r="V88">
        <v>1.4E-2</v>
      </c>
      <c r="W88">
        <v>3.9E-2</v>
      </c>
      <c r="X88">
        <v>0.94399999999999995</v>
      </c>
      <c r="Y88">
        <v>1.9E-2</v>
      </c>
      <c r="Z88">
        <v>85.604518999999996</v>
      </c>
      <c r="AA88">
        <v>17976.948990000001</v>
      </c>
      <c r="AB88">
        <v>11127.767417999999</v>
      </c>
      <c r="AC88">
        <v>6849.1815720000004</v>
      </c>
      <c r="AD88">
        <v>80.00958</v>
      </c>
      <c r="AE88">
        <v>1.9</v>
      </c>
      <c r="AF88">
        <v>85.519000000000005</v>
      </c>
      <c r="AG88">
        <v>13489.749346000001</v>
      </c>
      <c r="AH88">
        <v>4469.2406540000002</v>
      </c>
      <c r="AI88">
        <v>52.260207000000001</v>
      </c>
      <c r="AJ88">
        <v>0.5</v>
      </c>
      <c r="AK88">
        <v>4001.2667139999999</v>
      </c>
      <c r="AL88">
        <v>736.33</v>
      </c>
      <c r="AM88">
        <v>32.638886999999997</v>
      </c>
      <c r="AN88" t="s">
        <v>307</v>
      </c>
      <c r="AO88" t="s">
        <v>308</v>
      </c>
      <c r="AR88">
        <v>0</v>
      </c>
      <c r="AS88">
        <v>0</v>
      </c>
      <c r="AT88">
        <v>87</v>
      </c>
    </row>
    <row r="89" spans="1:46" x14ac:dyDescent="0.25">
      <c r="A89">
        <v>24</v>
      </c>
      <c r="B89">
        <v>33</v>
      </c>
      <c r="C89">
        <v>800103</v>
      </c>
      <c r="D89">
        <v>24033800103</v>
      </c>
      <c r="E89">
        <v>8001.03</v>
      </c>
      <c r="F89" t="s">
        <v>309</v>
      </c>
      <c r="G89" t="s">
        <v>47</v>
      </c>
      <c r="H89" t="s">
        <v>48</v>
      </c>
      <c r="I89">
        <v>2284372</v>
      </c>
      <c r="J89">
        <v>0</v>
      </c>
      <c r="K89">
        <v>24033800103</v>
      </c>
      <c r="L89">
        <v>800103</v>
      </c>
      <c r="M89">
        <v>0</v>
      </c>
      <c r="N89">
        <v>800103</v>
      </c>
      <c r="O89">
        <v>87.3</v>
      </c>
      <c r="P89">
        <v>3.3</v>
      </c>
      <c r="Q89">
        <v>9.5</v>
      </c>
      <c r="R89">
        <v>2188</v>
      </c>
      <c r="S89">
        <v>9.9000000000000005E-2</v>
      </c>
      <c r="T89">
        <v>0.11700000000000001</v>
      </c>
      <c r="U89">
        <v>53405</v>
      </c>
      <c r="V89">
        <v>0.33400000000000002</v>
      </c>
      <c r="W89">
        <v>0.23400000000000001</v>
      </c>
      <c r="X89">
        <v>0.21299999999999999</v>
      </c>
      <c r="Y89">
        <v>0.17599999999999999</v>
      </c>
      <c r="Z89">
        <v>385.47308800000002</v>
      </c>
      <c r="AA89">
        <v>80949.348480000001</v>
      </c>
      <c r="AB89">
        <v>72019.231559000007</v>
      </c>
      <c r="AC89">
        <v>8930.1169210000007</v>
      </c>
      <c r="AD89">
        <v>23.166642</v>
      </c>
      <c r="AE89">
        <v>17.600000000000001</v>
      </c>
      <c r="AF89">
        <v>385.08800000000002</v>
      </c>
      <c r="AG89">
        <v>72337.301219999994</v>
      </c>
      <c r="AH89">
        <v>8531.1787800000002</v>
      </c>
      <c r="AI89">
        <v>22.153842000000001</v>
      </c>
      <c r="AJ89">
        <v>17.7</v>
      </c>
      <c r="AK89">
        <v>72023.885364000002</v>
      </c>
      <c r="AL89">
        <v>10121.81</v>
      </c>
      <c r="AM89">
        <v>25.875744000000001</v>
      </c>
      <c r="AN89" t="s">
        <v>310</v>
      </c>
      <c r="AO89" t="s">
        <v>311</v>
      </c>
      <c r="AR89">
        <v>0</v>
      </c>
      <c r="AS89">
        <v>0</v>
      </c>
      <c r="AT89">
        <v>88</v>
      </c>
    </row>
    <row r="90" spans="1:46" x14ac:dyDescent="0.25">
      <c r="A90">
        <v>24</v>
      </c>
      <c r="B90">
        <v>31</v>
      </c>
      <c r="C90">
        <v>700903</v>
      </c>
      <c r="D90">
        <v>24031700903</v>
      </c>
      <c r="E90">
        <v>7009.03</v>
      </c>
      <c r="F90" t="s">
        <v>312</v>
      </c>
      <c r="G90" t="s">
        <v>47</v>
      </c>
      <c r="H90" t="s">
        <v>48</v>
      </c>
      <c r="I90">
        <v>3838033</v>
      </c>
      <c r="J90">
        <v>12274</v>
      </c>
      <c r="K90">
        <v>24031700903</v>
      </c>
      <c r="L90">
        <v>700903</v>
      </c>
      <c r="M90">
        <v>0</v>
      </c>
      <c r="N90">
        <v>700903</v>
      </c>
      <c r="O90">
        <v>83.7</v>
      </c>
      <c r="P90">
        <v>15.2</v>
      </c>
      <c r="Q90">
        <v>1</v>
      </c>
      <c r="R90">
        <v>1923</v>
      </c>
      <c r="S90">
        <v>8.5000000000000006E-2</v>
      </c>
      <c r="T90">
        <v>0.14699999999999999</v>
      </c>
      <c r="U90">
        <v>82222</v>
      </c>
      <c r="V90">
        <v>0.25</v>
      </c>
      <c r="W90">
        <v>0.222</v>
      </c>
      <c r="X90">
        <v>0.435</v>
      </c>
      <c r="Y90">
        <v>0.13800000000000001</v>
      </c>
      <c r="Z90">
        <v>265.10862600000002</v>
      </c>
      <c r="AA90">
        <v>55672.811459999997</v>
      </c>
      <c r="AB90">
        <v>31939.144596999999</v>
      </c>
      <c r="AC90">
        <v>23733.666862999999</v>
      </c>
      <c r="AD90">
        <v>89.52431</v>
      </c>
      <c r="AE90">
        <v>13.8</v>
      </c>
      <c r="AF90">
        <v>265.10862600000002</v>
      </c>
      <c r="AG90">
        <v>37646.631961999999</v>
      </c>
      <c r="AH90">
        <v>18026.179498000001</v>
      </c>
      <c r="AI90">
        <v>67.995446999999999</v>
      </c>
      <c r="AJ90">
        <v>15.2</v>
      </c>
      <c r="AK90">
        <v>48244.632516999998</v>
      </c>
      <c r="AL90">
        <v>12754.49</v>
      </c>
      <c r="AM90">
        <v>43.909525000000002</v>
      </c>
      <c r="AN90" t="s">
        <v>313</v>
      </c>
      <c r="AO90" t="s">
        <v>314</v>
      </c>
      <c r="AR90">
        <v>0</v>
      </c>
      <c r="AS90">
        <v>0</v>
      </c>
      <c r="AT90">
        <v>89</v>
      </c>
    </row>
    <row r="91" spans="1:46" x14ac:dyDescent="0.25">
      <c r="A91">
        <v>24</v>
      </c>
      <c r="B91">
        <v>31</v>
      </c>
      <c r="C91">
        <v>701004</v>
      </c>
      <c r="D91">
        <v>24031701004</v>
      </c>
      <c r="E91">
        <v>7010.04</v>
      </c>
      <c r="F91" t="s">
        <v>315</v>
      </c>
      <c r="G91" t="s">
        <v>47</v>
      </c>
      <c r="H91" t="s">
        <v>48</v>
      </c>
      <c r="I91">
        <v>3081571</v>
      </c>
      <c r="J91">
        <v>7866</v>
      </c>
      <c r="K91">
        <v>24031701004</v>
      </c>
      <c r="L91">
        <v>701004</v>
      </c>
      <c r="M91">
        <v>0</v>
      </c>
      <c r="N91">
        <v>701004</v>
      </c>
      <c r="O91">
        <v>76.7</v>
      </c>
      <c r="P91">
        <v>20.8</v>
      </c>
      <c r="Q91">
        <v>2.4</v>
      </c>
      <c r="R91">
        <v>5181</v>
      </c>
      <c r="S91">
        <v>4.5999999999999999E-2</v>
      </c>
      <c r="T91">
        <v>7.1999999999999995E-2</v>
      </c>
      <c r="U91">
        <v>108603</v>
      </c>
      <c r="V91">
        <v>8.4000000000000005E-2</v>
      </c>
      <c r="W91">
        <v>7.2999999999999995E-2</v>
      </c>
      <c r="X91">
        <v>0.71599999999999997</v>
      </c>
      <c r="Y91">
        <v>7.4999999999999997E-2</v>
      </c>
      <c r="Z91">
        <v>388.18642499999999</v>
      </c>
      <c r="AA91">
        <v>81519.149250000002</v>
      </c>
      <c r="AB91">
        <v>48504.672040999998</v>
      </c>
      <c r="AC91">
        <v>33014.477208999997</v>
      </c>
      <c r="AD91">
        <v>85.047995</v>
      </c>
      <c r="AE91">
        <v>7.5</v>
      </c>
      <c r="AF91">
        <v>388.18642499999999</v>
      </c>
      <c r="AG91">
        <v>59630.838944000003</v>
      </c>
      <c r="AH91">
        <v>21888.310305999999</v>
      </c>
      <c r="AI91">
        <v>56.386079000000002</v>
      </c>
      <c r="AJ91">
        <v>7.3</v>
      </c>
      <c r="AK91">
        <v>62952.153547000002</v>
      </c>
      <c r="AL91">
        <v>15154.2</v>
      </c>
      <c r="AM91">
        <v>40.744208</v>
      </c>
      <c r="AN91" t="s">
        <v>316</v>
      </c>
      <c r="AO91" t="s">
        <v>317</v>
      </c>
      <c r="AR91">
        <v>0</v>
      </c>
      <c r="AS91">
        <v>0</v>
      </c>
      <c r="AT91">
        <v>90</v>
      </c>
    </row>
    <row r="92" spans="1:46" x14ac:dyDescent="0.25">
      <c r="A92">
        <v>24</v>
      </c>
      <c r="B92">
        <v>31</v>
      </c>
      <c r="C92">
        <v>703216</v>
      </c>
      <c r="D92">
        <v>24031703216</v>
      </c>
      <c r="E92">
        <v>7032.16</v>
      </c>
      <c r="F92" t="s">
        <v>318</v>
      </c>
      <c r="G92" t="s">
        <v>47</v>
      </c>
      <c r="H92" t="s">
        <v>48</v>
      </c>
      <c r="I92">
        <v>1328847</v>
      </c>
      <c r="J92">
        <v>1262</v>
      </c>
      <c r="K92">
        <v>24031703216</v>
      </c>
      <c r="L92">
        <v>703216</v>
      </c>
      <c r="M92">
        <v>0</v>
      </c>
      <c r="N92">
        <v>703216</v>
      </c>
      <c r="O92">
        <v>94.5</v>
      </c>
      <c r="P92">
        <v>5.4</v>
      </c>
      <c r="Q92">
        <v>0</v>
      </c>
      <c r="R92">
        <v>3773</v>
      </c>
      <c r="S92">
        <v>9.2999999999999999E-2</v>
      </c>
      <c r="T92">
        <v>4.2000000000000003E-2</v>
      </c>
      <c r="U92">
        <v>59487</v>
      </c>
      <c r="V92">
        <v>0.28399999999999997</v>
      </c>
      <c r="W92">
        <v>0.189</v>
      </c>
      <c r="X92">
        <v>0.86399999999999999</v>
      </c>
      <c r="Y92">
        <v>9.4E-2</v>
      </c>
      <c r="Z92">
        <v>354.30733800000002</v>
      </c>
      <c r="AA92">
        <v>74404.540980000005</v>
      </c>
      <c r="AB92">
        <v>59176.655219</v>
      </c>
      <c r="AC92">
        <v>15227.885761</v>
      </c>
      <c r="AD92">
        <v>42.979312</v>
      </c>
      <c r="AE92">
        <v>9.4</v>
      </c>
      <c r="AF92">
        <v>355.016662</v>
      </c>
      <c r="AG92">
        <v>59907.761339999997</v>
      </c>
      <c r="AH92">
        <v>14645.73768</v>
      </c>
      <c r="AI92">
        <v>41.253663000000003</v>
      </c>
      <c r="AJ92">
        <v>11.6</v>
      </c>
      <c r="AK92">
        <v>77835.803933999996</v>
      </c>
      <c r="AL92">
        <v>8349.8799999999992</v>
      </c>
      <c r="AM92">
        <v>20.345303000000001</v>
      </c>
      <c r="AN92" t="s">
        <v>319</v>
      </c>
      <c r="AO92" t="s">
        <v>320</v>
      </c>
      <c r="AR92">
        <v>0</v>
      </c>
      <c r="AS92">
        <v>0</v>
      </c>
      <c r="AT92">
        <v>91</v>
      </c>
    </row>
    <row r="93" spans="1:46" x14ac:dyDescent="0.25">
      <c r="A93">
        <v>24</v>
      </c>
      <c r="B93">
        <v>31</v>
      </c>
      <c r="C93">
        <v>700607</v>
      </c>
      <c r="D93">
        <v>24031700607</v>
      </c>
      <c r="E93">
        <v>7006.07</v>
      </c>
      <c r="F93" t="s">
        <v>321</v>
      </c>
      <c r="G93" t="s">
        <v>47</v>
      </c>
      <c r="H93" t="s">
        <v>48</v>
      </c>
      <c r="I93">
        <v>3903273</v>
      </c>
      <c r="J93">
        <v>17397</v>
      </c>
      <c r="K93">
        <v>24031700607</v>
      </c>
      <c r="L93">
        <v>700607</v>
      </c>
      <c r="M93">
        <v>0</v>
      </c>
      <c r="N93">
        <v>700607</v>
      </c>
      <c r="O93">
        <v>89.5</v>
      </c>
      <c r="P93">
        <v>9.4</v>
      </c>
      <c r="Q93">
        <v>1.1000000000000001</v>
      </c>
      <c r="R93">
        <v>7736</v>
      </c>
      <c r="S93">
        <v>7.1999999999999995E-2</v>
      </c>
      <c r="T93">
        <v>3.1E-2</v>
      </c>
      <c r="U93">
        <v>164826</v>
      </c>
      <c r="V93">
        <v>5.1999999999999998E-2</v>
      </c>
      <c r="W93">
        <v>2.1999999999999999E-2</v>
      </c>
      <c r="X93">
        <v>0.85899999999999999</v>
      </c>
      <c r="Y93">
        <v>5.3999999999999999E-2</v>
      </c>
      <c r="Z93">
        <v>417.74400000000003</v>
      </c>
      <c r="AA93">
        <v>87726.24</v>
      </c>
      <c r="AB93">
        <v>53095.370521999997</v>
      </c>
      <c r="AC93">
        <v>34630.869478000001</v>
      </c>
      <c r="AD93">
        <v>82.899741000000006</v>
      </c>
      <c r="AE93">
        <v>5.4</v>
      </c>
      <c r="AF93">
        <v>417.74400000000003</v>
      </c>
      <c r="AG93">
        <v>65404.367867000001</v>
      </c>
      <c r="AH93">
        <v>22321.872133000001</v>
      </c>
      <c r="AI93">
        <v>53.434333000000002</v>
      </c>
      <c r="AJ93">
        <v>4.8</v>
      </c>
      <c r="AK93">
        <v>61891.597800000003</v>
      </c>
      <c r="AL93">
        <v>17780.72</v>
      </c>
      <c r="AM93">
        <v>46.866362000000002</v>
      </c>
      <c r="AN93" t="s">
        <v>322</v>
      </c>
      <c r="AO93" t="s">
        <v>323</v>
      </c>
      <c r="AR93">
        <v>0</v>
      </c>
      <c r="AS93">
        <v>0</v>
      </c>
      <c r="AT93">
        <v>92</v>
      </c>
    </row>
    <row r="94" spans="1:46" x14ac:dyDescent="0.25">
      <c r="A94">
        <v>24</v>
      </c>
      <c r="B94">
        <v>33</v>
      </c>
      <c r="C94">
        <v>800106</v>
      </c>
      <c r="D94">
        <v>24033800106</v>
      </c>
      <c r="E94">
        <v>8001.06</v>
      </c>
      <c r="F94" t="s">
        <v>324</v>
      </c>
      <c r="G94" t="s">
        <v>47</v>
      </c>
      <c r="H94" t="s">
        <v>48</v>
      </c>
      <c r="I94">
        <v>2237016</v>
      </c>
      <c r="J94">
        <v>51673</v>
      </c>
      <c r="K94">
        <v>24033800106</v>
      </c>
      <c r="L94">
        <v>800106</v>
      </c>
      <c r="M94">
        <v>0</v>
      </c>
      <c r="N94">
        <v>800106</v>
      </c>
      <c r="O94">
        <v>92.5</v>
      </c>
      <c r="P94">
        <v>6.7</v>
      </c>
      <c r="Q94">
        <v>0.9</v>
      </c>
      <c r="R94">
        <v>2768</v>
      </c>
      <c r="S94">
        <v>9.5000000000000001E-2</v>
      </c>
      <c r="T94">
        <v>2.9000000000000001E-2</v>
      </c>
      <c r="U94">
        <v>85203</v>
      </c>
      <c r="V94">
        <v>0.60499999999999998</v>
      </c>
      <c r="W94">
        <v>0.14299999999999999</v>
      </c>
      <c r="X94">
        <v>0.86899999999999999</v>
      </c>
      <c r="Y94">
        <v>0.11899999999999999</v>
      </c>
      <c r="Z94">
        <v>329.72139199999998</v>
      </c>
      <c r="AA94">
        <v>69241.492320000005</v>
      </c>
      <c r="AB94">
        <v>54982.860236</v>
      </c>
      <c r="AC94">
        <v>14258.632084000001</v>
      </c>
      <c r="AD94">
        <v>43.244486000000002</v>
      </c>
      <c r="AE94">
        <v>11.9</v>
      </c>
      <c r="AF94">
        <v>329.392</v>
      </c>
      <c r="AG94">
        <v>56711.280592000003</v>
      </c>
      <c r="AH94">
        <v>12461.039408000001</v>
      </c>
      <c r="AI94">
        <v>37.830424999999998</v>
      </c>
      <c r="AJ94">
        <v>12.3</v>
      </c>
      <c r="AK94">
        <v>54823.172990999999</v>
      </c>
      <c r="AL94">
        <v>9028.59</v>
      </c>
      <c r="AM94">
        <v>29.693829000000001</v>
      </c>
      <c r="AN94" t="s">
        <v>325</v>
      </c>
      <c r="AO94" t="s">
        <v>326</v>
      </c>
      <c r="AR94">
        <v>0</v>
      </c>
      <c r="AS94">
        <v>0</v>
      </c>
      <c r="AT94">
        <v>93</v>
      </c>
    </row>
    <row r="95" spans="1:46" x14ac:dyDescent="0.25">
      <c r="A95">
        <v>24</v>
      </c>
      <c r="B95">
        <v>33</v>
      </c>
      <c r="C95">
        <v>800109</v>
      </c>
      <c r="D95">
        <v>24033800109</v>
      </c>
      <c r="E95">
        <v>8001.09</v>
      </c>
      <c r="F95" t="s">
        <v>327</v>
      </c>
      <c r="G95" t="s">
        <v>47</v>
      </c>
      <c r="H95" t="s">
        <v>48</v>
      </c>
      <c r="I95">
        <v>883897</v>
      </c>
      <c r="J95">
        <v>0</v>
      </c>
      <c r="K95">
        <v>24033800109</v>
      </c>
      <c r="L95">
        <v>800109</v>
      </c>
      <c r="M95">
        <v>0</v>
      </c>
      <c r="N95">
        <v>800109</v>
      </c>
      <c r="O95">
        <v>85.4</v>
      </c>
      <c r="P95">
        <v>6.1</v>
      </c>
      <c r="Q95">
        <v>8.4</v>
      </c>
      <c r="R95">
        <v>4008</v>
      </c>
      <c r="S95">
        <v>6.9000000000000006E-2</v>
      </c>
      <c r="T95">
        <v>0.114</v>
      </c>
      <c r="U95">
        <v>55479</v>
      </c>
      <c r="V95">
        <v>0.40100000000000002</v>
      </c>
      <c r="W95">
        <v>0.34799999999999998</v>
      </c>
      <c r="X95">
        <v>0.34799999999999998</v>
      </c>
      <c r="Y95">
        <v>0.13600000000000001</v>
      </c>
      <c r="Z95">
        <v>544.542912</v>
      </c>
      <c r="AA95">
        <v>114354.01152</v>
      </c>
      <c r="AB95">
        <v>97310.014324000003</v>
      </c>
      <c r="AC95">
        <v>17043.997196</v>
      </c>
      <c r="AD95">
        <v>31.29964</v>
      </c>
      <c r="AE95">
        <v>13.6</v>
      </c>
      <c r="AF95">
        <v>545.08799999999997</v>
      </c>
      <c r="AG95">
        <v>97464.582313000006</v>
      </c>
      <c r="AH95">
        <v>17003.897687000001</v>
      </c>
      <c r="AI95">
        <v>31.194775</v>
      </c>
      <c r="AJ95">
        <v>15.1</v>
      </c>
      <c r="AK95">
        <v>110472.60810500001</v>
      </c>
      <c r="AL95">
        <v>17826.05</v>
      </c>
      <c r="AM95">
        <v>29.177786000000001</v>
      </c>
      <c r="AN95" t="s">
        <v>328</v>
      </c>
      <c r="AO95" t="s">
        <v>329</v>
      </c>
      <c r="AR95">
        <v>0</v>
      </c>
      <c r="AS95">
        <v>0</v>
      </c>
      <c r="AT95">
        <v>94</v>
      </c>
    </row>
    <row r="96" spans="1:46" x14ac:dyDescent="0.25">
      <c r="A96">
        <v>24</v>
      </c>
      <c r="B96">
        <v>31</v>
      </c>
      <c r="C96">
        <v>701415</v>
      </c>
      <c r="D96">
        <v>24031701415</v>
      </c>
      <c r="E96">
        <v>7014.15</v>
      </c>
      <c r="F96" t="s">
        <v>330</v>
      </c>
      <c r="G96" t="s">
        <v>47</v>
      </c>
      <c r="H96" t="s">
        <v>48</v>
      </c>
      <c r="I96">
        <v>7096026</v>
      </c>
      <c r="J96">
        <v>18365</v>
      </c>
      <c r="K96">
        <v>24031701415</v>
      </c>
      <c r="L96">
        <v>701415</v>
      </c>
      <c r="M96">
        <v>0</v>
      </c>
      <c r="N96">
        <v>701415</v>
      </c>
      <c r="O96">
        <v>84.6</v>
      </c>
      <c r="P96">
        <v>13.3</v>
      </c>
      <c r="Q96">
        <v>2.1</v>
      </c>
      <c r="R96">
        <v>7950</v>
      </c>
      <c r="S96">
        <v>6.5000000000000002E-2</v>
      </c>
      <c r="T96">
        <v>3.6999999999999998E-2</v>
      </c>
      <c r="U96">
        <v>107668</v>
      </c>
      <c r="V96">
        <v>0.38200000000000001</v>
      </c>
      <c r="W96">
        <v>0.14599999999999999</v>
      </c>
      <c r="X96">
        <v>0.91600000000000004</v>
      </c>
      <c r="Y96">
        <v>7.3999999999999996E-2</v>
      </c>
      <c r="Z96">
        <v>588.29999999999995</v>
      </c>
      <c r="AA96">
        <v>123543</v>
      </c>
      <c r="AB96">
        <v>89442.922437000001</v>
      </c>
      <c r="AC96">
        <v>34100.077562999999</v>
      </c>
      <c r="AD96">
        <v>57.963755999999997</v>
      </c>
      <c r="AE96">
        <v>7.4</v>
      </c>
      <c r="AF96">
        <v>588.88829999999996</v>
      </c>
      <c r="AG96">
        <v>92352.608548999997</v>
      </c>
      <c r="AH96">
        <v>31313.934451000001</v>
      </c>
      <c r="AI96">
        <v>53.174658999999998</v>
      </c>
      <c r="AJ96">
        <v>6.5</v>
      </c>
      <c r="AK96">
        <v>93881.502835000007</v>
      </c>
      <c r="AL96">
        <v>9203.2999999999993</v>
      </c>
      <c r="AM96">
        <v>18.748567999999999</v>
      </c>
      <c r="AN96" t="s">
        <v>331</v>
      </c>
      <c r="AO96" t="s">
        <v>332</v>
      </c>
      <c r="AR96">
        <v>0</v>
      </c>
      <c r="AS96">
        <v>0</v>
      </c>
      <c r="AT96">
        <v>95</v>
      </c>
    </row>
    <row r="97" spans="1:46" x14ac:dyDescent="0.25">
      <c r="A97">
        <v>24</v>
      </c>
      <c r="B97">
        <v>31</v>
      </c>
      <c r="C97">
        <v>700902</v>
      </c>
      <c r="D97">
        <v>24031700902</v>
      </c>
      <c r="E97">
        <v>7009.02</v>
      </c>
      <c r="F97" t="s">
        <v>333</v>
      </c>
      <c r="G97" t="s">
        <v>47</v>
      </c>
      <c r="H97" t="s">
        <v>48</v>
      </c>
      <c r="I97">
        <v>1710906</v>
      </c>
      <c r="J97">
        <v>0</v>
      </c>
      <c r="K97">
        <v>24031700902</v>
      </c>
      <c r="L97">
        <v>700902</v>
      </c>
      <c r="M97">
        <v>0</v>
      </c>
      <c r="N97">
        <v>700902</v>
      </c>
      <c r="O97">
        <v>68.400000000000006</v>
      </c>
      <c r="P97">
        <v>22.8</v>
      </c>
      <c r="Q97">
        <v>8.8000000000000007</v>
      </c>
      <c r="R97">
        <v>3855</v>
      </c>
      <c r="S97">
        <v>0.06</v>
      </c>
      <c r="T97">
        <v>6.3E-2</v>
      </c>
      <c r="U97">
        <v>88068</v>
      </c>
      <c r="V97">
        <v>0.215</v>
      </c>
      <c r="W97">
        <v>0.29799999999999999</v>
      </c>
      <c r="X97">
        <v>0.65600000000000003</v>
      </c>
      <c r="Y97">
        <v>7.1999999999999995E-2</v>
      </c>
      <c r="Z97">
        <v>277.56</v>
      </c>
      <c r="AA97">
        <v>58287.6</v>
      </c>
      <c r="AB97">
        <v>41002.426722999997</v>
      </c>
      <c r="AC97">
        <v>17285.173277000002</v>
      </c>
      <c r="AD97">
        <v>62.275447999999997</v>
      </c>
      <c r="AE97">
        <v>7.2</v>
      </c>
      <c r="AF97">
        <v>277.83756</v>
      </c>
      <c r="AG97">
        <v>46537.294418999998</v>
      </c>
      <c r="AH97">
        <v>11808.593181</v>
      </c>
      <c r="AI97">
        <v>42.501787999999998</v>
      </c>
      <c r="AJ97">
        <v>8.3000000000000007</v>
      </c>
      <c r="AK97">
        <v>49024.353856000002</v>
      </c>
      <c r="AL97">
        <v>13009.02</v>
      </c>
      <c r="AM97">
        <v>44.039093999999999</v>
      </c>
      <c r="AN97" t="s">
        <v>334</v>
      </c>
      <c r="AO97" t="s">
        <v>335</v>
      </c>
      <c r="AR97">
        <v>0</v>
      </c>
      <c r="AS97">
        <v>0</v>
      </c>
      <c r="AT97">
        <v>96</v>
      </c>
    </row>
    <row r="98" spans="1:46" x14ac:dyDescent="0.25">
      <c r="A98">
        <v>24</v>
      </c>
      <c r="B98">
        <v>33</v>
      </c>
      <c r="C98">
        <v>800108</v>
      </c>
      <c r="D98">
        <v>24033800108</v>
      </c>
      <c r="E98">
        <v>8001.08</v>
      </c>
      <c r="F98" t="s">
        <v>336</v>
      </c>
      <c r="G98" t="s">
        <v>47</v>
      </c>
      <c r="H98" t="s">
        <v>48</v>
      </c>
      <c r="I98">
        <v>918398</v>
      </c>
      <c r="J98">
        <v>0</v>
      </c>
      <c r="K98">
        <v>24033800108</v>
      </c>
      <c r="L98">
        <v>800108</v>
      </c>
      <c r="M98">
        <v>0</v>
      </c>
      <c r="N98">
        <v>800108</v>
      </c>
      <c r="O98">
        <v>81.400000000000006</v>
      </c>
      <c r="P98">
        <v>16.3</v>
      </c>
      <c r="Q98">
        <v>2.2999999999999998</v>
      </c>
      <c r="R98">
        <v>3143</v>
      </c>
      <c r="S98">
        <v>6.2E-2</v>
      </c>
      <c r="T98">
        <v>5.5E-2</v>
      </c>
      <c r="U98">
        <v>64554</v>
      </c>
      <c r="V98">
        <v>0.79</v>
      </c>
      <c r="W98">
        <v>6.8000000000000005E-2</v>
      </c>
      <c r="X98">
        <v>0.254</v>
      </c>
      <c r="Y98">
        <v>0.20200000000000001</v>
      </c>
      <c r="Z98">
        <v>634.88599999999997</v>
      </c>
      <c r="AA98">
        <v>133326.06</v>
      </c>
      <c r="AB98">
        <v>113110.615588</v>
      </c>
      <c r="AC98">
        <v>20215.444412000001</v>
      </c>
      <c r="AD98">
        <v>31.841062000000001</v>
      </c>
      <c r="AE98">
        <v>20.2</v>
      </c>
      <c r="AF98">
        <v>634.88599999999997</v>
      </c>
      <c r="AG98">
        <v>113127.074956</v>
      </c>
      <c r="AH98">
        <v>20198.985044000001</v>
      </c>
      <c r="AI98">
        <v>31.815137</v>
      </c>
      <c r="AJ98">
        <v>16.3</v>
      </c>
      <c r="AK98">
        <v>93261.755183000001</v>
      </c>
      <c r="AL98">
        <v>14802.35</v>
      </c>
      <c r="AM98">
        <v>28.765281000000002</v>
      </c>
      <c r="AN98" t="s">
        <v>337</v>
      </c>
      <c r="AO98" t="s">
        <v>338</v>
      </c>
      <c r="AR98">
        <v>0</v>
      </c>
      <c r="AS98">
        <v>0</v>
      </c>
      <c r="AT98">
        <v>97</v>
      </c>
    </row>
    <row r="99" spans="1:46" x14ac:dyDescent="0.25">
      <c r="A99">
        <v>24</v>
      </c>
      <c r="B99">
        <v>33</v>
      </c>
      <c r="C99">
        <v>800213</v>
      </c>
      <c r="D99">
        <v>24033800213</v>
      </c>
      <c r="E99">
        <v>8002.13</v>
      </c>
      <c r="F99" t="s">
        <v>339</v>
      </c>
      <c r="G99" t="s">
        <v>47</v>
      </c>
      <c r="H99" t="s">
        <v>48</v>
      </c>
      <c r="I99">
        <v>2399942</v>
      </c>
      <c r="J99">
        <v>11911</v>
      </c>
      <c r="K99">
        <v>24033800213</v>
      </c>
      <c r="L99">
        <v>800213</v>
      </c>
      <c r="M99">
        <v>0</v>
      </c>
      <c r="N99">
        <v>800213</v>
      </c>
      <c r="O99">
        <v>88.4</v>
      </c>
      <c r="P99">
        <v>8.6</v>
      </c>
      <c r="Q99">
        <v>2.9</v>
      </c>
      <c r="R99">
        <v>4004</v>
      </c>
      <c r="S99">
        <v>8.7999999999999995E-2</v>
      </c>
      <c r="T99">
        <v>0.125</v>
      </c>
      <c r="U99">
        <v>78498</v>
      </c>
      <c r="V99">
        <v>0.56899999999999995</v>
      </c>
      <c r="W99">
        <v>0.14299999999999999</v>
      </c>
      <c r="X99">
        <v>0.63400000000000001</v>
      </c>
      <c r="Y99">
        <v>0.155</v>
      </c>
      <c r="Z99">
        <v>619.99937999999997</v>
      </c>
      <c r="AA99">
        <v>130199.8698</v>
      </c>
      <c r="AB99">
        <v>109120.446163</v>
      </c>
      <c r="AC99">
        <v>21079.423637</v>
      </c>
      <c r="AD99">
        <v>33.999104000000003</v>
      </c>
      <c r="AE99">
        <v>15.5</v>
      </c>
      <c r="AF99">
        <v>619.37876000000006</v>
      </c>
      <c r="AG99">
        <v>109310.682052</v>
      </c>
      <c r="AH99">
        <v>20758.857548</v>
      </c>
      <c r="AI99">
        <v>33.515611</v>
      </c>
      <c r="AJ99">
        <v>15.4</v>
      </c>
      <c r="AK99">
        <v>108644.001483</v>
      </c>
      <c r="AL99">
        <v>17126.259999999998</v>
      </c>
      <c r="AM99">
        <v>28.595904000000001</v>
      </c>
      <c r="AN99" t="s">
        <v>340</v>
      </c>
      <c r="AO99" t="s">
        <v>341</v>
      </c>
      <c r="AR99">
        <v>0</v>
      </c>
      <c r="AS99">
        <v>0</v>
      </c>
      <c r="AT99">
        <v>98</v>
      </c>
    </row>
    <row r="100" spans="1:46" x14ac:dyDescent="0.25">
      <c r="A100">
        <v>24</v>
      </c>
      <c r="B100">
        <v>31</v>
      </c>
      <c r="C100">
        <v>701221</v>
      </c>
      <c r="D100">
        <v>24031701221</v>
      </c>
      <c r="E100">
        <v>7012.21</v>
      </c>
      <c r="F100" t="s">
        <v>342</v>
      </c>
      <c r="G100" t="s">
        <v>47</v>
      </c>
      <c r="H100" t="s">
        <v>48</v>
      </c>
      <c r="I100">
        <v>2749677</v>
      </c>
      <c r="J100">
        <v>6386</v>
      </c>
      <c r="K100">
        <v>24031701221</v>
      </c>
      <c r="L100">
        <v>701221</v>
      </c>
      <c r="M100">
        <v>0</v>
      </c>
      <c r="N100">
        <v>701221</v>
      </c>
      <c r="O100">
        <v>88.6</v>
      </c>
      <c r="P100">
        <v>10.4</v>
      </c>
      <c r="Q100">
        <v>1</v>
      </c>
      <c r="R100">
        <v>4339</v>
      </c>
      <c r="S100">
        <v>3.2000000000000001E-2</v>
      </c>
      <c r="T100">
        <v>5.6000000000000001E-2</v>
      </c>
      <c r="U100">
        <v>124213</v>
      </c>
      <c r="V100">
        <v>8.3000000000000004E-2</v>
      </c>
      <c r="W100">
        <v>2.4E-2</v>
      </c>
      <c r="X100">
        <v>0.49199999999999999</v>
      </c>
      <c r="Y100">
        <v>0.09</v>
      </c>
      <c r="Z100">
        <v>390.51</v>
      </c>
      <c r="AA100">
        <v>82007.100000000006</v>
      </c>
      <c r="AB100">
        <v>49632.204922999998</v>
      </c>
      <c r="AC100">
        <v>32374.895077000001</v>
      </c>
      <c r="AD100">
        <v>82.904138000000003</v>
      </c>
      <c r="AE100">
        <v>9</v>
      </c>
      <c r="AF100">
        <v>390.51</v>
      </c>
      <c r="AG100">
        <v>60790.723968999999</v>
      </c>
      <c r="AH100">
        <v>21216.376031</v>
      </c>
      <c r="AI100">
        <v>54.329917000000002</v>
      </c>
      <c r="AJ100">
        <v>8.3000000000000007</v>
      </c>
      <c r="AK100">
        <v>60491.996556999999</v>
      </c>
      <c r="AL100">
        <v>15223.92</v>
      </c>
      <c r="AM100">
        <v>42.223933000000002</v>
      </c>
      <c r="AN100" t="s">
        <v>343</v>
      </c>
      <c r="AO100" t="s">
        <v>344</v>
      </c>
      <c r="AR100">
        <v>0</v>
      </c>
      <c r="AS100">
        <v>0</v>
      </c>
      <c r="AT100">
        <v>99</v>
      </c>
    </row>
    <row r="101" spans="1:46" x14ac:dyDescent="0.25">
      <c r="A101">
        <v>24</v>
      </c>
      <c r="B101">
        <v>31</v>
      </c>
      <c r="C101">
        <v>700901</v>
      </c>
      <c r="D101">
        <v>24031700901</v>
      </c>
      <c r="E101">
        <v>7009.01</v>
      </c>
      <c r="F101" t="s">
        <v>345</v>
      </c>
      <c r="G101" t="s">
        <v>47</v>
      </c>
      <c r="H101" t="s">
        <v>48</v>
      </c>
      <c r="I101">
        <v>1695211</v>
      </c>
      <c r="J101">
        <v>0</v>
      </c>
      <c r="K101">
        <v>24031700901</v>
      </c>
      <c r="L101">
        <v>700901</v>
      </c>
      <c r="M101">
        <v>0</v>
      </c>
      <c r="N101">
        <v>700901</v>
      </c>
      <c r="O101">
        <v>69.2</v>
      </c>
      <c r="P101">
        <v>25.7</v>
      </c>
      <c r="Q101">
        <v>5</v>
      </c>
      <c r="R101">
        <v>4016</v>
      </c>
      <c r="S101">
        <v>5.7000000000000002E-2</v>
      </c>
      <c r="T101">
        <v>0.13400000000000001</v>
      </c>
      <c r="U101">
        <v>78917</v>
      </c>
      <c r="V101">
        <v>0.14299999999999999</v>
      </c>
      <c r="W101">
        <v>9.5000000000000001E-2</v>
      </c>
      <c r="X101">
        <v>0.35199999999999998</v>
      </c>
      <c r="Y101">
        <v>0.14000000000000001</v>
      </c>
      <c r="Z101">
        <v>561.67776000000003</v>
      </c>
      <c r="AA101">
        <v>117952.3296</v>
      </c>
      <c r="AB101">
        <v>82847.685467000003</v>
      </c>
      <c r="AC101">
        <v>35104.644133000002</v>
      </c>
      <c r="AD101">
        <v>62.499616000000003</v>
      </c>
      <c r="AE101">
        <v>14</v>
      </c>
      <c r="AF101">
        <v>562.24</v>
      </c>
      <c r="AG101">
        <v>94977.328976000004</v>
      </c>
      <c r="AH101">
        <v>23093.071024000001</v>
      </c>
      <c r="AI101">
        <v>41.073332999999998</v>
      </c>
      <c r="AJ101">
        <v>12.2</v>
      </c>
      <c r="AK101">
        <v>66034.246381999998</v>
      </c>
      <c r="AL101">
        <v>26197.75</v>
      </c>
      <c r="AM101">
        <v>59.648800999999999</v>
      </c>
      <c r="AN101" t="s">
        <v>346</v>
      </c>
      <c r="AO101" t="s">
        <v>347</v>
      </c>
      <c r="AR101">
        <v>0</v>
      </c>
      <c r="AS101">
        <v>0</v>
      </c>
      <c r="AT101">
        <v>100</v>
      </c>
    </row>
    <row r="102" spans="1:46" x14ac:dyDescent="0.25">
      <c r="A102">
        <v>24</v>
      </c>
      <c r="B102">
        <v>31</v>
      </c>
      <c r="C102">
        <v>701507</v>
      </c>
      <c r="D102">
        <v>24031701507</v>
      </c>
      <c r="E102">
        <v>7015.07</v>
      </c>
      <c r="F102" t="s">
        <v>348</v>
      </c>
      <c r="G102" t="s">
        <v>47</v>
      </c>
      <c r="H102" t="s">
        <v>48</v>
      </c>
      <c r="I102">
        <v>5575882</v>
      </c>
      <c r="J102">
        <v>6208</v>
      </c>
      <c r="K102">
        <v>24031701507</v>
      </c>
      <c r="L102">
        <v>701507</v>
      </c>
      <c r="M102">
        <v>0</v>
      </c>
      <c r="N102">
        <v>701507</v>
      </c>
      <c r="O102">
        <v>91.5</v>
      </c>
      <c r="P102">
        <v>7.5</v>
      </c>
      <c r="Q102">
        <v>0.9</v>
      </c>
      <c r="R102">
        <v>4709</v>
      </c>
      <c r="S102">
        <v>5.8999999999999997E-2</v>
      </c>
      <c r="T102">
        <v>4.9000000000000002E-2</v>
      </c>
      <c r="U102">
        <v>122266</v>
      </c>
      <c r="V102">
        <v>0.247</v>
      </c>
      <c r="W102">
        <v>3.7999999999999999E-2</v>
      </c>
      <c r="X102">
        <v>0.89300000000000002</v>
      </c>
      <c r="Y102">
        <v>7.4999999999999997E-2</v>
      </c>
      <c r="Z102">
        <v>352.82182499999999</v>
      </c>
      <c r="AA102">
        <v>74092.583249999996</v>
      </c>
      <c r="AB102">
        <v>51943.845373999997</v>
      </c>
      <c r="AC102">
        <v>22148.737875999999</v>
      </c>
      <c r="AD102">
        <v>62.775986000000003</v>
      </c>
      <c r="AE102">
        <v>7.5</v>
      </c>
      <c r="AF102">
        <v>353.17500000000001</v>
      </c>
      <c r="AG102">
        <v>54892.812207000003</v>
      </c>
      <c r="AH102">
        <v>19273.937793000001</v>
      </c>
      <c r="AI102">
        <v>54.573335999999998</v>
      </c>
      <c r="AJ102">
        <v>6.1</v>
      </c>
      <c r="AK102">
        <v>57662.121550000003</v>
      </c>
      <c r="AL102">
        <v>6362.26</v>
      </c>
      <c r="AM102">
        <v>20.868210999999999</v>
      </c>
      <c r="AN102" t="s">
        <v>349</v>
      </c>
      <c r="AO102" t="s">
        <v>350</v>
      </c>
      <c r="AR102">
        <v>0</v>
      </c>
      <c r="AS102">
        <v>0</v>
      </c>
      <c r="AT102">
        <v>101</v>
      </c>
    </row>
    <row r="103" spans="1:46" x14ac:dyDescent="0.25">
      <c r="A103">
        <v>24</v>
      </c>
      <c r="B103">
        <v>31</v>
      </c>
      <c r="C103">
        <v>701423</v>
      </c>
      <c r="D103">
        <v>24031701423</v>
      </c>
      <c r="E103">
        <v>7014.23</v>
      </c>
      <c r="F103" t="s">
        <v>351</v>
      </c>
      <c r="G103" t="s">
        <v>47</v>
      </c>
      <c r="H103" t="s">
        <v>48</v>
      </c>
      <c r="I103">
        <v>1064265</v>
      </c>
      <c r="J103">
        <v>21252</v>
      </c>
      <c r="K103">
        <v>24031701423</v>
      </c>
      <c r="L103">
        <v>701423</v>
      </c>
      <c r="M103">
        <v>0</v>
      </c>
      <c r="N103">
        <v>701423</v>
      </c>
      <c r="O103">
        <v>86.7</v>
      </c>
      <c r="P103">
        <v>12.5</v>
      </c>
      <c r="Q103">
        <v>0.8</v>
      </c>
      <c r="R103">
        <v>4679</v>
      </c>
      <c r="S103">
        <v>0.18</v>
      </c>
      <c r="T103">
        <v>0.124</v>
      </c>
      <c r="U103">
        <v>57821</v>
      </c>
      <c r="V103">
        <v>0.53700000000000003</v>
      </c>
      <c r="W103">
        <v>0.17</v>
      </c>
      <c r="X103">
        <v>0.52200000000000002</v>
      </c>
      <c r="Y103">
        <v>0.21299999999999999</v>
      </c>
      <c r="Z103">
        <v>996.62699999999995</v>
      </c>
      <c r="AA103">
        <v>209291.67</v>
      </c>
      <c r="AB103">
        <v>172320.20563300001</v>
      </c>
      <c r="AC103">
        <v>36971.464367</v>
      </c>
      <c r="AD103">
        <v>37.096590999999997</v>
      </c>
      <c r="AE103">
        <v>21.3</v>
      </c>
      <c r="AF103">
        <v>996.62699999999995</v>
      </c>
      <c r="AG103">
        <v>179088.314293</v>
      </c>
      <c r="AH103">
        <v>30203.355706999999</v>
      </c>
      <c r="AI103">
        <v>30.305575999999999</v>
      </c>
      <c r="AJ103">
        <v>20.5</v>
      </c>
      <c r="AK103">
        <v>162067.97396</v>
      </c>
      <c r="AL103">
        <v>47714.68</v>
      </c>
      <c r="AM103">
        <v>47.764111999999997</v>
      </c>
      <c r="AN103" t="s">
        <v>352</v>
      </c>
      <c r="AO103" t="s">
        <v>353</v>
      </c>
      <c r="AR103">
        <v>0</v>
      </c>
      <c r="AS103">
        <v>0</v>
      </c>
      <c r="AT103">
        <v>102</v>
      </c>
    </row>
    <row r="104" spans="1:46" x14ac:dyDescent="0.25">
      <c r="A104">
        <v>24</v>
      </c>
      <c r="B104">
        <v>33</v>
      </c>
      <c r="C104">
        <v>800209</v>
      </c>
      <c r="D104">
        <v>24033800209</v>
      </c>
      <c r="E104">
        <v>8002.09</v>
      </c>
      <c r="F104" t="s">
        <v>354</v>
      </c>
      <c r="G104" t="s">
        <v>47</v>
      </c>
      <c r="H104" t="s">
        <v>48</v>
      </c>
      <c r="I104">
        <v>722089</v>
      </c>
      <c r="J104">
        <v>0</v>
      </c>
      <c r="K104">
        <v>24033800209</v>
      </c>
      <c r="L104">
        <v>800209</v>
      </c>
      <c r="M104">
        <v>0</v>
      </c>
      <c r="N104">
        <v>800209</v>
      </c>
      <c r="O104">
        <v>88.6</v>
      </c>
      <c r="P104">
        <v>6.5</v>
      </c>
      <c r="Q104">
        <v>4.9000000000000004</v>
      </c>
      <c r="R104">
        <v>3635</v>
      </c>
      <c r="S104">
        <v>8.7999999999999995E-2</v>
      </c>
      <c r="T104">
        <v>0.11799999999999999</v>
      </c>
      <c r="U104">
        <v>45479</v>
      </c>
      <c r="V104">
        <v>0.72299999999999998</v>
      </c>
      <c r="W104">
        <v>0.121</v>
      </c>
      <c r="X104">
        <v>9.9000000000000005E-2</v>
      </c>
      <c r="Y104">
        <v>0.23400000000000001</v>
      </c>
      <c r="Z104">
        <v>850.59</v>
      </c>
      <c r="AA104">
        <v>178623.9</v>
      </c>
      <c r="AB104">
        <v>150921.55955100001</v>
      </c>
      <c r="AC104">
        <v>27702.340448999999</v>
      </c>
      <c r="AD104">
        <v>32.568382</v>
      </c>
      <c r="AE104">
        <v>23.4</v>
      </c>
      <c r="AF104">
        <v>850.59</v>
      </c>
      <c r="AG104">
        <v>150432.252198</v>
      </c>
      <c r="AH104">
        <v>28191.647802</v>
      </c>
      <c r="AI104">
        <v>33.143639</v>
      </c>
      <c r="AJ104">
        <v>20.8</v>
      </c>
      <c r="AK104">
        <v>133101.034407</v>
      </c>
      <c r="AL104">
        <v>21351.45</v>
      </c>
      <c r="AM104">
        <v>29.030313</v>
      </c>
      <c r="AN104" t="s">
        <v>355</v>
      </c>
      <c r="AO104" t="s">
        <v>356</v>
      </c>
      <c r="AR104">
        <v>0</v>
      </c>
      <c r="AS104">
        <v>0</v>
      </c>
      <c r="AT104">
        <v>103</v>
      </c>
    </row>
    <row r="105" spans="1:46" x14ac:dyDescent="0.25">
      <c r="A105">
        <v>24</v>
      </c>
      <c r="B105">
        <v>31</v>
      </c>
      <c r="C105">
        <v>703201</v>
      </c>
      <c r="D105">
        <v>24031703201</v>
      </c>
      <c r="E105">
        <v>7032.01</v>
      </c>
      <c r="F105" t="s">
        <v>357</v>
      </c>
      <c r="G105" t="s">
        <v>47</v>
      </c>
      <c r="H105" t="s">
        <v>48</v>
      </c>
      <c r="I105">
        <v>4234986</v>
      </c>
      <c r="J105">
        <v>21032</v>
      </c>
      <c r="K105">
        <v>24031703201</v>
      </c>
      <c r="L105">
        <v>703201</v>
      </c>
      <c r="M105">
        <v>0</v>
      </c>
      <c r="N105">
        <v>703201</v>
      </c>
      <c r="O105">
        <v>85.7</v>
      </c>
      <c r="P105">
        <v>13.2</v>
      </c>
      <c r="Q105">
        <v>1</v>
      </c>
      <c r="R105">
        <v>7209</v>
      </c>
      <c r="S105">
        <v>4.1000000000000002E-2</v>
      </c>
      <c r="T105">
        <v>3.4000000000000002E-2</v>
      </c>
      <c r="U105">
        <v>95653</v>
      </c>
      <c r="V105">
        <v>0.12</v>
      </c>
      <c r="W105">
        <v>0.23499999999999999</v>
      </c>
      <c r="X105">
        <v>0.91500000000000004</v>
      </c>
      <c r="Y105">
        <v>0.03</v>
      </c>
      <c r="Z105">
        <v>216.05373</v>
      </c>
      <c r="AA105">
        <v>45371.283300000003</v>
      </c>
      <c r="AB105">
        <v>36486.080935999998</v>
      </c>
      <c r="AC105">
        <v>8885.2023640000007</v>
      </c>
      <c r="AD105">
        <v>41.124966000000001</v>
      </c>
      <c r="AE105">
        <v>3</v>
      </c>
      <c r="AF105">
        <v>216.05373</v>
      </c>
      <c r="AG105">
        <v>36769.545804000001</v>
      </c>
      <c r="AH105">
        <v>8601.7374959999997</v>
      </c>
      <c r="AI105">
        <v>39.812955000000002</v>
      </c>
      <c r="AJ105">
        <v>4.7</v>
      </c>
      <c r="AK105">
        <v>60789.53282</v>
      </c>
      <c r="AL105">
        <v>14252.08</v>
      </c>
      <c r="AM105">
        <v>39.883688999999997</v>
      </c>
      <c r="AN105" t="s">
        <v>358</v>
      </c>
      <c r="AO105" t="s">
        <v>359</v>
      </c>
      <c r="AR105">
        <v>0</v>
      </c>
      <c r="AS105">
        <v>0</v>
      </c>
      <c r="AT105">
        <v>104</v>
      </c>
    </row>
    <row r="106" spans="1:46" x14ac:dyDescent="0.25">
      <c r="A106">
        <v>24</v>
      </c>
      <c r="B106">
        <v>31</v>
      </c>
      <c r="C106">
        <v>703213</v>
      </c>
      <c r="D106">
        <v>24031703213</v>
      </c>
      <c r="E106">
        <v>7032.13</v>
      </c>
      <c r="F106" t="s">
        <v>360</v>
      </c>
      <c r="G106" t="s">
        <v>47</v>
      </c>
      <c r="H106" t="s">
        <v>48</v>
      </c>
      <c r="I106">
        <v>599160</v>
      </c>
      <c r="J106">
        <v>1142</v>
      </c>
      <c r="K106">
        <v>24031703213</v>
      </c>
      <c r="L106">
        <v>703213</v>
      </c>
      <c r="M106">
        <v>0</v>
      </c>
      <c r="N106">
        <v>703213</v>
      </c>
      <c r="O106">
        <v>77.3</v>
      </c>
      <c r="P106">
        <v>21.9</v>
      </c>
      <c r="Q106">
        <v>0.8</v>
      </c>
      <c r="R106">
        <v>6172</v>
      </c>
      <c r="S106">
        <v>0.108</v>
      </c>
      <c r="T106">
        <v>0.154</v>
      </c>
      <c r="U106">
        <v>48456</v>
      </c>
      <c r="V106">
        <v>0.437</v>
      </c>
      <c r="W106">
        <v>0.40400000000000003</v>
      </c>
      <c r="X106">
        <v>0.20699999999999999</v>
      </c>
      <c r="Y106">
        <v>0.17399999999999999</v>
      </c>
      <c r="Z106">
        <v>1073.9280000000001</v>
      </c>
      <c r="AA106">
        <v>225524.88</v>
      </c>
      <c r="AB106">
        <v>180937.92973</v>
      </c>
      <c r="AC106">
        <v>44586.950270000001</v>
      </c>
      <c r="AD106">
        <v>41.517634999999999</v>
      </c>
      <c r="AE106">
        <v>17.399999999999999</v>
      </c>
      <c r="AF106">
        <v>1075.0019279999999</v>
      </c>
      <c r="AG106">
        <v>182421.49430799999</v>
      </c>
      <c r="AH106">
        <v>43328.910572000001</v>
      </c>
      <c r="AI106">
        <v>40.305891000000003</v>
      </c>
      <c r="AJ106">
        <v>19.600000000000001</v>
      </c>
      <c r="AK106">
        <v>204116.27342099999</v>
      </c>
      <c r="AL106">
        <v>33212.29</v>
      </c>
      <c r="AM106">
        <v>29.387867</v>
      </c>
      <c r="AN106" t="s">
        <v>361</v>
      </c>
      <c r="AO106" t="s">
        <v>362</v>
      </c>
      <c r="AR106">
        <v>0</v>
      </c>
      <c r="AS106">
        <v>0</v>
      </c>
      <c r="AT106">
        <v>105</v>
      </c>
    </row>
    <row r="107" spans="1:46" x14ac:dyDescent="0.25">
      <c r="A107">
        <v>24</v>
      </c>
      <c r="B107">
        <v>31</v>
      </c>
      <c r="C107">
        <v>703212</v>
      </c>
      <c r="D107">
        <v>24031703212</v>
      </c>
      <c r="E107">
        <v>7032.12</v>
      </c>
      <c r="F107" t="s">
        <v>363</v>
      </c>
      <c r="G107" t="s">
        <v>47</v>
      </c>
      <c r="H107" t="s">
        <v>48</v>
      </c>
      <c r="I107">
        <v>5810869</v>
      </c>
      <c r="J107">
        <v>75447</v>
      </c>
      <c r="K107">
        <v>24031703212</v>
      </c>
      <c r="L107">
        <v>703212</v>
      </c>
      <c r="M107">
        <v>0</v>
      </c>
      <c r="N107">
        <v>703212</v>
      </c>
      <c r="O107">
        <v>78.900000000000006</v>
      </c>
      <c r="P107">
        <v>20.6</v>
      </c>
      <c r="Q107">
        <v>0.5</v>
      </c>
      <c r="R107">
        <v>8302</v>
      </c>
      <c r="S107">
        <v>5.5E-2</v>
      </c>
      <c r="T107">
        <v>4.1000000000000002E-2</v>
      </c>
      <c r="U107">
        <v>110000</v>
      </c>
      <c r="V107">
        <v>0.39100000000000001</v>
      </c>
      <c r="W107">
        <v>0.23200000000000001</v>
      </c>
      <c r="X107">
        <v>0.71599999999999997</v>
      </c>
      <c r="Y107">
        <v>7.6999999999999999E-2</v>
      </c>
      <c r="Z107">
        <v>639.25400000000002</v>
      </c>
      <c r="AA107">
        <v>134243.34</v>
      </c>
      <c r="AB107">
        <v>99659.284803999995</v>
      </c>
      <c r="AC107">
        <v>34584.055196000001</v>
      </c>
      <c r="AD107">
        <v>54.100647000000002</v>
      </c>
      <c r="AE107">
        <v>7.7</v>
      </c>
      <c r="AF107">
        <v>638.61474599999997</v>
      </c>
      <c r="AG107">
        <v>103353.05172</v>
      </c>
      <c r="AH107">
        <v>30756.04494</v>
      </c>
      <c r="AI107">
        <v>48.160561999999999</v>
      </c>
      <c r="AJ107">
        <v>7.9</v>
      </c>
      <c r="AK107">
        <v>108602.040811</v>
      </c>
      <c r="AL107">
        <v>21928.080000000002</v>
      </c>
      <c r="AM107">
        <v>35.278424000000001</v>
      </c>
      <c r="AN107" t="s">
        <v>364</v>
      </c>
      <c r="AO107" t="s">
        <v>365</v>
      </c>
      <c r="AR107">
        <v>0</v>
      </c>
      <c r="AS107">
        <v>0</v>
      </c>
      <c r="AT107">
        <v>106</v>
      </c>
    </row>
    <row r="108" spans="1:46" x14ac:dyDescent="0.25">
      <c r="A108">
        <v>24</v>
      </c>
      <c r="B108">
        <v>33</v>
      </c>
      <c r="C108">
        <v>800211</v>
      </c>
      <c r="D108">
        <v>24033800211</v>
      </c>
      <c r="E108">
        <v>8002.11</v>
      </c>
      <c r="F108" t="s">
        <v>366</v>
      </c>
      <c r="G108" t="s">
        <v>47</v>
      </c>
      <c r="H108" t="s">
        <v>48</v>
      </c>
      <c r="I108">
        <v>2991614</v>
      </c>
      <c r="J108">
        <v>9662</v>
      </c>
      <c r="K108">
        <v>24033800211</v>
      </c>
      <c r="L108">
        <v>800211</v>
      </c>
      <c r="M108">
        <v>0</v>
      </c>
      <c r="N108">
        <v>800211</v>
      </c>
      <c r="O108">
        <v>85.2</v>
      </c>
      <c r="P108">
        <v>10.4</v>
      </c>
      <c r="Q108">
        <v>4.5</v>
      </c>
      <c r="R108">
        <v>2656</v>
      </c>
      <c r="S108">
        <v>8.4000000000000005E-2</v>
      </c>
      <c r="T108">
        <v>0.11700000000000001</v>
      </c>
      <c r="U108">
        <v>47072</v>
      </c>
      <c r="V108">
        <v>0.71</v>
      </c>
      <c r="W108">
        <v>6.0999999999999999E-2</v>
      </c>
      <c r="X108">
        <v>0.19700000000000001</v>
      </c>
      <c r="Y108">
        <v>0.22900000000000001</v>
      </c>
      <c r="Z108">
        <v>608.832224</v>
      </c>
      <c r="AA108">
        <v>127854.76704000001</v>
      </c>
      <c r="AB108">
        <v>110775.181106</v>
      </c>
      <c r="AC108">
        <v>17079.585933999999</v>
      </c>
      <c r="AD108">
        <v>28.053025999999999</v>
      </c>
      <c r="AE108">
        <v>22.9</v>
      </c>
      <c r="AF108">
        <v>607.61577599999998</v>
      </c>
      <c r="AG108">
        <v>110402.66871500001</v>
      </c>
      <c r="AH108">
        <v>17196.644245</v>
      </c>
      <c r="AI108">
        <v>28.301839999999999</v>
      </c>
      <c r="AJ108">
        <v>23</v>
      </c>
      <c r="AK108">
        <v>112149.073511</v>
      </c>
      <c r="AL108">
        <v>18067.73</v>
      </c>
      <c r="AM108">
        <v>29.137734999999999</v>
      </c>
      <c r="AN108" t="s">
        <v>367</v>
      </c>
      <c r="AO108" t="s">
        <v>368</v>
      </c>
      <c r="AR108">
        <v>0</v>
      </c>
      <c r="AS108">
        <v>0</v>
      </c>
      <c r="AT108">
        <v>107</v>
      </c>
    </row>
    <row r="109" spans="1:46" x14ac:dyDescent="0.25">
      <c r="A109">
        <v>24</v>
      </c>
      <c r="B109">
        <v>31</v>
      </c>
      <c r="C109">
        <v>701006</v>
      </c>
      <c r="D109">
        <v>24031701006</v>
      </c>
      <c r="E109">
        <v>7010.06</v>
      </c>
      <c r="F109" t="s">
        <v>369</v>
      </c>
      <c r="G109" t="s">
        <v>47</v>
      </c>
      <c r="H109" t="s">
        <v>48</v>
      </c>
      <c r="I109">
        <v>4409361</v>
      </c>
      <c r="J109">
        <v>44118</v>
      </c>
      <c r="K109">
        <v>24031701006</v>
      </c>
      <c r="L109">
        <v>701006</v>
      </c>
      <c r="M109">
        <v>0</v>
      </c>
      <c r="N109">
        <v>701006</v>
      </c>
      <c r="O109">
        <v>88.4</v>
      </c>
      <c r="P109">
        <v>11</v>
      </c>
      <c r="Q109">
        <v>0.6</v>
      </c>
      <c r="R109">
        <v>5562</v>
      </c>
      <c r="S109">
        <v>3.5000000000000003E-2</v>
      </c>
      <c r="T109">
        <v>3.2000000000000001E-2</v>
      </c>
      <c r="U109">
        <v>138167</v>
      </c>
      <c r="V109">
        <v>3.9E-2</v>
      </c>
      <c r="W109">
        <v>0.09</v>
      </c>
      <c r="X109">
        <v>0.89700000000000002</v>
      </c>
      <c r="Y109">
        <v>2.9000000000000001E-2</v>
      </c>
      <c r="Z109">
        <v>161.298</v>
      </c>
      <c r="AA109">
        <v>33872.58</v>
      </c>
      <c r="AB109">
        <v>19861.650253</v>
      </c>
      <c r="AC109">
        <v>14010.929747</v>
      </c>
      <c r="AD109">
        <v>86.863630000000001</v>
      </c>
      <c r="AE109">
        <v>2.9</v>
      </c>
      <c r="AF109">
        <v>161.298</v>
      </c>
      <c r="AG109">
        <v>24496.979442</v>
      </c>
      <c r="AH109">
        <v>9375.6005580000001</v>
      </c>
      <c r="AI109">
        <v>58.125957</v>
      </c>
      <c r="AJ109">
        <v>3.3</v>
      </c>
      <c r="AK109">
        <v>31230.46903</v>
      </c>
      <c r="AL109">
        <v>7993.33</v>
      </c>
      <c r="AM109">
        <v>42.795433000000003</v>
      </c>
      <c r="AN109" t="s">
        <v>370</v>
      </c>
      <c r="AO109" t="s">
        <v>371</v>
      </c>
      <c r="AR109">
        <v>0</v>
      </c>
      <c r="AS109">
        <v>0</v>
      </c>
      <c r="AT109">
        <v>108</v>
      </c>
    </row>
    <row r="110" spans="1:46" x14ac:dyDescent="0.25">
      <c r="A110">
        <v>24</v>
      </c>
      <c r="B110">
        <v>31</v>
      </c>
      <c r="C110">
        <v>703214</v>
      </c>
      <c r="D110">
        <v>24031703214</v>
      </c>
      <c r="E110">
        <v>7032.14</v>
      </c>
      <c r="F110" t="s">
        <v>372</v>
      </c>
      <c r="G110" t="s">
        <v>47</v>
      </c>
      <c r="H110" t="s">
        <v>48</v>
      </c>
      <c r="I110">
        <v>1811854</v>
      </c>
      <c r="J110">
        <v>117</v>
      </c>
      <c r="K110">
        <v>24031703214</v>
      </c>
      <c r="L110">
        <v>703214</v>
      </c>
      <c r="M110">
        <v>0</v>
      </c>
      <c r="N110">
        <v>703214</v>
      </c>
      <c r="O110">
        <v>85.2</v>
      </c>
      <c r="P110">
        <v>14.9</v>
      </c>
      <c r="Q110">
        <v>0</v>
      </c>
      <c r="R110">
        <v>7047</v>
      </c>
      <c r="S110">
        <v>9.7000000000000003E-2</v>
      </c>
      <c r="T110">
        <v>0.20599999999999999</v>
      </c>
      <c r="U110">
        <v>50196</v>
      </c>
      <c r="V110">
        <v>0.48599999999999999</v>
      </c>
      <c r="W110">
        <v>0.318</v>
      </c>
      <c r="X110">
        <v>0.20899999999999999</v>
      </c>
      <c r="Y110">
        <v>0.193</v>
      </c>
      <c r="Z110">
        <v>1361.431071</v>
      </c>
      <c r="AA110">
        <v>285900.52490999998</v>
      </c>
      <c r="AB110">
        <v>228106.23825900001</v>
      </c>
      <c r="AC110">
        <v>57794.286651000002</v>
      </c>
      <c r="AD110">
        <v>42.451129000000002</v>
      </c>
      <c r="AE110">
        <v>19.3</v>
      </c>
      <c r="AF110">
        <v>1360.0709999999999</v>
      </c>
      <c r="AG110">
        <v>230254.902459</v>
      </c>
      <c r="AH110">
        <v>55360.007540999999</v>
      </c>
      <c r="AI110">
        <v>40.703763000000002</v>
      </c>
      <c r="AJ110">
        <v>23.4</v>
      </c>
      <c r="AK110">
        <v>297219.48149199999</v>
      </c>
      <c r="AL110">
        <v>37276.5</v>
      </c>
      <c r="AM110">
        <v>23.402567000000001</v>
      </c>
      <c r="AN110" t="s">
        <v>373</v>
      </c>
      <c r="AO110" t="s">
        <v>374</v>
      </c>
      <c r="AR110">
        <v>0</v>
      </c>
      <c r="AS110">
        <v>0</v>
      </c>
      <c r="AT110">
        <v>109</v>
      </c>
    </row>
    <row r="111" spans="1:46" x14ac:dyDescent="0.25">
      <c r="A111">
        <v>24</v>
      </c>
      <c r="B111">
        <v>33</v>
      </c>
      <c r="C111">
        <v>800212</v>
      </c>
      <c r="D111">
        <v>24033800212</v>
      </c>
      <c r="E111">
        <v>8002.12</v>
      </c>
      <c r="F111" t="s">
        <v>375</v>
      </c>
      <c r="G111" t="s">
        <v>47</v>
      </c>
      <c r="H111" t="s">
        <v>48</v>
      </c>
      <c r="I111">
        <v>4342705</v>
      </c>
      <c r="J111">
        <v>19597</v>
      </c>
      <c r="K111">
        <v>24033800212</v>
      </c>
      <c r="L111">
        <v>800212</v>
      </c>
      <c r="M111">
        <v>0</v>
      </c>
      <c r="N111">
        <v>800212</v>
      </c>
      <c r="O111">
        <v>93.5</v>
      </c>
      <c r="P111">
        <v>5.5</v>
      </c>
      <c r="Q111">
        <v>0.9</v>
      </c>
      <c r="R111">
        <v>4424</v>
      </c>
      <c r="S111">
        <v>6.0999999999999999E-2</v>
      </c>
      <c r="T111">
        <v>9.1999999999999998E-2</v>
      </c>
      <c r="U111">
        <v>95491</v>
      </c>
      <c r="V111">
        <v>0.53300000000000003</v>
      </c>
      <c r="W111">
        <v>9.6000000000000002E-2</v>
      </c>
      <c r="X111">
        <v>0.70099999999999996</v>
      </c>
      <c r="Y111">
        <v>0.127</v>
      </c>
      <c r="Z111">
        <v>561.28615200000002</v>
      </c>
      <c r="AA111">
        <v>117870.09192000001</v>
      </c>
      <c r="AB111">
        <v>87837.723928000007</v>
      </c>
      <c r="AC111">
        <v>30032.367992</v>
      </c>
      <c r="AD111">
        <v>53.506340999999999</v>
      </c>
      <c r="AE111">
        <v>12.7</v>
      </c>
      <c r="AF111">
        <v>561.84799999999996</v>
      </c>
      <c r="AG111">
        <v>90802.126468000002</v>
      </c>
      <c r="AH111">
        <v>27185.953532</v>
      </c>
      <c r="AI111">
        <v>48.386670000000002</v>
      </c>
      <c r="AJ111">
        <v>10.5</v>
      </c>
      <c r="AK111">
        <v>72636.632706000004</v>
      </c>
      <c r="AL111">
        <v>15629.52</v>
      </c>
      <c r="AM111">
        <v>37.185246999999997</v>
      </c>
      <c r="AN111" t="s">
        <v>376</v>
      </c>
      <c r="AO111" t="s">
        <v>377</v>
      </c>
      <c r="AR111">
        <v>0</v>
      </c>
      <c r="AS111">
        <v>0</v>
      </c>
      <c r="AT111">
        <v>110</v>
      </c>
    </row>
    <row r="112" spans="1:46" x14ac:dyDescent="0.25">
      <c r="A112">
        <v>24</v>
      </c>
      <c r="B112">
        <v>31</v>
      </c>
      <c r="C112">
        <v>703215</v>
      </c>
      <c r="D112">
        <v>24031703215</v>
      </c>
      <c r="E112">
        <v>7032.15</v>
      </c>
      <c r="F112" t="s">
        <v>378</v>
      </c>
      <c r="G112" t="s">
        <v>47</v>
      </c>
      <c r="H112" t="s">
        <v>48</v>
      </c>
      <c r="I112">
        <v>1432613</v>
      </c>
      <c r="J112">
        <v>0</v>
      </c>
      <c r="K112">
        <v>24031703215</v>
      </c>
      <c r="L112">
        <v>703215</v>
      </c>
      <c r="M112">
        <v>0</v>
      </c>
      <c r="N112">
        <v>703215</v>
      </c>
      <c r="O112">
        <v>83.5</v>
      </c>
      <c r="P112">
        <v>15.6</v>
      </c>
      <c r="Q112">
        <v>1</v>
      </c>
      <c r="R112">
        <v>3423</v>
      </c>
      <c r="S112">
        <v>9.2999999999999999E-2</v>
      </c>
      <c r="T112">
        <v>6.2E-2</v>
      </c>
      <c r="U112">
        <v>79135</v>
      </c>
      <c r="V112">
        <v>0.25</v>
      </c>
      <c r="W112">
        <v>0.35399999999999998</v>
      </c>
      <c r="X112">
        <v>0.55400000000000005</v>
      </c>
      <c r="Y112">
        <v>9.7000000000000003E-2</v>
      </c>
      <c r="Z112">
        <v>332.36303099999998</v>
      </c>
      <c r="AA112">
        <v>69796.236510000002</v>
      </c>
      <c r="AB112">
        <v>55965.097392999996</v>
      </c>
      <c r="AC112">
        <v>13831.139117000001</v>
      </c>
      <c r="AD112">
        <v>41.614553000000001</v>
      </c>
      <c r="AE112">
        <v>9.6999999999999993</v>
      </c>
      <c r="AF112">
        <v>332.03100000000001</v>
      </c>
      <c r="AG112">
        <v>56080.704450999998</v>
      </c>
      <c r="AH112">
        <v>13645.805549000001</v>
      </c>
      <c r="AI112">
        <v>41.097985999999999</v>
      </c>
      <c r="AJ112">
        <v>10.9</v>
      </c>
      <c r="AK112">
        <v>64941.618826999998</v>
      </c>
      <c r="AL112">
        <v>10686.94</v>
      </c>
      <c r="AM112">
        <v>29.674737</v>
      </c>
      <c r="AN112" t="s">
        <v>379</v>
      </c>
      <c r="AO112" t="s">
        <v>380</v>
      </c>
      <c r="AR112">
        <v>0</v>
      </c>
      <c r="AS112">
        <v>0</v>
      </c>
      <c r="AT112">
        <v>111</v>
      </c>
    </row>
    <row r="113" spans="1:46" x14ac:dyDescent="0.25">
      <c r="A113">
        <v>24</v>
      </c>
      <c r="B113">
        <v>31</v>
      </c>
      <c r="C113">
        <v>701005</v>
      </c>
      <c r="D113">
        <v>24031701005</v>
      </c>
      <c r="E113">
        <v>7010.05</v>
      </c>
      <c r="F113" t="s">
        <v>381</v>
      </c>
      <c r="G113" t="s">
        <v>47</v>
      </c>
      <c r="H113" t="s">
        <v>48</v>
      </c>
      <c r="I113">
        <v>1947373</v>
      </c>
      <c r="J113">
        <v>3692</v>
      </c>
      <c r="K113">
        <v>24031701005</v>
      </c>
      <c r="L113">
        <v>701005</v>
      </c>
      <c r="M113">
        <v>0</v>
      </c>
      <c r="N113">
        <v>701005</v>
      </c>
      <c r="O113">
        <v>85.5</v>
      </c>
      <c r="P113">
        <v>12.2</v>
      </c>
      <c r="Q113">
        <v>2.2000000000000002</v>
      </c>
      <c r="R113">
        <v>3673</v>
      </c>
      <c r="S113">
        <v>8.5999999999999993E-2</v>
      </c>
      <c r="T113">
        <v>3.5000000000000003E-2</v>
      </c>
      <c r="U113">
        <v>121250</v>
      </c>
      <c r="V113">
        <v>6.3E-2</v>
      </c>
      <c r="W113">
        <v>0.127</v>
      </c>
      <c r="X113">
        <v>0.745</v>
      </c>
      <c r="Y113">
        <v>7.2999999999999995E-2</v>
      </c>
      <c r="Z113">
        <v>267.86087099999997</v>
      </c>
      <c r="AA113">
        <v>56250.782910000002</v>
      </c>
      <c r="AB113">
        <v>33681.116485999999</v>
      </c>
      <c r="AC113">
        <v>22569.666423999999</v>
      </c>
      <c r="AD113">
        <v>84.258915000000002</v>
      </c>
      <c r="AE113">
        <v>7.3</v>
      </c>
      <c r="AF113">
        <v>267.86087099999997</v>
      </c>
      <c r="AG113">
        <v>41059.116428000001</v>
      </c>
      <c r="AH113">
        <v>15191.666482000001</v>
      </c>
      <c r="AI113">
        <v>56.714765</v>
      </c>
      <c r="AJ113">
        <v>7</v>
      </c>
      <c r="AK113">
        <v>38101.031698999999</v>
      </c>
      <c r="AL113">
        <v>12378.77</v>
      </c>
      <c r="AM113">
        <v>51.496665</v>
      </c>
      <c r="AN113" t="s">
        <v>382</v>
      </c>
      <c r="AO113" t="s">
        <v>383</v>
      </c>
      <c r="AR113">
        <v>0</v>
      </c>
      <c r="AS113">
        <v>0</v>
      </c>
      <c r="AT113">
        <v>112</v>
      </c>
    </row>
    <row r="114" spans="1:46" x14ac:dyDescent="0.25">
      <c r="A114">
        <v>24</v>
      </c>
      <c r="B114">
        <v>31</v>
      </c>
      <c r="C114">
        <v>701101</v>
      </c>
      <c r="D114">
        <v>24031701101</v>
      </c>
      <c r="E114">
        <v>7011.01</v>
      </c>
      <c r="F114" t="s">
        <v>384</v>
      </c>
      <c r="G114" t="s">
        <v>47</v>
      </c>
      <c r="H114" t="s">
        <v>48</v>
      </c>
      <c r="I114">
        <v>2309025</v>
      </c>
      <c r="J114">
        <v>1534</v>
      </c>
      <c r="K114">
        <v>24031701101</v>
      </c>
      <c r="L114">
        <v>701101</v>
      </c>
      <c r="M114">
        <v>0</v>
      </c>
      <c r="N114">
        <v>701101</v>
      </c>
      <c r="O114">
        <v>83.1</v>
      </c>
      <c r="P114">
        <v>15.4</v>
      </c>
      <c r="Q114">
        <v>1.6</v>
      </c>
      <c r="R114">
        <v>4496</v>
      </c>
      <c r="S114">
        <v>4.8000000000000001E-2</v>
      </c>
      <c r="T114">
        <v>8.5999999999999993E-2</v>
      </c>
      <c r="U114">
        <v>103869</v>
      </c>
      <c r="V114">
        <v>6.8000000000000005E-2</v>
      </c>
      <c r="W114">
        <v>0.27100000000000002</v>
      </c>
      <c r="X114">
        <v>0.90800000000000003</v>
      </c>
      <c r="Y114">
        <v>3.1E-2</v>
      </c>
      <c r="Z114">
        <v>139.515376</v>
      </c>
      <c r="AA114">
        <v>29298.22896</v>
      </c>
      <c r="AB114">
        <v>17018.113703999999</v>
      </c>
      <c r="AC114">
        <v>12280.115255999999</v>
      </c>
      <c r="AD114">
        <v>88.019797999999994</v>
      </c>
      <c r="AE114">
        <v>3.1</v>
      </c>
      <c r="AF114">
        <v>139.515376</v>
      </c>
      <c r="AG114">
        <v>20483.906025</v>
      </c>
      <c r="AH114">
        <v>8814.3229350000001</v>
      </c>
      <c r="AI114">
        <v>63.178147000000003</v>
      </c>
      <c r="AJ114">
        <v>4.7</v>
      </c>
      <c r="AK114">
        <v>35130.121214999999</v>
      </c>
      <c r="AL114">
        <v>8574.24</v>
      </c>
      <c r="AM114">
        <v>41.199325000000002</v>
      </c>
      <c r="AN114" t="s">
        <v>385</v>
      </c>
      <c r="AO114" t="s">
        <v>386</v>
      </c>
      <c r="AR114">
        <v>0</v>
      </c>
      <c r="AS114">
        <v>0</v>
      </c>
      <c r="AT114">
        <v>113</v>
      </c>
    </row>
    <row r="115" spans="1:46" x14ac:dyDescent="0.25">
      <c r="A115">
        <v>24</v>
      </c>
      <c r="B115">
        <v>31</v>
      </c>
      <c r="C115">
        <v>701414</v>
      </c>
      <c r="D115">
        <v>24031701414</v>
      </c>
      <c r="E115">
        <v>7014.14</v>
      </c>
      <c r="F115" t="s">
        <v>387</v>
      </c>
      <c r="G115" t="s">
        <v>47</v>
      </c>
      <c r="H115" t="s">
        <v>48</v>
      </c>
      <c r="I115">
        <v>5723347</v>
      </c>
      <c r="J115">
        <v>32136</v>
      </c>
      <c r="K115">
        <v>24031701414</v>
      </c>
      <c r="L115">
        <v>701414</v>
      </c>
      <c r="M115">
        <v>0</v>
      </c>
      <c r="N115">
        <v>701414</v>
      </c>
      <c r="O115">
        <v>84.5</v>
      </c>
      <c r="P115">
        <v>13.9</v>
      </c>
      <c r="Q115">
        <v>1.6</v>
      </c>
      <c r="R115">
        <v>7096</v>
      </c>
      <c r="S115">
        <v>8.5999999999999993E-2</v>
      </c>
      <c r="T115">
        <v>0.09</v>
      </c>
      <c r="U115">
        <v>80964</v>
      </c>
      <c r="V115">
        <v>0.51200000000000001</v>
      </c>
      <c r="W115">
        <v>8.2000000000000003E-2</v>
      </c>
      <c r="X115">
        <v>0.66</v>
      </c>
      <c r="Y115">
        <v>0.14799999999999999</v>
      </c>
      <c r="Z115">
        <v>1050.2080000000001</v>
      </c>
      <c r="AA115">
        <v>220543.68</v>
      </c>
      <c r="AB115">
        <v>155653.855881</v>
      </c>
      <c r="AC115">
        <v>64889.824118999997</v>
      </c>
      <c r="AD115">
        <v>61.787593000000001</v>
      </c>
      <c r="AE115">
        <v>14.8</v>
      </c>
      <c r="AF115">
        <v>1050.2080000000001</v>
      </c>
      <c r="AG115">
        <v>162971.042327</v>
      </c>
      <c r="AH115">
        <v>57572.637672999997</v>
      </c>
      <c r="AI115">
        <v>54.820224000000003</v>
      </c>
      <c r="AJ115">
        <v>13.2</v>
      </c>
      <c r="AK115">
        <v>179098.660409</v>
      </c>
      <c r="AL115">
        <v>20235.86</v>
      </c>
      <c r="AM115">
        <v>21.318587999999998</v>
      </c>
      <c r="AN115" t="s">
        <v>388</v>
      </c>
      <c r="AO115" t="s">
        <v>389</v>
      </c>
      <c r="AR115">
        <v>0</v>
      </c>
      <c r="AS115">
        <v>0</v>
      </c>
      <c r="AT115">
        <v>114</v>
      </c>
    </row>
    <row r="116" spans="1:46" x14ac:dyDescent="0.25">
      <c r="A116">
        <v>24</v>
      </c>
      <c r="B116">
        <v>31</v>
      </c>
      <c r="C116">
        <v>700608</v>
      </c>
      <c r="D116">
        <v>24031700608</v>
      </c>
      <c r="E116">
        <v>7006.08</v>
      </c>
      <c r="F116" t="s">
        <v>390</v>
      </c>
      <c r="G116" t="s">
        <v>47</v>
      </c>
      <c r="H116" t="s">
        <v>48</v>
      </c>
      <c r="I116">
        <v>26611481</v>
      </c>
      <c r="J116">
        <v>3266288</v>
      </c>
      <c r="K116">
        <v>24031700608</v>
      </c>
      <c r="L116">
        <v>700608</v>
      </c>
      <c r="M116">
        <v>0</v>
      </c>
      <c r="N116">
        <v>700608</v>
      </c>
      <c r="O116">
        <v>94.2</v>
      </c>
      <c r="P116">
        <v>3.4</v>
      </c>
      <c r="Q116">
        <v>2.5</v>
      </c>
      <c r="R116">
        <v>5837</v>
      </c>
      <c r="S116">
        <v>4.4999999999999998E-2</v>
      </c>
      <c r="T116">
        <v>4.5999999999999999E-2</v>
      </c>
      <c r="U116">
        <v>232566</v>
      </c>
      <c r="V116">
        <v>5.2999999999999999E-2</v>
      </c>
      <c r="W116">
        <v>7.0000000000000007E-2</v>
      </c>
      <c r="X116">
        <v>0.93600000000000005</v>
      </c>
      <c r="Y116">
        <v>7.0000000000000001E-3</v>
      </c>
      <c r="Z116">
        <v>40.899858999999999</v>
      </c>
      <c r="AA116">
        <v>8588.9703900000004</v>
      </c>
      <c r="AB116">
        <v>8585.8094579999997</v>
      </c>
      <c r="AC116">
        <v>3.1609319999999999</v>
      </c>
      <c r="AD116">
        <v>7.7285000000000006E-2</v>
      </c>
      <c r="AE116">
        <v>0.7</v>
      </c>
      <c r="AF116">
        <v>40.899858999999999</v>
      </c>
      <c r="AG116">
        <v>8588.9703900000004</v>
      </c>
      <c r="AH116">
        <v>0</v>
      </c>
      <c r="AI116">
        <v>0</v>
      </c>
      <c r="AJ116">
        <v>2.4</v>
      </c>
      <c r="AK116">
        <v>26546.411528000001</v>
      </c>
      <c r="AL116">
        <v>2952.71</v>
      </c>
      <c r="AM116">
        <v>21.019908000000001</v>
      </c>
      <c r="AN116" t="s">
        <v>391</v>
      </c>
      <c r="AO116" t="s">
        <v>392</v>
      </c>
      <c r="AR116">
        <v>0</v>
      </c>
      <c r="AS116">
        <v>0</v>
      </c>
      <c r="AT116">
        <v>115</v>
      </c>
    </row>
    <row r="117" spans="1:46" x14ac:dyDescent="0.25">
      <c r="A117">
        <v>24</v>
      </c>
      <c r="B117">
        <v>31</v>
      </c>
      <c r="C117">
        <v>701417</v>
      </c>
      <c r="D117">
        <v>24031701417</v>
      </c>
      <c r="E117">
        <v>7014.17</v>
      </c>
      <c r="F117" t="s">
        <v>393</v>
      </c>
      <c r="G117" t="s">
        <v>47</v>
      </c>
      <c r="H117" t="s">
        <v>48</v>
      </c>
      <c r="I117">
        <v>2138280</v>
      </c>
      <c r="J117">
        <v>1111</v>
      </c>
      <c r="K117">
        <v>24031701417</v>
      </c>
      <c r="L117">
        <v>701417</v>
      </c>
      <c r="M117">
        <v>0</v>
      </c>
      <c r="N117">
        <v>701417</v>
      </c>
      <c r="O117">
        <v>89.8</v>
      </c>
      <c r="P117">
        <v>9.4</v>
      </c>
      <c r="Q117">
        <v>0.9</v>
      </c>
      <c r="R117">
        <v>5505</v>
      </c>
      <c r="S117">
        <v>0.11600000000000001</v>
      </c>
      <c r="T117">
        <v>0.13700000000000001</v>
      </c>
      <c r="U117">
        <v>63394</v>
      </c>
      <c r="V117">
        <v>0.55100000000000005</v>
      </c>
      <c r="W117">
        <v>0.1</v>
      </c>
      <c r="X117">
        <v>0.317</v>
      </c>
      <c r="Y117">
        <v>0.21299999999999999</v>
      </c>
      <c r="Z117">
        <v>1173.7375649999999</v>
      </c>
      <c r="AA117">
        <v>246484.88865000001</v>
      </c>
      <c r="AB117">
        <v>207974.18815599999</v>
      </c>
      <c r="AC117">
        <v>38510.700493999997</v>
      </c>
      <c r="AD117">
        <v>32.810316</v>
      </c>
      <c r="AE117">
        <v>21.3</v>
      </c>
      <c r="AF117">
        <v>1173.7375649999999</v>
      </c>
      <c r="AG117">
        <v>214325.32022699999</v>
      </c>
      <c r="AH117">
        <v>32159.568423000001</v>
      </c>
      <c r="AI117">
        <v>27.399284000000002</v>
      </c>
      <c r="AJ117">
        <v>21</v>
      </c>
      <c r="AK117">
        <v>225809.588108</v>
      </c>
      <c r="AL117">
        <v>34027.61</v>
      </c>
      <c r="AM117">
        <v>27.501059999999999</v>
      </c>
      <c r="AN117" t="s">
        <v>394</v>
      </c>
      <c r="AO117" t="s">
        <v>395</v>
      </c>
      <c r="AR117">
        <v>0</v>
      </c>
      <c r="AS117">
        <v>0</v>
      </c>
      <c r="AT117">
        <v>116</v>
      </c>
    </row>
    <row r="118" spans="1:46" x14ac:dyDescent="0.25">
      <c r="A118">
        <v>24</v>
      </c>
      <c r="B118">
        <v>33</v>
      </c>
      <c r="C118">
        <v>807407</v>
      </c>
      <c r="D118">
        <v>24033807407</v>
      </c>
      <c r="E118">
        <v>8074.07</v>
      </c>
      <c r="F118" t="s">
        <v>396</v>
      </c>
      <c r="G118" t="s">
        <v>47</v>
      </c>
      <c r="H118" t="s">
        <v>48</v>
      </c>
      <c r="I118">
        <v>5840406</v>
      </c>
      <c r="J118">
        <v>84091</v>
      </c>
      <c r="K118">
        <v>24033807407</v>
      </c>
      <c r="L118">
        <v>807407</v>
      </c>
      <c r="M118">
        <v>0</v>
      </c>
      <c r="N118">
        <v>807407</v>
      </c>
      <c r="O118">
        <v>86.1</v>
      </c>
      <c r="P118">
        <v>13.2</v>
      </c>
      <c r="Q118">
        <v>0.7</v>
      </c>
      <c r="R118">
        <v>6289</v>
      </c>
      <c r="S118">
        <v>4.8000000000000001E-2</v>
      </c>
      <c r="T118">
        <v>0.04</v>
      </c>
      <c r="U118">
        <v>86184</v>
      </c>
      <c r="V118">
        <v>0.35099999999999998</v>
      </c>
      <c r="W118">
        <v>0.21199999999999999</v>
      </c>
      <c r="X118">
        <v>0.63100000000000001</v>
      </c>
      <c r="Y118">
        <v>8.8999999999999996E-2</v>
      </c>
      <c r="Z118">
        <v>559.721</v>
      </c>
      <c r="AA118">
        <v>117541.41</v>
      </c>
      <c r="AB118">
        <v>87419.640474999993</v>
      </c>
      <c r="AC118">
        <v>30121.769525</v>
      </c>
      <c r="AD118">
        <v>53.815685999999999</v>
      </c>
      <c r="AE118">
        <v>8.9</v>
      </c>
      <c r="AF118">
        <v>559.721</v>
      </c>
      <c r="AG118">
        <v>90916.721038000003</v>
      </c>
      <c r="AH118">
        <v>26624.688962</v>
      </c>
      <c r="AI118">
        <v>47.567785999999998</v>
      </c>
      <c r="AJ118">
        <v>8.9</v>
      </c>
      <c r="AK118">
        <v>91028.388995999994</v>
      </c>
      <c r="AL118">
        <v>26737.3</v>
      </c>
      <c r="AM118">
        <v>47.678004999999999</v>
      </c>
      <c r="AN118" t="s">
        <v>397</v>
      </c>
      <c r="AO118" t="s">
        <v>398</v>
      </c>
      <c r="AR118">
        <v>0</v>
      </c>
      <c r="AS118">
        <v>0</v>
      </c>
      <c r="AT118">
        <v>117</v>
      </c>
    </row>
    <row r="119" spans="1:46" x14ac:dyDescent="0.25">
      <c r="A119">
        <v>24</v>
      </c>
      <c r="B119">
        <v>33</v>
      </c>
      <c r="C119">
        <v>807408</v>
      </c>
      <c r="D119">
        <v>24033807408</v>
      </c>
      <c r="E119">
        <v>8074.08</v>
      </c>
      <c r="F119" t="s">
        <v>399</v>
      </c>
      <c r="G119" t="s">
        <v>47</v>
      </c>
      <c r="H119" t="s">
        <v>48</v>
      </c>
      <c r="I119">
        <v>28157241</v>
      </c>
      <c r="J119">
        <v>162743</v>
      </c>
      <c r="K119">
        <v>24033807408</v>
      </c>
      <c r="L119">
        <v>807408</v>
      </c>
      <c r="M119">
        <v>0</v>
      </c>
      <c r="N119">
        <v>807408</v>
      </c>
      <c r="O119">
        <v>87.6</v>
      </c>
      <c r="P119">
        <v>10.6</v>
      </c>
      <c r="Q119">
        <v>1.9</v>
      </c>
      <c r="R119">
        <v>5455</v>
      </c>
      <c r="S119">
        <v>5.2999999999999999E-2</v>
      </c>
      <c r="T119">
        <v>2.1000000000000001E-2</v>
      </c>
      <c r="U119">
        <v>79602</v>
      </c>
      <c r="V119">
        <v>0.29399999999999998</v>
      </c>
      <c r="W119">
        <v>6.5000000000000002E-2</v>
      </c>
      <c r="X119">
        <v>0.85199999999999998</v>
      </c>
      <c r="Y119">
        <v>8.4000000000000005E-2</v>
      </c>
      <c r="Z119">
        <v>458.67822000000001</v>
      </c>
      <c r="AA119">
        <v>96322.426200000002</v>
      </c>
      <c r="AB119">
        <v>70452.042904000002</v>
      </c>
      <c r="AC119">
        <v>25870.383296</v>
      </c>
      <c r="AD119">
        <v>56.402031000000001</v>
      </c>
      <c r="AE119">
        <v>8.4</v>
      </c>
      <c r="AF119">
        <v>458.67822000000001</v>
      </c>
      <c r="AG119">
        <v>72515.687283000007</v>
      </c>
      <c r="AH119">
        <v>23806.738916999999</v>
      </c>
      <c r="AI119">
        <v>51.902920000000002</v>
      </c>
      <c r="AJ119">
        <v>7.3</v>
      </c>
      <c r="AK119">
        <v>61739.485110000001</v>
      </c>
      <c r="AL119">
        <v>21533.07</v>
      </c>
      <c r="AM119">
        <v>54.302951</v>
      </c>
      <c r="AN119" t="s">
        <v>400</v>
      </c>
      <c r="AO119" t="s">
        <v>401</v>
      </c>
      <c r="AR119">
        <v>0</v>
      </c>
      <c r="AS119">
        <v>0</v>
      </c>
      <c r="AT119">
        <v>118</v>
      </c>
    </row>
    <row r="120" spans="1:46" x14ac:dyDescent="0.25">
      <c r="A120">
        <v>24</v>
      </c>
      <c r="B120">
        <v>31</v>
      </c>
      <c r="C120">
        <v>701220</v>
      </c>
      <c r="D120">
        <v>24031701220</v>
      </c>
      <c r="E120">
        <v>7012.2</v>
      </c>
      <c r="F120" t="s">
        <v>402</v>
      </c>
      <c r="G120" t="s">
        <v>47</v>
      </c>
      <c r="H120" t="s">
        <v>48</v>
      </c>
      <c r="I120">
        <v>5862897</v>
      </c>
      <c r="J120">
        <v>33217</v>
      </c>
      <c r="K120">
        <v>24031701220</v>
      </c>
      <c r="L120">
        <v>701220</v>
      </c>
      <c r="M120">
        <v>0</v>
      </c>
      <c r="N120">
        <v>701220</v>
      </c>
      <c r="O120">
        <v>85.9</v>
      </c>
      <c r="P120">
        <v>14.1</v>
      </c>
      <c r="Q120">
        <v>0</v>
      </c>
      <c r="R120">
        <v>4212</v>
      </c>
      <c r="S120">
        <v>4.2000000000000003E-2</v>
      </c>
      <c r="T120">
        <v>6.6000000000000003E-2</v>
      </c>
      <c r="U120">
        <v>180529</v>
      </c>
      <c r="V120">
        <v>8.5999999999999993E-2</v>
      </c>
      <c r="W120">
        <v>5.8999999999999997E-2</v>
      </c>
      <c r="X120">
        <v>0.96199999999999997</v>
      </c>
      <c r="Y120">
        <v>2.7E-2</v>
      </c>
      <c r="Z120">
        <v>113.724</v>
      </c>
      <c r="AA120">
        <v>23882.04</v>
      </c>
      <c r="AB120">
        <v>15713.514227</v>
      </c>
      <c r="AC120">
        <v>8168.5257730000003</v>
      </c>
      <c r="AD120">
        <v>71.827633000000006</v>
      </c>
      <c r="AE120">
        <v>2.7</v>
      </c>
      <c r="AF120">
        <v>113.610276</v>
      </c>
      <c r="AG120">
        <v>18628.719239999999</v>
      </c>
      <c r="AH120">
        <v>5229.4387200000001</v>
      </c>
      <c r="AI120">
        <v>46.029628000000002</v>
      </c>
      <c r="AJ120">
        <v>1.8</v>
      </c>
      <c r="AK120">
        <v>14460.188190000001</v>
      </c>
      <c r="AL120">
        <v>1695.53</v>
      </c>
      <c r="AM120">
        <v>22.039356999999999</v>
      </c>
      <c r="AN120" t="s">
        <v>403</v>
      </c>
      <c r="AO120" t="s">
        <v>404</v>
      </c>
      <c r="AR120">
        <v>0</v>
      </c>
      <c r="AS120">
        <v>0</v>
      </c>
      <c r="AT120">
        <v>119</v>
      </c>
    </row>
    <row r="121" spans="1:46" x14ac:dyDescent="0.25">
      <c r="A121">
        <v>24</v>
      </c>
      <c r="B121">
        <v>31</v>
      </c>
      <c r="C121">
        <v>703206</v>
      </c>
      <c r="D121">
        <v>24031703206</v>
      </c>
      <c r="E121">
        <v>7032.06</v>
      </c>
      <c r="F121" t="s">
        <v>405</v>
      </c>
      <c r="G121" t="s">
        <v>47</v>
      </c>
      <c r="H121" t="s">
        <v>48</v>
      </c>
      <c r="I121">
        <v>2686534</v>
      </c>
      <c r="J121">
        <v>4563</v>
      </c>
      <c r="K121">
        <v>24031703206</v>
      </c>
      <c r="L121">
        <v>703206</v>
      </c>
      <c r="M121">
        <v>0</v>
      </c>
      <c r="N121">
        <v>703206</v>
      </c>
      <c r="O121">
        <v>81.5</v>
      </c>
      <c r="P121">
        <v>18.100000000000001</v>
      </c>
      <c r="Q121">
        <v>0.5</v>
      </c>
      <c r="R121">
        <v>4105</v>
      </c>
      <c r="S121">
        <v>0.10100000000000001</v>
      </c>
      <c r="T121">
        <v>9.4E-2</v>
      </c>
      <c r="U121">
        <v>93137</v>
      </c>
      <c r="V121">
        <v>0.23499999999999999</v>
      </c>
      <c r="W121">
        <v>0.247</v>
      </c>
      <c r="X121">
        <v>0.748</v>
      </c>
      <c r="Y121">
        <v>9.7000000000000003E-2</v>
      </c>
      <c r="Z121">
        <v>398.58318500000001</v>
      </c>
      <c r="AA121">
        <v>83702.468850000005</v>
      </c>
      <c r="AB121">
        <v>64826.904519999996</v>
      </c>
      <c r="AC121">
        <v>18875.564330000001</v>
      </c>
      <c r="AD121">
        <v>47.356650000000002</v>
      </c>
      <c r="AE121">
        <v>9.6999999999999993</v>
      </c>
      <c r="AF121">
        <v>398.185</v>
      </c>
      <c r="AG121">
        <v>65479.254280000001</v>
      </c>
      <c r="AH121">
        <v>18139.595720000001</v>
      </c>
      <c r="AI121">
        <v>45.555698</v>
      </c>
      <c r="AJ121">
        <v>9.9</v>
      </c>
      <c r="AK121">
        <v>70359.859511000002</v>
      </c>
      <c r="AL121">
        <v>9931.1200000000008</v>
      </c>
      <c r="AM121">
        <v>25.974716999999998</v>
      </c>
      <c r="AN121" t="s">
        <v>406</v>
      </c>
      <c r="AO121" t="s">
        <v>407</v>
      </c>
      <c r="AR121">
        <v>0</v>
      </c>
      <c r="AS121">
        <v>0</v>
      </c>
      <c r="AT121">
        <v>120</v>
      </c>
    </row>
    <row r="122" spans="1:46" x14ac:dyDescent="0.25">
      <c r="A122">
        <v>24</v>
      </c>
      <c r="B122">
        <v>31</v>
      </c>
      <c r="C122">
        <v>700904</v>
      </c>
      <c r="D122">
        <v>24031700904</v>
      </c>
      <c r="E122">
        <v>7009.04</v>
      </c>
      <c r="F122" t="s">
        <v>408</v>
      </c>
      <c r="G122" t="s">
        <v>47</v>
      </c>
      <c r="H122" t="s">
        <v>48</v>
      </c>
      <c r="I122">
        <v>1262219</v>
      </c>
      <c r="J122">
        <v>1173</v>
      </c>
      <c r="K122">
        <v>24031700904</v>
      </c>
      <c r="L122">
        <v>700904</v>
      </c>
      <c r="M122">
        <v>0</v>
      </c>
      <c r="N122">
        <v>700904</v>
      </c>
      <c r="O122">
        <v>61.5</v>
      </c>
      <c r="P122">
        <v>32.6</v>
      </c>
      <c r="Q122">
        <v>6</v>
      </c>
      <c r="R122">
        <v>2752</v>
      </c>
      <c r="S122">
        <v>3.2000000000000001E-2</v>
      </c>
      <c r="T122">
        <v>5.8999999999999997E-2</v>
      </c>
      <c r="U122">
        <v>68571</v>
      </c>
      <c r="V122">
        <v>8.4000000000000005E-2</v>
      </c>
      <c r="W122">
        <v>0.218</v>
      </c>
      <c r="X122">
        <v>0.106</v>
      </c>
      <c r="Y122">
        <v>0.11899999999999999</v>
      </c>
      <c r="Z122">
        <v>327.81548800000002</v>
      </c>
      <c r="AA122">
        <v>68841.252479999996</v>
      </c>
      <c r="AB122">
        <v>46803.377014999998</v>
      </c>
      <c r="AC122">
        <v>22037.875465000001</v>
      </c>
      <c r="AD122">
        <v>67.226461999999998</v>
      </c>
      <c r="AE122">
        <v>11.9</v>
      </c>
      <c r="AF122">
        <v>327.488</v>
      </c>
      <c r="AG122">
        <v>51235.541902999998</v>
      </c>
      <c r="AH122">
        <v>17536.938096999998</v>
      </c>
      <c r="AI122">
        <v>53.549864999999997</v>
      </c>
      <c r="AJ122">
        <v>11.9</v>
      </c>
      <c r="AK122">
        <v>59288.049772999999</v>
      </c>
      <c r="AL122">
        <v>12258.32</v>
      </c>
      <c r="AM122">
        <v>35.980124000000004</v>
      </c>
      <c r="AN122" t="s">
        <v>409</v>
      </c>
      <c r="AO122" t="s">
        <v>410</v>
      </c>
      <c r="AR122">
        <v>0</v>
      </c>
      <c r="AS122">
        <v>0</v>
      </c>
      <c r="AT122">
        <v>121</v>
      </c>
    </row>
    <row r="123" spans="1:46" x14ac:dyDescent="0.25">
      <c r="A123">
        <v>24</v>
      </c>
      <c r="B123">
        <v>33</v>
      </c>
      <c r="C123">
        <v>800210</v>
      </c>
      <c r="D123">
        <v>24033800210</v>
      </c>
      <c r="E123">
        <v>8002.1</v>
      </c>
      <c r="F123" t="s">
        <v>411</v>
      </c>
      <c r="G123" t="s">
        <v>47</v>
      </c>
      <c r="H123" t="s">
        <v>48</v>
      </c>
      <c r="I123">
        <v>939813</v>
      </c>
      <c r="J123">
        <v>0</v>
      </c>
      <c r="K123">
        <v>24033800210</v>
      </c>
      <c r="L123">
        <v>800210</v>
      </c>
      <c r="M123">
        <v>0</v>
      </c>
      <c r="N123">
        <v>800210</v>
      </c>
      <c r="O123">
        <v>94.9</v>
      </c>
      <c r="P123">
        <v>5</v>
      </c>
      <c r="Q123">
        <v>0</v>
      </c>
      <c r="R123">
        <v>3364</v>
      </c>
      <c r="S123">
        <v>0.10299999999999999</v>
      </c>
      <c r="T123">
        <v>0.10100000000000001</v>
      </c>
      <c r="U123">
        <v>60473</v>
      </c>
      <c r="V123">
        <v>0.78</v>
      </c>
      <c r="W123">
        <v>9.9000000000000005E-2</v>
      </c>
      <c r="X123">
        <v>0.129</v>
      </c>
      <c r="Y123">
        <v>0.23899999999999999</v>
      </c>
      <c r="Z123">
        <v>803.192004</v>
      </c>
      <c r="AA123">
        <v>168670.32084</v>
      </c>
      <c r="AB123">
        <v>140180.903341</v>
      </c>
      <c r="AC123">
        <v>28489.417498999999</v>
      </c>
      <c r="AD123">
        <v>35.470244999999998</v>
      </c>
      <c r="AE123">
        <v>23.9</v>
      </c>
      <c r="AF123">
        <v>803.99599999999998</v>
      </c>
      <c r="AG123">
        <v>139978.71095199999</v>
      </c>
      <c r="AH123">
        <v>28860.449047999999</v>
      </c>
      <c r="AI123">
        <v>35.896259000000001</v>
      </c>
      <c r="AJ123">
        <v>23.7</v>
      </c>
      <c r="AK123">
        <v>136036.27246199999</v>
      </c>
      <c r="AL123">
        <v>22580.720000000001</v>
      </c>
      <c r="AM123">
        <v>29.895603999999999</v>
      </c>
      <c r="AN123" t="s">
        <v>412</v>
      </c>
      <c r="AO123" t="s">
        <v>413</v>
      </c>
      <c r="AR123">
        <v>0</v>
      </c>
      <c r="AS123">
        <v>0</v>
      </c>
      <c r="AT123">
        <v>122</v>
      </c>
    </row>
    <row r="124" spans="1:46" x14ac:dyDescent="0.25">
      <c r="A124">
        <v>24</v>
      </c>
      <c r="B124">
        <v>31</v>
      </c>
      <c r="C124">
        <v>701102</v>
      </c>
      <c r="D124">
        <v>24031701102</v>
      </c>
      <c r="E124">
        <v>7011.02</v>
      </c>
      <c r="F124" t="s">
        <v>414</v>
      </c>
      <c r="G124" t="s">
        <v>47</v>
      </c>
      <c r="H124" t="s">
        <v>48</v>
      </c>
      <c r="I124">
        <v>2083350</v>
      </c>
      <c r="J124">
        <v>0</v>
      </c>
      <c r="K124">
        <v>24031701102</v>
      </c>
      <c r="L124">
        <v>701102</v>
      </c>
      <c r="M124">
        <v>0</v>
      </c>
      <c r="N124">
        <v>701102</v>
      </c>
      <c r="O124">
        <v>81</v>
      </c>
      <c r="P124">
        <v>18.2</v>
      </c>
      <c r="Q124">
        <v>0.8</v>
      </c>
      <c r="R124">
        <v>6135</v>
      </c>
      <c r="S124">
        <v>4.7E-2</v>
      </c>
      <c r="T124">
        <v>7.4999999999999997E-2</v>
      </c>
      <c r="U124">
        <v>79719</v>
      </c>
      <c r="V124">
        <v>0.08</v>
      </c>
      <c r="W124">
        <v>0.30599999999999999</v>
      </c>
      <c r="X124">
        <v>0.69299999999999995</v>
      </c>
      <c r="Y124">
        <v>5.3999999999999999E-2</v>
      </c>
      <c r="Z124">
        <v>331.29</v>
      </c>
      <c r="AA124">
        <v>69570.899999999994</v>
      </c>
      <c r="AB124">
        <v>40354.418543</v>
      </c>
      <c r="AC124">
        <v>29216.481457000002</v>
      </c>
      <c r="AD124">
        <v>88.190049000000002</v>
      </c>
      <c r="AE124">
        <v>5.4</v>
      </c>
      <c r="AF124">
        <v>330.95871</v>
      </c>
      <c r="AG124">
        <v>48297.185462000001</v>
      </c>
      <c r="AH124">
        <v>21204.143638000001</v>
      </c>
      <c r="AI124">
        <v>64.068849</v>
      </c>
      <c r="AJ124">
        <v>5.6</v>
      </c>
      <c r="AK124">
        <v>62996.016237999997</v>
      </c>
      <c r="AL124">
        <v>11973.98</v>
      </c>
      <c r="AM124">
        <v>33.540568999999998</v>
      </c>
      <c r="AN124" t="s">
        <v>415</v>
      </c>
      <c r="AO124" t="s">
        <v>416</v>
      </c>
      <c r="AR124">
        <v>0</v>
      </c>
      <c r="AS124">
        <v>0</v>
      </c>
      <c r="AT124">
        <v>123</v>
      </c>
    </row>
    <row r="125" spans="1:46" x14ac:dyDescent="0.25">
      <c r="A125">
        <v>24</v>
      </c>
      <c r="B125">
        <v>31</v>
      </c>
      <c r="C125">
        <v>703302</v>
      </c>
      <c r="D125">
        <v>24031703302</v>
      </c>
      <c r="E125">
        <v>7033.02</v>
      </c>
      <c r="F125" t="s">
        <v>417</v>
      </c>
      <c r="G125" t="s">
        <v>47</v>
      </c>
      <c r="H125" t="s">
        <v>48</v>
      </c>
      <c r="I125">
        <v>1652232</v>
      </c>
      <c r="J125">
        <v>16709</v>
      </c>
      <c r="K125">
        <v>24031703302</v>
      </c>
      <c r="L125">
        <v>703302</v>
      </c>
      <c r="M125">
        <v>0</v>
      </c>
      <c r="N125">
        <v>703302</v>
      </c>
      <c r="O125">
        <v>76.2</v>
      </c>
      <c r="P125">
        <v>23.3</v>
      </c>
      <c r="Q125">
        <v>0.5</v>
      </c>
      <c r="R125">
        <v>4354</v>
      </c>
      <c r="S125">
        <v>0.124</v>
      </c>
      <c r="T125">
        <v>4.9000000000000002E-2</v>
      </c>
      <c r="U125">
        <v>80469</v>
      </c>
      <c r="V125">
        <v>0.16800000000000001</v>
      </c>
      <c r="W125">
        <v>0.495</v>
      </c>
      <c r="X125">
        <v>0.69</v>
      </c>
      <c r="Y125">
        <v>6.9000000000000006E-2</v>
      </c>
      <c r="Z125">
        <v>300.42599999999999</v>
      </c>
      <c r="AA125">
        <v>63089.46</v>
      </c>
      <c r="AB125">
        <v>50429.568662999998</v>
      </c>
      <c r="AC125">
        <v>12659.891336999999</v>
      </c>
      <c r="AD125">
        <v>42.139798999999996</v>
      </c>
      <c r="AE125">
        <v>6.9</v>
      </c>
      <c r="AF125">
        <v>300.42599999999999</v>
      </c>
      <c r="AG125">
        <v>50456.651316000003</v>
      </c>
      <c r="AH125">
        <v>12632.808684</v>
      </c>
      <c r="AI125">
        <v>42.049652000000002</v>
      </c>
      <c r="AJ125">
        <v>7.7</v>
      </c>
      <c r="AK125">
        <v>56786.261332000002</v>
      </c>
      <c r="AL125">
        <v>14636.63</v>
      </c>
      <c r="AM125">
        <v>43.035111000000001</v>
      </c>
      <c r="AN125" t="s">
        <v>418</v>
      </c>
      <c r="AO125" t="s">
        <v>419</v>
      </c>
      <c r="AR125">
        <v>0</v>
      </c>
      <c r="AS125">
        <v>0</v>
      </c>
      <c r="AT125">
        <v>124</v>
      </c>
    </row>
    <row r="126" spans="1:46" x14ac:dyDescent="0.25">
      <c r="A126">
        <v>24</v>
      </c>
      <c r="B126">
        <v>31</v>
      </c>
      <c r="C126">
        <v>701001</v>
      </c>
      <c r="D126">
        <v>24031701001</v>
      </c>
      <c r="E126">
        <v>7010.01</v>
      </c>
      <c r="F126" t="s">
        <v>420</v>
      </c>
      <c r="G126" t="s">
        <v>47</v>
      </c>
      <c r="H126" t="s">
        <v>48</v>
      </c>
      <c r="I126">
        <v>4960760</v>
      </c>
      <c r="J126">
        <v>78469</v>
      </c>
      <c r="K126">
        <v>24031701001</v>
      </c>
      <c r="L126">
        <v>701001</v>
      </c>
      <c r="M126">
        <v>0</v>
      </c>
      <c r="N126">
        <v>701001</v>
      </c>
      <c r="O126">
        <v>80.599999999999994</v>
      </c>
      <c r="P126">
        <v>17.2</v>
      </c>
      <c r="Q126">
        <v>2.2999999999999998</v>
      </c>
      <c r="R126">
        <v>5740</v>
      </c>
      <c r="S126">
        <v>2.1999999999999999E-2</v>
      </c>
      <c r="T126">
        <v>6.8000000000000005E-2</v>
      </c>
      <c r="U126">
        <v>101346</v>
      </c>
      <c r="V126">
        <v>0.112</v>
      </c>
      <c r="W126">
        <v>0.11600000000000001</v>
      </c>
      <c r="X126">
        <v>0.74099999999999999</v>
      </c>
      <c r="Y126">
        <v>5.8000000000000003E-2</v>
      </c>
      <c r="Z126">
        <v>333.25292000000002</v>
      </c>
      <c r="AA126">
        <v>69983.113200000007</v>
      </c>
      <c r="AB126">
        <v>47040.337097000003</v>
      </c>
      <c r="AC126">
        <v>22942.776103</v>
      </c>
      <c r="AD126">
        <v>68.844936000000004</v>
      </c>
      <c r="AE126">
        <v>5.8</v>
      </c>
      <c r="AF126">
        <v>332.92</v>
      </c>
      <c r="AG126">
        <v>54737.664035000002</v>
      </c>
      <c r="AH126">
        <v>15175.535964999999</v>
      </c>
      <c r="AI126">
        <v>45.583131000000002</v>
      </c>
      <c r="AJ126">
        <v>5.5</v>
      </c>
      <c r="AK126">
        <v>47838.812657000002</v>
      </c>
      <c r="AL126">
        <v>14785.29</v>
      </c>
      <c r="AM126">
        <v>49.580120999999998</v>
      </c>
      <c r="AN126" t="s">
        <v>421</v>
      </c>
      <c r="AO126" t="s">
        <v>422</v>
      </c>
      <c r="AR126">
        <v>0</v>
      </c>
      <c r="AS126">
        <v>0</v>
      </c>
      <c r="AT126">
        <v>125</v>
      </c>
    </row>
    <row r="127" spans="1:46" x14ac:dyDescent="0.25">
      <c r="A127">
        <v>24</v>
      </c>
      <c r="B127">
        <v>31</v>
      </c>
      <c r="C127">
        <v>703301</v>
      </c>
      <c r="D127">
        <v>24031703301</v>
      </c>
      <c r="E127">
        <v>7033.01</v>
      </c>
      <c r="F127" t="s">
        <v>423</v>
      </c>
      <c r="G127" t="s">
        <v>47</v>
      </c>
      <c r="H127" t="s">
        <v>48</v>
      </c>
      <c r="I127">
        <v>1490891</v>
      </c>
      <c r="J127">
        <v>0</v>
      </c>
      <c r="K127">
        <v>24031703301</v>
      </c>
      <c r="L127">
        <v>703301</v>
      </c>
      <c r="M127">
        <v>0</v>
      </c>
      <c r="N127">
        <v>703301</v>
      </c>
      <c r="O127">
        <v>85.6</v>
      </c>
      <c r="P127">
        <v>14.4</v>
      </c>
      <c r="Q127">
        <v>0</v>
      </c>
      <c r="R127">
        <v>4682</v>
      </c>
      <c r="S127">
        <v>4.8000000000000001E-2</v>
      </c>
      <c r="T127">
        <v>6.8000000000000005E-2</v>
      </c>
      <c r="U127">
        <v>81790</v>
      </c>
      <c r="V127">
        <v>0.06</v>
      </c>
      <c r="W127">
        <v>0.46</v>
      </c>
      <c r="X127">
        <v>0.80900000000000005</v>
      </c>
      <c r="Y127">
        <v>1.7000000000000001E-2</v>
      </c>
      <c r="Z127">
        <v>79.593999999999994</v>
      </c>
      <c r="AA127">
        <v>16714.740000000002</v>
      </c>
      <c r="AB127">
        <v>13304.663025</v>
      </c>
      <c r="AC127">
        <v>3410.0769749999999</v>
      </c>
      <c r="AD127">
        <v>42.843392000000001</v>
      </c>
      <c r="AE127">
        <v>1.7</v>
      </c>
      <c r="AF127">
        <v>79.593999999999994</v>
      </c>
      <c r="AG127">
        <v>13438.703323</v>
      </c>
      <c r="AH127">
        <v>3276.0366770000001</v>
      </c>
      <c r="AI127">
        <v>41.159342000000002</v>
      </c>
      <c r="AJ127">
        <v>5.0999999999999996</v>
      </c>
      <c r="AK127">
        <v>35746.016745000001</v>
      </c>
      <c r="AL127">
        <v>10799.64</v>
      </c>
      <c r="AM127">
        <v>48.724738000000002</v>
      </c>
      <c r="AN127" t="s">
        <v>424</v>
      </c>
      <c r="AO127" t="s">
        <v>425</v>
      </c>
      <c r="AR127">
        <v>0</v>
      </c>
      <c r="AS127">
        <v>0</v>
      </c>
      <c r="AT127">
        <v>126</v>
      </c>
    </row>
    <row r="128" spans="1:46" x14ac:dyDescent="0.25">
      <c r="A128">
        <v>24</v>
      </c>
      <c r="B128">
        <v>31</v>
      </c>
      <c r="C128">
        <v>701418</v>
      </c>
      <c r="D128">
        <v>24031701418</v>
      </c>
      <c r="E128">
        <v>7014.18</v>
      </c>
      <c r="F128" t="s">
        <v>426</v>
      </c>
      <c r="G128" t="s">
        <v>47</v>
      </c>
      <c r="H128" t="s">
        <v>48</v>
      </c>
      <c r="I128">
        <v>1233672</v>
      </c>
      <c r="J128">
        <v>0</v>
      </c>
      <c r="K128">
        <v>24031701418</v>
      </c>
      <c r="L128">
        <v>701418</v>
      </c>
      <c r="M128">
        <v>0</v>
      </c>
      <c r="N128">
        <v>701418</v>
      </c>
      <c r="O128">
        <v>87.6</v>
      </c>
      <c r="P128">
        <v>12.4</v>
      </c>
      <c r="Q128">
        <v>0</v>
      </c>
      <c r="R128">
        <v>3629</v>
      </c>
      <c r="S128">
        <v>8.6999999999999994E-2</v>
      </c>
      <c r="T128">
        <v>0.04</v>
      </c>
      <c r="U128">
        <v>103750</v>
      </c>
      <c r="V128">
        <v>0.41499999999999998</v>
      </c>
      <c r="W128">
        <v>0.123</v>
      </c>
      <c r="X128">
        <v>0.88400000000000001</v>
      </c>
      <c r="Y128">
        <v>9.6000000000000002E-2</v>
      </c>
      <c r="Z128">
        <v>348.38400000000001</v>
      </c>
      <c r="AA128">
        <v>73160.639999999999</v>
      </c>
      <c r="AB128">
        <v>59506.269330000003</v>
      </c>
      <c r="AC128">
        <v>13654.37067</v>
      </c>
      <c r="AD128">
        <v>39.193449000000001</v>
      </c>
      <c r="AE128">
        <v>9.6</v>
      </c>
      <c r="AF128">
        <v>348.38400000000001</v>
      </c>
      <c r="AG128">
        <v>61709.884255999998</v>
      </c>
      <c r="AH128">
        <v>11450.755744</v>
      </c>
      <c r="AI128">
        <v>32.868201999999997</v>
      </c>
      <c r="AJ128">
        <v>9</v>
      </c>
      <c r="AK128">
        <v>51050.500733000001</v>
      </c>
      <c r="AL128">
        <v>14589.2</v>
      </c>
      <c r="AM128">
        <v>46.674982</v>
      </c>
      <c r="AN128" t="s">
        <v>427</v>
      </c>
      <c r="AO128" t="s">
        <v>428</v>
      </c>
      <c r="AR128">
        <v>0</v>
      </c>
      <c r="AS128">
        <v>0</v>
      </c>
      <c r="AT128">
        <v>127</v>
      </c>
    </row>
    <row r="129" spans="1:46" x14ac:dyDescent="0.25">
      <c r="A129">
        <v>24</v>
      </c>
      <c r="B129">
        <v>31</v>
      </c>
      <c r="C129">
        <v>703402</v>
      </c>
      <c r="D129">
        <v>24031703402</v>
      </c>
      <c r="E129">
        <v>7034.02</v>
      </c>
      <c r="F129" t="s">
        <v>429</v>
      </c>
      <c r="G129" t="s">
        <v>47</v>
      </c>
      <c r="H129" t="s">
        <v>48</v>
      </c>
      <c r="I129">
        <v>1257675</v>
      </c>
      <c r="J129">
        <v>0</v>
      </c>
      <c r="K129">
        <v>24031703402</v>
      </c>
      <c r="L129">
        <v>703402</v>
      </c>
      <c r="M129">
        <v>0</v>
      </c>
      <c r="N129">
        <v>703402</v>
      </c>
      <c r="O129">
        <v>87.4</v>
      </c>
      <c r="P129">
        <v>12.5</v>
      </c>
      <c r="Q129">
        <v>0</v>
      </c>
      <c r="R129">
        <v>3488</v>
      </c>
      <c r="S129">
        <v>3.7999999999999999E-2</v>
      </c>
      <c r="T129">
        <v>2.5000000000000001E-2</v>
      </c>
      <c r="U129">
        <v>94750</v>
      </c>
      <c r="V129">
        <v>9.5000000000000001E-2</v>
      </c>
      <c r="W129">
        <v>0.50600000000000001</v>
      </c>
      <c r="X129">
        <v>0.92800000000000005</v>
      </c>
      <c r="Y129">
        <v>0</v>
      </c>
      <c r="Z129">
        <v>0</v>
      </c>
      <c r="AA129">
        <v>0</v>
      </c>
      <c r="AB129">
        <v>0</v>
      </c>
      <c r="AC129">
        <v>0</v>
      </c>
      <c r="AD129">
        <v>0</v>
      </c>
      <c r="AE129">
        <v>0</v>
      </c>
      <c r="AF129">
        <v>0</v>
      </c>
      <c r="AG129">
        <v>0</v>
      </c>
      <c r="AH129">
        <v>0</v>
      </c>
      <c r="AI129">
        <v>0</v>
      </c>
      <c r="AJ129">
        <v>2</v>
      </c>
      <c r="AK129">
        <v>12250.272451999999</v>
      </c>
      <c r="AL129">
        <v>2038.13</v>
      </c>
      <c r="AM129">
        <v>29.954844999999999</v>
      </c>
      <c r="AN129" t="s">
        <v>430</v>
      </c>
      <c r="AO129" t="s">
        <v>431</v>
      </c>
      <c r="AR129">
        <v>0</v>
      </c>
      <c r="AS129">
        <v>0</v>
      </c>
      <c r="AT129">
        <v>128</v>
      </c>
    </row>
    <row r="130" spans="1:46" x14ac:dyDescent="0.25">
      <c r="A130">
        <v>24</v>
      </c>
      <c r="B130">
        <v>31</v>
      </c>
      <c r="C130">
        <v>701506</v>
      </c>
      <c r="D130">
        <v>24031701506</v>
      </c>
      <c r="E130">
        <v>7015.06</v>
      </c>
      <c r="F130" t="s">
        <v>432</v>
      </c>
      <c r="G130" t="s">
        <v>47</v>
      </c>
      <c r="H130" t="s">
        <v>48</v>
      </c>
      <c r="I130">
        <v>6076581</v>
      </c>
      <c r="J130">
        <v>3248</v>
      </c>
      <c r="K130">
        <v>24031701506</v>
      </c>
      <c r="L130">
        <v>701506</v>
      </c>
      <c r="M130">
        <v>0</v>
      </c>
      <c r="N130">
        <v>701506</v>
      </c>
      <c r="O130">
        <v>88.8</v>
      </c>
      <c r="P130">
        <v>10.9</v>
      </c>
      <c r="Q130">
        <v>0.3</v>
      </c>
      <c r="R130">
        <v>5430</v>
      </c>
      <c r="S130">
        <v>0.08</v>
      </c>
      <c r="T130">
        <v>7.3999999999999996E-2</v>
      </c>
      <c r="U130">
        <v>134208</v>
      </c>
      <c r="V130">
        <v>0.309</v>
      </c>
      <c r="W130">
        <v>0.13400000000000001</v>
      </c>
      <c r="X130">
        <v>0.85299999999999998</v>
      </c>
      <c r="Y130">
        <v>8.2000000000000003E-2</v>
      </c>
      <c r="Z130">
        <v>445.26</v>
      </c>
      <c r="AA130">
        <v>93504.6</v>
      </c>
      <c r="AB130">
        <v>57307.664859999997</v>
      </c>
      <c r="AC130">
        <v>36196.935140000001</v>
      </c>
      <c r="AD130">
        <v>81.293930000000003</v>
      </c>
      <c r="AE130">
        <v>8.1999999999999993</v>
      </c>
      <c r="AF130">
        <v>445.70526000000001</v>
      </c>
      <c r="AG130">
        <v>61357.535361000002</v>
      </c>
      <c r="AH130">
        <v>32240.569239</v>
      </c>
      <c r="AI130">
        <v>72.336074999999994</v>
      </c>
      <c r="AJ130">
        <v>5.9</v>
      </c>
      <c r="AK130">
        <v>51600.024106999997</v>
      </c>
      <c r="AL130">
        <v>10399.540000000001</v>
      </c>
      <c r="AM130">
        <v>35.224485999999999</v>
      </c>
      <c r="AN130" t="s">
        <v>433</v>
      </c>
      <c r="AO130" t="s">
        <v>434</v>
      </c>
      <c r="AR130">
        <v>0</v>
      </c>
      <c r="AS130">
        <v>0</v>
      </c>
      <c r="AT130">
        <v>129</v>
      </c>
    </row>
    <row r="131" spans="1:46" x14ac:dyDescent="0.25">
      <c r="A131">
        <v>24</v>
      </c>
      <c r="B131">
        <v>31</v>
      </c>
      <c r="C131">
        <v>701503</v>
      </c>
      <c r="D131">
        <v>24031701503</v>
      </c>
      <c r="E131">
        <v>7015.03</v>
      </c>
      <c r="F131" t="s">
        <v>435</v>
      </c>
      <c r="G131" t="s">
        <v>47</v>
      </c>
      <c r="H131" t="s">
        <v>48</v>
      </c>
      <c r="I131">
        <v>4436325</v>
      </c>
      <c r="J131">
        <v>2724</v>
      </c>
      <c r="K131">
        <v>24031701503</v>
      </c>
      <c r="L131">
        <v>701503</v>
      </c>
      <c r="M131">
        <v>0</v>
      </c>
      <c r="N131">
        <v>701503</v>
      </c>
      <c r="O131">
        <v>87.6</v>
      </c>
      <c r="P131">
        <v>12</v>
      </c>
      <c r="Q131">
        <v>0.4</v>
      </c>
      <c r="R131">
        <v>6900</v>
      </c>
      <c r="S131">
        <v>7.2999999999999995E-2</v>
      </c>
      <c r="T131">
        <v>0.01</v>
      </c>
      <c r="U131">
        <v>93095</v>
      </c>
      <c r="V131">
        <v>0.30099999999999999</v>
      </c>
      <c r="W131">
        <v>0.191</v>
      </c>
      <c r="X131">
        <v>0.96199999999999997</v>
      </c>
      <c r="Y131">
        <v>5.8999999999999997E-2</v>
      </c>
      <c r="Z131">
        <v>407.1</v>
      </c>
      <c r="AA131">
        <v>85491</v>
      </c>
      <c r="AB131">
        <v>55468.943293999997</v>
      </c>
      <c r="AC131">
        <v>30022.056705999999</v>
      </c>
      <c r="AD131">
        <v>73.746148000000005</v>
      </c>
      <c r="AE131">
        <v>5.9</v>
      </c>
      <c r="AF131">
        <v>407.1</v>
      </c>
      <c r="AG131">
        <v>57857.604582</v>
      </c>
      <c r="AH131">
        <v>27633.395418</v>
      </c>
      <c r="AI131">
        <v>67.878642999999997</v>
      </c>
      <c r="AJ131">
        <v>6.6</v>
      </c>
      <c r="AK131">
        <v>73060.247713000004</v>
      </c>
      <c r="AL131">
        <v>24361.69</v>
      </c>
      <c r="AM131">
        <v>52.513382</v>
      </c>
      <c r="AN131" t="s">
        <v>436</v>
      </c>
      <c r="AO131" t="s">
        <v>437</v>
      </c>
      <c r="AR131">
        <v>0</v>
      </c>
      <c r="AS131">
        <v>0</v>
      </c>
      <c r="AT131">
        <v>130</v>
      </c>
    </row>
    <row r="132" spans="1:46" x14ac:dyDescent="0.25">
      <c r="A132">
        <v>24</v>
      </c>
      <c r="B132">
        <v>33</v>
      </c>
      <c r="C132">
        <v>800215</v>
      </c>
      <c r="D132">
        <v>24033800215</v>
      </c>
      <c r="E132">
        <v>8002.15</v>
      </c>
      <c r="F132" t="s">
        <v>438</v>
      </c>
      <c r="G132" t="s">
        <v>47</v>
      </c>
      <c r="H132" t="s">
        <v>48</v>
      </c>
      <c r="I132">
        <v>1424236</v>
      </c>
      <c r="J132">
        <v>0</v>
      </c>
      <c r="K132">
        <v>24033800215</v>
      </c>
      <c r="L132">
        <v>800215</v>
      </c>
      <c r="M132">
        <v>0</v>
      </c>
      <c r="N132">
        <v>800215</v>
      </c>
      <c r="O132">
        <v>95.3</v>
      </c>
      <c r="P132">
        <v>4.7</v>
      </c>
      <c r="Q132">
        <v>0</v>
      </c>
      <c r="R132">
        <v>2553</v>
      </c>
      <c r="S132">
        <v>6.8000000000000005E-2</v>
      </c>
      <c r="T132">
        <v>2.5999999999999999E-2</v>
      </c>
      <c r="U132">
        <v>72232</v>
      </c>
      <c r="V132">
        <v>0.71099999999999997</v>
      </c>
      <c r="W132">
        <v>0.193</v>
      </c>
      <c r="X132">
        <v>0.53200000000000003</v>
      </c>
      <c r="Y132">
        <v>0.14399999999999999</v>
      </c>
      <c r="Z132">
        <v>367.63200000000001</v>
      </c>
      <c r="AA132">
        <v>77202.720000000001</v>
      </c>
      <c r="AB132">
        <v>62488.062109999999</v>
      </c>
      <c r="AC132">
        <v>14714.65789</v>
      </c>
      <c r="AD132">
        <v>40.025509</v>
      </c>
      <c r="AE132">
        <v>14.4</v>
      </c>
      <c r="AF132">
        <v>367.26436799999999</v>
      </c>
      <c r="AG132">
        <v>62146.196381000002</v>
      </c>
      <c r="AH132">
        <v>14979.320899</v>
      </c>
      <c r="AI132">
        <v>40.786208000000002</v>
      </c>
      <c r="AJ132">
        <v>12.5</v>
      </c>
      <c r="AK132">
        <v>55639.915121999999</v>
      </c>
      <c r="AL132">
        <v>11533.84</v>
      </c>
      <c r="AM132">
        <v>36.057321000000002</v>
      </c>
      <c r="AN132" t="s">
        <v>439</v>
      </c>
      <c r="AO132" t="s">
        <v>440</v>
      </c>
      <c r="AR132">
        <v>0</v>
      </c>
      <c r="AS132">
        <v>0</v>
      </c>
      <c r="AT132">
        <v>131</v>
      </c>
    </row>
    <row r="133" spans="1:46" x14ac:dyDescent="0.25">
      <c r="A133">
        <v>24</v>
      </c>
      <c r="B133">
        <v>31</v>
      </c>
      <c r="C133">
        <v>701002</v>
      </c>
      <c r="D133">
        <v>24031701002</v>
      </c>
      <c r="E133">
        <v>7010.02</v>
      </c>
      <c r="F133" t="s">
        <v>441</v>
      </c>
      <c r="G133" t="s">
        <v>47</v>
      </c>
      <c r="H133" t="s">
        <v>48</v>
      </c>
      <c r="I133">
        <v>2677971</v>
      </c>
      <c r="J133">
        <v>2681</v>
      </c>
      <c r="K133">
        <v>24031701002</v>
      </c>
      <c r="L133">
        <v>701002</v>
      </c>
      <c r="M133">
        <v>0</v>
      </c>
      <c r="N133">
        <v>701002</v>
      </c>
      <c r="O133">
        <v>91.7</v>
      </c>
      <c r="P133">
        <v>7.9</v>
      </c>
      <c r="Q133">
        <v>0.4</v>
      </c>
      <c r="R133">
        <v>3669</v>
      </c>
      <c r="S133">
        <v>2.1000000000000001E-2</v>
      </c>
      <c r="T133">
        <v>1.0999999999999999E-2</v>
      </c>
      <c r="U133">
        <v>203125</v>
      </c>
      <c r="V133">
        <v>1.7999999999999999E-2</v>
      </c>
      <c r="W133">
        <v>6.2E-2</v>
      </c>
      <c r="X133">
        <v>0.92300000000000004</v>
      </c>
      <c r="Y133">
        <v>0</v>
      </c>
      <c r="Z133">
        <v>0</v>
      </c>
      <c r="AA133">
        <v>0</v>
      </c>
      <c r="AB133">
        <v>0</v>
      </c>
      <c r="AC133">
        <v>0</v>
      </c>
      <c r="AD133">
        <v>0</v>
      </c>
      <c r="AE133">
        <v>0</v>
      </c>
      <c r="AF133">
        <v>0</v>
      </c>
      <c r="AG133">
        <v>0</v>
      </c>
      <c r="AH133">
        <v>0</v>
      </c>
      <c r="AI133">
        <v>0</v>
      </c>
      <c r="AJ133">
        <v>0</v>
      </c>
      <c r="AK133">
        <v>0</v>
      </c>
      <c r="AL133">
        <v>0</v>
      </c>
      <c r="AM133">
        <v>0</v>
      </c>
      <c r="AN133" t="s">
        <v>442</v>
      </c>
      <c r="AO133" t="s">
        <v>443</v>
      </c>
      <c r="AR133">
        <v>0</v>
      </c>
      <c r="AS133">
        <v>0</v>
      </c>
      <c r="AT133">
        <v>132</v>
      </c>
    </row>
    <row r="134" spans="1:46" x14ac:dyDescent="0.25">
      <c r="A134">
        <v>24</v>
      </c>
      <c r="B134">
        <v>33</v>
      </c>
      <c r="C134">
        <v>800214</v>
      </c>
      <c r="D134">
        <v>24033800214</v>
      </c>
      <c r="E134">
        <v>8002.14</v>
      </c>
      <c r="F134" t="s">
        <v>444</v>
      </c>
      <c r="G134" t="s">
        <v>47</v>
      </c>
      <c r="H134" t="s">
        <v>48</v>
      </c>
      <c r="I134">
        <v>727985</v>
      </c>
      <c r="J134">
        <v>0</v>
      </c>
      <c r="K134">
        <v>24033800214</v>
      </c>
      <c r="L134">
        <v>800214</v>
      </c>
      <c r="M134">
        <v>0</v>
      </c>
      <c r="N134">
        <v>800214</v>
      </c>
      <c r="O134">
        <v>86.8</v>
      </c>
      <c r="P134">
        <v>13.2</v>
      </c>
      <c r="Q134">
        <v>0</v>
      </c>
      <c r="R134">
        <v>2569</v>
      </c>
      <c r="S134">
        <v>7.6999999999999999E-2</v>
      </c>
      <c r="T134">
        <v>0.13800000000000001</v>
      </c>
      <c r="U134">
        <v>54286</v>
      </c>
      <c r="V134">
        <v>0.71199999999999997</v>
      </c>
      <c r="W134">
        <v>8.3000000000000004E-2</v>
      </c>
      <c r="X134">
        <v>0.188</v>
      </c>
      <c r="Y134">
        <v>0.22500000000000001</v>
      </c>
      <c r="Z134">
        <v>578.02499999999998</v>
      </c>
      <c r="AA134">
        <v>121385.25</v>
      </c>
      <c r="AB134">
        <v>104222.339133</v>
      </c>
      <c r="AC134">
        <v>17162.910866999999</v>
      </c>
      <c r="AD134">
        <v>29.692333000000001</v>
      </c>
      <c r="AE134">
        <v>22.5</v>
      </c>
      <c r="AF134">
        <v>578.02499999999998</v>
      </c>
      <c r="AG134">
        <v>104002.04059999999</v>
      </c>
      <c r="AH134">
        <v>17383.2094</v>
      </c>
      <c r="AI134">
        <v>30.073456</v>
      </c>
      <c r="AJ134">
        <v>19</v>
      </c>
      <c r="AK134">
        <v>77009.024778999999</v>
      </c>
      <c r="AL134">
        <v>15519.07</v>
      </c>
      <c r="AM134">
        <v>35.221794000000003</v>
      </c>
      <c r="AN134" t="s">
        <v>445</v>
      </c>
      <c r="AO134" t="s">
        <v>446</v>
      </c>
      <c r="AR134">
        <v>0</v>
      </c>
      <c r="AS134">
        <v>0</v>
      </c>
      <c r="AT134">
        <v>133</v>
      </c>
    </row>
    <row r="135" spans="1:46" x14ac:dyDescent="0.25">
      <c r="A135">
        <v>24</v>
      </c>
      <c r="B135">
        <v>31</v>
      </c>
      <c r="C135">
        <v>701219</v>
      </c>
      <c r="D135">
        <v>24031701219</v>
      </c>
      <c r="E135">
        <v>7012.19</v>
      </c>
      <c r="F135" t="s">
        <v>447</v>
      </c>
      <c r="G135" t="s">
        <v>47</v>
      </c>
      <c r="H135" t="s">
        <v>48</v>
      </c>
      <c r="I135">
        <v>2253594</v>
      </c>
      <c r="J135">
        <v>1538</v>
      </c>
      <c r="K135">
        <v>24031701219</v>
      </c>
      <c r="L135">
        <v>701219</v>
      </c>
      <c r="M135">
        <v>0</v>
      </c>
      <c r="N135">
        <v>701219</v>
      </c>
      <c r="O135">
        <v>62.1</v>
      </c>
      <c r="P135">
        <v>31.9</v>
      </c>
      <c r="Q135">
        <v>6</v>
      </c>
      <c r="R135">
        <v>3418</v>
      </c>
      <c r="S135">
        <v>0.16500000000000001</v>
      </c>
      <c r="T135">
        <v>0.152</v>
      </c>
      <c r="U135">
        <v>59375</v>
      </c>
      <c r="V135">
        <v>0.155</v>
      </c>
      <c r="W135">
        <v>0.30299999999999999</v>
      </c>
      <c r="X135">
        <v>1.4999999999999999E-2</v>
      </c>
      <c r="Y135">
        <v>0.21</v>
      </c>
      <c r="Z135">
        <v>717.78</v>
      </c>
      <c r="AA135">
        <v>150733.79999999999</v>
      </c>
      <c r="AB135">
        <v>129356.89310099999</v>
      </c>
      <c r="AC135">
        <v>21376.906899000001</v>
      </c>
      <c r="AD135">
        <v>29.781976</v>
      </c>
      <c r="AE135">
        <v>21</v>
      </c>
      <c r="AF135">
        <v>717.78</v>
      </c>
      <c r="AG135">
        <v>130663.42301699999</v>
      </c>
      <c r="AH135">
        <v>20070.376982999998</v>
      </c>
      <c r="AI135">
        <v>27.961739000000001</v>
      </c>
      <c r="AJ135">
        <v>21.5</v>
      </c>
      <c r="AK135">
        <v>114647.854353</v>
      </c>
      <c r="AL135">
        <v>19808.849999999999</v>
      </c>
      <c r="AM135">
        <v>30.938268999999998</v>
      </c>
      <c r="AN135" t="s">
        <v>448</v>
      </c>
      <c r="AO135" t="s">
        <v>449</v>
      </c>
      <c r="AR135">
        <v>0</v>
      </c>
      <c r="AS135">
        <v>0</v>
      </c>
      <c r="AT135">
        <v>134</v>
      </c>
    </row>
    <row r="136" spans="1:46" x14ac:dyDescent="0.25">
      <c r="A136">
        <v>24</v>
      </c>
      <c r="B136">
        <v>31</v>
      </c>
      <c r="C136">
        <v>701420</v>
      </c>
      <c r="D136">
        <v>24031701420</v>
      </c>
      <c r="E136">
        <v>7014.2</v>
      </c>
      <c r="F136" t="s">
        <v>450</v>
      </c>
      <c r="G136" t="s">
        <v>47</v>
      </c>
      <c r="H136" t="s">
        <v>48</v>
      </c>
      <c r="I136">
        <v>2672049</v>
      </c>
      <c r="J136">
        <v>6692</v>
      </c>
      <c r="K136">
        <v>24031701420</v>
      </c>
      <c r="L136">
        <v>701420</v>
      </c>
      <c r="M136">
        <v>0</v>
      </c>
      <c r="N136">
        <v>701420</v>
      </c>
      <c r="O136">
        <v>86.9</v>
      </c>
      <c r="P136">
        <v>11.3</v>
      </c>
      <c r="Q136">
        <v>1.8</v>
      </c>
      <c r="R136">
        <v>6972</v>
      </c>
      <c r="S136">
        <v>5.1999999999999998E-2</v>
      </c>
      <c r="T136">
        <v>7.3999999999999996E-2</v>
      </c>
      <c r="U136">
        <v>68367</v>
      </c>
      <c r="V136">
        <v>0.317</v>
      </c>
      <c r="W136">
        <v>0.1</v>
      </c>
      <c r="X136">
        <v>0.54500000000000004</v>
      </c>
      <c r="Y136">
        <v>0.124</v>
      </c>
      <c r="Z136">
        <v>864.52800000000002</v>
      </c>
      <c r="AA136">
        <v>181550.88</v>
      </c>
      <c r="AB136">
        <v>140960.72321299999</v>
      </c>
      <c r="AC136">
        <v>40590.156787</v>
      </c>
      <c r="AD136">
        <v>46.950656000000002</v>
      </c>
      <c r="AE136">
        <v>12.4</v>
      </c>
      <c r="AF136">
        <v>864.52800000000002</v>
      </c>
      <c r="AG136">
        <v>147563.698152</v>
      </c>
      <c r="AH136">
        <v>33987.181848</v>
      </c>
      <c r="AI136">
        <v>39.312990999999997</v>
      </c>
      <c r="AJ136">
        <v>12.9</v>
      </c>
      <c r="AK136">
        <v>129351.931512</v>
      </c>
      <c r="AL136">
        <v>54507.9</v>
      </c>
      <c r="AM136">
        <v>62.257528999999998</v>
      </c>
      <c r="AN136" t="s">
        <v>451</v>
      </c>
      <c r="AO136" t="s">
        <v>452</v>
      </c>
      <c r="AR136">
        <v>0</v>
      </c>
      <c r="AS136">
        <v>0</v>
      </c>
      <c r="AT136">
        <v>135</v>
      </c>
    </row>
    <row r="137" spans="1:46" x14ac:dyDescent="0.25">
      <c r="A137">
        <v>24</v>
      </c>
      <c r="B137">
        <v>31</v>
      </c>
      <c r="C137">
        <v>701210</v>
      </c>
      <c r="D137">
        <v>24031701210</v>
      </c>
      <c r="E137">
        <v>7012.1</v>
      </c>
      <c r="F137" t="s">
        <v>453</v>
      </c>
      <c r="G137" t="s">
        <v>47</v>
      </c>
      <c r="H137" t="s">
        <v>48</v>
      </c>
      <c r="I137">
        <v>2571865</v>
      </c>
      <c r="J137">
        <v>21758</v>
      </c>
      <c r="K137">
        <v>24031701210</v>
      </c>
      <c r="L137">
        <v>701210</v>
      </c>
      <c r="M137">
        <v>0</v>
      </c>
      <c r="N137">
        <v>701210</v>
      </c>
      <c r="O137">
        <v>89.9</v>
      </c>
      <c r="P137">
        <v>10.1</v>
      </c>
      <c r="Q137">
        <v>0</v>
      </c>
      <c r="R137">
        <v>4028</v>
      </c>
      <c r="S137">
        <v>3.9E-2</v>
      </c>
      <c r="T137">
        <v>7.0000000000000001E-3</v>
      </c>
      <c r="U137">
        <v>185556</v>
      </c>
      <c r="V137">
        <v>8.9999999999999993E-3</v>
      </c>
      <c r="W137">
        <v>0.06</v>
      </c>
      <c r="X137">
        <v>0.94</v>
      </c>
      <c r="Y137">
        <v>8.9999999999999993E-3</v>
      </c>
      <c r="Z137">
        <v>36.252000000000002</v>
      </c>
      <c r="AA137">
        <v>7612.92</v>
      </c>
      <c r="AB137">
        <v>5129.1479099999997</v>
      </c>
      <c r="AC137">
        <v>2483.7720899999999</v>
      </c>
      <c r="AD137">
        <v>68.514071000000001</v>
      </c>
      <c r="AE137">
        <v>0.9</v>
      </c>
      <c r="AF137">
        <v>36.252000000000002</v>
      </c>
      <c r="AG137">
        <v>6027.6161419999999</v>
      </c>
      <c r="AH137">
        <v>1585.303858</v>
      </c>
      <c r="AI137">
        <v>43.730108000000001</v>
      </c>
      <c r="AJ137">
        <v>1.1000000000000001</v>
      </c>
      <c r="AK137">
        <v>7348.1987959999997</v>
      </c>
      <c r="AL137">
        <v>1938</v>
      </c>
      <c r="AM137">
        <v>43.826349999999998</v>
      </c>
      <c r="AN137" t="s">
        <v>454</v>
      </c>
      <c r="AO137" t="s">
        <v>455</v>
      </c>
      <c r="AR137">
        <v>0</v>
      </c>
      <c r="AS137">
        <v>0</v>
      </c>
      <c r="AT137">
        <v>136</v>
      </c>
    </row>
    <row r="138" spans="1:46" x14ac:dyDescent="0.25">
      <c r="A138">
        <v>24</v>
      </c>
      <c r="B138">
        <v>31</v>
      </c>
      <c r="C138">
        <v>703501</v>
      </c>
      <c r="D138">
        <v>24031703501</v>
      </c>
      <c r="E138">
        <v>7035.01</v>
      </c>
      <c r="F138" t="s">
        <v>456</v>
      </c>
      <c r="G138" t="s">
        <v>47</v>
      </c>
      <c r="H138" t="s">
        <v>48</v>
      </c>
      <c r="I138">
        <v>2235425</v>
      </c>
      <c r="J138">
        <v>82403</v>
      </c>
      <c r="K138">
        <v>24031703501</v>
      </c>
      <c r="L138">
        <v>703501</v>
      </c>
      <c r="M138">
        <v>0</v>
      </c>
      <c r="N138">
        <v>703501</v>
      </c>
      <c r="O138">
        <v>70.400000000000006</v>
      </c>
      <c r="P138">
        <v>27.9</v>
      </c>
      <c r="Q138">
        <v>1.5</v>
      </c>
      <c r="R138">
        <v>6907</v>
      </c>
      <c r="S138">
        <v>6.3E-2</v>
      </c>
      <c r="T138">
        <v>0.185</v>
      </c>
      <c r="U138">
        <v>56845</v>
      </c>
      <c r="V138">
        <v>0.34</v>
      </c>
      <c r="W138">
        <v>0.38300000000000001</v>
      </c>
      <c r="X138">
        <v>0.56499999999999995</v>
      </c>
      <c r="Y138">
        <v>0.112</v>
      </c>
      <c r="Z138">
        <v>772.036832</v>
      </c>
      <c r="AA138">
        <v>162127.73472000001</v>
      </c>
      <c r="AB138">
        <v>128126.888698</v>
      </c>
      <c r="AC138">
        <v>34000.846021999998</v>
      </c>
      <c r="AD138">
        <v>44.040444999999998</v>
      </c>
      <c r="AE138">
        <v>11.2</v>
      </c>
      <c r="AF138">
        <v>773.58399999999995</v>
      </c>
      <c r="AG138">
        <v>129064.996753</v>
      </c>
      <c r="AH138">
        <v>33387.643247</v>
      </c>
      <c r="AI138">
        <v>43.159686999999998</v>
      </c>
      <c r="AJ138">
        <v>12.5</v>
      </c>
      <c r="AK138">
        <v>150515.398219</v>
      </c>
      <c r="AL138">
        <v>28404.6</v>
      </c>
      <c r="AM138">
        <v>33.338735999999997</v>
      </c>
      <c r="AN138" t="s">
        <v>457</v>
      </c>
      <c r="AO138" t="s">
        <v>458</v>
      </c>
      <c r="AR138">
        <v>0</v>
      </c>
      <c r="AS138">
        <v>0</v>
      </c>
      <c r="AT138">
        <v>137</v>
      </c>
    </row>
    <row r="139" spans="1:46" x14ac:dyDescent="0.25">
      <c r="A139">
        <v>24</v>
      </c>
      <c r="B139">
        <v>31</v>
      </c>
      <c r="C139">
        <v>703401</v>
      </c>
      <c r="D139">
        <v>24031703401</v>
      </c>
      <c r="E139">
        <v>7034.01</v>
      </c>
      <c r="F139" t="s">
        <v>459</v>
      </c>
      <c r="G139" t="s">
        <v>47</v>
      </c>
      <c r="H139" t="s">
        <v>48</v>
      </c>
      <c r="I139">
        <v>1756593</v>
      </c>
      <c r="J139">
        <v>139</v>
      </c>
      <c r="K139">
        <v>24031703401</v>
      </c>
      <c r="L139">
        <v>703401</v>
      </c>
      <c r="M139">
        <v>0</v>
      </c>
      <c r="N139">
        <v>703401</v>
      </c>
      <c r="O139">
        <v>76.3</v>
      </c>
      <c r="P139">
        <v>22.7</v>
      </c>
      <c r="Q139">
        <v>1.1000000000000001</v>
      </c>
      <c r="R139">
        <v>5305</v>
      </c>
      <c r="S139">
        <v>6.2E-2</v>
      </c>
      <c r="T139">
        <v>0.11</v>
      </c>
      <c r="U139">
        <v>76282</v>
      </c>
      <c r="V139">
        <v>0.153</v>
      </c>
      <c r="W139">
        <v>0.441</v>
      </c>
      <c r="X139">
        <v>0.81100000000000005</v>
      </c>
      <c r="Y139">
        <v>4.2999999999999997E-2</v>
      </c>
      <c r="Z139">
        <v>228.34311500000001</v>
      </c>
      <c r="AA139">
        <v>47952.054150000004</v>
      </c>
      <c r="AB139">
        <v>37486.837916999997</v>
      </c>
      <c r="AC139">
        <v>10465.216232999999</v>
      </c>
      <c r="AD139">
        <v>45.831099999999999</v>
      </c>
      <c r="AE139">
        <v>4.3</v>
      </c>
      <c r="AF139">
        <v>228.11500000000001</v>
      </c>
      <c r="AG139">
        <v>37519.505320999997</v>
      </c>
      <c r="AH139">
        <v>10384.644679000001</v>
      </c>
      <c r="AI139">
        <v>45.523726000000003</v>
      </c>
      <c r="AJ139">
        <v>6.5</v>
      </c>
      <c r="AK139">
        <v>61797.260672999997</v>
      </c>
      <c r="AL139">
        <v>11748.94</v>
      </c>
      <c r="AM139">
        <v>33.547311000000001</v>
      </c>
      <c r="AN139" t="s">
        <v>460</v>
      </c>
      <c r="AO139" t="s">
        <v>461</v>
      </c>
      <c r="AR139">
        <v>0</v>
      </c>
      <c r="AS139">
        <v>0</v>
      </c>
      <c r="AT139">
        <v>138</v>
      </c>
    </row>
    <row r="140" spans="1:46" x14ac:dyDescent="0.25">
      <c r="A140">
        <v>24</v>
      </c>
      <c r="B140">
        <v>33</v>
      </c>
      <c r="C140">
        <v>800208</v>
      </c>
      <c r="D140">
        <v>24033800208</v>
      </c>
      <c r="E140">
        <v>8002.08</v>
      </c>
      <c r="F140" t="s">
        <v>462</v>
      </c>
      <c r="G140" t="s">
        <v>47</v>
      </c>
      <c r="H140" t="s">
        <v>48</v>
      </c>
      <c r="I140">
        <v>5898633</v>
      </c>
      <c r="J140">
        <v>23056</v>
      </c>
      <c r="K140">
        <v>24033800208</v>
      </c>
      <c r="L140">
        <v>800208</v>
      </c>
      <c r="M140">
        <v>0</v>
      </c>
      <c r="N140">
        <v>800208</v>
      </c>
      <c r="O140">
        <v>87.4</v>
      </c>
      <c r="P140">
        <v>12</v>
      </c>
      <c r="Q140">
        <v>0.5</v>
      </c>
      <c r="R140">
        <v>7491</v>
      </c>
      <c r="S140">
        <v>0.06</v>
      </c>
      <c r="T140">
        <v>0.02</v>
      </c>
      <c r="U140">
        <v>85193</v>
      </c>
      <c r="V140">
        <v>0.54800000000000004</v>
      </c>
      <c r="W140">
        <v>0.127</v>
      </c>
      <c r="X140">
        <v>0.69</v>
      </c>
      <c r="Y140">
        <v>0.115</v>
      </c>
      <c r="Z140">
        <v>860.60353499999997</v>
      </c>
      <c r="AA140">
        <v>180726.74234999999</v>
      </c>
      <c r="AB140">
        <v>149250.33020299999</v>
      </c>
      <c r="AC140">
        <v>31476.412146999999</v>
      </c>
      <c r="AD140">
        <v>36.574812000000001</v>
      </c>
      <c r="AE140">
        <v>11.5</v>
      </c>
      <c r="AF140">
        <v>861.46500000000003</v>
      </c>
      <c r="AG140">
        <v>147662.56267799999</v>
      </c>
      <c r="AH140">
        <v>33245.087321999999</v>
      </c>
      <c r="AI140">
        <v>38.591338</v>
      </c>
      <c r="AJ140">
        <v>11.3</v>
      </c>
      <c r="AK140">
        <v>152504.200324</v>
      </c>
      <c r="AL140">
        <v>28128.560000000001</v>
      </c>
      <c r="AM140">
        <v>32.701695999999998</v>
      </c>
      <c r="AN140" t="s">
        <v>463</v>
      </c>
      <c r="AO140" t="s">
        <v>464</v>
      </c>
      <c r="AR140">
        <v>0</v>
      </c>
      <c r="AS140">
        <v>0</v>
      </c>
      <c r="AT140">
        <v>139</v>
      </c>
    </row>
    <row r="141" spans="1:46" x14ac:dyDescent="0.25">
      <c r="A141">
        <v>24</v>
      </c>
      <c r="B141">
        <v>33</v>
      </c>
      <c r="C141">
        <v>800206</v>
      </c>
      <c r="D141">
        <v>24033800206</v>
      </c>
      <c r="E141">
        <v>8002.06</v>
      </c>
      <c r="F141" t="s">
        <v>465</v>
      </c>
      <c r="G141" t="s">
        <v>47</v>
      </c>
      <c r="H141" t="s">
        <v>48</v>
      </c>
      <c r="I141">
        <v>7920360</v>
      </c>
      <c r="J141">
        <v>55587</v>
      </c>
      <c r="K141">
        <v>24033800206</v>
      </c>
      <c r="L141">
        <v>800206</v>
      </c>
      <c r="M141">
        <v>0</v>
      </c>
      <c r="N141">
        <v>800206</v>
      </c>
      <c r="O141">
        <v>90.3</v>
      </c>
      <c r="P141">
        <v>9.1999999999999993</v>
      </c>
      <c r="Q141">
        <v>0.5</v>
      </c>
      <c r="R141">
        <v>3987</v>
      </c>
      <c r="S141">
        <v>6.3E-2</v>
      </c>
      <c r="T141">
        <v>5.8999999999999997E-2</v>
      </c>
      <c r="U141">
        <v>77905</v>
      </c>
      <c r="V141">
        <v>0.63100000000000001</v>
      </c>
      <c r="W141">
        <v>5.1999999999999998E-2</v>
      </c>
      <c r="X141">
        <v>0.61199999999999999</v>
      </c>
      <c r="Y141">
        <v>0.151</v>
      </c>
      <c r="Z141">
        <v>602.03700000000003</v>
      </c>
      <c r="AA141">
        <v>126427.77</v>
      </c>
      <c r="AB141">
        <v>106033.621289</v>
      </c>
      <c r="AC141">
        <v>20394.148711000002</v>
      </c>
      <c r="AD141">
        <v>33.875241000000003</v>
      </c>
      <c r="AE141">
        <v>15.1</v>
      </c>
      <c r="AF141">
        <v>601.43496300000004</v>
      </c>
      <c r="AG141">
        <v>105907.754265</v>
      </c>
      <c r="AH141">
        <v>20393.587964999999</v>
      </c>
      <c r="AI141">
        <v>33.908217999999998</v>
      </c>
      <c r="AJ141">
        <v>14.5</v>
      </c>
      <c r="AK141">
        <v>103062.91663599999</v>
      </c>
      <c r="AL141">
        <v>21294.880000000001</v>
      </c>
      <c r="AM141">
        <v>35.960152999999998</v>
      </c>
      <c r="AN141" t="s">
        <v>466</v>
      </c>
      <c r="AO141" t="s">
        <v>467</v>
      </c>
      <c r="AR141">
        <v>0</v>
      </c>
      <c r="AS141">
        <v>0</v>
      </c>
      <c r="AT141">
        <v>140</v>
      </c>
    </row>
    <row r="142" spans="1:46" x14ac:dyDescent="0.25">
      <c r="A142">
        <v>24</v>
      </c>
      <c r="B142">
        <v>31</v>
      </c>
      <c r="C142">
        <v>703403</v>
      </c>
      <c r="D142">
        <v>24031703403</v>
      </c>
      <c r="E142">
        <v>7034.03</v>
      </c>
      <c r="F142" t="s">
        <v>468</v>
      </c>
      <c r="G142" t="s">
        <v>47</v>
      </c>
      <c r="H142" t="s">
        <v>48</v>
      </c>
      <c r="I142">
        <v>1218581</v>
      </c>
      <c r="J142">
        <v>0</v>
      </c>
      <c r="K142">
        <v>24031703403</v>
      </c>
      <c r="L142">
        <v>703403</v>
      </c>
      <c r="M142">
        <v>0</v>
      </c>
      <c r="N142">
        <v>703403</v>
      </c>
      <c r="O142">
        <v>77.8</v>
      </c>
      <c r="P142">
        <v>21.7</v>
      </c>
      <c r="Q142">
        <v>0.6</v>
      </c>
      <c r="R142">
        <v>3773</v>
      </c>
      <c r="S142">
        <v>0.113</v>
      </c>
      <c r="T142">
        <v>0.182</v>
      </c>
      <c r="U142">
        <v>67167</v>
      </c>
      <c r="V142">
        <v>0.20599999999999999</v>
      </c>
      <c r="W142">
        <v>0.45800000000000002</v>
      </c>
      <c r="X142">
        <v>0.75600000000000001</v>
      </c>
      <c r="Y142">
        <v>9.2999999999999999E-2</v>
      </c>
      <c r="Z142">
        <v>351.23988900000001</v>
      </c>
      <c r="AA142">
        <v>73760.376690000005</v>
      </c>
      <c r="AB142">
        <v>57680.481701999997</v>
      </c>
      <c r="AC142">
        <v>16079.894988</v>
      </c>
      <c r="AD142">
        <v>45.780377999999999</v>
      </c>
      <c r="AE142">
        <v>9.3000000000000007</v>
      </c>
      <c r="AF142">
        <v>351.23988900000001</v>
      </c>
      <c r="AG142">
        <v>58096.784721999997</v>
      </c>
      <c r="AH142">
        <v>15663.591968000001</v>
      </c>
      <c r="AI142">
        <v>44.595140000000001</v>
      </c>
      <c r="AJ142">
        <v>7.2</v>
      </c>
      <c r="AK142">
        <v>43753.489200000004</v>
      </c>
      <c r="AL142">
        <v>10360.99</v>
      </c>
      <c r="AM142">
        <v>40.207504</v>
      </c>
      <c r="AN142" t="s">
        <v>469</v>
      </c>
      <c r="AO142" t="s">
        <v>470</v>
      </c>
      <c r="AR142">
        <v>0</v>
      </c>
      <c r="AS142">
        <v>0</v>
      </c>
      <c r="AT142">
        <v>141</v>
      </c>
    </row>
    <row r="143" spans="1:46" x14ac:dyDescent="0.25">
      <c r="A143">
        <v>24</v>
      </c>
      <c r="B143">
        <v>31</v>
      </c>
      <c r="C143">
        <v>703207</v>
      </c>
      <c r="D143">
        <v>24031703207</v>
      </c>
      <c r="E143">
        <v>7032.07</v>
      </c>
      <c r="F143" t="s">
        <v>471</v>
      </c>
      <c r="G143" t="s">
        <v>47</v>
      </c>
      <c r="H143" t="s">
        <v>48</v>
      </c>
      <c r="I143">
        <v>4010262</v>
      </c>
      <c r="J143">
        <v>15099</v>
      </c>
      <c r="K143">
        <v>24031703207</v>
      </c>
      <c r="L143">
        <v>703207</v>
      </c>
      <c r="M143">
        <v>0</v>
      </c>
      <c r="N143">
        <v>703207</v>
      </c>
      <c r="O143">
        <v>71</v>
      </c>
      <c r="P143">
        <v>27.3</v>
      </c>
      <c r="Q143">
        <v>1.8</v>
      </c>
      <c r="R143">
        <v>6058</v>
      </c>
      <c r="S143">
        <v>9.0999999999999998E-2</v>
      </c>
      <c r="T143">
        <v>0.13700000000000001</v>
      </c>
      <c r="U143">
        <v>58306</v>
      </c>
      <c r="V143">
        <v>0.221</v>
      </c>
      <c r="W143">
        <v>0.50800000000000001</v>
      </c>
      <c r="X143">
        <v>0.30099999999999999</v>
      </c>
      <c r="Y143">
        <v>0.11600000000000001</v>
      </c>
      <c r="Z143">
        <v>703.43072800000004</v>
      </c>
      <c r="AA143">
        <v>147720.45288</v>
      </c>
      <c r="AB143">
        <v>101203.574265</v>
      </c>
      <c r="AC143">
        <v>46516.878615000001</v>
      </c>
      <c r="AD143">
        <v>66.128585000000001</v>
      </c>
      <c r="AE143">
        <v>11.6</v>
      </c>
      <c r="AF143">
        <v>703.43072800000004</v>
      </c>
      <c r="AG143">
        <v>105322.891173</v>
      </c>
      <c r="AH143">
        <v>42397.561707000001</v>
      </c>
      <c r="AI143">
        <v>60.272547000000003</v>
      </c>
      <c r="AJ143">
        <v>13.9</v>
      </c>
      <c r="AK143">
        <v>142339.12992599999</v>
      </c>
      <c r="AL143">
        <v>32450.59</v>
      </c>
      <c r="AM143">
        <v>38.987555999999998</v>
      </c>
      <c r="AN143" t="s">
        <v>472</v>
      </c>
      <c r="AO143" t="s">
        <v>473</v>
      </c>
      <c r="AR143">
        <v>0</v>
      </c>
      <c r="AS143">
        <v>0</v>
      </c>
      <c r="AT143">
        <v>142</v>
      </c>
    </row>
    <row r="144" spans="1:46" x14ac:dyDescent="0.25">
      <c r="A144">
        <v>24</v>
      </c>
      <c r="B144">
        <v>31</v>
      </c>
      <c r="C144">
        <v>706007</v>
      </c>
      <c r="D144">
        <v>24031706007</v>
      </c>
      <c r="E144">
        <v>7060.07</v>
      </c>
      <c r="F144" t="s">
        <v>474</v>
      </c>
      <c r="G144" t="s">
        <v>47</v>
      </c>
      <c r="H144" t="s">
        <v>48</v>
      </c>
      <c r="I144">
        <v>12809521</v>
      </c>
      <c r="J144">
        <v>90908</v>
      </c>
      <c r="K144">
        <v>24031706007</v>
      </c>
      <c r="L144">
        <v>706007</v>
      </c>
      <c r="M144">
        <v>0</v>
      </c>
      <c r="N144">
        <v>706007</v>
      </c>
      <c r="O144">
        <v>94.8</v>
      </c>
      <c r="P144">
        <v>4.3</v>
      </c>
      <c r="Q144">
        <v>0.9</v>
      </c>
      <c r="R144">
        <v>7234</v>
      </c>
      <c r="S144">
        <v>2.5000000000000001E-2</v>
      </c>
      <c r="T144">
        <v>1.4999999999999999E-2</v>
      </c>
      <c r="U144">
        <v>201128</v>
      </c>
      <c r="V144">
        <v>5.1999999999999998E-2</v>
      </c>
      <c r="W144">
        <v>5.5E-2</v>
      </c>
      <c r="X144">
        <v>0.94</v>
      </c>
      <c r="Y144">
        <v>3.0000000000000001E-3</v>
      </c>
      <c r="Z144">
        <v>21.702000000000002</v>
      </c>
      <c r="AA144">
        <v>4557.42</v>
      </c>
      <c r="AB144">
        <v>4511.044911</v>
      </c>
      <c r="AC144">
        <v>46.375089000000003</v>
      </c>
      <c r="AD144">
        <v>2.1369039999999999</v>
      </c>
      <c r="AE144">
        <v>0.3</v>
      </c>
      <c r="AF144">
        <v>21.702000000000002</v>
      </c>
      <c r="AG144">
        <v>4529.2399109999997</v>
      </c>
      <c r="AH144">
        <v>28.180088999999999</v>
      </c>
      <c r="AI144">
        <v>1.298502</v>
      </c>
      <c r="AJ144">
        <v>1.2</v>
      </c>
      <c r="AK144">
        <v>15270.486303</v>
      </c>
      <c r="AL144">
        <v>3034.79</v>
      </c>
      <c r="AM144">
        <v>34.815455999999998</v>
      </c>
      <c r="AN144" t="s">
        <v>475</v>
      </c>
      <c r="AO144" t="s">
        <v>476</v>
      </c>
      <c r="AR144">
        <v>0</v>
      </c>
      <c r="AS144">
        <v>0</v>
      </c>
      <c r="AT144">
        <v>143</v>
      </c>
    </row>
    <row r="145" spans="1:46" x14ac:dyDescent="0.25">
      <c r="A145">
        <v>24</v>
      </c>
      <c r="B145">
        <v>31</v>
      </c>
      <c r="C145">
        <v>703208</v>
      </c>
      <c r="D145">
        <v>24031703208</v>
      </c>
      <c r="E145">
        <v>7032.08</v>
      </c>
      <c r="F145" t="s">
        <v>477</v>
      </c>
      <c r="G145" t="s">
        <v>47</v>
      </c>
      <c r="H145" t="s">
        <v>48</v>
      </c>
      <c r="I145">
        <v>3913856</v>
      </c>
      <c r="J145">
        <v>54985</v>
      </c>
      <c r="K145">
        <v>24031703208</v>
      </c>
      <c r="L145">
        <v>703208</v>
      </c>
      <c r="M145">
        <v>0</v>
      </c>
      <c r="N145">
        <v>703208</v>
      </c>
      <c r="O145">
        <v>83.4</v>
      </c>
      <c r="P145">
        <v>15.7</v>
      </c>
      <c r="Q145">
        <v>1</v>
      </c>
      <c r="R145">
        <v>5163</v>
      </c>
      <c r="S145">
        <v>2.8000000000000001E-2</v>
      </c>
      <c r="T145">
        <v>3.5999999999999997E-2</v>
      </c>
      <c r="U145">
        <v>124464</v>
      </c>
      <c r="V145">
        <v>0.18</v>
      </c>
      <c r="W145">
        <v>7.4999999999999997E-2</v>
      </c>
      <c r="X145">
        <v>0.92400000000000004</v>
      </c>
      <c r="Y145">
        <v>4.1000000000000002E-2</v>
      </c>
      <c r="Z145">
        <v>211.89468299999999</v>
      </c>
      <c r="AA145">
        <v>44497.883430000002</v>
      </c>
      <c r="AB145">
        <v>28343.677141</v>
      </c>
      <c r="AC145">
        <v>16154.206289</v>
      </c>
      <c r="AD145">
        <v>76.236958999999999</v>
      </c>
      <c r="AE145">
        <v>4.0999999999999996</v>
      </c>
      <c r="AF145">
        <v>211.89468299999999</v>
      </c>
      <c r="AG145">
        <v>30082.765436000002</v>
      </c>
      <c r="AH145">
        <v>14415.117994</v>
      </c>
      <c r="AI145">
        <v>68.029634999999999</v>
      </c>
      <c r="AJ145">
        <v>3.2</v>
      </c>
      <c r="AK145">
        <v>27841.860001000001</v>
      </c>
      <c r="AL145">
        <v>7579.26</v>
      </c>
      <c r="AM145">
        <v>44.934902999999998</v>
      </c>
      <c r="AN145" t="s">
        <v>478</v>
      </c>
      <c r="AO145" t="s">
        <v>479</v>
      </c>
      <c r="AR145">
        <v>0</v>
      </c>
      <c r="AS145">
        <v>0</v>
      </c>
      <c r="AT145">
        <v>144</v>
      </c>
    </row>
    <row r="146" spans="1:46" x14ac:dyDescent="0.25">
      <c r="A146">
        <v>24</v>
      </c>
      <c r="B146">
        <v>31</v>
      </c>
      <c r="C146">
        <v>700905</v>
      </c>
      <c r="D146">
        <v>24031700905</v>
      </c>
      <c r="E146">
        <v>7009.05</v>
      </c>
      <c r="F146" t="s">
        <v>480</v>
      </c>
      <c r="G146" t="s">
        <v>47</v>
      </c>
      <c r="H146" t="s">
        <v>48</v>
      </c>
      <c r="I146">
        <v>787002</v>
      </c>
      <c r="J146">
        <v>0</v>
      </c>
      <c r="K146">
        <v>24031700905</v>
      </c>
      <c r="L146">
        <v>700905</v>
      </c>
      <c r="M146">
        <v>0</v>
      </c>
      <c r="N146">
        <v>700905</v>
      </c>
      <c r="O146">
        <v>60.2</v>
      </c>
      <c r="P146">
        <v>35.9</v>
      </c>
      <c r="Q146">
        <v>3.8</v>
      </c>
      <c r="R146">
        <v>4034</v>
      </c>
      <c r="S146">
        <v>3.4000000000000002E-2</v>
      </c>
      <c r="T146">
        <v>2.1000000000000001E-2</v>
      </c>
      <c r="U146">
        <v>86630</v>
      </c>
      <c r="V146">
        <v>4.8000000000000001E-2</v>
      </c>
      <c r="W146">
        <v>4.2999999999999997E-2</v>
      </c>
      <c r="X146">
        <v>0.13900000000000001</v>
      </c>
      <c r="Y146">
        <v>0.127</v>
      </c>
      <c r="Z146">
        <v>511.80568199999999</v>
      </c>
      <c r="AA146">
        <v>107479.19322</v>
      </c>
      <c r="AB146">
        <v>93683.004174000002</v>
      </c>
      <c r="AC146">
        <v>13796.189046</v>
      </c>
      <c r="AD146">
        <v>26.955912000000001</v>
      </c>
      <c r="AE146">
        <v>12.7</v>
      </c>
      <c r="AF146">
        <v>512.31799999999998</v>
      </c>
      <c r="AG146">
        <v>94337.23444</v>
      </c>
      <c r="AH146">
        <v>13249.54556</v>
      </c>
      <c r="AI146">
        <v>25.861955999999999</v>
      </c>
      <c r="AJ146">
        <v>11.4</v>
      </c>
      <c r="AK146">
        <v>77979.777658999999</v>
      </c>
      <c r="AL146">
        <v>17445.060000000001</v>
      </c>
      <c r="AM146">
        <v>38.391083999999999</v>
      </c>
      <c r="AN146" t="s">
        <v>481</v>
      </c>
      <c r="AO146" t="s">
        <v>482</v>
      </c>
      <c r="AR146">
        <v>0</v>
      </c>
      <c r="AS146">
        <v>0</v>
      </c>
      <c r="AT146">
        <v>145</v>
      </c>
    </row>
    <row r="147" spans="1:46" x14ac:dyDescent="0.25">
      <c r="A147">
        <v>24</v>
      </c>
      <c r="B147">
        <v>33</v>
      </c>
      <c r="C147">
        <v>800411</v>
      </c>
      <c r="D147">
        <v>24033800411</v>
      </c>
      <c r="E147">
        <v>8004.11</v>
      </c>
      <c r="F147" t="s">
        <v>483</v>
      </c>
      <c r="G147" t="s">
        <v>47</v>
      </c>
      <c r="H147" t="s">
        <v>48</v>
      </c>
      <c r="I147">
        <v>33693103</v>
      </c>
      <c r="J147">
        <v>971262</v>
      </c>
      <c r="K147">
        <v>24033800411</v>
      </c>
      <c r="L147">
        <v>800411</v>
      </c>
      <c r="M147">
        <v>0</v>
      </c>
      <c r="N147">
        <v>800411</v>
      </c>
      <c r="O147">
        <v>82.9</v>
      </c>
      <c r="P147">
        <v>16.3</v>
      </c>
      <c r="Q147">
        <v>0.8</v>
      </c>
      <c r="R147">
        <v>3832</v>
      </c>
      <c r="S147">
        <v>6.2E-2</v>
      </c>
      <c r="T147">
        <v>7.2999999999999995E-2</v>
      </c>
      <c r="U147">
        <v>80500</v>
      </c>
      <c r="V147">
        <v>0.60199999999999998</v>
      </c>
      <c r="W147">
        <v>8.1000000000000003E-2</v>
      </c>
      <c r="X147">
        <v>0.57299999999999995</v>
      </c>
      <c r="Y147">
        <v>0.15</v>
      </c>
      <c r="Z147">
        <v>574.79999999999995</v>
      </c>
      <c r="AA147">
        <v>120708</v>
      </c>
      <c r="AB147">
        <v>104288.652995</v>
      </c>
      <c r="AC147">
        <v>16419.347005</v>
      </c>
      <c r="AD147">
        <v>28.565321999999998</v>
      </c>
      <c r="AE147">
        <v>15</v>
      </c>
      <c r="AF147">
        <v>574.79999999999995</v>
      </c>
      <c r="AG147">
        <v>105254.974957</v>
      </c>
      <c r="AH147">
        <v>15453.025043</v>
      </c>
      <c r="AI147">
        <v>26.884177000000001</v>
      </c>
      <c r="AJ147">
        <v>15.4</v>
      </c>
      <c r="AK147">
        <v>104225.213838</v>
      </c>
      <c r="AL147">
        <v>27269.22</v>
      </c>
      <c r="AM147">
        <v>43.549652999999999</v>
      </c>
      <c r="AN147" t="s">
        <v>484</v>
      </c>
      <c r="AO147" t="s">
        <v>485</v>
      </c>
      <c r="AR147">
        <v>0</v>
      </c>
      <c r="AS147">
        <v>0</v>
      </c>
      <c r="AT147">
        <v>146</v>
      </c>
    </row>
    <row r="148" spans="1:46" x14ac:dyDescent="0.25">
      <c r="A148">
        <v>24</v>
      </c>
      <c r="B148">
        <v>31</v>
      </c>
      <c r="C148">
        <v>701421</v>
      </c>
      <c r="D148">
        <v>24031701421</v>
      </c>
      <c r="E148">
        <v>7014.21</v>
      </c>
      <c r="F148" t="s">
        <v>486</v>
      </c>
      <c r="G148" t="s">
        <v>47</v>
      </c>
      <c r="H148" t="s">
        <v>48</v>
      </c>
      <c r="I148">
        <v>4376003</v>
      </c>
      <c r="J148">
        <v>29666</v>
      </c>
      <c r="K148">
        <v>24031701421</v>
      </c>
      <c r="L148">
        <v>701421</v>
      </c>
      <c r="M148">
        <v>0</v>
      </c>
      <c r="N148">
        <v>701421</v>
      </c>
      <c r="O148">
        <v>86.4</v>
      </c>
      <c r="P148">
        <v>12.5</v>
      </c>
      <c r="Q148">
        <v>1.1000000000000001</v>
      </c>
      <c r="R148">
        <v>1823</v>
      </c>
      <c r="S148">
        <v>9.5000000000000001E-2</v>
      </c>
      <c r="T148">
        <v>5.2999999999999999E-2</v>
      </c>
      <c r="U148">
        <v>75525</v>
      </c>
      <c r="V148">
        <v>0.78200000000000003</v>
      </c>
      <c r="W148">
        <v>0.14599999999999999</v>
      </c>
      <c r="X148">
        <v>0.749</v>
      </c>
      <c r="Y148">
        <v>0.153</v>
      </c>
      <c r="Z148">
        <v>278.91899999999998</v>
      </c>
      <c r="AA148">
        <v>58572.99</v>
      </c>
      <c r="AB148">
        <v>35146.909255999999</v>
      </c>
      <c r="AC148">
        <v>23426.080743999999</v>
      </c>
      <c r="AD148">
        <v>83.988831000000005</v>
      </c>
      <c r="AE148">
        <v>15.3</v>
      </c>
      <c r="AF148">
        <v>278.91899999999998</v>
      </c>
      <c r="AG148">
        <v>36859.130667999998</v>
      </c>
      <c r="AH148">
        <v>21713.859332</v>
      </c>
      <c r="AI148">
        <v>77.850054</v>
      </c>
      <c r="AJ148">
        <v>14.4</v>
      </c>
      <c r="AK148">
        <v>39286.909685999999</v>
      </c>
      <c r="AL148">
        <v>18380.77</v>
      </c>
      <c r="AM148">
        <v>66.934577000000004</v>
      </c>
      <c r="AN148" t="s">
        <v>487</v>
      </c>
      <c r="AO148" t="s">
        <v>488</v>
      </c>
      <c r="AR148">
        <v>0</v>
      </c>
      <c r="AS148">
        <v>0</v>
      </c>
      <c r="AT148">
        <v>147</v>
      </c>
    </row>
    <row r="149" spans="1:46" x14ac:dyDescent="0.25">
      <c r="A149">
        <v>24</v>
      </c>
      <c r="B149">
        <v>31</v>
      </c>
      <c r="C149">
        <v>701201</v>
      </c>
      <c r="D149">
        <v>24031701201</v>
      </c>
      <c r="E149">
        <v>7012.01</v>
      </c>
      <c r="F149" t="s">
        <v>489</v>
      </c>
      <c r="G149" t="s">
        <v>47</v>
      </c>
      <c r="H149" t="s">
        <v>48</v>
      </c>
      <c r="I149">
        <v>2534393</v>
      </c>
      <c r="J149">
        <v>0</v>
      </c>
      <c r="K149">
        <v>24031701201</v>
      </c>
      <c r="L149">
        <v>701201</v>
      </c>
      <c r="M149">
        <v>0</v>
      </c>
      <c r="N149">
        <v>701201</v>
      </c>
      <c r="O149">
        <v>80.400000000000006</v>
      </c>
      <c r="P149">
        <v>17.2</v>
      </c>
      <c r="Q149">
        <v>2.4</v>
      </c>
      <c r="R149">
        <v>5508</v>
      </c>
      <c r="S149">
        <v>3.2000000000000001E-2</v>
      </c>
      <c r="T149">
        <v>5.2999999999999999E-2</v>
      </c>
      <c r="U149">
        <v>91693</v>
      </c>
      <c r="V149">
        <v>7.6999999999999999E-2</v>
      </c>
      <c r="W149">
        <v>0.246</v>
      </c>
      <c r="X149">
        <v>0.66300000000000003</v>
      </c>
      <c r="Y149">
        <v>0.05</v>
      </c>
      <c r="Z149">
        <v>275.39999999999998</v>
      </c>
      <c r="AA149">
        <v>57834</v>
      </c>
      <c r="AB149">
        <v>46583.764098</v>
      </c>
      <c r="AC149">
        <v>11250.235902</v>
      </c>
      <c r="AD149">
        <v>40.850529999999999</v>
      </c>
      <c r="AE149">
        <v>5</v>
      </c>
      <c r="AF149">
        <v>275.39999999999998</v>
      </c>
      <c r="AG149">
        <v>47045.152882000002</v>
      </c>
      <c r="AH149">
        <v>10788.847118</v>
      </c>
      <c r="AI149">
        <v>39.175189000000003</v>
      </c>
      <c r="AJ149">
        <v>5.9</v>
      </c>
      <c r="AK149">
        <v>53200.864727</v>
      </c>
      <c r="AL149">
        <v>13085.64</v>
      </c>
      <c r="AM149">
        <v>41.456156999999997</v>
      </c>
      <c r="AN149" t="s">
        <v>490</v>
      </c>
      <c r="AO149" t="s">
        <v>491</v>
      </c>
      <c r="AR149">
        <v>0</v>
      </c>
      <c r="AS149">
        <v>0</v>
      </c>
      <c r="AT149">
        <v>148</v>
      </c>
    </row>
    <row r="150" spans="1:46" x14ac:dyDescent="0.25">
      <c r="A150">
        <v>24</v>
      </c>
      <c r="B150">
        <v>31</v>
      </c>
      <c r="C150">
        <v>701218</v>
      </c>
      <c r="D150">
        <v>24031701218</v>
      </c>
      <c r="E150">
        <v>7012.18</v>
      </c>
      <c r="F150" t="s">
        <v>492</v>
      </c>
      <c r="G150" t="s">
        <v>47</v>
      </c>
      <c r="H150" t="s">
        <v>48</v>
      </c>
      <c r="I150">
        <v>726932</v>
      </c>
      <c r="J150">
        <v>0</v>
      </c>
      <c r="K150">
        <v>24031701218</v>
      </c>
      <c r="L150">
        <v>701218</v>
      </c>
      <c r="M150">
        <v>0</v>
      </c>
      <c r="N150">
        <v>701218</v>
      </c>
      <c r="O150">
        <v>71.099999999999994</v>
      </c>
      <c r="P150">
        <v>25.3</v>
      </c>
      <c r="Q150">
        <v>3.6</v>
      </c>
      <c r="R150">
        <v>2821</v>
      </c>
      <c r="S150">
        <v>3.9E-2</v>
      </c>
      <c r="T150">
        <v>5.7000000000000002E-2</v>
      </c>
      <c r="U150">
        <v>74565</v>
      </c>
      <c r="V150">
        <v>0.123</v>
      </c>
      <c r="W150">
        <v>0.184</v>
      </c>
      <c r="X150">
        <v>0.152</v>
      </c>
      <c r="Y150">
        <v>0.124</v>
      </c>
      <c r="Z150">
        <v>349.80399999999997</v>
      </c>
      <c r="AA150">
        <v>73458.84</v>
      </c>
      <c r="AB150">
        <v>61531.224077999999</v>
      </c>
      <c r="AC150">
        <v>11927.615922000001</v>
      </c>
      <c r="AD150">
        <v>34.097997999999997</v>
      </c>
      <c r="AE150">
        <v>12.4</v>
      </c>
      <c r="AF150">
        <v>349.80399999999997</v>
      </c>
      <c r="AG150">
        <v>61568.253397</v>
      </c>
      <c r="AH150">
        <v>11890.586603</v>
      </c>
      <c r="AI150">
        <v>33.992139999999999</v>
      </c>
      <c r="AJ150">
        <v>14.1</v>
      </c>
      <c r="AK150">
        <v>69511.196070000005</v>
      </c>
      <c r="AL150">
        <v>15439.89</v>
      </c>
      <c r="AM150">
        <v>38.167580999999998</v>
      </c>
      <c r="AN150" t="s">
        <v>493</v>
      </c>
      <c r="AO150" t="s">
        <v>494</v>
      </c>
      <c r="AR150">
        <v>0</v>
      </c>
      <c r="AS150">
        <v>0</v>
      </c>
      <c r="AT150">
        <v>149</v>
      </c>
    </row>
    <row r="151" spans="1:46" x14ac:dyDescent="0.25">
      <c r="A151">
        <v>24</v>
      </c>
      <c r="B151">
        <v>31</v>
      </c>
      <c r="C151">
        <v>703701</v>
      </c>
      <c r="D151">
        <v>24031703701</v>
      </c>
      <c r="E151">
        <v>7037.01</v>
      </c>
      <c r="F151" t="s">
        <v>495</v>
      </c>
      <c r="G151" t="s">
        <v>47</v>
      </c>
      <c r="H151" t="s">
        <v>48</v>
      </c>
      <c r="I151">
        <v>1176910</v>
      </c>
      <c r="J151">
        <v>0</v>
      </c>
      <c r="K151">
        <v>24031703701</v>
      </c>
      <c r="L151">
        <v>703701</v>
      </c>
      <c r="M151">
        <v>0</v>
      </c>
      <c r="N151">
        <v>703701</v>
      </c>
      <c r="O151">
        <v>83</v>
      </c>
      <c r="P151">
        <v>15.9</v>
      </c>
      <c r="Q151">
        <v>1.2</v>
      </c>
      <c r="R151">
        <v>3796</v>
      </c>
      <c r="S151">
        <v>6.7000000000000004E-2</v>
      </c>
      <c r="T151">
        <v>0.08</v>
      </c>
      <c r="U151">
        <v>65625</v>
      </c>
      <c r="V151">
        <v>6.8000000000000005E-2</v>
      </c>
      <c r="W151">
        <v>0.59499999999999997</v>
      </c>
      <c r="X151">
        <v>0.85699999999999998</v>
      </c>
      <c r="Y151">
        <v>0.01</v>
      </c>
      <c r="Z151">
        <v>37.997959999999999</v>
      </c>
      <c r="AA151">
        <v>7979.5716000000002</v>
      </c>
      <c r="AB151">
        <v>5983.1454329999997</v>
      </c>
      <c r="AC151">
        <v>1996.4261670000001</v>
      </c>
      <c r="AD151">
        <v>52.540351000000001</v>
      </c>
      <c r="AE151">
        <v>1</v>
      </c>
      <c r="AF151">
        <v>37.997959999999999</v>
      </c>
      <c r="AG151">
        <v>6027.1169900000004</v>
      </c>
      <c r="AH151">
        <v>1952.45461</v>
      </c>
      <c r="AI151">
        <v>51.383142999999997</v>
      </c>
      <c r="AJ151">
        <v>4.5999999999999996</v>
      </c>
      <c r="AK151">
        <v>32498.834643999999</v>
      </c>
      <c r="AL151">
        <v>5580.89</v>
      </c>
      <c r="AM151">
        <v>30.777168</v>
      </c>
      <c r="AN151" t="s">
        <v>496</v>
      </c>
      <c r="AO151" t="s">
        <v>497</v>
      </c>
      <c r="AR151">
        <v>0</v>
      </c>
      <c r="AS151">
        <v>0</v>
      </c>
      <c r="AT151">
        <v>150</v>
      </c>
    </row>
    <row r="152" spans="1:46" x14ac:dyDescent="0.25">
      <c r="A152">
        <v>24</v>
      </c>
      <c r="B152">
        <v>31</v>
      </c>
      <c r="C152">
        <v>703404</v>
      </c>
      <c r="D152">
        <v>24031703404</v>
      </c>
      <c r="E152">
        <v>7034.04</v>
      </c>
      <c r="F152" t="s">
        <v>498</v>
      </c>
      <c r="G152" t="s">
        <v>47</v>
      </c>
      <c r="H152" t="s">
        <v>48</v>
      </c>
      <c r="I152">
        <v>586652</v>
      </c>
      <c r="J152">
        <v>0</v>
      </c>
      <c r="K152">
        <v>24031703404</v>
      </c>
      <c r="L152">
        <v>703404</v>
      </c>
      <c r="M152">
        <v>0</v>
      </c>
      <c r="N152">
        <v>703404</v>
      </c>
      <c r="O152">
        <v>72.400000000000006</v>
      </c>
      <c r="P152">
        <v>26.2</v>
      </c>
      <c r="Q152">
        <v>1.4</v>
      </c>
      <c r="R152">
        <v>2916</v>
      </c>
      <c r="S152">
        <v>0.14299999999999999</v>
      </c>
      <c r="T152">
        <v>9.4E-2</v>
      </c>
      <c r="U152">
        <v>53854</v>
      </c>
      <c r="V152">
        <v>0.16500000000000001</v>
      </c>
      <c r="W152">
        <v>0.626</v>
      </c>
      <c r="X152">
        <v>0.752</v>
      </c>
      <c r="Y152">
        <v>6.9000000000000006E-2</v>
      </c>
      <c r="Z152">
        <v>201.20400000000001</v>
      </c>
      <c r="AA152">
        <v>42252.84</v>
      </c>
      <c r="AB152">
        <v>32983.377349000002</v>
      </c>
      <c r="AC152">
        <v>9269.4626509999998</v>
      </c>
      <c r="AD152">
        <v>46.069972</v>
      </c>
      <c r="AE152">
        <v>6.9</v>
      </c>
      <c r="AF152">
        <v>201.00279599999999</v>
      </c>
      <c r="AG152">
        <v>33292.270341000003</v>
      </c>
      <c r="AH152">
        <v>8918.3168189999997</v>
      </c>
      <c r="AI152">
        <v>44.369118</v>
      </c>
      <c r="AJ152">
        <v>8.1999999999999993</v>
      </c>
      <c r="AK152">
        <v>46279.139696999999</v>
      </c>
      <c r="AL152">
        <v>5019.24</v>
      </c>
      <c r="AM152">
        <v>20.547246999999999</v>
      </c>
      <c r="AN152" t="s">
        <v>499</v>
      </c>
      <c r="AO152" t="s">
        <v>500</v>
      </c>
      <c r="AR152">
        <v>0</v>
      </c>
      <c r="AS152">
        <v>0</v>
      </c>
      <c r="AT152">
        <v>151</v>
      </c>
    </row>
    <row r="153" spans="1:46" x14ac:dyDescent="0.25">
      <c r="A153">
        <v>51</v>
      </c>
      <c r="B153">
        <v>59</v>
      </c>
      <c r="C153">
        <v>480100</v>
      </c>
      <c r="D153">
        <v>51059480100</v>
      </c>
      <c r="E153">
        <v>4801</v>
      </c>
      <c r="F153" t="s">
        <v>501</v>
      </c>
      <c r="G153" t="s">
        <v>47</v>
      </c>
      <c r="H153" t="s">
        <v>48</v>
      </c>
      <c r="I153">
        <v>35086740</v>
      </c>
      <c r="J153">
        <v>354941</v>
      </c>
      <c r="K153">
        <v>51059480100</v>
      </c>
      <c r="L153">
        <v>480100</v>
      </c>
      <c r="M153">
        <v>0</v>
      </c>
      <c r="N153">
        <v>480100</v>
      </c>
      <c r="O153">
        <v>97.8</v>
      </c>
      <c r="P153">
        <v>0.9</v>
      </c>
      <c r="Q153">
        <v>1.3</v>
      </c>
      <c r="R153">
        <v>4644</v>
      </c>
      <c r="S153">
        <v>7.9000000000000001E-2</v>
      </c>
      <c r="T153">
        <v>3.1E-2</v>
      </c>
      <c r="U153">
        <v>250000</v>
      </c>
      <c r="V153">
        <v>3.6999999999999998E-2</v>
      </c>
      <c r="W153">
        <v>3.3000000000000002E-2</v>
      </c>
      <c r="X153">
        <v>0.96299999999999997</v>
      </c>
      <c r="Y153">
        <v>1.6E-2</v>
      </c>
      <c r="Z153">
        <v>74.304000000000002</v>
      </c>
      <c r="AA153">
        <v>15603.84</v>
      </c>
      <c r="AB153">
        <v>15216.039499</v>
      </c>
      <c r="AC153">
        <v>387.800501</v>
      </c>
      <c r="AD153">
        <v>5.2191070000000002</v>
      </c>
      <c r="AE153">
        <v>1.6</v>
      </c>
      <c r="AF153">
        <v>74.229696000000004</v>
      </c>
      <c r="AG153">
        <v>15450.735348</v>
      </c>
      <c r="AH153">
        <v>137.500812</v>
      </c>
      <c r="AI153">
        <v>1.8523689999999999</v>
      </c>
      <c r="AJ153">
        <v>1.4</v>
      </c>
      <c r="AK153">
        <v>11542.401988</v>
      </c>
      <c r="AL153">
        <v>1099.5999999999999</v>
      </c>
      <c r="AM153">
        <v>18.265747999999999</v>
      </c>
      <c r="AN153" t="s">
        <v>502</v>
      </c>
      <c r="AO153" t="s">
        <v>503</v>
      </c>
      <c r="AR153">
        <v>0</v>
      </c>
      <c r="AS153">
        <v>0</v>
      </c>
      <c r="AT153">
        <v>152</v>
      </c>
    </row>
    <row r="154" spans="1:46" x14ac:dyDescent="0.25">
      <c r="A154">
        <v>24</v>
      </c>
      <c r="B154">
        <v>31</v>
      </c>
      <c r="C154">
        <v>703702</v>
      </c>
      <c r="D154">
        <v>24031703702</v>
      </c>
      <c r="E154">
        <v>7037.02</v>
      </c>
      <c r="F154" t="s">
        <v>504</v>
      </c>
      <c r="G154" t="s">
        <v>47</v>
      </c>
      <c r="H154" t="s">
        <v>48</v>
      </c>
      <c r="I154">
        <v>1222069</v>
      </c>
      <c r="J154">
        <v>0</v>
      </c>
      <c r="K154">
        <v>24031703702</v>
      </c>
      <c r="L154">
        <v>703702</v>
      </c>
      <c r="M154">
        <v>0</v>
      </c>
      <c r="N154">
        <v>703702</v>
      </c>
      <c r="O154">
        <v>78</v>
      </c>
      <c r="P154">
        <v>21.6</v>
      </c>
      <c r="Q154">
        <v>0.3</v>
      </c>
      <c r="R154">
        <v>4139</v>
      </c>
      <c r="S154">
        <v>8.6999999999999994E-2</v>
      </c>
      <c r="T154">
        <v>1.4999999999999999E-2</v>
      </c>
      <c r="U154">
        <v>89135</v>
      </c>
      <c r="V154">
        <v>0.14299999999999999</v>
      </c>
      <c r="W154">
        <v>0.40300000000000002</v>
      </c>
      <c r="X154">
        <v>0.84599999999999997</v>
      </c>
      <c r="Y154">
        <v>3.6999999999999998E-2</v>
      </c>
      <c r="Z154">
        <v>152.989857</v>
      </c>
      <c r="AA154">
        <v>32127.86997</v>
      </c>
      <c r="AB154">
        <v>23325.459653000002</v>
      </c>
      <c r="AC154">
        <v>8802.4103169999998</v>
      </c>
      <c r="AD154">
        <v>57.535907999999999</v>
      </c>
      <c r="AE154">
        <v>3.7</v>
      </c>
      <c r="AF154">
        <v>153.143</v>
      </c>
      <c r="AG154">
        <v>23307.344985</v>
      </c>
      <c r="AH154">
        <v>8852.6850149999991</v>
      </c>
      <c r="AI154">
        <v>57.806657999999999</v>
      </c>
      <c r="AJ154">
        <v>6.4</v>
      </c>
      <c r="AK154">
        <v>40350.454167999997</v>
      </c>
      <c r="AL154">
        <v>12280.59</v>
      </c>
      <c r="AM154">
        <v>49.000038000000004</v>
      </c>
      <c r="AN154" t="s">
        <v>505</v>
      </c>
      <c r="AO154" t="s">
        <v>506</v>
      </c>
      <c r="AR154">
        <v>0</v>
      </c>
      <c r="AS154">
        <v>0</v>
      </c>
      <c r="AT154">
        <v>153</v>
      </c>
    </row>
    <row r="155" spans="1:46" x14ac:dyDescent="0.25">
      <c r="A155">
        <v>24</v>
      </c>
      <c r="B155">
        <v>33</v>
      </c>
      <c r="C155">
        <v>807404</v>
      </c>
      <c r="D155">
        <v>24033807404</v>
      </c>
      <c r="E155">
        <v>8074.04</v>
      </c>
      <c r="F155" t="s">
        <v>507</v>
      </c>
      <c r="G155" t="s">
        <v>47</v>
      </c>
      <c r="H155" t="s">
        <v>48</v>
      </c>
      <c r="I155">
        <v>6767645</v>
      </c>
      <c r="J155">
        <v>3823</v>
      </c>
      <c r="K155">
        <v>24033807404</v>
      </c>
      <c r="L155">
        <v>807404</v>
      </c>
      <c r="M155">
        <v>0</v>
      </c>
      <c r="N155">
        <v>807404</v>
      </c>
      <c r="O155">
        <v>91.3</v>
      </c>
      <c r="P155">
        <v>7.1</v>
      </c>
      <c r="Q155">
        <v>1.6</v>
      </c>
      <c r="R155">
        <v>4696</v>
      </c>
      <c r="S155">
        <v>2.8000000000000001E-2</v>
      </c>
      <c r="T155">
        <v>7.3999999999999996E-2</v>
      </c>
      <c r="U155">
        <v>77406</v>
      </c>
      <c r="V155">
        <v>0.27900000000000003</v>
      </c>
      <c r="W155">
        <v>0.23300000000000001</v>
      </c>
      <c r="X155">
        <v>0.71799999999999997</v>
      </c>
      <c r="Y155">
        <v>6.9000000000000006E-2</v>
      </c>
      <c r="Z155">
        <v>324.024</v>
      </c>
      <c r="AA155">
        <v>68045.039999999994</v>
      </c>
      <c r="AB155">
        <v>48852.267283000001</v>
      </c>
      <c r="AC155">
        <v>19192.772717</v>
      </c>
      <c r="AD155">
        <v>59.232565000000001</v>
      </c>
      <c r="AE155">
        <v>6.9</v>
      </c>
      <c r="AF155">
        <v>324.024</v>
      </c>
      <c r="AG155">
        <v>50238.430443999998</v>
      </c>
      <c r="AH155">
        <v>17806.609555999999</v>
      </c>
      <c r="AI155">
        <v>54.954600999999997</v>
      </c>
      <c r="AJ155">
        <v>6.7</v>
      </c>
      <c r="AK155">
        <v>47171.695855999998</v>
      </c>
      <c r="AL155">
        <v>19337.189999999999</v>
      </c>
      <c r="AM155">
        <v>61.056660999999998</v>
      </c>
      <c r="AN155" t="s">
        <v>508</v>
      </c>
      <c r="AO155" t="s">
        <v>509</v>
      </c>
      <c r="AR155">
        <v>0</v>
      </c>
      <c r="AS155">
        <v>0</v>
      </c>
      <c r="AT155">
        <v>154</v>
      </c>
    </row>
    <row r="156" spans="1:46" x14ac:dyDescent="0.25">
      <c r="A156">
        <v>24</v>
      </c>
      <c r="B156">
        <v>31</v>
      </c>
      <c r="C156">
        <v>701206</v>
      </c>
      <c r="D156">
        <v>24031701206</v>
      </c>
      <c r="E156">
        <v>7012.06</v>
      </c>
      <c r="F156" t="s">
        <v>510</v>
      </c>
      <c r="G156" t="s">
        <v>47</v>
      </c>
      <c r="H156" t="s">
        <v>48</v>
      </c>
      <c r="I156">
        <v>4968965</v>
      </c>
      <c r="J156">
        <v>7728</v>
      </c>
      <c r="K156">
        <v>24031701206</v>
      </c>
      <c r="L156">
        <v>701206</v>
      </c>
      <c r="M156">
        <v>0</v>
      </c>
      <c r="N156">
        <v>701206</v>
      </c>
      <c r="O156">
        <v>84.1</v>
      </c>
      <c r="P156">
        <v>15</v>
      </c>
      <c r="Q156">
        <v>1</v>
      </c>
      <c r="R156">
        <v>6671</v>
      </c>
      <c r="S156">
        <v>5.0999999999999997E-2</v>
      </c>
      <c r="T156">
        <v>2.3E-2</v>
      </c>
      <c r="U156">
        <v>141151</v>
      </c>
      <c r="V156">
        <v>5.8000000000000003E-2</v>
      </c>
      <c r="W156">
        <v>0.13200000000000001</v>
      </c>
      <c r="X156">
        <v>0.85199999999999998</v>
      </c>
      <c r="Y156">
        <v>3.5000000000000003E-2</v>
      </c>
      <c r="Z156">
        <v>233.71848499999999</v>
      </c>
      <c r="AA156">
        <v>49080.881849999998</v>
      </c>
      <c r="AB156">
        <v>33712.830442999999</v>
      </c>
      <c r="AC156">
        <v>15368.051407000001</v>
      </c>
      <c r="AD156">
        <v>65.754540000000006</v>
      </c>
      <c r="AE156">
        <v>3.5</v>
      </c>
      <c r="AF156">
        <v>233.48500000000001</v>
      </c>
      <c r="AG156">
        <v>38972.376396</v>
      </c>
      <c r="AH156">
        <v>10059.473604000001</v>
      </c>
      <c r="AI156">
        <v>43.084024999999997</v>
      </c>
      <c r="AJ156">
        <v>3.4</v>
      </c>
      <c r="AK156">
        <v>38376.823417</v>
      </c>
      <c r="AL156">
        <v>8240.24</v>
      </c>
      <c r="AM156">
        <v>37.120525000000001</v>
      </c>
      <c r="AN156" t="s">
        <v>511</v>
      </c>
      <c r="AO156" t="s">
        <v>512</v>
      </c>
      <c r="AR156">
        <v>0</v>
      </c>
      <c r="AS156">
        <v>0</v>
      </c>
      <c r="AT156">
        <v>155</v>
      </c>
    </row>
    <row r="157" spans="1:46" x14ac:dyDescent="0.25">
      <c r="A157">
        <v>24</v>
      </c>
      <c r="B157">
        <v>31</v>
      </c>
      <c r="C157">
        <v>701205</v>
      </c>
      <c r="D157">
        <v>24031701205</v>
      </c>
      <c r="E157">
        <v>7012.05</v>
      </c>
      <c r="F157" t="s">
        <v>513</v>
      </c>
      <c r="G157" t="s">
        <v>47</v>
      </c>
      <c r="H157" t="s">
        <v>48</v>
      </c>
      <c r="I157">
        <v>6786696</v>
      </c>
      <c r="J157">
        <v>15949</v>
      </c>
      <c r="K157">
        <v>24031701205</v>
      </c>
      <c r="L157">
        <v>701205</v>
      </c>
      <c r="M157">
        <v>0</v>
      </c>
      <c r="N157">
        <v>701205</v>
      </c>
      <c r="O157">
        <v>85.2</v>
      </c>
      <c r="P157">
        <v>14.6</v>
      </c>
      <c r="Q157">
        <v>0.1</v>
      </c>
      <c r="R157">
        <v>6621</v>
      </c>
      <c r="S157">
        <v>0.04</v>
      </c>
      <c r="T157">
        <v>3.3000000000000002E-2</v>
      </c>
      <c r="U157">
        <v>174792</v>
      </c>
      <c r="V157">
        <v>2.5000000000000001E-2</v>
      </c>
      <c r="W157">
        <v>4.4999999999999998E-2</v>
      </c>
      <c r="X157">
        <v>0.80100000000000005</v>
      </c>
      <c r="Y157">
        <v>3.5000000000000003E-2</v>
      </c>
      <c r="Z157">
        <v>231.503265</v>
      </c>
      <c r="AA157">
        <v>48615.685649999999</v>
      </c>
      <c r="AB157">
        <v>44494.898311999998</v>
      </c>
      <c r="AC157">
        <v>4120.7873380000001</v>
      </c>
      <c r="AD157">
        <v>17.800125999999999</v>
      </c>
      <c r="AE157">
        <v>3.5</v>
      </c>
      <c r="AF157">
        <v>231.503265</v>
      </c>
      <c r="AG157">
        <v>44369.019980999998</v>
      </c>
      <c r="AH157">
        <v>4246.665669</v>
      </c>
      <c r="AI157">
        <v>18.343869000000002</v>
      </c>
      <c r="AJ157">
        <v>2.9</v>
      </c>
      <c r="AK157">
        <v>32180.362114</v>
      </c>
      <c r="AL157">
        <v>6539.86</v>
      </c>
      <c r="AM157">
        <v>35.469071</v>
      </c>
      <c r="AN157" t="s">
        <v>514</v>
      </c>
      <c r="AO157" t="s">
        <v>515</v>
      </c>
      <c r="AR157">
        <v>0</v>
      </c>
      <c r="AS157">
        <v>0</v>
      </c>
      <c r="AT157">
        <v>156</v>
      </c>
    </row>
    <row r="158" spans="1:46" x14ac:dyDescent="0.25">
      <c r="A158">
        <v>24</v>
      </c>
      <c r="B158">
        <v>31</v>
      </c>
      <c r="C158">
        <v>701216</v>
      </c>
      <c r="D158">
        <v>24031701216</v>
      </c>
      <c r="E158">
        <v>7012.16</v>
      </c>
      <c r="F158" t="s">
        <v>516</v>
      </c>
      <c r="G158" t="s">
        <v>47</v>
      </c>
      <c r="H158" t="s">
        <v>48</v>
      </c>
      <c r="I158">
        <v>1355821</v>
      </c>
      <c r="J158">
        <v>505</v>
      </c>
      <c r="K158">
        <v>24031701216</v>
      </c>
      <c r="L158">
        <v>701216</v>
      </c>
      <c r="M158">
        <v>0</v>
      </c>
      <c r="N158">
        <v>701216</v>
      </c>
      <c r="O158">
        <v>53.5</v>
      </c>
      <c r="P158">
        <v>39.4</v>
      </c>
      <c r="Q158">
        <v>7.1</v>
      </c>
      <c r="R158">
        <v>4548</v>
      </c>
      <c r="S158">
        <v>6.0999999999999999E-2</v>
      </c>
      <c r="T158">
        <v>4.9000000000000002E-2</v>
      </c>
      <c r="U158">
        <v>86667</v>
      </c>
      <c r="V158">
        <v>0.10100000000000001</v>
      </c>
      <c r="W158">
        <v>7.0999999999999994E-2</v>
      </c>
      <c r="X158">
        <v>0.437</v>
      </c>
      <c r="Y158">
        <v>0.11600000000000001</v>
      </c>
      <c r="Z158">
        <v>527.56799999999998</v>
      </c>
      <c r="AA158">
        <v>110789.28</v>
      </c>
      <c r="AB158">
        <v>97029.779313000006</v>
      </c>
      <c r="AC158">
        <v>13759.500687</v>
      </c>
      <c r="AD158">
        <v>26.080998999999998</v>
      </c>
      <c r="AE158">
        <v>11.6</v>
      </c>
      <c r="AF158">
        <v>527.56799999999998</v>
      </c>
      <c r="AG158">
        <v>95691.145550999994</v>
      </c>
      <c r="AH158">
        <v>15098.134448999999</v>
      </c>
      <c r="AI158">
        <v>28.618366999999999</v>
      </c>
      <c r="AJ158">
        <v>10.1</v>
      </c>
      <c r="AK158">
        <v>70409.246601999999</v>
      </c>
      <c r="AL158">
        <v>18906.060000000001</v>
      </c>
      <c r="AM158">
        <v>44.452325999999999</v>
      </c>
      <c r="AN158" t="s">
        <v>517</v>
      </c>
      <c r="AO158" t="s">
        <v>518</v>
      </c>
      <c r="AR158">
        <v>0</v>
      </c>
      <c r="AS158">
        <v>0</v>
      </c>
      <c r="AT158">
        <v>157</v>
      </c>
    </row>
    <row r="159" spans="1:46" x14ac:dyDescent="0.25">
      <c r="A159">
        <v>24</v>
      </c>
      <c r="B159">
        <v>33</v>
      </c>
      <c r="C159">
        <v>807410</v>
      </c>
      <c r="D159">
        <v>24033807410</v>
      </c>
      <c r="E159">
        <v>8074.1</v>
      </c>
      <c r="F159" t="s">
        <v>519</v>
      </c>
      <c r="G159" t="s">
        <v>47</v>
      </c>
      <c r="H159" t="s">
        <v>48</v>
      </c>
      <c r="I159">
        <v>1190806</v>
      </c>
      <c r="J159">
        <v>3423</v>
      </c>
      <c r="K159">
        <v>24033807410</v>
      </c>
      <c r="L159">
        <v>807410</v>
      </c>
      <c r="M159">
        <v>0</v>
      </c>
      <c r="N159">
        <v>807410</v>
      </c>
      <c r="O159">
        <v>91.6</v>
      </c>
      <c r="P159">
        <v>6.7</v>
      </c>
      <c r="Q159">
        <v>1.7</v>
      </c>
      <c r="R159">
        <v>4336</v>
      </c>
      <c r="S159">
        <v>0.107</v>
      </c>
      <c r="T159">
        <v>0.158</v>
      </c>
      <c r="U159">
        <v>53239</v>
      </c>
      <c r="V159">
        <v>0.54300000000000004</v>
      </c>
      <c r="W159">
        <v>0.26500000000000001</v>
      </c>
      <c r="X159">
        <v>0.495</v>
      </c>
      <c r="Y159">
        <v>0.17199999999999999</v>
      </c>
      <c r="Z159">
        <v>745.79200000000003</v>
      </c>
      <c r="AA159">
        <v>156616.32000000001</v>
      </c>
      <c r="AB159">
        <v>112287.361727</v>
      </c>
      <c r="AC159">
        <v>44328.958272999997</v>
      </c>
      <c r="AD159">
        <v>59.438769000000001</v>
      </c>
      <c r="AE159">
        <v>17.2</v>
      </c>
      <c r="AF159">
        <v>745.79200000000003</v>
      </c>
      <c r="AG159">
        <v>116653.85819299999</v>
      </c>
      <c r="AH159">
        <v>39962.461807</v>
      </c>
      <c r="AI159">
        <v>53.583924000000003</v>
      </c>
      <c r="AJ159">
        <v>18.2</v>
      </c>
      <c r="AK159">
        <v>99931.633038999993</v>
      </c>
      <c r="AL159">
        <v>53368.79</v>
      </c>
      <c r="AM159">
        <v>73.107726999999997</v>
      </c>
      <c r="AN159" t="s">
        <v>520</v>
      </c>
      <c r="AO159" t="s">
        <v>521</v>
      </c>
      <c r="AR159">
        <v>0</v>
      </c>
      <c r="AS159">
        <v>0</v>
      </c>
      <c r="AT159">
        <v>158</v>
      </c>
    </row>
    <row r="160" spans="1:46" x14ac:dyDescent="0.25">
      <c r="A160">
        <v>51</v>
      </c>
      <c r="B160">
        <v>59</v>
      </c>
      <c r="C160">
        <v>480402</v>
      </c>
      <c r="D160">
        <v>51059480402</v>
      </c>
      <c r="E160">
        <v>4804.0200000000004</v>
      </c>
      <c r="F160" t="s">
        <v>522</v>
      </c>
      <c r="G160" t="s">
        <v>47</v>
      </c>
      <c r="H160" t="s">
        <v>48</v>
      </c>
      <c r="I160">
        <v>21212092</v>
      </c>
      <c r="J160">
        <v>115083</v>
      </c>
      <c r="K160">
        <v>51059480402</v>
      </c>
      <c r="L160">
        <v>480402</v>
      </c>
      <c r="M160">
        <v>0</v>
      </c>
      <c r="N160">
        <v>480402</v>
      </c>
      <c r="O160">
        <v>97.5</v>
      </c>
      <c r="P160">
        <v>1.2</v>
      </c>
      <c r="Q160">
        <v>1.4</v>
      </c>
      <c r="R160">
        <v>6551</v>
      </c>
      <c r="S160">
        <v>3.6999999999999998E-2</v>
      </c>
      <c r="T160">
        <v>4.0000000000000001E-3</v>
      </c>
      <c r="U160">
        <v>223563</v>
      </c>
      <c r="V160">
        <v>1.0999999999999999E-2</v>
      </c>
      <c r="W160">
        <v>8.6999999999999994E-2</v>
      </c>
      <c r="X160">
        <v>0.92300000000000004</v>
      </c>
      <c r="Y160">
        <v>0</v>
      </c>
      <c r="Z160">
        <v>0</v>
      </c>
      <c r="AA160">
        <v>0</v>
      </c>
      <c r="AB160">
        <v>0</v>
      </c>
      <c r="AC160">
        <v>0</v>
      </c>
      <c r="AD160">
        <v>0</v>
      </c>
      <c r="AE160">
        <v>0</v>
      </c>
      <c r="AF160">
        <v>0</v>
      </c>
      <c r="AG160">
        <v>0</v>
      </c>
      <c r="AH160">
        <v>0</v>
      </c>
      <c r="AI160">
        <v>0</v>
      </c>
      <c r="AJ160">
        <v>0.1</v>
      </c>
      <c r="AK160">
        <v>1218.7330300000001</v>
      </c>
      <c r="AL160">
        <v>204.23</v>
      </c>
      <c r="AM160">
        <v>30.139754</v>
      </c>
      <c r="AN160" t="s">
        <v>523</v>
      </c>
      <c r="AO160" t="s">
        <v>524</v>
      </c>
      <c r="AR160">
        <v>0</v>
      </c>
      <c r="AS160">
        <v>0</v>
      </c>
      <c r="AT160">
        <v>159</v>
      </c>
    </row>
    <row r="161" spans="1:46" x14ac:dyDescent="0.25">
      <c r="A161">
        <v>24</v>
      </c>
      <c r="B161">
        <v>31</v>
      </c>
      <c r="C161">
        <v>703601</v>
      </c>
      <c r="D161">
        <v>24031703601</v>
      </c>
      <c r="E161">
        <v>7036.01</v>
      </c>
      <c r="F161" t="s">
        <v>525</v>
      </c>
      <c r="G161" t="s">
        <v>47</v>
      </c>
      <c r="H161" t="s">
        <v>48</v>
      </c>
      <c r="I161">
        <v>1805351</v>
      </c>
      <c r="J161">
        <v>0</v>
      </c>
      <c r="K161">
        <v>24031703601</v>
      </c>
      <c r="L161">
        <v>703601</v>
      </c>
      <c r="M161">
        <v>0</v>
      </c>
      <c r="N161">
        <v>703601</v>
      </c>
      <c r="O161">
        <v>78.3</v>
      </c>
      <c r="P161">
        <v>20.9</v>
      </c>
      <c r="Q161">
        <v>0.9</v>
      </c>
      <c r="R161">
        <v>4610</v>
      </c>
      <c r="S161">
        <v>6.0999999999999999E-2</v>
      </c>
      <c r="T161">
        <v>7.0999999999999994E-2</v>
      </c>
      <c r="U161">
        <v>90500</v>
      </c>
      <c r="V161">
        <v>0.129</v>
      </c>
      <c r="W161">
        <v>0.29299999999999998</v>
      </c>
      <c r="X161">
        <v>0.73099999999999998</v>
      </c>
      <c r="Y161">
        <v>5.8999999999999997E-2</v>
      </c>
      <c r="Z161">
        <v>272.26199000000003</v>
      </c>
      <c r="AA161">
        <v>57175.017899999999</v>
      </c>
      <c r="AB161">
        <v>42529.765085999999</v>
      </c>
      <c r="AC161">
        <v>14645.252813999999</v>
      </c>
      <c r="AD161">
        <v>53.791029999999999</v>
      </c>
      <c r="AE161">
        <v>5.9</v>
      </c>
      <c r="AF161">
        <v>271.99</v>
      </c>
      <c r="AG161">
        <v>43288.098988999998</v>
      </c>
      <c r="AH161">
        <v>13829.801011</v>
      </c>
      <c r="AI161">
        <v>50.846725999999997</v>
      </c>
      <c r="AJ161">
        <v>6.7</v>
      </c>
      <c r="AK161">
        <v>51637.720068000002</v>
      </c>
      <c r="AL161">
        <v>13337.54</v>
      </c>
      <c r="AM161">
        <v>43.106921</v>
      </c>
      <c r="AN161" t="s">
        <v>526</v>
      </c>
      <c r="AO161" t="s">
        <v>527</v>
      </c>
      <c r="AR161">
        <v>0</v>
      </c>
      <c r="AS161">
        <v>0</v>
      </c>
      <c r="AT161">
        <v>160</v>
      </c>
    </row>
    <row r="162" spans="1:46" x14ac:dyDescent="0.25">
      <c r="A162">
        <v>24</v>
      </c>
      <c r="B162">
        <v>33</v>
      </c>
      <c r="C162">
        <v>807405</v>
      </c>
      <c r="D162">
        <v>24033807405</v>
      </c>
      <c r="E162">
        <v>8074.05</v>
      </c>
      <c r="F162" t="s">
        <v>528</v>
      </c>
      <c r="G162" t="s">
        <v>47</v>
      </c>
      <c r="H162" t="s">
        <v>48</v>
      </c>
      <c r="I162">
        <v>7092548</v>
      </c>
      <c r="J162">
        <v>27200</v>
      </c>
      <c r="K162">
        <v>24033807405</v>
      </c>
      <c r="L162">
        <v>807405</v>
      </c>
      <c r="M162">
        <v>0</v>
      </c>
      <c r="N162">
        <v>807405</v>
      </c>
      <c r="O162">
        <v>89</v>
      </c>
      <c r="P162">
        <v>5.7</v>
      </c>
      <c r="Q162">
        <v>5.3</v>
      </c>
      <c r="R162">
        <v>5733</v>
      </c>
      <c r="S162">
        <v>9.8000000000000004E-2</v>
      </c>
      <c r="T162">
        <v>0.107</v>
      </c>
      <c r="U162">
        <v>77423</v>
      </c>
      <c r="V162">
        <v>0.26900000000000002</v>
      </c>
      <c r="W162">
        <v>0.184</v>
      </c>
      <c r="X162">
        <v>0.68500000000000005</v>
      </c>
      <c r="Y162">
        <v>0.121</v>
      </c>
      <c r="Z162">
        <v>693.69299999999998</v>
      </c>
      <c r="AA162">
        <v>145675.53</v>
      </c>
      <c r="AB162">
        <v>109123.35447999999</v>
      </c>
      <c r="AC162">
        <v>36552.175519999997</v>
      </c>
      <c r="AD162">
        <v>52.692149999999998</v>
      </c>
      <c r="AE162">
        <v>12.1</v>
      </c>
      <c r="AF162">
        <v>693.69299999999998</v>
      </c>
      <c r="AG162">
        <v>111807.69289999999</v>
      </c>
      <c r="AH162">
        <v>33867.837099999997</v>
      </c>
      <c r="AI162">
        <v>48.822515000000003</v>
      </c>
      <c r="AJ162">
        <v>11.1</v>
      </c>
      <c r="AK162">
        <v>92296.309993000003</v>
      </c>
      <c r="AL162">
        <v>38076.519999999997</v>
      </c>
      <c r="AM162">
        <v>61.332327999999997</v>
      </c>
      <c r="AN162" t="s">
        <v>529</v>
      </c>
      <c r="AO162" t="s">
        <v>530</v>
      </c>
      <c r="AR162">
        <v>0</v>
      </c>
      <c r="AS162">
        <v>0</v>
      </c>
      <c r="AT162">
        <v>161</v>
      </c>
    </row>
    <row r="163" spans="1:46" x14ac:dyDescent="0.25">
      <c r="A163">
        <v>24</v>
      </c>
      <c r="B163">
        <v>31</v>
      </c>
      <c r="C163">
        <v>701508</v>
      </c>
      <c r="D163">
        <v>24031701508</v>
      </c>
      <c r="E163">
        <v>7015.08</v>
      </c>
      <c r="F163" t="s">
        <v>531</v>
      </c>
      <c r="G163" t="s">
        <v>47</v>
      </c>
      <c r="H163" t="s">
        <v>48</v>
      </c>
      <c r="I163">
        <v>925666</v>
      </c>
      <c r="J163">
        <v>592</v>
      </c>
      <c r="K163">
        <v>24031701508</v>
      </c>
      <c r="L163">
        <v>701508</v>
      </c>
      <c r="M163">
        <v>0</v>
      </c>
      <c r="N163">
        <v>701508</v>
      </c>
      <c r="O163">
        <v>78.099999999999994</v>
      </c>
      <c r="P163">
        <v>21.5</v>
      </c>
      <c r="Q163">
        <v>0.4</v>
      </c>
      <c r="R163">
        <v>3744</v>
      </c>
      <c r="S163">
        <v>0.106</v>
      </c>
      <c r="T163">
        <v>0.155</v>
      </c>
      <c r="U163">
        <v>54195</v>
      </c>
      <c r="V163">
        <v>0.69699999999999995</v>
      </c>
      <c r="W163">
        <v>0.16500000000000001</v>
      </c>
      <c r="X163">
        <v>0.24199999999999999</v>
      </c>
      <c r="Y163">
        <v>0.224</v>
      </c>
      <c r="Z163">
        <v>838.65599999999995</v>
      </c>
      <c r="AA163">
        <v>176117.76000000001</v>
      </c>
      <c r="AB163">
        <v>105923.70475200001</v>
      </c>
      <c r="AC163">
        <v>70194.055248000004</v>
      </c>
      <c r="AD163">
        <v>83.698268999999996</v>
      </c>
      <c r="AE163">
        <v>22.4</v>
      </c>
      <c r="AF163">
        <v>839.49465599999996</v>
      </c>
      <c r="AG163">
        <v>114520.112205</v>
      </c>
      <c r="AH163">
        <v>61773.765554999998</v>
      </c>
      <c r="AI163">
        <v>73.584466000000006</v>
      </c>
      <c r="AJ163">
        <v>23.1</v>
      </c>
      <c r="AK163">
        <v>128424.88772100001</v>
      </c>
      <c r="AL163">
        <v>55428.01</v>
      </c>
      <c r="AM163">
        <v>63.310845999999998</v>
      </c>
      <c r="AN163" t="s">
        <v>532</v>
      </c>
      <c r="AO163" t="s">
        <v>533</v>
      </c>
      <c r="AR163">
        <v>0</v>
      </c>
      <c r="AS163">
        <v>0</v>
      </c>
      <c r="AT163">
        <v>162</v>
      </c>
    </row>
    <row r="164" spans="1:46" x14ac:dyDescent="0.25">
      <c r="A164">
        <v>24</v>
      </c>
      <c r="B164">
        <v>33</v>
      </c>
      <c r="C164">
        <v>807409</v>
      </c>
      <c r="D164">
        <v>24033807409</v>
      </c>
      <c r="E164">
        <v>8074.09</v>
      </c>
      <c r="F164" t="s">
        <v>534</v>
      </c>
      <c r="G164" t="s">
        <v>47</v>
      </c>
      <c r="H164" t="s">
        <v>48</v>
      </c>
      <c r="I164">
        <v>2299187</v>
      </c>
      <c r="J164">
        <v>3957</v>
      </c>
      <c r="K164">
        <v>24033807409</v>
      </c>
      <c r="L164">
        <v>807409</v>
      </c>
      <c r="M164">
        <v>0</v>
      </c>
      <c r="N164">
        <v>807409</v>
      </c>
      <c r="O164">
        <v>87</v>
      </c>
      <c r="P164">
        <v>12.9</v>
      </c>
      <c r="Q164">
        <v>0</v>
      </c>
      <c r="R164">
        <v>3997</v>
      </c>
      <c r="S164">
        <v>9.7000000000000003E-2</v>
      </c>
      <c r="T164">
        <v>0.22600000000000001</v>
      </c>
      <c r="U164">
        <v>55664</v>
      </c>
      <c r="V164">
        <v>0.46400000000000002</v>
      </c>
      <c r="W164">
        <v>0.312</v>
      </c>
      <c r="X164">
        <v>0.317</v>
      </c>
      <c r="Y164">
        <v>0.183</v>
      </c>
      <c r="Z164">
        <v>730.71954900000003</v>
      </c>
      <c r="AA164">
        <v>153451.10529000001</v>
      </c>
      <c r="AB164">
        <v>111282.13832300001</v>
      </c>
      <c r="AC164">
        <v>42168.966967</v>
      </c>
      <c r="AD164">
        <v>57.708826000000002</v>
      </c>
      <c r="AE164">
        <v>18.3</v>
      </c>
      <c r="AF164">
        <v>731.45100000000002</v>
      </c>
      <c r="AG164">
        <v>114231.808194</v>
      </c>
      <c r="AH164">
        <v>39372.901806000002</v>
      </c>
      <c r="AI164">
        <v>53.828488999999998</v>
      </c>
      <c r="AJ164">
        <v>19.399999999999999</v>
      </c>
      <c r="AK164">
        <v>102536.348868</v>
      </c>
      <c r="AL164">
        <v>56594.09</v>
      </c>
      <c r="AM164">
        <v>74.685642000000001</v>
      </c>
      <c r="AN164" t="s">
        <v>535</v>
      </c>
      <c r="AO164" t="s">
        <v>536</v>
      </c>
      <c r="AR164">
        <v>0</v>
      </c>
      <c r="AS164">
        <v>0</v>
      </c>
      <c r="AT164">
        <v>163</v>
      </c>
    </row>
    <row r="165" spans="1:46" x14ac:dyDescent="0.25">
      <c r="A165">
        <v>24</v>
      </c>
      <c r="B165">
        <v>31</v>
      </c>
      <c r="C165">
        <v>706011</v>
      </c>
      <c r="D165">
        <v>24031706011</v>
      </c>
      <c r="E165">
        <v>7060.11</v>
      </c>
      <c r="F165" t="s">
        <v>537</v>
      </c>
      <c r="G165" t="s">
        <v>47</v>
      </c>
      <c r="H165" t="s">
        <v>48</v>
      </c>
      <c r="I165">
        <v>3798914</v>
      </c>
      <c r="J165">
        <v>826</v>
      </c>
      <c r="K165">
        <v>24031706011</v>
      </c>
      <c r="L165">
        <v>706011</v>
      </c>
      <c r="M165">
        <v>0</v>
      </c>
      <c r="N165">
        <v>706011</v>
      </c>
      <c r="O165">
        <v>91.7</v>
      </c>
      <c r="P165">
        <v>8.3000000000000007</v>
      </c>
      <c r="Q165">
        <v>0</v>
      </c>
      <c r="R165">
        <v>5294</v>
      </c>
      <c r="S165">
        <v>7.0000000000000007E-2</v>
      </c>
      <c r="T165">
        <v>4.1000000000000002E-2</v>
      </c>
      <c r="U165">
        <v>197832</v>
      </c>
      <c r="V165">
        <v>5.1999999999999998E-2</v>
      </c>
      <c r="W165">
        <v>0.06</v>
      </c>
      <c r="X165">
        <v>0.91900000000000004</v>
      </c>
      <c r="Y165">
        <v>3.3000000000000002E-2</v>
      </c>
      <c r="Z165">
        <v>174.702</v>
      </c>
      <c r="AA165">
        <v>36687.42</v>
      </c>
      <c r="AB165">
        <v>36093.485943</v>
      </c>
      <c r="AC165">
        <v>593.93405700000005</v>
      </c>
      <c r="AD165">
        <v>3.3996979999999999</v>
      </c>
      <c r="AE165">
        <v>3.3</v>
      </c>
      <c r="AF165">
        <v>174.702</v>
      </c>
      <c r="AG165">
        <v>36117.936623000001</v>
      </c>
      <c r="AH165">
        <v>569.48337700000002</v>
      </c>
      <c r="AI165">
        <v>3.2597420000000001</v>
      </c>
      <c r="AJ165">
        <v>2.8</v>
      </c>
      <c r="AK165">
        <v>26569.819865000001</v>
      </c>
      <c r="AL165">
        <v>4264.8999999999996</v>
      </c>
      <c r="AM165">
        <v>29.046122</v>
      </c>
      <c r="AN165" t="s">
        <v>538</v>
      </c>
      <c r="AO165" t="s">
        <v>539</v>
      </c>
      <c r="AR165">
        <v>0</v>
      </c>
      <c r="AS165">
        <v>0</v>
      </c>
      <c r="AT165">
        <v>164</v>
      </c>
    </row>
    <row r="166" spans="1:46" x14ac:dyDescent="0.25">
      <c r="A166">
        <v>24</v>
      </c>
      <c r="B166">
        <v>31</v>
      </c>
      <c r="C166">
        <v>703502</v>
      </c>
      <c r="D166">
        <v>24031703502</v>
      </c>
      <c r="E166">
        <v>7035.02</v>
      </c>
      <c r="F166" t="s">
        <v>540</v>
      </c>
      <c r="G166" t="s">
        <v>47</v>
      </c>
      <c r="H166" t="s">
        <v>48</v>
      </c>
      <c r="I166">
        <v>1417535</v>
      </c>
      <c r="J166">
        <v>27670</v>
      </c>
      <c r="K166">
        <v>24031703502</v>
      </c>
      <c r="L166">
        <v>703502</v>
      </c>
      <c r="M166">
        <v>0</v>
      </c>
      <c r="N166">
        <v>703502</v>
      </c>
      <c r="O166">
        <v>86</v>
      </c>
      <c r="P166">
        <v>13.4</v>
      </c>
      <c r="Q166">
        <v>0.6</v>
      </c>
      <c r="R166">
        <v>3164</v>
      </c>
      <c r="S166">
        <v>9.0999999999999998E-2</v>
      </c>
      <c r="T166">
        <v>0.183</v>
      </c>
      <c r="U166">
        <v>71875</v>
      </c>
      <c r="V166">
        <v>7.2999999999999995E-2</v>
      </c>
      <c r="W166">
        <v>0.28399999999999997</v>
      </c>
      <c r="X166">
        <v>0.70899999999999996</v>
      </c>
      <c r="Y166">
        <v>9.8000000000000004E-2</v>
      </c>
      <c r="Z166">
        <v>310.072</v>
      </c>
      <c r="AA166">
        <v>65115.12</v>
      </c>
      <c r="AB166">
        <v>49317.071540999998</v>
      </c>
      <c r="AC166">
        <v>15798.048459</v>
      </c>
      <c r="AD166">
        <v>50.949612999999999</v>
      </c>
      <c r="AE166">
        <v>9.8000000000000007</v>
      </c>
      <c r="AF166">
        <v>310.072</v>
      </c>
      <c r="AG166">
        <v>49496.038584000002</v>
      </c>
      <c r="AH166">
        <v>15619.081416000001</v>
      </c>
      <c r="AI166">
        <v>50.372433999999998</v>
      </c>
      <c r="AJ166">
        <v>14.7</v>
      </c>
      <c r="AK166">
        <v>87626.063538000002</v>
      </c>
      <c r="AL166">
        <v>15757.57</v>
      </c>
      <c r="AM166">
        <v>32.007862000000003</v>
      </c>
      <c r="AN166" t="s">
        <v>541</v>
      </c>
      <c r="AO166" t="s">
        <v>542</v>
      </c>
      <c r="AR166">
        <v>0</v>
      </c>
      <c r="AS166">
        <v>0</v>
      </c>
      <c r="AT166">
        <v>165</v>
      </c>
    </row>
    <row r="167" spans="1:46" x14ac:dyDescent="0.25">
      <c r="A167">
        <v>24</v>
      </c>
      <c r="B167">
        <v>31</v>
      </c>
      <c r="C167">
        <v>703209</v>
      </c>
      <c r="D167">
        <v>24031703209</v>
      </c>
      <c r="E167">
        <v>7032.09</v>
      </c>
      <c r="F167" t="s">
        <v>543</v>
      </c>
      <c r="G167" t="s">
        <v>47</v>
      </c>
      <c r="H167" t="s">
        <v>48</v>
      </c>
      <c r="I167">
        <v>1801781</v>
      </c>
      <c r="J167">
        <v>1974</v>
      </c>
      <c r="K167">
        <v>24031703209</v>
      </c>
      <c r="L167">
        <v>703209</v>
      </c>
      <c r="M167">
        <v>0</v>
      </c>
      <c r="N167">
        <v>703209</v>
      </c>
      <c r="O167">
        <v>79.099999999999994</v>
      </c>
      <c r="P167">
        <v>17</v>
      </c>
      <c r="Q167">
        <v>3.8</v>
      </c>
      <c r="R167">
        <v>5749</v>
      </c>
      <c r="S167">
        <v>0.124</v>
      </c>
      <c r="T167">
        <v>0.17399999999999999</v>
      </c>
      <c r="U167">
        <v>62766</v>
      </c>
      <c r="V167">
        <v>0.23300000000000001</v>
      </c>
      <c r="W167">
        <v>0.252</v>
      </c>
      <c r="X167">
        <v>0.5</v>
      </c>
      <c r="Y167">
        <v>0.156</v>
      </c>
      <c r="Z167">
        <v>895.94715599999995</v>
      </c>
      <c r="AA167">
        <v>188148.90276</v>
      </c>
      <c r="AB167">
        <v>121981.108508</v>
      </c>
      <c r="AC167">
        <v>66167.794252000007</v>
      </c>
      <c r="AD167">
        <v>73.852339999999998</v>
      </c>
      <c r="AE167">
        <v>15.6</v>
      </c>
      <c r="AF167">
        <v>896.84400000000005</v>
      </c>
      <c r="AG167">
        <v>130243.561933</v>
      </c>
      <c r="AH167">
        <v>58093.678067000001</v>
      </c>
      <c r="AI167">
        <v>64.775677999999999</v>
      </c>
      <c r="AJ167">
        <v>16.100000000000001</v>
      </c>
      <c r="AK167">
        <v>143517.94703899999</v>
      </c>
      <c r="AL167">
        <v>46663.3</v>
      </c>
      <c r="AM167">
        <v>51.526074999999999</v>
      </c>
      <c r="AN167" t="s">
        <v>544</v>
      </c>
      <c r="AO167" t="s">
        <v>545</v>
      </c>
      <c r="AR167">
        <v>0</v>
      </c>
      <c r="AS167">
        <v>0</v>
      </c>
      <c r="AT167">
        <v>166</v>
      </c>
    </row>
    <row r="168" spans="1:46" x14ac:dyDescent="0.25">
      <c r="A168">
        <v>24</v>
      </c>
      <c r="B168">
        <v>31</v>
      </c>
      <c r="C168">
        <v>701202</v>
      </c>
      <c r="D168">
        <v>24031701202</v>
      </c>
      <c r="E168">
        <v>7012.02</v>
      </c>
      <c r="F168" t="s">
        <v>546</v>
      </c>
      <c r="G168" t="s">
        <v>47</v>
      </c>
      <c r="H168" t="s">
        <v>48</v>
      </c>
      <c r="I168">
        <v>1841629</v>
      </c>
      <c r="J168">
        <v>6759</v>
      </c>
      <c r="K168">
        <v>24031701202</v>
      </c>
      <c r="L168">
        <v>701202</v>
      </c>
      <c r="M168">
        <v>0</v>
      </c>
      <c r="N168">
        <v>701202</v>
      </c>
      <c r="O168">
        <v>76.3</v>
      </c>
      <c r="P168">
        <v>22.8</v>
      </c>
      <c r="Q168">
        <v>0.8</v>
      </c>
      <c r="R168">
        <v>2717</v>
      </c>
      <c r="S168">
        <v>5.3999999999999999E-2</v>
      </c>
      <c r="T168">
        <v>3.7999999999999999E-2</v>
      </c>
      <c r="U168">
        <v>142813</v>
      </c>
      <c r="V168">
        <v>3.5000000000000003E-2</v>
      </c>
      <c r="W168">
        <v>0.13400000000000001</v>
      </c>
      <c r="X168">
        <v>0.88900000000000001</v>
      </c>
      <c r="Y168">
        <v>3.2000000000000001E-2</v>
      </c>
      <c r="Z168">
        <v>86.857056</v>
      </c>
      <c r="AA168">
        <v>18239.981759999999</v>
      </c>
      <c r="AB168">
        <v>14701.076605</v>
      </c>
      <c r="AC168">
        <v>3538.9051549999999</v>
      </c>
      <c r="AD168">
        <v>40.744014999999997</v>
      </c>
      <c r="AE168">
        <v>3.2</v>
      </c>
      <c r="AF168">
        <v>87.030944000000005</v>
      </c>
      <c r="AG168">
        <v>14863.288579</v>
      </c>
      <c r="AH168">
        <v>3413.2096609999999</v>
      </c>
      <c r="AI168">
        <v>39.218345999999997</v>
      </c>
      <c r="AJ168">
        <v>3.6</v>
      </c>
      <c r="AK168">
        <v>17749.107674999999</v>
      </c>
      <c r="AL168">
        <v>2496.5700000000002</v>
      </c>
      <c r="AM168">
        <v>25.895904000000002</v>
      </c>
      <c r="AN168" t="s">
        <v>547</v>
      </c>
      <c r="AO168" t="s">
        <v>548</v>
      </c>
      <c r="AR168">
        <v>0</v>
      </c>
      <c r="AS168">
        <v>0</v>
      </c>
      <c r="AT168">
        <v>167</v>
      </c>
    </row>
    <row r="169" spans="1:46" x14ac:dyDescent="0.25">
      <c r="A169">
        <v>24</v>
      </c>
      <c r="B169">
        <v>31</v>
      </c>
      <c r="C169">
        <v>701509</v>
      </c>
      <c r="D169">
        <v>24031701509</v>
      </c>
      <c r="E169">
        <v>7015.09</v>
      </c>
      <c r="F169" t="s">
        <v>549</v>
      </c>
      <c r="G169" t="s">
        <v>47</v>
      </c>
      <c r="H169" t="s">
        <v>48</v>
      </c>
      <c r="I169">
        <v>4055252</v>
      </c>
      <c r="J169">
        <v>0</v>
      </c>
      <c r="K169">
        <v>24031701509</v>
      </c>
      <c r="L169">
        <v>701509</v>
      </c>
      <c r="M169">
        <v>0</v>
      </c>
      <c r="N169">
        <v>701509</v>
      </c>
      <c r="O169">
        <v>81.3</v>
      </c>
      <c r="P169">
        <v>17.100000000000001</v>
      </c>
      <c r="Q169">
        <v>1.5</v>
      </c>
      <c r="R169">
        <v>5376</v>
      </c>
      <c r="S169">
        <v>0.112</v>
      </c>
      <c r="T169">
        <v>0.13700000000000001</v>
      </c>
      <c r="U169">
        <v>48573</v>
      </c>
      <c r="V169">
        <v>0.52</v>
      </c>
      <c r="W169">
        <v>0.25900000000000001</v>
      </c>
      <c r="X169">
        <v>0.191</v>
      </c>
      <c r="Y169">
        <v>0.20300000000000001</v>
      </c>
      <c r="Z169">
        <v>1090.236672</v>
      </c>
      <c r="AA169">
        <v>228949.70112000001</v>
      </c>
      <c r="AB169">
        <v>147453.94526000001</v>
      </c>
      <c r="AC169">
        <v>81495.755860000005</v>
      </c>
      <c r="AD169">
        <v>74.750518</v>
      </c>
      <c r="AE169">
        <v>20.3</v>
      </c>
      <c r="AF169">
        <v>1091.328</v>
      </c>
      <c r="AG169">
        <v>154795.70387500001</v>
      </c>
      <c r="AH169">
        <v>74383.176124999998</v>
      </c>
      <c r="AI169">
        <v>68.158405000000002</v>
      </c>
      <c r="AJ169">
        <v>21.7</v>
      </c>
      <c r="AK169">
        <v>167415.008367</v>
      </c>
      <c r="AL169">
        <v>81670.61</v>
      </c>
      <c r="AM169">
        <v>68.855153000000001</v>
      </c>
      <c r="AN169" t="s">
        <v>550</v>
      </c>
      <c r="AO169" t="s">
        <v>551</v>
      </c>
      <c r="AR169">
        <v>0</v>
      </c>
      <c r="AS169">
        <v>0</v>
      </c>
      <c r="AT169">
        <v>168</v>
      </c>
    </row>
    <row r="170" spans="1:46" x14ac:dyDescent="0.25">
      <c r="A170">
        <v>24</v>
      </c>
      <c r="B170">
        <v>31</v>
      </c>
      <c r="C170">
        <v>701213</v>
      </c>
      <c r="D170">
        <v>24031701213</v>
      </c>
      <c r="E170">
        <v>7012.13</v>
      </c>
      <c r="F170" t="s">
        <v>552</v>
      </c>
      <c r="G170" t="s">
        <v>47</v>
      </c>
      <c r="H170" t="s">
        <v>48</v>
      </c>
      <c r="I170">
        <v>1914734</v>
      </c>
      <c r="J170">
        <v>10788</v>
      </c>
      <c r="K170">
        <v>24031701213</v>
      </c>
      <c r="L170">
        <v>701213</v>
      </c>
      <c r="M170">
        <v>0</v>
      </c>
      <c r="N170">
        <v>701213</v>
      </c>
      <c r="O170">
        <v>74.099999999999994</v>
      </c>
      <c r="P170">
        <v>22.7</v>
      </c>
      <c r="Q170">
        <v>3.1</v>
      </c>
      <c r="R170">
        <v>6149</v>
      </c>
      <c r="S170">
        <v>2.5000000000000001E-2</v>
      </c>
      <c r="T170">
        <v>3.7999999999999999E-2</v>
      </c>
      <c r="U170">
        <v>121938</v>
      </c>
      <c r="V170">
        <v>7.0000000000000007E-2</v>
      </c>
      <c r="W170">
        <v>9.5000000000000001E-2</v>
      </c>
      <c r="X170">
        <v>0.59599999999999997</v>
      </c>
      <c r="Y170">
        <v>6.2E-2</v>
      </c>
      <c r="Z170">
        <v>380.856762</v>
      </c>
      <c r="AA170">
        <v>79979.920020000005</v>
      </c>
      <c r="AB170">
        <v>66787.001069999998</v>
      </c>
      <c r="AC170">
        <v>13192.918949999999</v>
      </c>
      <c r="AD170">
        <v>34.640107</v>
      </c>
      <c r="AE170">
        <v>6.2</v>
      </c>
      <c r="AF170">
        <v>381.619238</v>
      </c>
      <c r="AG170">
        <v>67739.755969999998</v>
      </c>
      <c r="AH170">
        <v>12400.284009999999</v>
      </c>
      <c r="AI170">
        <v>32.493865</v>
      </c>
      <c r="AJ170">
        <v>5.9</v>
      </c>
      <c r="AK170">
        <v>62405.856989</v>
      </c>
      <c r="AL170">
        <v>11165.96</v>
      </c>
      <c r="AM170">
        <v>31.871607999999998</v>
      </c>
      <c r="AN170" t="s">
        <v>553</v>
      </c>
      <c r="AO170" t="s">
        <v>554</v>
      </c>
      <c r="AR170">
        <v>0</v>
      </c>
      <c r="AS170">
        <v>0</v>
      </c>
      <c r="AT170">
        <v>169</v>
      </c>
    </row>
    <row r="171" spans="1:46" x14ac:dyDescent="0.25">
      <c r="A171">
        <v>24</v>
      </c>
      <c r="B171">
        <v>31</v>
      </c>
      <c r="C171">
        <v>701505</v>
      </c>
      <c r="D171">
        <v>24031701505</v>
      </c>
      <c r="E171">
        <v>7015.05</v>
      </c>
      <c r="F171" t="s">
        <v>555</v>
      </c>
      <c r="G171" t="s">
        <v>47</v>
      </c>
      <c r="H171" t="s">
        <v>48</v>
      </c>
      <c r="I171">
        <v>3362302</v>
      </c>
      <c r="J171">
        <v>1699</v>
      </c>
      <c r="K171">
        <v>24031701505</v>
      </c>
      <c r="L171">
        <v>701505</v>
      </c>
      <c r="M171">
        <v>0</v>
      </c>
      <c r="N171">
        <v>701505</v>
      </c>
      <c r="O171">
        <v>75.400000000000006</v>
      </c>
      <c r="P171">
        <v>23.9</v>
      </c>
      <c r="Q171">
        <v>0.7</v>
      </c>
      <c r="R171">
        <v>6661</v>
      </c>
      <c r="S171">
        <v>0.12</v>
      </c>
      <c r="T171">
        <v>0.13200000000000001</v>
      </c>
      <c r="U171">
        <v>76028</v>
      </c>
      <c r="V171">
        <v>0.436</v>
      </c>
      <c r="W171">
        <v>0.19500000000000001</v>
      </c>
      <c r="X171">
        <v>0.45600000000000002</v>
      </c>
      <c r="Y171">
        <v>0.17299999999999999</v>
      </c>
      <c r="Z171">
        <v>1152.3530000000001</v>
      </c>
      <c r="AA171">
        <v>241994.13</v>
      </c>
      <c r="AB171">
        <v>137504.08408999999</v>
      </c>
      <c r="AC171">
        <v>104490.04591</v>
      </c>
      <c r="AD171">
        <v>90.675380000000004</v>
      </c>
      <c r="AE171">
        <v>17.3</v>
      </c>
      <c r="AF171">
        <v>1152.3530000000001</v>
      </c>
      <c r="AG171">
        <v>139676.651151</v>
      </c>
      <c r="AH171">
        <v>102317.47884900001</v>
      </c>
      <c r="AI171">
        <v>88.790048999999996</v>
      </c>
      <c r="AJ171">
        <v>15.3</v>
      </c>
      <c r="AK171">
        <v>168535.275807</v>
      </c>
      <c r="AL171">
        <v>54543.31</v>
      </c>
      <c r="AM171">
        <v>51.345562000000001</v>
      </c>
      <c r="AN171" t="s">
        <v>556</v>
      </c>
      <c r="AO171" t="s">
        <v>557</v>
      </c>
      <c r="AR171">
        <v>0</v>
      </c>
      <c r="AS171">
        <v>0</v>
      </c>
      <c r="AT171">
        <v>170</v>
      </c>
    </row>
    <row r="172" spans="1:46" x14ac:dyDescent="0.25">
      <c r="A172">
        <v>24</v>
      </c>
      <c r="B172">
        <v>31</v>
      </c>
      <c r="C172">
        <v>703800</v>
      </c>
      <c r="D172">
        <v>24031703800</v>
      </c>
      <c r="E172">
        <v>7038</v>
      </c>
      <c r="F172" t="s">
        <v>558</v>
      </c>
      <c r="G172" t="s">
        <v>47</v>
      </c>
      <c r="H172" t="s">
        <v>48</v>
      </c>
      <c r="I172">
        <v>1210317</v>
      </c>
      <c r="J172">
        <v>210</v>
      </c>
      <c r="K172">
        <v>24031703800</v>
      </c>
      <c r="L172">
        <v>703800</v>
      </c>
      <c r="M172">
        <v>0</v>
      </c>
      <c r="N172">
        <v>703800</v>
      </c>
      <c r="O172">
        <v>58.6</v>
      </c>
      <c r="P172">
        <v>39.4</v>
      </c>
      <c r="Q172">
        <v>2</v>
      </c>
      <c r="R172">
        <v>3098</v>
      </c>
      <c r="S172">
        <v>7.0000000000000007E-2</v>
      </c>
      <c r="T172">
        <v>0.14599999999999999</v>
      </c>
      <c r="U172">
        <v>66174</v>
      </c>
      <c r="V172">
        <v>0.246</v>
      </c>
      <c r="W172">
        <v>0.29799999999999999</v>
      </c>
      <c r="X172">
        <v>0.35</v>
      </c>
      <c r="Y172">
        <v>0.13200000000000001</v>
      </c>
      <c r="Z172">
        <v>408.93599999999998</v>
      </c>
      <c r="AA172">
        <v>85876.56</v>
      </c>
      <c r="AB172">
        <v>66866.798527999999</v>
      </c>
      <c r="AC172">
        <v>19009.761471999998</v>
      </c>
      <c r="AD172">
        <v>46.485908000000002</v>
      </c>
      <c r="AE172">
        <v>13.2</v>
      </c>
      <c r="AF172">
        <v>408.527064</v>
      </c>
      <c r="AG172">
        <v>67371.319669000004</v>
      </c>
      <c r="AH172">
        <v>18419.363771</v>
      </c>
      <c r="AI172">
        <v>45.087254999999999</v>
      </c>
      <c r="AJ172">
        <v>14.6</v>
      </c>
      <c r="AK172">
        <v>72309.172212000005</v>
      </c>
      <c r="AL172">
        <v>16696.810000000001</v>
      </c>
      <c r="AM172">
        <v>39.394314999999999</v>
      </c>
      <c r="AN172" t="s">
        <v>559</v>
      </c>
      <c r="AO172" t="s">
        <v>560</v>
      </c>
      <c r="AR172">
        <v>0</v>
      </c>
      <c r="AS172">
        <v>0</v>
      </c>
      <c r="AT172">
        <v>171</v>
      </c>
    </row>
    <row r="173" spans="1:46" x14ac:dyDescent="0.25">
      <c r="A173">
        <v>24</v>
      </c>
      <c r="B173">
        <v>31</v>
      </c>
      <c r="C173">
        <v>703902</v>
      </c>
      <c r="D173">
        <v>24031703902</v>
      </c>
      <c r="E173">
        <v>7039.02</v>
      </c>
      <c r="F173" t="s">
        <v>561</v>
      </c>
      <c r="G173" t="s">
        <v>47</v>
      </c>
      <c r="H173" t="s">
        <v>48</v>
      </c>
      <c r="I173">
        <v>2170257</v>
      </c>
      <c r="J173">
        <v>204</v>
      </c>
      <c r="K173">
        <v>24031703902</v>
      </c>
      <c r="L173">
        <v>703902</v>
      </c>
      <c r="M173">
        <v>0</v>
      </c>
      <c r="N173">
        <v>703902</v>
      </c>
      <c r="O173">
        <v>76.2</v>
      </c>
      <c r="P173">
        <v>23.9</v>
      </c>
      <c r="Q173">
        <v>0</v>
      </c>
      <c r="R173">
        <v>7128</v>
      </c>
      <c r="S173">
        <v>9.5000000000000001E-2</v>
      </c>
      <c r="T173">
        <v>0.128</v>
      </c>
      <c r="U173">
        <v>84375</v>
      </c>
      <c r="V173">
        <v>0.223</v>
      </c>
      <c r="W173">
        <v>0.3</v>
      </c>
      <c r="X173">
        <v>0.61</v>
      </c>
      <c r="Y173">
        <v>0.108</v>
      </c>
      <c r="Z173">
        <v>770.59382400000004</v>
      </c>
      <c r="AA173">
        <v>161824.70303999999</v>
      </c>
      <c r="AB173">
        <v>111631.615085</v>
      </c>
      <c r="AC173">
        <v>50193.087955000003</v>
      </c>
      <c r="AD173">
        <v>65.135596000000007</v>
      </c>
      <c r="AE173">
        <v>10.8</v>
      </c>
      <c r="AF173">
        <v>769.05417599999998</v>
      </c>
      <c r="AG173">
        <v>111945.75892599999</v>
      </c>
      <c r="AH173">
        <v>49555.618033999999</v>
      </c>
      <c r="AI173">
        <v>64.437095999999997</v>
      </c>
      <c r="AJ173">
        <v>11.8</v>
      </c>
      <c r="AK173">
        <v>144388.36666299999</v>
      </c>
      <c r="AL173">
        <v>37843.75</v>
      </c>
      <c r="AM173">
        <v>43.610249000000003</v>
      </c>
      <c r="AN173" t="s">
        <v>562</v>
      </c>
      <c r="AO173" t="s">
        <v>563</v>
      </c>
      <c r="AR173">
        <v>0</v>
      </c>
      <c r="AS173">
        <v>0</v>
      </c>
      <c r="AT173">
        <v>172</v>
      </c>
    </row>
    <row r="174" spans="1:46" x14ac:dyDescent="0.25">
      <c r="A174">
        <v>24</v>
      </c>
      <c r="B174">
        <v>31</v>
      </c>
      <c r="C174">
        <v>703210</v>
      </c>
      <c r="D174">
        <v>24031703210</v>
      </c>
      <c r="E174">
        <v>7032.1</v>
      </c>
      <c r="F174" t="s">
        <v>564</v>
      </c>
      <c r="G174" t="s">
        <v>47</v>
      </c>
      <c r="H174" t="s">
        <v>48</v>
      </c>
      <c r="I174">
        <v>1259008</v>
      </c>
      <c r="J174">
        <v>15129</v>
      </c>
      <c r="K174">
        <v>24031703210</v>
      </c>
      <c r="L174">
        <v>703210</v>
      </c>
      <c r="M174">
        <v>0</v>
      </c>
      <c r="N174">
        <v>703210</v>
      </c>
      <c r="O174">
        <v>86.7</v>
      </c>
      <c r="P174">
        <v>13.3</v>
      </c>
      <c r="Q174">
        <v>0</v>
      </c>
      <c r="R174">
        <v>3497</v>
      </c>
      <c r="S174">
        <v>0.11</v>
      </c>
      <c r="T174">
        <v>0.125</v>
      </c>
      <c r="U174">
        <v>88021</v>
      </c>
      <c r="V174">
        <v>0.17699999999999999</v>
      </c>
      <c r="W174">
        <v>0.24099999999999999</v>
      </c>
      <c r="X174">
        <v>0.84899999999999998</v>
      </c>
      <c r="Y174">
        <v>9.4E-2</v>
      </c>
      <c r="Z174">
        <v>328.71800000000002</v>
      </c>
      <c r="AA174">
        <v>69030.78</v>
      </c>
      <c r="AB174">
        <v>41876.330571999999</v>
      </c>
      <c r="AC174">
        <v>27154.449428</v>
      </c>
      <c r="AD174">
        <v>82.607127000000006</v>
      </c>
      <c r="AE174">
        <v>9.4</v>
      </c>
      <c r="AF174">
        <v>328.71800000000002</v>
      </c>
      <c r="AG174">
        <v>44276.601341000001</v>
      </c>
      <c r="AH174">
        <v>24754.178659000001</v>
      </c>
      <c r="AI174">
        <v>75.305211999999997</v>
      </c>
      <c r="AJ174">
        <v>7.5</v>
      </c>
      <c r="AK174">
        <v>45560.384488999996</v>
      </c>
      <c r="AL174">
        <v>9312.6200000000008</v>
      </c>
      <c r="AM174">
        <v>35.639553999999997</v>
      </c>
      <c r="AN174" t="s">
        <v>565</v>
      </c>
      <c r="AO174" t="s">
        <v>566</v>
      </c>
      <c r="AR174">
        <v>0</v>
      </c>
      <c r="AS174">
        <v>0</v>
      </c>
      <c r="AT174">
        <v>173</v>
      </c>
    </row>
    <row r="175" spans="1:46" x14ac:dyDescent="0.25">
      <c r="A175">
        <v>24</v>
      </c>
      <c r="B175">
        <v>31</v>
      </c>
      <c r="C175">
        <v>706012</v>
      </c>
      <c r="D175">
        <v>24031706012</v>
      </c>
      <c r="E175">
        <v>7060.12</v>
      </c>
      <c r="F175" t="s">
        <v>567</v>
      </c>
      <c r="G175" t="s">
        <v>47</v>
      </c>
      <c r="H175" t="s">
        <v>48</v>
      </c>
      <c r="I175">
        <v>2106169</v>
      </c>
      <c r="J175">
        <v>30539</v>
      </c>
      <c r="K175">
        <v>24031706012</v>
      </c>
      <c r="L175">
        <v>706012</v>
      </c>
      <c r="M175">
        <v>0</v>
      </c>
      <c r="N175">
        <v>706012</v>
      </c>
      <c r="O175">
        <v>89.1</v>
      </c>
      <c r="P175">
        <v>9.6999999999999993</v>
      </c>
      <c r="Q175">
        <v>1.1000000000000001</v>
      </c>
      <c r="R175">
        <v>3195</v>
      </c>
      <c r="S175">
        <v>6.8000000000000005E-2</v>
      </c>
      <c r="T175">
        <v>0.126</v>
      </c>
      <c r="U175">
        <v>64909</v>
      </c>
      <c r="V175">
        <v>0.11700000000000001</v>
      </c>
      <c r="W175">
        <v>0.14000000000000001</v>
      </c>
      <c r="X175">
        <v>0.64200000000000002</v>
      </c>
      <c r="Y175">
        <v>0.11</v>
      </c>
      <c r="Z175">
        <v>351.09854999999999</v>
      </c>
      <c r="AA175">
        <v>73730.695500000002</v>
      </c>
      <c r="AB175">
        <v>72091.823839999997</v>
      </c>
      <c r="AC175">
        <v>1638.87166</v>
      </c>
      <c r="AD175">
        <v>4.6678389999999998</v>
      </c>
      <c r="AE175">
        <v>11</v>
      </c>
      <c r="AF175">
        <v>351.45</v>
      </c>
      <c r="AG175">
        <v>72342.709843999997</v>
      </c>
      <c r="AH175">
        <v>1461.790156</v>
      </c>
      <c r="AI175">
        <v>4.1593119999999999</v>
      </c>
      <c r="AJ175">
        <v>11.6</v>
      </c>
      <c r="AK175">
        <v>63946.287686000003</v>
      </c>
      <c r="AL175">
        <v>12641.55</v>
      </c>
      <c r="AM175">
        <v>34.662500000000001</v>
      </c>
      <c r="AN175" t="s">
        <v>568</v>
      </c>
      <c r="AO175" t="s">
        <v>569</v>
      </c>
      <c r="AR175">
        <v>0</v>
      </c>
      <c r="AS175">
        <v>0</v>
      </c>
      <c r="AT175">
        <v>174</v>
      </c>
    </row>
    <row r="176" spans="1:46" x14ac:dyDescent="0.25">
      <c r="A176">
        <v>24</v>
      </c>
      <c r="B176">
        <v>33</v>
      </c>
      <c r="C176">
        <v>800410</v>
      </c>
      <c r="D176">
        <v>24033800410</v>
      </c>
      <c r="E176">
        <v>8004.1</v>
      </c>
      <c r="F176" t="s">
        <v>570</v>
      </c>
      <c r="G176" t="s">
        <v>47</v>
      </c>
      <c r="H176" t="s">
        <v>48</v>
      </c>
      <c r="I176">
        <v>14361181</v>
      </c>
      <c r="J176">
        <v>65709</v>
      </c>
      <c r="K176">
        <v>24033800410</v>
      </c>
      <c r="L176">
        <v>800410</v>
      </c>
      <c r="M176">
        <v>0</v>
      </c>
      <c r="N176">
        <v>800410</v>
      </c>
      <c r="O176">
        <v>89.3</v>
      </c>
      <c r="P176">
        <v>8.6</v>
      </c>
      <c r="Q176">
        <v>2</v>
      </c>
      <c r="R176">
        <v>6547</v>
      </c>
      <c r="S176">
        <v>8.2000000000000003E-2</v>
      </c>
      <c r="T176">
        <v>2.5999999999999999E-2</v>
      </c>
      <c r="U176">
        <v>130634</v>
      </c>
      <c r="V176">
        <v>0.53500000000000003</v>
      </c>
      <c r="W176">
        <v>4.3999999999999997E-2</v>
      </c>
      <c r="X176">
        <v>0.95099999999999996</v>
      </c>
      <c r="Y176">
        <v>9.7000000000000003E-2</v>
      </c>
      <c r="Z176">
        <v>634.42394100000001</v>
      </c>
      <c r="AA176">
        <v>133229.02760999999</v>
      </c>
      <c r="AB176">
        <v>109528.068676</v>
      </c>
      <c r="AC176">
        <v>23700.958933999998</v>
      </c>
      <c r="AD176">
        <v>37.358235000000001</v>
      </c>
      <c r="AE176">
        <v>9.6999999999999993</v>
      </c>
      <c r="AF176">
        <v>634.42394100000001</v>
      </c>
      <c r="AG176">
        <v>120774.02985399999</v>
      </c>
      <c r="AH176">
        <v>12454.997756000001</v>
      </c>
      <c r="AI176">
        <v>19.631979000000001</v>
      </c>
      <c r="AJ176">
        <v>8.3000000000000007</v>
      </c>
      <c r="AK176">
        <v>99454.030140999996</v>
      </c>
      <c r="AL176">
        <v>16228.88</v>
      </c>
      <c r="AM176">
        <v>29.4604</v>
      </c>
      <c r="AN176" t="s">
        <v>571</v>
      </c>
      <c r="AO176" t="s">
        <v>572</v>
      </c>
      <c r="AR176">
        <v>0</v>
      </c>
      <c r="AS176">
        <v>0</v>
      </c>
      <c r="AT176">
        <v>175</v>
      </c>
    </row>
    <row r="177" spans="1:46" x14ac:dyDescent="0.25">
      <c r="A177">
        <v>24</v>
      </c>
      <c r="B177">
        <v>31</v>
      </c>
      <c r="C177">
        <v>703602</v>
      </c>
      <c r="D177">
        <v>24031703602</v>
      </c>
      <c r="E177">
        <v>7036.02</v>
      </c>
      <c r="F177" t="s">
        <v>573</v>
      </c>
      <c r="G177" t="s">
        <v>47</v>
      </c>
      <c r="H177" t="s">
        <v>48</v>
      </c>
      <c r="I177">
        <v>1153187</v>
      </c>
      <c r="J177">
        <v>783</v>
      </c>
      <c r="K177">
        <v>24031703602</v>
      </c>
      <c r="L177">
        <v>703602</v>
      </c>
      <c r="M177">
        <v>0</v>
      </c>
      <c r="N177">
        <v>703602</v>
      </c>
      <c r="O177">
        <v>79.599999999999994</v>
      </c>
      <c r="P177">
        <v>19.399999999999999</v>
      </c>
      <c r="Q177">
        <v>0.9</v>
      </c>
      <c r="R177">
        <v>3217</v>
      </c>
      <c r="S177">
        <v>9.5000000000000001E-2</v>
      </c>
      <c r="T177">
        <v>1.4E-2</v>
      </c>
      <c r="U177">
        <v>119514</v>
      </c>
      <c r="V177">
        <v>0.10299999999999999</v>
      </c>
      <c r="W177">
        <v>0.216</v>
      </c>
      <c r="X177">
        <v>0.879</v>
      </c>
      <c r="Y177">
        <v>5.0999999999999997E-2</v>
      </c>
      <c r="Z177">
        <v>163.90293299999999</v>
      </c>
      <c r="AA177">
        <v>34419.61593</v>
      </c>
      <c r="AB177">
        <v>25614.329107000001</v>
      </c>
      <c r="AC177">
        <v>8805.2868230000004</v>
      </c>
      <c r="AD177">
        <v>53.722569999999997</v>
      </c>
      <c r="AE177">
        <v>5.0999999999999996</v>
      </c>
      <c r="AF177">
        <v>164.06700000000001</v>
      </c>
      <c r="AG177">
        <v>25956.838115999999</v>
      </c>
      <c r="AH177">
        <v>8497.2318840000007</v>
      </c>
      <c r="AI177">
        <v>51.791231000000003</v>
      </c>
      <c r="AJ177">
        <v>7.9</v>
      </c>
      <c r="AK177">
        <v>39375.007551000002</v>
      </c>
      <c r="AL177">
        <v>10610.66</v>
      </c>
      <c r="AM177">
        <v>44.577556999999999</v>
      </c>
      <c r="AN177" t="s">
        <v>574</v>
      </c>
      <c r="AO177" t="s">
        <v>575</v>
      </c>
      <c r="AR177">
        <v>0</v>
      </c>
      <c r="AS177">
        <v>0</v>
      </c>
      <c r="AT177">
        <v>176</v>
      </c>
    </row>
    <row r="178" spans="1:46" x14ac:dyDescent="0.25">
      <c r="A178">
        <v>24</v>
      </c>
      <c r="B178">
        <v>31</v>
      </c>
      <c r="C178">
        <v>703100</v>
      </c>
      <c r="D178">
        <v>24031703100</v>
      </c>
      <c r="E178">
        <v>7031</v>
      </c>
      <c r="F178" t="s">
        <v>576</v>
      </c>
      <c r="G178" t="s">
        <v>47</v>
      </c>
      <c r="H178" t="s">
        <v>48</v>
      </c>
      <c r="I178">
        <v>1804073</v>
      </c>
      <c r="J178">
        <v>0</v>
      </c>
      <c r="K178">
        <v>24031703100</v>
      </c>
      <c r="L178">
        <v>703100</v>
      </c>
      <c r="M178">
        <v>0</v>
      </c>
      <c r="N178">
        <v>703100</v>
      </c>
      <c r="O178">
        <v>71.599999999999994</v>
      </c>
      <c r="P178">
        <v>28.4</v>
      </c>
      <c r="Q178">
        <v>0</v>
      </c>
      <c r="R178">
        <v>4055</v>
      </c>
      <c r="S178">
        <v>3.4000000000000002E-2</v>
      </c>
      <c r="T178">
        <v>2.9000000000000001E-2</v>
      </c>
      <c r="U178">
        <v>105089</v>
      </c>
      <c r="V178">
        <v>0.113</v>
      </c>
      <c r="W178">
        <v>0.255</v>
      </c>
      <c r="X178">
        <v>0.83</v>
      </c>
      <c r="Y178">
        <v>2.7E-2</v>
      </c>
      <c r="Z178">
        <v>109.485</v>
      </c>
      <c r="AA178">
        <v>22991.85</v>
      </c>
      <c r="AB178">
        <v>14171.311256000001</v>
      </c>
      <c r="AC178">
        <v>8820.5387439999995</v>
      </c>
      <c r="AD178">
        <v>80.563901000000001</v>
      </c>
      <c r="AE178">
        <v>2.7</v>
      </c>
      <c r="AF178">
        <v>109.485</v>
      </c>
      <c r="AG178">
        <v>14897.068278999999</v>
      </c>
      <c r="AH178">
        <v>8094.7817210000003</v>
      </c>
      <c r="AI178">
        <v>73.935074999999998</v>
      </c>
      <c r="AJ178">
        <v>4.0999999999999996</v>
      </c>
      <c r="AK178">
        <v>28868.130541999999</v>
      </c>
      <c r="AL178">
        <v>7948.23</v>
      </c>
      <c r="AM178">
        <v>45.336588999999996</v>
      </c>
      <c r="AN178" t="s">
        <v>577</v>
      </c>
      <c r="AO178" t="s">
        <v>578</v>
      </c>
      <c r="AR178">
        <v>0</v>
      </c>
      <c r="AS178">
        <v>0</v>
      </c>
      <c r="AT178">
        <v>177</v>
      </c>
    </row>
    <row r="179" spans="1:46" x14ac:dyDescent="0.25">
      <c r="A179">
        <v>24</v>
      </c>
      <c r="B179">
        <v>31</v>
      </c>
      <c r="C179">
        <v>706005</v>
      </c>
      <c r="D179">
        <v>24031706005</v>
      </c>
      <c r="E179">
        <v>7060.05</v>
      </c>
      <c r="F179" t="s">
        <v>579</v>
      </c>
      <c r="G179" t="s">
        <v>47</v>
      </c>
      <c r="H179" t="s">
        <v>48</v>
      </c>
      <c r="I179">
        <v>10141370</v>
      </c>
      <c r="J179">
        <v>34310</v>
      </c>
      <c r="K179">
        <v>24031706005</v>
      </c>
      <c r="L179">
        <v>706005</v>
      </c>
      <c r="M179">
        <v>0</v>
      </c>
      <c r="N179">
        <v>706005</v>
      </c>
      <c r="O179">
        <v>92.4</v>
      </c>
      <c r="P179">
        <v>6.6</v>
      </c>
      <c r="Q179">
        <v>0.9</v>
      </c>
      <c r="R179">
        <v>4672</v>
      </c>
      <c r="S179">
        <v>3.7999999999999999E-2</v>
      </c>
      <c r="T179">
        <v>3.5999999999999997E-2</v>
      </c>
      <c r="U179">
        <v>214776</v>
      </c>
      <c r="V179">
        <v>6.7000000000000004E-2</v>
      </c>
      <c r="W179">
        <v>6.6000000000000003E-2</v>
      </c>
      <c r="X179">
        <v>0.874</v>
      </c>
      <c r="Y179">
        <v>1.6E-2</v>
      </c>
      <c r="Z179">
        <v>74.677248000000006</v>
      </c>
      <c r="AA179">
        <v>15682.22208</v>
      </c>
      <c r="AB179">
        <v>15562.156997</v>
      </c>
      <c r="AC179">
        <v>120.065083</v>
      </c>
      <c r="AD179">
        <v>1.6077870000000001</v>
      </c>
      <c r="AE179">
        <v>1.6</v>
      </c>
      <c r="AF179">
        <v>74.826751999999999</v>
      </c>
      <c r="AG179">
        <v>15567.841778</v>
      </c>
      <c r="AH179">
        <v>145.77614199999999</v>
      </c>
      <c r="AI179">
        <v>1.9481820000000001</v>
      </c>
      <c r="AJ179">
        <v>1.9</v>
      </c>
      <c r="AK179">
        <v>16271.350794</v>
      </c>
      <c r="AL179">
        <v>2409.83</v>
      </c>
      <c r="AM179">
        <v>27.089516</v>
      </c>
      <c r="AN179" t="s">
        <v>580</v>
      </c>
      <c r="AO179" t="s">
        <v>581</v>
      </c>
      <c r="AR179">
        <v>0</v>
      </c>
      <c r="AS179">
        <v>0</v>
      </c>
      <c r="AT179">
        <v>178</v>
      </c>
    </row>
    <row r="180" spans="1:46" x14ac:dyDescent="0.25">
      <c r="A180">
        <v>24</v>
      </c>
      <c r="B180">
        <v>31</v>
      </c>
      <c r="C180">
        <v>706008</v>
      </c>
      <c r="D180">
        <v>24031706008</v>
      </c>
      <c r="E180">
        <v>7060.08</v>
      </c>
      <c r="F180" t="s">
        <v>582</v>
      </c>
      <c r="G180" t="s">
        <v>47</v>
      </c>
      <c r="H180" t="s">
        <v>48</v>
      </c>
      <c r="I180">
        <v>19310128</v>
      </c>
      <c r="J180">
        <v>3947566</v>
      </c>
      <c r="K180">
        <v>24031706008</v>
      </c>
      <c r="L180">
        <v>706008</v>
      </c>
      <c r="M180">
        <v>0</v>
      </c>
      <c r="N180">
        <v>706008</v>
      </c>
      <c r="O180">
        <v>97.4</v>
      </c>
      <c r="P180">
        <v>0.7</v>
      </c>
      <c r="Q180">
        <v>1.9</v>
      </c>
      <c r="R180">
        <v>5225</v>
      </c>
      <c r="S180">
        <v>4.1000000000000002E-2</v>
      </c>
      <c r="T180">
        <v>6.0000000000000001E-3</v>
      </c>
      <c r="U180">
        <v>239531</v>
      </c>
      <c r="V180">
        <v>0.01</v>
      </c>
      <c r="W180">
        <v>5.5E-2</v>
      </c>
      <c r="X180">
        <v>0.96799999999999997</v>
      </c>
      <c r="Y180">
        <v>0</v>
      </c>
      <c r="Z180">
        <v>0</v>
      </c>
      <c r="AA180">
        <v>0</v>
      </c>
      <c r="AB180">
        <v>0</v>
      </c>
      <c r="AC180">
        <v>0</v>
      </c>
      <c r="AD180">
        <v>0</v>
      </c>
      <c r="AE180">
        <v>0</v>
      </c>
      <c r="AF180">
        <v>0</v>
      </c>
      <c r="AG180">
        <v>0</v>
      </c>
      <c r="AH180">
        <v>0</v>
      </c>
      <c r="AI180">
        <v>0</v>
      </c>
      <c r="AJ180">
        <v>0</v>
      </c>
      <c r="AK180">
        <v>0</v>
      </c>
      <c r="AL180">
        <v>0</v>
      </c>
      <c r="AM180">
        <v>0</v>
      </c>
      <c r="AN180" t="s">
        <v>583</v>
      </c>
      <c r="AO180" t="s">
        <v>584</v>
      </c>
      <c r="AR180">
        <v>0</v>
      </c>
      <c r="AS180">
        <v>0</v>
      </c>
      <c r="AT180">
        <v>179</v>
      </c>
    </row>
    <row r="181" spans="1:46" x14ac:dyDescent="0.25">
      <c r="A181">
        <v>24</v>
      </c>
      <c r="B181">
        <v>31</v>
      </c>
      <c r="C181">
        <v>706010</v>
      </c>
      <c r="D181">
        <v>24031706010</v>
      </c>
      <c r="E181">
        <v>7060.1</v>
      </c>
      <c r="F181" t="s">
        <v>585</v>
      </c>
      <c r="G181" t="s">
        <v>47</v>
      </c>
      <c r="H181" t="s">
        <v>48</v>
      </c>
      <c r="I181">
        <v>2003392</v>
      </c>
      <c r="J181">
        <v>4672</v>
      </c>
      <c r="K181">
        <v>24031706010</v>
      </c>
      <c r="L181">
        <v>706010</v>
      </c>
      <c r="M181">
        <v>0</v>
      </c>
      <c r="N181">
        <v>706010</v>
      </c>
      <c r="O181">
        <v>87</v>
      </c>
      <c r="P181">
        <v>12.3</v>
      </c>
      <c r="Q181">
        <v>0.8</v>
      </c>
      <c r="R181">
        <v>2812</v>
      </c>
      <c r="S181">
        <v>7.0000000000000001E-3</v>
      </c>
      <c r="T181">
        <v>4.9000000000000002E-2</v>
      </c>
      <c r="U181">
        <v>127167</v>
      </c>
      <c r="V181">
        <v>0.159</v>
      </c>
      <c r="W181">
        <v>4.3999999999999997E-2</v>
      </c>
      <c r="X181">
        <v>0.82499999999999996</v>
      </c>
      <c r="Y181">
        <v>4.4999999999999998E-2</v>
      </c>
      <c r="Z181">
        <v>126.66654</v>
      </c>
      <c r="AA181">
        <v>26599.973399999999</v>
      </c>
      <c r="AB181">
        <v>26101.677296999998</v>
      </c>
      <c r="AC181">
        <v>498.29610300000002</v>
      </c>
      <c r="AD181">
        <v>3.9339209999999998</v>
      </c>
      <c r="AE181">
        <v>4.5</v>
      </c>
      <c r="AF181">
        <v>126.66654</v>
      </c>
      <c r="AG181">
        <v>26149.305240000002</v>
      </c>
      <c r="AH181">
        <v>450.66816</v>
      </c>
      <c r="AI181">
        <v>3.5579100000000001</v>
      </c>
      <c r="AJ181">
        <v>3.1</v>
      </c>
      <c r="AK181">
        <v>15426.781344000001</v>
      </c>
      <c r="AL181">
        <v>1935.39</v>
      </c>
      <c r="AM181">
        <v>23.409033000000001</v>
      </c>
      <c r="AN181" t="s">
        <v>586</v>
      </c>
      <c r="AO181" t="s">
        <v>587</v>
      </c>
      <c r="AR181">
        <v>0</v>
      </c>
      <c r="AS181">
        <v>0</v>
      </c>
      <c r="AT181">
        <v>180</v>
      </c>
    </row>
    <row r="182" spans="1:46" x14ac:dyDescent="0.25">
      <c r="A182">
        <v>24</v>
      </c>
      <c r="B182">
        <v>31</v>
      </c>
      <c r="C182">
        <v>701214</v>
      </c>
      <c r="D182">
        <v>24031701214</v>
      </c>
      <c r="E182">
        <v>7012.14</v>
      </c>
      <c r="F182" t="s">
        <v>588</v>
      </c>
      <c r="G182" t="s">
        <v>47</v>
      </c>
      <c r="H182" t="s">
        <v>48</v>
      </c>
      <c r="I182">
        <v>1230375</v>
      </c>
      <c r="J182">
        <v>0</v>
      </c>
      <c r="K182">
        <v>24031701214</v>
      </c>
      <c r="L182">
        <v>701214</v>
      </c>
      <c r="M182">
        <v>0</v>
      </c>
      <c r="N182">
        <v>701214</v>
      </c>
      <c r="O182">
        <v>53.3</v>
      </c>
      <c r="P182">
        <v>44.6</v>
      </c>
      <c r="Q182">
        <v>2.1</v>
      </c>
      <c r="R182">
        <v>3015</v>
      </c>
      <c r="S182">
        <v>5.3999999999999999E-2</v>
      </c>
      <c r="T182">
        <v>9.2999999999999999E-2</v>
      </c>
      <c r="U182">
        <v>90223</v>
      </c>
      <c r="V182">
        <v>6.2E-2</v>
      </c>
      <c r="W182">
        <v>0.11799999999999999</v>
      </c>
      <c r="X182">
        <v>0.38400000000000001</v>
      </c>
      <c r="Y182">
        <v>0.114</v>
      </c>
      <c r="Z182">
        <v>343.71</v>
      </c>
      <c r="AA182">
        <v>72179.100000000006</v>
      </c>
      <c r="AB182">
        <v>60758.509818999999</v>
      </c>
      <c r="AC182">
        <v>11420.590181</v>
      </c>
      <c r="AD182">
        <v>33.227401999999998</v>
      </c>
      <c r="AE182">
        <v>11.4</v>
      </c>
      <c r="AF182">
        <v>344.05371000000002</v>
      </c>
      <c r="AG182">
        <v>60537.226175000003</v>
      </c>
      <c r="AH182">
        <v>11714.052925</v>
      </c>
      <c r="AI182">
        <v>34.047164000000002</v>
      </c>
      <c r="AJ182">
        <v>10.8</v>
      </c>
      <c r="AK182">
        <v>52533.230040000002</v>
      </c>
      <c r="AL182">
        <v>7115.17</v>
      </c>
      <c r="AM182">
        <v>25.049886999999998</v>
      </c>
      <c r="AN182" t="s">
        <v>589</v>
      </c>
      <c r="AO182" t="s">
        <v>590</v>
      </c>
      <c r="AR182">
        <v>0</v>
      </c>
      <c r="AS182">
        <v>0</v>
      </c>
      <c r="AT182">
        <v>181</v>
      </c>
    </row>
    <row r="183" spans="1:46" x14ac:dyDescent="0.25">
      <c r="A183">
        <v>24</v>
      </c>
      <c r="B183">
        <v>31</v>
      </c>
      <c r="C183">
        <v>701215</v>
      </c>
      <c r="D183">
        <v>24031701215</v>
      </c>
      <c r="E183">
        <v>7012.15</v>
      </c>
      <c r="F183" t="s">
        <v>591</v>
      </c>
      <c r="G183" t="s">
        <v>47</v>
      </c>
      <c r="H183" t="s">
        <v>48</v>
      </c>
      <c r="I183">
        <v>787777</v>
      </c>
      <c r="J183">
        <v>8551</v>
      </c>
      <c r="K183">
        <v>24031701215</v>
      </c>
      <c r="L183">
        <v>701215</v>
      </c>
      <c r="M183">
        <v>0</v>
      </c>
      <c r="N183">
        <v>701215</v>
      </c>
      <c r="O183">
        <v>65</v>
      </c>
      <c r="P183">
        <v>33.799999999999997</v>
      </c>
      <c r="Q183">
        <v>1.3</v>
      </c>
      <c r="R183">
        <v>4327</v>
      </c>
      <c r="S183">
        <v>2.5999999999999999E-2</v>
      </c>
      <c r="T183">
        <v>2.5000000000000001E-2</v>
      </c>
      <c r="U183">
        <v>84536</v>
      </c>
      <c r="V183">
        <v>9.2999999999999999E-2</v>
      </c>
      <c r="W183">
        <v>0.10100000000000001</v>
      </c>
      <c r="X183">
        <v>0.50700000000000001</v>
      </c>
      <c r="Y183">
        <v>8.2000000000000003E-2</v>
      </c>
      <c r="Z183">
        <v>355.168814</v>
      </c>
      <c r="AA183">
        <v>74585.450939999995</v>
      </c>
      <c r="AB183">
        <v>67745.976293</v>
      </c>
      <c r="AC183">
        <v>6839.474647</v>
      </c>
      <c r="AD183">
        <v>19.256968000000001</v>
      </c>
      <c r="AE183">
        <v>8.1999999999999993</v>
      </c>
      <c r="AF183">
        <v>354.81400000000002</v>
      </c>
      <c r="AG183">
        <v>67460.034230999998</v>
      </c>
      <c r="AH183">
        <v>7050.905769</v>
      </c>
      <c r="AI183">
        <v>19.872118</v>
      </c>
      <c r="AJ183">
        <v>8.6</v>
      </c>
      <c r="AK183">
        <v>73844.617828000002</v>
      </c>
      <c r="AL183">
        <v>4788.62</v>
      </c>
      <c r="AM183">
        <v>12.78862</v>
      </c>
      <c r="AN183" t="s">
        <v>592</v>
      </c>
      <c r="AO183" t="s">
        <v>593</v>
      </c>
      <c r="AR183">
        <v>0</v>
      </c>
      <c r="AS183">
        <v>0</v>
      </c>
      <c r="AT183">
        <v>182</v>
      </c>
    </row>
    <row r="184" spans="1:46" x14ac:dyDescent="0.25">
      <c r="A184">
        <v>24</v>
      </c>
      <c r="B184">
        <v>31</v>
      </c>
      <c r="C184">
        <v>704200</v>
      </c>
      <c r="D184">
        <v>24031704200</v>
      </c>
      <c r="E184">
        <v>7042</v>
      </c>
      <c r="F184" t="s">
        <v>594</v>
      </c>
      <c r="G184" t="s">
        <v>47</v>
      </c>
      <c r="H184" t="s">
        <v>48</v>
      </c>
      <c r="I184">
        <v>1232741</v>
      </c>
      <c r="J184">
        <v>0</v>
      </c>
      <c r="K184">
        <v>24031704200</v>
      </c>
      <c r="L184">
        <v>704200</v>
      </c>
      <c r="M184">
        <v>0</v>
      </c>
      <c r="N184">
        <v>704200</v>
      </c>
      <c r="O184">
        <v>79.599999999999994</v>
      </c>
      <c r="P184">
        <v>13.6</v>
      </c>
      <c r="Q184">
        <v>6.9</v>
      </c>
      <c r="R184">
        <v>1895</v>
      </c>
      <c r="S184">
        <v>3.3000000000000002E-2</v>
      </c>
      <c r="T184">
        <v>3.4000000000000002E-2</v>
      </c>
      <c r="U184">
        <v>106000</v>
      </c>
      <c r="V184">
        <v>7.9000000000000001E-2</v>
      </c>
      <c r="W184">
        <v>4.2999999999999997E-2</v>
      </c>
      <c r="X184">
        <v>0.60799999999999998</v>
      </c>
      <c r="Y184">
        <v>7.6999999999999999E-2</v>
      </c>
      <c r="Z184">
        <v>146.06091499999999</v>
      </c>
      <c r="AA184">
        <v>30672.792150000001</v>
      </c>
      <c r="AB184">
        <v>23361.942609000002</v>
      </c>
      <c r="AC184">
        <v>7310.8495409999996</v>
      </c>
      <c r="AD184">
        <v>50.053427999999997</v>
      </c>
      <c r="AE184">
        <v>7.7</v>
      </c>
      <c r="AF184">
        <v>146.06091499999999</v>
      </c>
      <c r="AG184">
        <v>23349.901191000001</v>
      </c>
      <c r="AH184">
        <v>7322.8909590000003</v>
      </c>
      <c r="AI184">
        <v>50.135869</v>
      </c>
      <c r="AJ184">
        <v>6.8</v>
      </c>
      <c r="AK184">
        <v>23384.014870999999</v>
      </c>
      <c r="AL184">
        <v>4590.5</v>
      </c>
      <c r="AM184">
        <v>34.460144999999997</v>
      </c>
      <c r="AN184" t="s">
        <v>595</v>
      </c>
      <c r="AO184" t="s">
        <v>596</v>
      </c>
      <c r="AR184">
        <v>0</v>
      </c>
      <c r="AS184">
        <v>0</v>
      </c>
      <c r="AT184">
        <v>183</v>
      </c>
    </row>
    <row r="185" spans="1:46" x14ac:dyDescent="0.25">
      <c r="A185">
        <v>24</v>
      </c>
      <c r="B185">
        <v>31</v>
      </c>
      <c r="C185">
        <v>704300</v>
      </c>
      <c r="D185">
        <v>24031704300</v>
      </c>
      <c r="E185">
        <v>7043</v>
      </c>
      <c r="F185" t="s">
        <v>597</v>
      </c>
      <c r="G185" t="s">
        <v>47</v>
      </c>
      <c r="H185" t="s">
        <v>48</v>
      </c>
      <c r="I185">
        <v>1968531</v>
      </c>
      <c r="J185">
        <v>44058</v>
      </c>
      <c r="K185">
        <v>24031704300</v>
      </c>
      <c r="L185">
        <v>704300</v>
      </c>
      <c r="M185">
        <v>0</v>
      </c>
      <c r="N185">
        <v>704300</v>
      </c>
      <c r="O185">
        <v>81.599999999999994</v>
      </c>
      <c r="P185">
        <v>15.4</v>
      </c>
      <c r="Q185">
        <v>3</v>
      </c>
      <c r="R185">
        <v>3769</v>
      </c>
      <c r="S185">
        <v>2.7E-2</v>
      </c>
      <c r="T185">
        <v>8.0000000000000002E-3</v>
      </c>
      <c r="U185">
        <v>137500</v>
      </c>
      <c r="V185">
        <v>2.5000000000000001E-2</v>
      </c>
      <c r="W185">
        <v>8.5000000000000006E-2</v>
      </c>
      <c r="X185">
        <v>0.88200000000000001</v>
      </c>
      <c r="Y185">
        <v>2.1999999999999999E-2</v>
      </c>
      <c r="Z185">
        <v>82.918000000000006</v>
      </c>
      <c r="AA185">
        <v>17412.78</v>
      </c>
      <c r="AB185">
        <v>13680.736853</v>
      </c>
      <c r="AC185">
        <v>3732.0431469999999</v>
      </c>
      <c r="AD185">
        <v>45.008842000000001</v>
      </c>
      <c r="AE185">
        <v>2.2000000000000002</v>
      </c>
      <c r="AF185">
        <v>82.835082</v>
      </c>
      <c r="AG185">
        <v>13729.275791</v>
      </c>
      <c r="AH185">
        <v>3666.0914290000001</v>
      </c>
      <c r="AI185">
        <v>44.257714999999997</v>
      </c>
      <c r="AJ185">
        <v>3</v>
      </c>
      <c r="AK185">
        <v>20131.825216000001</v>
      </c>
      <c r="AL185">
        <v>2957.67</v>
      </c>
      <c r="AM185">
        <v>26.900179999999999</v>
      </c>
      <c r="AN185" t="s">
        <v>598</v>
      </c>
      <c r="AO185" t="s">
        <v>599</v>
      </c>
      <c r="AR185">
        <v>0</v>
      </c>
      <c r="AS185">
        <v>0</v>
      </c>
      <c r="AT185">
        <v>184</v>
      </c>
    </row>
    <row r="186" spans="1:46" x14ac:dyDescent="0.25">
      <c r="A186">
        <v>24</v>
      </c>
      <c r="B186">
        <v>33</v>
      </c>
      <c r="C186">
        <v>807304</v>
      </c>
      <c r="D186">
        <v>24033807304</v>
      </c>
      <c r="E186">
        <v>8073.04</v>
      </c>
      <c r="F186" t="s">
        <v>600</v>
      </c>
      <c r="G186" t="s">
        <v>47</v>
      </c>
      <c r="H186" t="s">
        <v>48</v>
      </c>
      <c r="I186">
        <v>1779313</v>
      </c>
      <c r="J186">
        <v>0</v>
      </c>
      <c r="K186">
        <v>24033807304</v>
      </c>
      <c r="L186">
        <v>807304</v>
      </c>
      <c r="M186">
        <v>0</v>
      </c>
      <c r="N186">
        <v>807304</v>
      </c>
      <c r="O186">
        <v>88</v>
      </c>
      <c r="P186">
        <v>10.3</v>
      </c>
      <c r="Q186">
        <v>1.6</v>
      </c>
      <c r="R186">
        <v>1928</v>
      </c>
      <c r="S186">
        <v>6.0999999999999999E-2</v>
      </c>
      <c r="T186">
        <v>0.05</v>
      </c>
      <c r="U186">
        <v>95875</v>
      </c>
      <c r="V186">
        <v>0.252</v>
      </c>
      <c r="W186">
        <v>0.40899999999999997</v>
      </c>
      <c r="X186">
        <v>0.92100000000000004</v>
      </c>
      <c r="Y186">
        <v>2.8000000000000001E-2</v>
      </c>
      <c r="Z186">
        <v>53.930016000000002</v>
      </c>
      <c r="AA186">
        <v>11325.30336</v>
      </c>
      <c r="AB186">
        <v>7102.9216930000002</v>
      </c>
      <c r="AC186">
        <v>4222.3816669999997</v>
      </c>
      <c r="AD186">
        <v>78.293722000000002</v>
      </c>
      <c r="AE186">
        <v>2.8</v>
      </c>
      <c r="AF186">
        <v>53.984000000000002</v>
      </c>
      <c r="AG186">
        <v>7324.2070030000004</v>
      </c>
      <c r="AH186">
        <v>4012.4329969999999</v>
      </c>
      <c r="AI186">
        <v>74.326336999999995</v>
      </c>
      <c r="AJ186">
        <v>3.8</v>
      </c>
      <c r="AK186">
        <v>11939.864866</v>
      </c>
      <c r="AL186">
        <v>5815.64</v>
      </c>
      <c r="AM186">
        <v>68.783383999999998</v>
      </c>
      <c r="AN186" t="s">
        <v>601</v>
      </c>
      <c r="AO186" t="s">
        <v>602</v>
      </c>
      <c r="AR186">
        <v>0</v>
      </c>
      <c r="AS186">
        <v>0</v>
      </c>
      <c r="AT186">
        <v>185</v>
      </c>
    </row>
    <row r="187" spans="1:46" x14ac:dyDescent="0.25">
      <c r="A187">
        <v>24</v>
      </c>
      <c r="B187">
        <v>31</v>
      </c>
      <c r="C187">
        <v>704401</v>
      </c>
      <c r="D187">
        <v>24031704401</v>
      </c>
      <c r="E187">
        <v>7044.01</v>
      </c>
      <c r="F187" t="s">
        <v>603</v>
      </c>
      <c r="G187" t="s">
        <v>47</v>
      </c>
      <c r="H187" t="s">
        <v>48</v>
      </c>
      <c r="I187">
        <v>2256921</v>
      </c>
      <c r="J187">
        <v>2057</v>
      </c>
      <c r="K187">
        <v>24031704401</v>
      </c>
      <c r="L187">
        <v>704401</v>
      </c>
      <c r="M187">
        <v>0</v>
      </c>
      <c r="N187">
        <v>704401</v>
      </c>
      <c r="O187">
        <v>77.099999999999994</v>
      </c>
      <c r="P187">
        <v>22.6</v>
      </c>
      <c r="Q187">
        <v>0.4</v>
      </c>
      <c r="R187">
        <v>3206</v>
      </c>
      <c r="S187">
        <v>2.5000000000000001E-2</v>
      </c>
      <c r="T187">
        <v>7.8E-2</v>
      </c>
      <c r="U187">
        <v>158816</v>
      </c>
      <c r="V187">
        <v>0.105</v>
      </c>
      <c r="W187">
        <v>0.11799999999999999</v>
      </c>
      <c r="X187">
        <v>0.81100000000000005</v>
      </c>
      <c r="Y187">
        <v>3.5999999999999997E-2</v>
      </c>
      <c r="Z187">
        <v>115.53141599999999</v>
      </c>
      <c r="AA187">
        <v>24261.59736</v>
      </c>
      <c r="AB187">
        <v>22405.616916999999</v>
      </c>
      <c r="AC187">
        <v>1855.9804429999999</v>
      </c>
      <c r="AD187">
        <v>16.064724999999999</v>
      </c>
      <c r="AE187">
        <v>3.6</v>
      </c>
      <c r="AF187">
        <v>115.416</v>
      </c>
      <c r="AG187">
        <v>22302.937478</v>
      </c>
      <c r="AH187">
        <v>1934.4225220000001</v>
      </c>
      <c r="AI187">
        <v>16.760435999999999</v>
      </c>
      <c r="AJ187">
        <v>3.5</v>
      </c>
      <c r="AK187">
        <v>20644.996868999999</v>
      </c>
      <c r="AL187">
        <v>2639.8</v>
      </c>
      <c r="AM187">
        <v>23.807749999999999</v>
      </c>
      <c r="AN187" t="s">
        <v>604</v>
      </c>
      <c r="AO187" t="s">
        <v>605</v>
      </c>
      <c r="AR187">
        <v>0</v>
      </c>
      <c r="AS187">
        <v>0</v>
      </c>
      <c r="AT187">
        <v>186</v>
      </c>
    </row>
    <row r="188" spans="1:46" x14ac:dyDescent="0.25">
      <c r="A188">
        <v>24</v>
      </c>
      <c r="B188">
        <v>31</v>
      </c>
      <c r="C188">
        <v>702102</v>
      </c>
      <c r="D188">
        <v>24031702102</v>
      </c>
      <c r="E188">
        <v>7021.02</v>
      </c>
      <c r="F188" t="s">
        <v>606</v>
      </c>
      <c r="G188" t="s">
        <v>47</v>
      </c>
      <c r="H188" t="s">
        <v>48</v>
      </c>
      <c r="I188">
        <v>1628556</v>
      </c>
      <c r="J188">
        <v>26329</v>
      </c>
      <c r="K188">
        <v>24031702102</v>
      </c>
      <c r="L188">
        <v>702102</v>
      </c>
      <c r="M188">
        <v>0</v>
      </c>
      <c r="N188">
        <v>702102</v>
      </c>
      <c r="O188">
        <v>89</v>
      </c>
      <c r="P188">
        <v>10.4</v>
      </c>
      <c r="Q188">
        <v>0.6</v>
      </c>
      <c r="R188">
        <v>2809</v>
      </c>
      <c r="S188">
        <v>2.9000000000000001E-2</v>
      </c>
      <c r="T188">
        <v>2.4E-2</v>
      </c>
      <c r="U188">
        <v>146964</v>
      </c>
      <c r="V188">
        <v>2.9000000000000001E-2</v>
      </c>
      <c r="W188">
        <v>3.6999999999999998E-2</v>
      </c>
      <c r="X188">
        <v>0.93899999999999995</v>
      </c>
      <c r="Y188">
        <v>2.4E-2</v>
      </c>
      <c r="Z188">
        <v>67.415999999999997</v>
      </c>
      <c r="AA188">
        <v>14157.36</v>
      </c>
      <c r="AB188">
        <v>7159.9316630000003</v>
      </c>
      <c r="AC188">
        <v>6997.4283370000003</v>
      </c>
      <c r="AD188">
        <v>103.79477199999999</v>
      </c>
      <c r="AE188">
        <v>2.4</v>
      </c>
      <c r="AF188">
        <v>67.415999999999997</v>
      </c>
      <c r="AG188">
        <v>7552.2574279999999</v>
      </c>
      <c r="AH188">
        <v>6605.1025719999998</v>
      </c>
      <c r="AI188">
        <v>97.975296</v>
      </c>
      <c r="AJ188">
        <v>1.9</v>
      </c>
      <c r="AK188">
        <v>8630.1752390000001</v>
      </c>
      <c r="AL188">
        <v>2821.12</v>
      </c>
      <c r="AM188">
        <v>51.735278999999998</v>
      </c>
      <c r="AN188" t="s">
        <v>607</v>
      </c>
      <c r="AO188" t="s">
        <v>608</v>
      </c>
      <c r="AR188">
        <v>0</v>
      </c>
      <c r="AS188">
        <v>0</v>
      </c>
      <c r="AT188">
        <v>187</v>
      </c>
    </row>
    <row r="189" spans="1:46" x14ac:dyDescent="0.25">
      <c r="A189">
        <v>24</v>
      </c>
      <c r="B189">
        <v>31</v>
      </c>
      <c r="C189">
        <v>704000</v>
      </c>
      <c r="D189">
        <v>24031704000</v>
      </c>
      <c r="E189">
        <v>7040</v>
      </c>
      <c r="F189" t="s">
        <v>609</v>
      </c>
      <c r="G189" t="s">
        <v>47</v>
      </c>
      <c r="H189" t="s">
        <v>48</v>
      </c>
      <c r="I189">
        <v>2227612</v>
      </c>
      <c r="J189">
        <v>181</v>
      </c>
      <c r="K189">
        <v>24031704000</v>
      </c>
      <c r="L189">
        <v>704000</v>
      </c>
      <c r="M189">
        <v>0</v>
      </c>
      <c r="N189">
        <v>704000</v>
      </c>
      <c r="O189">
        <v>68.7</v>
      </c>
      <c r="P189">
        <v>30.6</v>
      </c>
      <c r="Q189">
        <v>0.7</v>
      </c>
      <c r="R189">
        <v>6670</v>
      </c>
      <c r="S189">
        <v>6.2E-2</v>
      </c>
      <c r="T189">
        <v>8.1000000000000003E-2</v>
      </c>
      <c r="U189">
        <v>75912</v>
      </c>
      <c r="V189">
        <v>0.25</v>
      </c>
      <c r="W189">
        <v>0.22600000000000001</v>
      </c>
      <c r="X189">
        <v>0.58799999999999997</v>
      </c>
      <c r="Y189">
        <v>0.1</v>
      </c>
      <c r="Z189">
        <v>667</v>
      </c>
      <c r="AA189">
        <v>140070</v>
      </c>
      <c r="AB189">
        <v>101093.166167</v>
      </c>
      <c r="AC189">
        <v>38976.833832999997</v>
      </c>
      <c r="AD189">
        <v>58.436033000000002</v>
      </c>
      <c r="AE189">
        <v>10</v>
      </c>
      <c r="AF189">
        <v>667.66700000000003</v>
      </c>
      <c r="AG189">
        <v>101340.133159</v>
      </c>
      <c r="AH189">
        <v>38869.936841000002</v>
      </c>
      <c r="AI189">
        <v>58.217550000000003</v>
      </c>
      <c r="AJ189">
        <v>10.7</v>
      </c>
      <c r="AK189">
        <v>125821.248557</v>
      </c>
      <c r="AL189">
        <v>25267.03</v>
      </c>
      <c r="AM189">
        <v>35.119047999999999</v>
      </c>
      <c r="AN189" t="s">
        <v>610</v>
      </c>
      <c r="AO189" t="s">
        <v>611</v>
      </c>
      <c r="AR189">
        <v>0</v>
      </c>
      <c r="AS189">
        <v>0</v>
      </c>
      <c r="AT189">
        <v>188</v>
      </c>
    </row>
    <row r="190" spans="1:46" x14ac:dyDescent="0.25">
      <c r="A190">
        <v>24</v>
      </c>
      <c r="B190">
        <v>31</v>
      </c>
      <c r="C190">
        <v>703901</v>
      </c>
      <c r="D190">
        <v>24031703901</v>
      </c>
      <c r="E190">
        <v>7039.01</v>
      </c>
      <c r="F190" t="s">
        <v>612</v>
      </c>
      <c r="G190" t="s">
        <v>47</v>
      </c>
      <c r="H190" t="s">
        <v>48</v>
      </c>
      <c r="I190">
        <v>1435999</v>
      </c>
      <c r="J190">
        <v>5035</v>
      </c>
      <c r="K190">
        <v>24031703901</v>
      </c>
      <c r="L190">
        <v>703901</v>
      </c>
      <c r="M190">
        <v>0</v>
      </c>
      <c r="N190">
        <v>703901</v>
      </c>
      <c r="O190">
        <v>70.8</v>
      </c>
      <c r="P190">
        <v>25.3</v>
      </c>
      <c r="Q190">
        <v>4</v>
      </c>
      <c r="R190">
        <v>3000</v>
      </c>
      <c r="S190">
        <v>0.03</v>
      </c>
      <c r="T190">
        <v>4.2000000000000003E-2</v>
      </c>
      <c r="U190">
        <v>103684</v>
      </c>
      <c r="V190">
        <v>0.13300000000000001</v>
      </c>
      <c r="W190">
        <v>0.184</v>
      </c>
      <c r="X190">
        <v>0.85099999999999998</v>
      </c>
      <c r="Y190">
        <v>3.7999999999999999E-2</v>
      </c>
      <c r="Z190">
        <v>114.114</v>
      </c>
      <c r="AA190">
        <v>23963.94</v>
      </c>
      <c r="AB190">
        <v>15782.820543</v>
      </c>
      <c r="AC190">
        <v>8181.1194569999998</v>
      </c>
      <c r="AD190">
        <v>71.692513000000005</v>
      </c>
      <c r="AE190">
        <v>3.8</v>
      </c>
      <c r="AF190">
        <v>114.114</v>
      </c>
      <c r="AG190">
        <v>16041.088911000001</v>
      </c>
      <c r="AH190">
        <v>7922.8510889999998</v>
      </c>
      <c r="AI190">
        <v>69.429265000000001</v>
      </c>
      <c r="AJ190">
        <v>4.3</v>
      </c>
      <c r="AK190">
        <v>18039.223163999999</v>
      </c>
      <c r="AL190">
        <v>9132.0499999999993</v>
      </c>
      <c r="AM190">
        <v>70.579323000000002</v>
      </c>
      <c r="AN190" t="s">
        <v>613</v>
      </c>
      <c r="AO190" t="s">
        <v>614</v>
      </c>
      <c r="AR190">
        <v>0</v>
      </c>
      <c r="AS190">
        <v>0</v>
      </c>
      <c r="AT190">
        <v>189</v>
      </c>
    </row>
    <row r="191" spans="1:46" x14ac:dyDescent="0.25">
      <c r="A191">
        <v>24</v>
      </c>
      <c r="B191">
        <v>31</v>
      </c>
      <c r="C191">
        <v>704100</v>
      </c>
      <c r="D191">
        <v>24031704100</v>
      </c>
      <c r="E191">
        <v>7041</v>
      </c>
      <c r="F191" t="s">
        <v>615</v>
      </c>
      <c r="G191" t="s">
        <v>47</v>
      </c>
      <c r="H191" t="s">
        <v>48</v>
      </c>
      <c r="I191">
        <v>3807471</v>
      </c>
      <c r="J191">
        <v>44015</v>
      </c>
      <c r="K191">
        <v>24031704100</v>
      </c>
      <c r="L191">
        <v>704100</v>
      </c>
      <c r="M191">
        <v>0</v>
      </c>
      <c r="N191">
        <v>704100</v>
      </c>
      <c r="O191">
        <v>89.3</v>
      </c>
      <c r="P191">
        <v>10.3</v>
      </c>
      <c r="Q191">
        <v>0.4</v>
      </c>
      <c r="R191">
        <v>4553</v>
      </c>
      <c r="S191">
        <v>4.2999999999999997E-2</v>
      </c>
      <c r="T191">
        <v>1.4999999999999999E-2</v>
      </c>
      <c r="U191">
        <v>161200</v>
      </c>
      <c r="V191">
        <v>4.2000000000000003E-2</v>
      </c>
      <c r="W191">
        <v>2.1000000000000001E-2</v>
      </c>
      <c r="X191">
        <v>0.91400000000000003</v>
      </c>
      <c r="Y191">
        <v>3.1E-2</v>
      </c>
      <c r="Z191">
        <v>141.143</v>
      </c>
      <c r="AA191">
        <v>29640.03</v>
      </c>
      <c r="AB191">
        <v>21799.366135</v>
      </c>
      <c r="AC191">
        <v>7840.6638650000004</v>
      </c>
      <c r="AD191">
        <v>55.551206000000001</v>
      </c>
      <c r="AE191">
        <v>3.1</v>
      </c>
      <c r="AF191">
        <v>141.284143</v>
      </c>
      <c r="AG191">
        <v>22056.273168</v>
      </c>
      <c r="AH191">
        <v>7613.3968619999996</v>
      </c>
      <c r="AI191">
        <v>53.887129000000002</v>
      </c>
      <c r="AJ191">
        <v>2.8</v>
      </c>
      <c r="AK191">
        <v>20641.460603</v>
      </c>
      <c r="AL191">
        <v>5336.38</v>
      </c>
      <c r="AM191">
        <v>43.138292999999997</v>
      </c>
      <c r="AN191" t="s">
        <v>616</v>
      </c>
      <c r="AO191" t="s">
        <v>617</v>
      </c>
      <c r="AR191">
        <v>0</v>
      </c>
      <c r="AS191">
        <v>0</v>
      </c>
      <c r="AT191">
        <v>190</v>
      </c>
    </row>
    <row r="192" spans="1:46" x14ac:dyDescent="0.25">
      <c r="A192">
        <v>24</v>
      </c>
      <c r="B192">
        <v>31</v>
      </c>
      <c r="C192">
        <v>704501</v>
      </c>
      <c r="D192">
        <v>24031704501</v>
      </c>
      <c r="E192">
        <v>7045.01</v>
      </c>
      <c r="F192" t="s">
        <v>618</v>
      </c>
      <c r="G192" t="s">
        <v>47</v>
      </c>
      <c r="H192" t="s">
        <v>48</v>
      </c>
      <c r="I192">
        <v>2171877</v>
      </c>
      <c r="J192">
        <v>404</v>
      </c>
      <c r="K192">
        <v>24031704501</v>
      </c>
      <c r="L192">
        <v>704501</v>
      </c>
      <c r="M192">
        <v>0</v>
      </c>
      <c r="N192">
        <v>704501</v>
      </c>
      <c r="O192">
        <v>86.2</v>
      </c>
      <c r="P192">
        <v>12</v>
      </c>
      <c r="Q192">
        <v>1.8</v>
      </c>
      <c r="R192">
        <v>3443</v>
      </c>
      <c r="S192">
        <v>3.6999999999999998E-2</v>
      </c>
      <c r="T192">
        <v>4.2999999999999997E-2</v>
      </c>
      <c r="U192">
        <v>130700</v>
      </c>
      <c r="V192">
        <v>2.1999999999999999E-2</v>
      </c>
      <c r="W192">
        <v>0.121</v>
      </c>
      <c r="X192">
        <v>0.83199999999999996</v>
      </c>
      <c r="Y192">
        <v>3.5000000000000003E-2</v>
      </c>
      <c r="Z192">
        <v>120.505</v>
      </c>
      <c r="AA192">
        <v>25306.05</v>
      </c>
      <c r="AB192">
        <v>24459.106926</v>
      </c>
      <c r="AC192">
        <v>846.94307400000002</v>
      </c>
      <c r="AD192">
        <v>7.0282819999999999</v>
      </c>
      <c r="AE192">
        <v>3.5</v>
      </c>
      <c r="AF192">
        <v>120.384495</v>
      </c>
      <c r="AG192">
        <v>24349.771477999999</v>
      </c>
      <c r="AH192">
        <v>930.97247200000004</v>
      </c>
      <c r="AI192">
        <v>7.7333249999999998</v>
      </c>
      <c r="AJ192">
        <v>4.2</v>
      </c>
      <c r="AK192">
        <v>27472.449408</v>
      </c>
      <c r="AL192">
        <v>2568.4699999999998</v>
      </c>
      <c r="AM192">
        <v>17.954803999999999</v>
      </c>
      <c r="AN192" t="s">
        <v>619</v>
      </c>
      <c r="AO192" t="s">
        <v>620</v>
      </c>
      <c r="AR192">
        <v>0</v>
      </c>
      <c r="AS192">
        <v>0</v>
      </c>
      <c r="AT192">
        <v>191</v>
      </c>
    </row>
    <row r="193" spans="1:46" x14ac:dyDescent="0.25">
      <c r="A193">
        <v>24</v>
      </c>
      <c r="B193">
        <v>31</v>
      </c>
      <c r="C193">
        <v>706013</v>
      </c>
      <c r="D193">
        <v>24031706013</v>
      </c>
      <c r="E193">
        <v>7060.13</v>
      </c>
      <c r="F193" t="s">
        <v>621</v>
      </c>
      <c r="G193" t="s">
        <v>47</v>
      </c>
      <c r="H193" t="s">
        <v>48</v>
      </c>
      <c r="I193">
        <v>4070947</v>
      </c>
      <c r="J193">
        <v>36491</v>
      </c>
      <c r="K193">
        <v>24031706013</v>
      </c>
      <c r="L193">
        <v>706013</v>
      </c>
      <c r="M193">
        <v>0</v>
      </c>
      <c r="N193">
        <v>706013</v>
      </c>
      <c r="O193">
        <v>89.6</v>
      </c>
      <c r="P193">
        <v>8.5</v>
      </c>
      <c r="Q193">
        <v>1.9</v>
      </c>
      <c r="R193">
        <v>2914</v>
      </c>
      <c r="S193">
        <v>0.01</v>
      </c>
      <c r="T193">
        <v>0.03</v>
      </c>
      <c r="U193">
        <v>213438</v>
      </c>
      <c r="V193">
        <v>3.5999999999999997E-2</v>
      </c>
      <c r="W193">
        <v>0.13700000000000001</v>
      </c>
      <c r="X193">
        <v>0.89700000000000002</v>
      </c>
      <c r="Y193">
        <v>0</v>
      </c>
      <c r="Z193">
        <v>0</v>
      </c>
      <c r="AA193">
        <v>0</v>
      </c>
      <c r="AB193">
        <v>0</v>
      </c>
      <c r="AC193">
        <v>0</v>
      </c>
      <c r="AD193">
        <v>0</v>
      </c>
      <c r="AE193">
        <v>0</v>
      </c>
      <c r="AF193">
        <v>0</v>
      </c>
      <c r="AG193">
        <v>0</v>
      </c>
      <c r="AH193">
        <v>0</v>
      </c>
      <c r="AI193">
        <v>0</v>
      </c>
      <c r="AJ193">
        <v>0.2</v>
      </c>
      <c r="AK193">
        <v>1163.019661</v>
      </c>
      <c r="AL193">
        <v>35.24</v>
      </c>
      <c r="AM193">
        <v>6.1760169999999999</v>
      </c>
      <c r="AN193" t="s">
        <v>622</v>
      </c>
      <c r="AO193" t="s">
        <v>623</v>
      </c>
      <c r="AR193">
        <v>0</v>
      </c>
      <c r="AS193">
        <v>0</v>
      </c>
      <c r="AT193">
        <v>192</v>
      </c>
    </row>
    <row r="194" spans="1:46" x14ac:dyDescent="0.25">
      <c r="A194">
        <v>24</v>
      </c>
      <c r="B194">
        <v>33</v>
      </c>
      <c r="C194">
        <v>807301</v>
      </c>
      <c r="D194">
        <v>24033807301</v>
      </c>
      <c r="E194">
        <v>8073.01</v>
      </c>
      <c r="F194" t="s">
        <v>624</v>
      </c>
      <c r="G194" t="s">
        <v>47</v>
      </c>
      <c r="H194" t="s">
        <v>48</v>
      </c>
      <c r="I194">
        <v>3798699</v>
      </c>
      <c r="J194">
        <v>23561</v>
      </c>
      <c r="K194">
        <v>24033807301</v>
      </c>
      <c r="L194">
        <v>807301</v>
      </c>
      <c r="M194">
        <v>0</v>
      </c>
      <c r="N194">
        <v>807301</v>
      </c>
      <c r="O194">
        <v>78.2</v>
      </c>
      <c r="P194">
        <v>19.100000000000001</v>
      </c>
      <c r="Q194">
        <v>2.8</v>
      </c>
      <c r="R194">
        <v>3400</v>
      </c>
      <c r="S194">
        <v>6.9000000000000006E-2</v>
      </c>
      <c r="T194">
        <v>0.253</v>
      </c>
      <c r="U194">
        <v>61964</v>
      </c>
      <c r="V194">
        <v>0.28899999999999998</v>
      </c>
      <c r="W194">
        <v>8.3000000000000004E-2</v>
      </c>
      <c r="X194">
        <v>0.315</v>
      </c>
      <c r="Y194">
        <v>0.19</v>
      </c>
      <c r="Z194">
        <v>646.64599999999996</v>
      </c>
      <c r="AA194">
        <v>135795.66</v>
      </c>
      <c r="AB194">
        <v>82447.548959000007</v>
      </c>
      <c r="AC194">
        <v>53348.111040999996</v>
      </c>
      <c r="AD194">
        <v>82.499716000000006</v>
      </c>
      <c r="AE194">
        <v>19</v>
      </c>
      <c r="AF194">
        <v>646.64599999999996</v>
      </c>
      <c r="AG194">
        <v>88436.099757000004</v>
      </c>
      <c r="AH194">
        <v>47359.560243</v>
      </c>
      <c r="AI194">
        <v>73.238774000000006</v>
      </c>
      <c r="AJ194">
        <v>17.7</v>
      </c>
      <c r="AK194">
        <v>94802.408783000006</v>
      </c>
      <c r="AL194">
        <v>36259.01</v>
      </c>
      <c r="AM194">
        <v>58.097895000000001</v>
      </c>
      <c r="AN194" t="s">
        <v>625</v>
      </c>
      <c r="AO194" t="s">
        <v>626</v>
      </c>
      <c r="AR194">
        <v>0</v>
      </c>
      <c r="AS194">
        <v>0</v>
      </c>
      <c r="AT194">
        <v>193</v>
      </c>
    </row>
    <row r="195" spans="1:46" x14ac:dyDescent="0.25">
      <c r="A195">
        <v>24</v>
      </c>
      <c r="B195">
        <v>31</v>
      </c>
      <c r="C195">
        <v>703000</v>
      </c>
      <c r="D195">
        <v>24031703000</v>
      </c>
      <c r="E195">
        <v>7030</v>
      </c>
      <c r="F195" t="s">
        <v>627</v>
      </c>
      <c r="G195" t="s">
        <v>47</v>
      </c>
      <c r="H195" t="s">
        <v>48</v>
      </c>
      <c r="I195">
        <v>1061606</v>
      </c>
      <c r="J195">
        <v>0</v>
      </c>
      <c r="K195">
        <v>24031703000</v>
      </c>
      <c r="L195">
        <v>703000</v>
      </c>
      <c r="M195">
        <v>0</v>
      </c>
      <c r="N195">
        <v>703000</v>
      </c>
      <c r="O195">
        <v>76.5</v>
      </c>
      <c r="P195">
        <v>22.7</v>
      </c>
      <c r="Q195">
        <v>0.7</v>
      </c>
      <c r="R195">
        <v>1915</v>
      </c>
      <c r="S195">
        <v>8.4000000000000005E-2</v>
      </c>
      <c r="T195">
        <v>2.7E-2</v>
      </c>
      <c r="U195">
        <v>109722</v>
      </c>
      <c r="V195">
        <v>0.21099999999999999</v>
      </c>
      <c r="W195">
        <v>0.14299999999999999</v>
      </c>
      <c r="X195">
        <v>0.93</v>
      </c>
      <c r="Y195">
        <v>6.5000000000000002E-2</v>
      </c>
      <c r="Z195">
        <v>124.350525</v>
      </c>
      <c r="AA195">
        <v>26113.610250000002</v>
      </c>
      <c r="AB195">
        <v>16632.922288999998</v>
      </c>
      <c r="AC195">
        <v>9480.6879609999996</v>
      </c>
      <c r="AD195">
        <v>76.241640000000004</v>
      </c>
      <c r="AE195">
        <v>6.5</v>
      </c>
      <c r="AF195">
        <v>124.599475</v>
      </c>
      <c r="AG195">
        <v>16832.294078999999</v>
      </c>
      <c r="AH195">
        <v>9333.5956709999991</v>
      </c>
      <c r="AI195">
        <v>74.908788000000001</v>
      </c>
      <c r="AJ195">
        <v>5.9</v>
      </c>
      <c r="AK195">
        <v>17619.053705999999</v>
      </c>
      <c r="AL195">
        <v>4658.17</v>
      </c>
      <c r="AM195">
        <v>43.910995999999997</v>
      </c>
      <c r="AN195" t="s">
        <v>628</v>
      </c>
      <c r="AO195" t="s">
        <v>629</v>
      </c>
      <c r="AR195">
        <v>0</v>
      </c>
      <c r="AS195">
        <v>0</v>
      </c>
      <c r="AT195">
        <v>194</v>
      </c>
    </row>
    <row r="196" spans="1:46" x14ac:dyDescent="0.25">
      <c r="A196">
        <v>24</v>
      </c>
      <c r="B196">
        <v>33</v>
      </c>
      <c r="C196">
        <v>807305</v>
      </c>
      <c r="D196">
        <v>24033807305</v>
      </c>
      <c r="E196">
        <v>8073.05</v>
      </c>
      <c r="F196" t="s">
        <v>630</v>
      </c>
      <c r="G196" t="s">
        <v>47</v>
      </c>
      <c r="H196" t="s">
        <v>48</v>
      </c>
      <c r="I196">
        <v>3078040</v>
      </c>
      <c r="J196">
        <v>4428</v>
      </c>
      <c r="K196">
        <v>24033807305</v>
      </c>
      <c r="L196">
        <v>807305</v>
      </c>
      <c r="M196">
        <v>0</v>
      </c>
      <c r="N196">
        <v>807305</v>
      </c>
      <c r="O196">
        <v>85.9</v>
      </c>
      <c r="P196">
        <v>13.6</v>
      </c>
      <c r="Q196">
        <v>0.4</v>
      </c>
      <c r="R196">
        <v>3950</v>
      </c>
      <c r="S196">
        <v>0.125</v>
      </c>
      <c r="T196">
        <v>7.3999999999999996E-2</v>
      </c>
      <c r="U196">
        <v>84360</v>
      </c>
      <c r="V196">
        <v>0.39</v>
      </c>
      <c r="W196">
        <v>0.36599999999999999</v>
      </c>
      <c r="X196">
        <v>0.67100000000000004</v>
      </c>
      <c r="Y196">
        <v>0.112</v>
      </c>
      <c r="Z196">
        <v>441.95760000000001</v>
      </c>
      <c r="AA196">
        <v>92811.096000000005</v>
      </c>
      <c r="AB196">
        <v>53171.103790000001</v>
      </c>
      <c r="AC196">
        <v>39639.992209999997</v>
      </c>
      <c r="AD196">
        <v>89.691844000000003</v>
      </c>
      <c r="AE196">
        <v>11.2</v>
      </c>
      <c r="AF196">
        <v>442.4</v>
      </c>
      <c r="AG196">
        <v>54789.690423</v>
      </c>
      <c r="AH196">
        <v>38114.309577</v>
      </c>
      <c r="AI196">
        <v>86.153503000000001</v>
      </c>
      <c r="AJ196">
        <v>15.1</v>
      </c>
      <c r="AK196">
        <v>89638.269346000001</v>
      </c>
      <c r="AL196">
        <v>23788.400000000001</v>
      </c>
      <c r="AM196">
        <v>44.042236000000003</v>
      </c>
      <c r="AN196" t="s">
        <v>631</v>
      </c>
      <c r="AO196" t="s">
        <v>632</v>
      </c>
      <c r="AR196">
        <v>0</v>
      </c>
      <c r="AS196">
        <v>0</v>
      </c>
      <c r="AT196">
        <v>195</v>
      </c>
    </row>
    <row r="197" spans="1:46" x14ac:dyDescent="0.25">
      <c r="A197">
        <v>24</v>
      </c>
      <c r="B197">
        <v>33</v>
      </c>
      <c r="C197">
        <v>806712</v>
      </c>
      <c r="D197">
        <v>24033806712</v>
      </c>
      <c r="E197">
        <v>8067.12</v>
      </c>
      <c r="F197" t="s">
        <v>633</v>
      </c>
      <c r="G197" t="s">
        <v>47</v>
      </c>
      <c r="H197" t="s">
        <v>48</v>
      </c>
      <c r="I197">
        <v>4380233</v>
      </c>
      <c r="J197">
        <v>47519</v>
      </c>
      <c r="K197">
        <v>24033806712</v>
      </c>
      <c r="L197">
        <v>806712</v>
      </c>
      <c r="M197">
        <v>0</v>
      </c>
      <c r="N197">
        <v>806712</v>
      </c>
      <c r="O197">
        <v>77.2</v>
      </c>
      <c r="P197">
        <v>22.7</v>
      </c>
      <c r="Q197">
        <v>0</v>
      </c>
      <c r="R197">
        <v>3336</v>
      </c>
      <c r="S197">
        <v>0.06</v>
      </c>
      <c r="T197">
        <v>1.9E-2</v>
      </c>
      <c r="U197">
        <v>92593</v>
      </c>
      <c r="V197">
        <v>0.77500000000000002</v>
      </c>
      <c r="W197">
        <v>3.6999999999999998E-2</v>
      </c>
      <c r="X197">
        <v>0.48</v>
      </c>
      <c r="Y197">
        <v>0.16600000000000001</v>
      </c>
      <c r="Z197">
        <v>553.22222399999998</v>
      </c>
      <c r="AA197">
        <v>116176.66704</v>
      </c>
      <c r="AB197">
        <v>91382.407214999999</v>
      </c>
      <c r="AC197">
        <v>24794.259825000001</v>
      </c>
      <c r="AD197">
        <v>44.817903000000001</v>
      </c>
      <c r="AE197">
        <v>16.600000000000001</v>
      </c>
      <c r="AF197">
        <v>554.32977600000004</v>
      </c>
      <c r="AG197">
        <v>92368.913983000006</v>
      </c>
      <c r="AH197">
        <v>24040.338976999999</v>
      </c>
      <c r="AI197">
        <v>43.368298000000003</v>
      </c>
      <c r="AJ197">
        <v>14.3</v>
      </c>
      <c r="AK197">
        <v>74895.823826000007</v>
      </c>
      <c r="AL197">
        <v>19578.560000000001</v>
      </c>
      <c r="AM197">
        <v>43.519700999999998</v>
      </c>
      <c r="AN197" t="s">
        <v>634</v>
      </c>
      <c r="AO197" t="s">
        <v>635</v>
      </c>
      <c r="AR197">
        <v>0</v>
      </c>
      <c r="AS197">
        <v>0</v>
      </c>
      <c r="AT197">
        <v>196</v>
      </c>
    </row>
    <row r="198" spans="1:46" x14ac:dyDescent="0.25">
      <c r="A198">
        <v>24</v>
      </c>
      <c r="B198">
        <v>31</v>
      </c>
      <c r="C198">
        <v>701602</v>
      </c>
      <c r="D198">
        <v>24031701602</v>
      </c>
      <c r="E198">
        <v>7016.02</v>
      </c>
      <c r="F198" t="s">
        <v>636</v>
      </c>
      <c r="G198" t="s">
        <v>47</v>
      </c>
      <c r="H198" t="s">
        <v>48</v>
      </c>
      <c r="I198">
        <v>1710867</v>
      </c>
      <c r="J198">
        <v>131</v>
      </c>
      <c r="K198">
        <v>24031701602</v>
      </c>
      <c r="L198">
        <v>701602</v>
      </c>
      <c r="M198">
        <v>0</v>
      </c>
      <c r="N198">
        <v>701602</v>
      </c>
      <c r="O198">
        <v>69.900000000000006</v>
      </c>
      <c r="P198">
        <v>28.3</v>
      </c>
      <c r="Q198">
        <v>1.8</v>
      </c>
      <c r="R198">
        <v>6712</v>
      </c>
      <c r="S198">
        <v>0.13400000000000001</v>
      </c>
      <c r="T198">
        <v>0.122</v>
      </c>
      <c r="U198">
        <v>60078</v>
      </c>
      <c r="V198">
        <v>0.25600000000000001</v>
      </c>
      <c r="W198">
        <v>0.58399999999999996</v>
      </c>
      <c r="X198">
        <v>0.38200000000000001</v>
      </c>
      <c r="Y198">
        <v>0.11899999999999999</v>
      </c>
      <c r="Z198">
        <v>798.72799999999995</v>
      </c>
      <c r="AA198">
        <v>167732.88</v>
      </c>
      <c r="AB198">
        <v>102816.40003200001</v>
      </c>
      <c r="AC198">
        <v>64916.479968</v>
      </c>
      <c r="AD198">
        <v>81.274827000000002</v>
      </c>
      <c r="AE198">
        <v>11.9</v>
      </c>
      <c r="AF198">
        <v>798.72799999999995</v>
      </c>
      <c r="AG198">
        <v>105093.808557</v>
      </c>
      <c r="AH198">
        <v>62639.071443000001</v>
      </c>
      <c r="AI198">
        <v>78.423533000000006</v>
      </c>
      <c r="AJ198">
        <v>14.5</v>
      </c>
      <c r="AK198">
        <v>136473.66376600001</v>
      </c>
      <c r="AL198">
        <v>71560.740000000005</v>
      </c>
      <c r="AM198">
        <v>72.236873000000003</v>
      </c>
      <c r="AN198" t="s">
        <v>637</v>
      </c>
      <c r="AO198" t="s">
        <v>638</v>
      </c>
      <c r="AR198">
        <v>0</v>
      </c>
      <c r="AS198">
        <v>0</v>
      </c>
      <c r="AT198">
        <v>197</v>
      </c>
    </row>
    <row r="199" spans="1:46" x14ac:dyDescent="0.25">
      <c r="A199">
        <v>24</v>
      </c>
      <c r="B199">
        <v>31</v>
      </c>
      <c r="C199">
        <v>701601</v>
      </c>
      <c r="D199">
        <v>24031701601</v>
      </c>
      <c r="E199">
        <v>7016.01</v>
      </c>
      <c r="F199" t="s">
        <v>639</v>
      </c>
      <c r="G199" t="s">
        <v>47</v>
      </c>
      <c r="H199" t="s">
        <v>48</v>
      </c>
      <c r="I199">
        <v>291532</v>
      </c>
      <c r="J199">
        <v>0</v>
      </c>
      <c r="K199">
        <v>24031701601</v>
      </c>
      <c r="L199">
        <v>701601</v>
      </c>
      <c r="M199">
        <v>0</v>
      </c>
      <c r="N199">
        <v>701601</v>
      </c>
      <c r="O199">
        <v>91.4</v>
      </c>
      <c r="P199">
        <v>8.5</v>
      </c>
      <c r="Q199">
        <v>0</v>
      </c>
      <c r="R199">
        <v>2299</v>
      </c>
      <c r="S199">
        <v>0.158</v>
      </c>
      <c r="T199">
        <v>0.10100000000000001</v>
      </c>
      <c r="U199">
        <v>67750</v>
      </c>
      <c r="V199">
        <v>0.438</v>
      </c>
      <c r="W199">
        <v>0.42799999999999999</v>
      </c>
      <c r="X199">
        <v>0.113</v>
      </c>
      <c r="Y199">
        <v>0.191</v>
      </c>
      <c r="Z199">
        <v>438.66989100000001</v>
      </c>
      <c r="AA199">
        <v>92120.677110000004</v>
      </c>
      <c r="AB199">
        <v>49832.047000999999</v>
      </c>
      <c r="AC199">
        <v>42288.630108999998</v>
      </c>
      <c r="AD199">
        <v>96.401944</v>
      </c>
      <c r="AE199">
        <v>19.100000000000001</v>
      </c>
      <c r="AF199">
        <v>439.10899999999998</v>
      </c>
      <c r="AG199">
        <v>51586.499643000003</v>
      </c>
      <c r="AH199">
        <v>40626.390356999997</v>
      </c>
      <c r="AI199">
        <v>92.520058000000006</v>
      </c>
      <c r="AJ199">
        <v>22.4</v>
      </c>
      <c r="AK199">
        <v>65278.353239999997</v>
      </c>
      <c r="AL199">
        <v>40890.93</v>
      </c>
      <c r="AM199">
        <v>80.881161000000006</v>
      </c>
      <c r="AN199" t="s">
        <v>640</v>
      </c>
      <c r="AO199" t="s">
        <v>641</v>
      </c>
      <c r="AR199">
        <v>0</v>
      </c>
      <c r="AS199">
        <v>0</v>
      </c>
      <c r="AT199">
        <v>198</v>
      </c>
    </row>
    <row r="200" spans="1:46" x14ac:dyDescent="0.25">
      <c r="A200">
        <v>24</v>
      </c>
      <c r="B200">
        <v>31</v>
      </c>
      <c r="C200">
        <v>704403</v>
      </c>
      <c r="D200">
        <v>24031704403</v>
      </c>
      <c r="E200">
        <v>7044.03</v>
      </c>
      <c r="F200" t="s">
        <v>642</v>
      </c>
      <c r="G200" t="s">
        <v>47</v>
      </c>
      <c r="H200" t="s">
        <v>48</v>
      </c>
      <c r="I200">
        <v>249140</v>
      </c>
      <c r="J200">
        <v>0</v>
      </c>
      <c r="K200">
        <v>24031704403</v>
      </c>
      <c r="L200">
        <v>704403</v>
      </c>
      <c r="M200">
        <v>0</v>
      </c>
      <c r="N200">
        <v>704403</v>
      </c>
      <c r="O200">
        <v>89.1</v>
      </c>
      <c r="P200">
        <v>9.4</v>
      </c>
      <c r="Q200">
        <v>1.5</v>
      </c>
      <c r="R200">
        <v>1520</v>
      </c>
      <c r="S200">
        <v>0.08</v>
      </c>
      <c r="T200">
        <v>2.9000000000000001E-2</v>
      </c>
      <c r="U200">
        <v>71125</v>
      </c>
      <c r="V200">
        <v>0.1</v>
      </c>
      <c r="W200">
        <v>9.1999999999999998E-2</v>
      </c>
      <c r="X200">
        <v>0.71899999999999997</v>
      </c>
      <c r="Y200">
        <v>9.5000000000000001E-2</v>
      </c>
      <c r="Z200">
        <v>144.4</v>
      </c>
      <c r="AA200">
        <v>30324</v>
      </c>
      <c r="AB200">
        <v>25686.894891</v>
      </c>
      <c r="AC200">
        <v>4637.1051090000001</v>
      </c>
      <c r="AD200">
        <v>32.112915999999998</v>
      </c>
      <c r="AE200">
        <v>9.5</v>
      </c>
      <c r="AF200">
        <v>144.4</v>
      </c>
      <c r="AG200">
        <v>26065.129448</v>
      </c>
      <c r="AH200">
        <v>4258.8705520000003</v>
      </c>
      <c r="AI200">
        <v>29.493563000000002</v>
      </c>
      <c r="AJ200">
        <v>6.7</v>
      </c>
      <c r="AK200">
        <v>17342.649455999999</v>
      </c>
      <c r="AL200">
        <v>3171.41</v>
      </c>
      <c r="AM200">
        <v>32.465353999999998</v>
      </c>
      <c r="AN200" t="s">
        <v>643</v>
      </c>
      <c r="AO200" t="s">
        <v>644</v>
      </c>
      <c r="AR200">
        <v>0</v>
      </c>
      <c r="AS200">
        <v>0</v>
      </c>
      <c r="AT200">
        <v>199</v>
      </c>
    </row>
    <row r="201" spans="1:46" x14ac:dyDescent="0.25">
      <c r="A201">
        <v>24</v>
      </c>
      <c r="B201">
        <v>33</v>
      </c>
      <c r="C201">
        <v>806900</v>
      </c>
      <c r="D201">
        <v>24033806900</v>
      </c>
      <c r="E201">
        <v>8069</v>
      </c>
      <c r="F201" t="s">
        <v>645</v>
      </c>
      <c r="G201" t="s">
        <v>47</v>
      </c>
      <c r="H201" t="s">
        <v>48</v>
      </c>
      <c r="I201">
        <v>1715679</v>
      </c>
      <c r="J201">
        <v>0</v>
      </c>
      <c r="K201">
        <v>24033806900</v>
      </c>
      <c r="L201">
        <v>806900</v>
      </c>
      <c r="M201">
        <v>0</v>
      </c>
      <c r="N201">
        <v>806900</v>
      </c>
      <c r="O201">
        <v>82.4</v>
      </c>
      <c r="P201">
        <v>15.9</v>
      </c>
      <c r="Q201">
        <v>1.6</v>
      </c>
      <c r="R201">
        <v>3962</v>
      </c>
      <c r="S201">
        <v>8.3000000000000004E-2</v>
      </c>
      <c r="T201">
        <v>5.6000000000000001E-2</v>
      </c>
      <c r="U201">
        <v>76056</v>
      </c>
      <c r="V201">
        <v>0.184</v>
      </c>
      <c r="W201">
        <v>0.28399999999999997</v>
      </c>
      <c r="X201">
        <v>0.87</v>
      </c>
      <c r="Y201">
        <v>6.4000000000000001E-2</v>
      </c>
      <c r="Z201">
        <v>253.31443200000001</v>
      </c>
      <c r="AA201">
        <v>53196.030720000002</v>
      </c>
      <c r="AB201">
        <v>36061.392496</v>
      </c>
      <c r="AC201">
        <v>17134.638223999998</v>
      </c>
      <c r="AD201">
        <v>67.641777000000005</v>
      </c>
      <c r="AE201">
        <v>6.4</v>
      </c>
      <c r="AF201">
        <v>253.56800000000001</v>
      </c>
      <c r="AG201">
        <v>35775.647297000003</v>
      </c>
      <c r="AH201">
        <v>17473.632702999999</v>
      </c>
      <c r="AI201">
        <v>68.911033000000003</v>
      </c>
      <c r="AJ201">
        <v>5</v>
      </c>
      <c r="AK201">
        <v>26949.588362999999</v>
      </c>
      <c r="AL201">
        <v>15197.41</v>
      </c>
      <c r="AM201">
        <v>75.722031000000001</v>
      </c>
      <c r="AN201" t="s">
        <v>646</v>
      </c>
      <c r="AO201" t="s">
        <v>647</v>
      </c>
      <c r="AR201">
        <v>0</v>
      </c>
      <c r="AS201">
        <v>0</v>
      </c>
      <c r="AT201">
        <v>200</v>
      </c>
    </row>
    <row r="202" spans="1:46" x14ac:dyDescent="0.25">
      <c r="A202">
        <v>24</v>
      </c>
      <c r="B202">
        <v>31</v>
      </c>
      <c r="C202">
        <v>706009</v>
      </c>
      <c r="D202">
        <v>24031706009</v>
      </c>
      <c r="E202">
        <v>7060.09</v>
      </c>
      <c r="F202" t="s">
        <v>648</v>
      </c>
      <c r="G202" t="s">
        <v>47</v>
      </c>
      <c r="H202" t="s">
        <v>48</v>
      </c>
      <c r="I202">
        <v>11694608</v>
      </c>
      <c r="J202">
        <v>93017</v>
      </c>
      <c r="K202">
        <v>24031706009</v>
      </c>
      <c r="L202">
        <v>706009</v>
      </c>
      <c r="M202">
        <v>0</v>
      </c>
      <c r="N202">
        <v>706009</v>
      </c>
      <c r="O202">
        <v>94.3</v>
      </c>
      <c r="P202">
        <v>4.5</v>
      </c>
      <c r="Q202">
        <v>1.3</v>
      </c>
      <c r="R202">
        <v>5583</v>
      </c>
      <c r="S202">
        <v>1.2999999999999999E-2</v>
      </c>
      <c r="T202">
        <v>2.5000000000000001E-2</v>
      </c>
      <c r="U202">
        <v>250000</v>
      </c>
      <c r="V202">
        <v>4.3999999999999997E-2</v>
      </c>
      <c r="W202">
        <v>5.3999999999999999E-2</v>
      </c>
      <c r="X202">
        <v>0.93899999999999995</v>
      </c>
      <c r="Y202">
        <v>0</v>
      </c>
      <c r="Z202">
        <v>0</v>
      </c>
      <c r="AA202">
        <v>0</v>
      </c>
      <c r="AB202">
        <v>0</v>
      </c>
      <c r="AC202">
        <v>0</v>
      </c>
      <c r="AD202">
        <v>0</v>
      </c>
      <c r="AE202">
        <v>0</v>
      </c>
      <c r="AF202">
        <v>0</v>
      </c>
      <c r="AG202">
        <v>0</v>
      </c>
      <c r="AH202">
        <v>0</v>
      </c>
      <c r="AI202">
        <v>0</v>
      </c>
      <c r="AJ202">
        <v>0</v>
      </c>
      <c r="AK202">
        <v>0</v>
      </c>
      <c r="AL202">
        <v>0</v>
      </c>
      <c r="AM202">
        <v>0</v>
      </c>
      <c r="AN202" t="s">
        <v>649</v>
      </c>
      <c r="AO202" t="s">
        <v>650</v>
      </c>
      <c r="AR202">
        <v>0</v>
      </c>
      <c r="AS202">
        <v>0</v>
      </c>
      <c r="AT202">
        <v>201</v>
      </c>
    </row>
    <row r="203" spans="1:46" x14ac:dyDescent="0.25">
      <c r="A203">
        <v>24</v>
      </c>
      <c r="B203">
        <v>31</v>
      </c>
      <c r="C203">
        <v>704404</v>
      </c>
      <c r="D203">
        <v>24031704404</v>
      </c>
      <c r="E203">
        <v>7044.04</v>
      </c>
      <c r="F203" t="s">
        <v>651</v>
      </c>
      <c r="G203" t="s">
        <v>47</v>
      </c>
      <c r="H203" t="s">
        <v>48</v>
      </c>
      <c r="I203">
        <v>2639112</v>
      </c>
      <c r="J203">
        <v>1255</v>
      </c>
      <c r="K203">
        <v>24031704404</v>
      </c>
      <c r="L203">
        <v>704404</v>
      </c>
      <c r="M203">
        <v>0</v>
      </c>
      <c r="N203">
        <v>704404</v>
      </c>
      <c r="O203">
        <v>76</v>
      </c>
      <c r="P203">
        <v>19.3</v>
      </c>
      <c r="Q203">
        <v>4.5999999999999996</v>
      </c>
      <c r="R203">
        <v>4875</v>
      </c>
      <c r="S203">
        <v>3.5999999999999997E-2</v>
      </c>
      <c r="T203">
        <v>2.5000000000000001E-2</v>
      </c>
      <c r="U203">
        <v>134281</v>
      </c>
      <c r="V203">
        <v>6.6000000000000003E-2</v>
      </c>
      <c r="W203">
        <v>5.1999999999999998E-2</v>
      </c>
      <c r="X203">
        <v>0.81799999999999995</v>
      </c>
      <c r="Y203">
        <v>4.4999999999999998E-2</v>
      </c>
      <c r="Z203">
        <v>219.15562499999999</v>
      </c>
      <c r="AA203">
        <v>46022.681250000001</v>
      </c>
      <c r="AB203">
        <v>39623.249511000002</v>
      </c>
      <c r="AC203">
        <v>6399.4317389999997</v>
      </c>
      <c r="AD203">
        <v>29.200399000000001</v>
      </c>
      <c r="AE203">
        <v>4.5</v>
      </c>
      <c r="AF203">
        <v>219.375</v>
      </c>
      <c r="AG203">
        <v>39660.611836999997</v>
      </c>
      <c r="AH203">
        <v>6408.1381629999996</v>
      </c>
      <c r="AI203">
        <v>29.210885999999999</v>
      </c>
      <c r="AJ203">
        <v>4.3</v>
      </c>
      <c r="AK203">
        <v>39355.454248000002</v>
      </c>
      <c r="AL203">
        <v>7663.76</v>
      </c>
      <c r="AM203">
        <v>34.228323000000003</v>
      </c>
      <c r="AN203" t="s">
        <v>652</v>
      </c>
      <c r="AO203" t="s">
        <v>653</v>
      </c>
      <c r="AR203">
        <v>0</v>
      </c>
      <c r="AS203">
        <v>0</v>
      </c>
      <c r="AT203">
        <v>202</v>
      </c>
    </row>
    <row r="204" spans="1:46" x14ac:dyDescent="0.25">
      <c r="A204">
        <v>24</v>
      </c>
      <c r="B204">
        <v>31</v>
      </c>
      <c r="C204">
        <v>702101</v>
      </c>
      <c r="D204">
        <v>24031702101</v>
      </c>
      <c r="E204">
        <v>7021.01</v>
      </c>
      <c r="F204" t="s">
        <v>654</v>
      </c>
      <c r="G204" t="s">
        <v>47</v>
      </c>
      <c r="H204" t="s">
        <v>48</v>
      </c>
      <c r="I204">
        <v>1655657</v>
      </c>
      <c r="J204">
        <v>22566</v>
      </c>
      <c r="K204">
        <v>24031702101</v>
      </c>
      <c r="L204">
        <v>702101</v>
      </c>
      <c r="M204">
        <v>0</v>
      </c>
      <c r="N204">
        <v>702101</v>
      </c>
      <c r="O204">
        <v>80</v>
      </c>
      <c r="P204">
        <v>19.600000000000001</v>
      </c>
      <c r="Q204">
        <v>0.4</v>
      </c>
      <c r="R204">
        <v>5656</v>
      </c>
      <c r="S204">
        <v>0.13100000000000001</v>
      </c>
      <c r="T204">
        <v>0.13800000000000001</v>
      </c>
      <c r="U204">
        <v>54183</v>
      </c>
      <c r="V204">
        <v>0.34799999999999998</v>
      </c>
      <c r="W204">
        <v>0.41899999999999998</v>
      </c>
      <c r="X204">
        <v>0.47799999999999998</v>
      </c>
      <c r="Y204">
        <v>0.14399999999999999</v>
      </c>
      <c r="Z204">
        <v>814.46400000000006</v>
      </c>
      <c r="AA204">
        <v>171037.44</v>
      </c>
      <c r="AB204">
        <v>103075.906512</v>
      </c>
      <c r="AC204">
        <v>67961.533488000001</v>
      </c>
      <c r="AD204">
        <v>83.443263000000002</v>
      </c>
      <c r="AE204">
        <v>14.4</v>
      </c>
      <c r="AF204">
        <v>814.46400000000006</v>
      </c>
      <c r="AG204">
        <v>102606.20222399999</v>
      </c>
      <c r="AH204">
        <v>68431.237775999994</v>
      </c>
      <c r="AI204">
        <v>84.019965999999997</v>
      </c>
      <c r="AJ204">
        <v>15.4</v>
      </c>
      <c r="AK204">
        <v>145707.586817</v>
      </c>
      <c r="AL204">
        <v>37530.85</v>
      </c>
      <c r="AM204">
        <v>43.012149000000001</v>
      </c>
      <c r="AN204" t="s">
        <v>655</v>
      </c>
      <c r="AO204" t="s">
        <v>656</v>
      </c>
      <c r="AR204">
        <v>0</v>
      </c>
      <c r="AS204">
        <v>0</v>
      </c>
      <c r="AT204">
        <v>203</v>
      </c>
    </row>
    <row r="205" spans="1:46" x14ac:dyDescent="0.25">
      <c r="A205">
        <v>24</v>
      </c>
      <c r="B205">
        <v>33</v>
      </c>
      <c r="C205">
        <v>807000</v>
      </c>
      <c r="D205">
        <v>24033807000</v>
      </c>
      <c r="E205">
        <v>8070</v>
      </c>
      <c r="F205" t="s">
        <v>657</v>
      </c>
      <c r="G205" t="s">
        <v>47</v>
      </c>
      <c r="H205" t="s">
        <v>48</v>
      </c>
      <c r="I205">
        <v>3920353</v>
      </c>
      <c r="J205">
        <v>61028</v>
      </c>
      <c r="K205">
        <v>24033807000</v>
      </c>
      <c r="L205">
        <v>807000</v>
      </c>
      <c r="M205">
        <v>0</v>
      </c>
      <c r="N205">
        <v>807000</v>
      </c>
      <c r="O205">
        <v>72.7</v>
      </c>
      <c r="P205">
        <v>19.7</v>
      </c>
      <c r="Q205">
        <v>7.7</v>
      </c>
      <c r="R205">
        <v>5762</v>
      </c>
      <c r="S205">
        <v>9.7000000000000003E-2</v>
      </c>
      <c r="T205">
        <v>0.32100000000000001</v>
      </c>
      <c r="U205">
        <v>40625</v>
      </c>
      <c r="V205">
        <v>0.21199999999999999</v>
      </c>
      <c r="W205">
        <v>0.17100000000000001</v>
      </c>
      <c r="X205">
        <v>0.41799999999999998</v>
      </c>
      <c r="Y205">
        <v>0.193</v>
      </c>
      <c r="Z205">
        <v>1113.1780659999999</v>
      </c>
      <c r="AA205">
        <v>233767.39386000001</v>
      </c>
      <c r="AB205">
        <v>144374.80439800001</v>
      </c>
      <c r="AC205">
        <v>89392.589462000004</v>
      </c>
      <c r="AD205">
        <v>80.303944000000001</v>
      </c>
      <c r="AE205">
        <v>19.3</v>
      </c>
      <c r="AF205">
        <v>1113.1780659999999</v>
      </c>
      <c r="AG205">
        <v>150048.80026300001</v>
      </c>
      <c r="AH205">
        <v>83718.593596999999</v>
      </c>
      <c r="AI205">
        <v>75.206829999999997</v>
      </c>
      <c r="AJ205">
        <v>19.600000000000001</v>
      </c>
      <c r="AK205">
        <v>150063.24236599999</v>
      </c>
      <c r="AL205">
        <v>78045.48</v>
      </c>
      <c r="AM205">
        <v>71.849732000000003</v>
      </c>
      <c r="AN205" t="s">
        <v>658</v>
      </c>
      <c r="AO205" t="s">
        <v>659</v>
      </c>
      <c r="AR205">
        <v>0</v>
      </c>
      <c r="AS205">
        <v>0</v>
      </c>
      <c r="AT205">
        <v>204</v>
      </c>
    </row>
    <row r="206" spans="1:46" x14ac:dyDescent="0.25">
      <c r="A206">
        <v>24</v>
      </c>
      <c r="B206">
        <v>31</v>
      </c>
      <c r="C206">
        <v>702302</v>
      </c>
      <c r="D206">
        <v>24031702302</v>
      </c>
      <c r="E206">
        <v>7023.02</v>
      </c>
      <c r="F206" t="s">
        <v>660</v>
      </c>
      <c r="G206" t="s">
        <v>47</v>
      </c>
      <c r="H206" t="s">
        <v>48</v>
      </c>
      <c r="I206">
        <v>1559314</v>
      </c>
      <c r="J206">
        <v>3511</v>
      </c>
      <c r="K206">
        <v>24031702302</v>
      </c>
      <c r="L206">
        <v>702302</v>
      </c>
      <c r="M206">
        <v>0</v>
      </c>
      <c r="N206">
        <v>702302</v>
      </c>
      <c r="O206">
        <v>75.2</v>
      </c>
      <c r="P206">
        <v>23.9</v>
      </c>
      <c r="Q206">
        <v>1</v>
      </c>
      <c r="R206">
        <v>4314</v>
      </c>
      <c r="S206">
        <v>5.2999999999999999E-2</v>
      </c>
      <c r="T206">
        <v>3.5000000000000003E-2</v>
      </c>
      <c r="U206">
        <v>76769</v>
      </c>
      <c r="V206">
        <v>0.23</v>
      </c>
      <c r="W206">
        <v>0.29599999999999999</v>
      </c>
      <c r="X206">
        <v>0.61499999999999999</v>
      </c>
      <c r="Y206">
        <v>7.2999999999999995E-2</v>
      </c>
      <c r="Z206">
        <v>315.23692199999999</v>
      </c>
      <c r="AA206">
        <v>66199.753620000003</v>
      </c>
      <c r="AB206">
        <v>44230.994396000002</v>
      </c>
      <c r="AC206">
        <v>21968.759224000001</v>
      </c>
      <c r="AD206">
        <v>69.689677000000003</v>
      </c>
      <c r="AE206">
        <v>7.3</v>
      </c>
      <c r="AF206">
        <v>314.92200000000003</v>
      </c>
      <c r="AG206">
        <v>43614.329278999998</v>
      </c>
      <c r="AH206">
        <v>22519.290721000001</v>
      </c>
      <c r="AI206">
        <v>71.507518000000005</v>
      </c>
      <c r="AJ206">
        <v>8.6</v>
      </c>
      <c r="AK206">
        <v>56113.955254</v>
      </c>
      <c r="AL206">
        <v>22555.4</v>
      </c>
      <c r="AM206">
        <v>60.209400000000002</v>
      </c>
      <c r="AN206" t="s">
        <v>661</v>
      </c>
      <c r="AO206" t="s">
        <v>662</v>
      </c>
      <c r="AR206">
        <v>0</v>
      </c>
      <c r="AS206">
        <v>0</v>
      </c>
      <c r="AT206">
        <v>205</v>
      </c>
    </row>
    <row r="207" spans="1:46" x14ac:dyDescent="0.25">
      <c r="A207">
        <v>24</v>
      </c>
      <c r="B207">
        <v>31</v>
      </c>
      <c r="C207">
        <v>702200</v>
      </c>
      <c r="D207">
        <v>24031702200</v>
      </c>
      <c r="E207">
        <v>7022</v>
      </c>
      <c r="F207" t="s">
        <v>663</v>
      </c>
      <c r="G207" t="s">
        <v>47</v>
      </c>
      <c r="H207" t="s">
        <v>48</v>
      </c>
      <c r="I207">
        <v>1653916</v>
      </c>
      <c r="J207">
        <v>0</v>
      </c>
      <c r="K207">
        <v>24031702200</v>
      </c>
      <c r="L207">
        <v>702200</v>
      </c>
      <c r="M207">
        <v>0</v>
      </c>
      <c r="N207">
        <v>702200</v>
      </c>
      <c r="O207">
        <v>85.8</v>
      </c>
      <c r="P207">
        <v>13.6</v>
      </c>
      <c r="Q207">
        <v>0.5</v>
      </c>
      <c r="R207">
        <v>4597</v>
      </c>
      <c r="S207">
        <v>4.4999999999999998E-2</v>
      </c>
      <c r="T207">
        <v>3.2000000000000001E-2</v>
      </c>
      <c r="U207">
        <v>130893</v>
      </c>
      <c r="V207">
        <v>0.104</v>
      </c>
      <c r="W207">
        <v>0.255</v>
      </c>
      <c r="X207">
        <v>0.84099999999999997</v>
      </c>
      <c r="Y207">
        <v>2.4E-2</v>
      </c>
      <c r="Z207">
        <v>110.21767199999999</v>
      </c>
      <c r="AA207">
        <v>23145.71112</v>
      </c>
      <c r="AB207">
        <v>13963.275217</v>
      </c>
      <c r="AC207">
        <v>9182.4359029999996</v>
      </c>
      <c r="AD207">
        <v>83.31183</v>
      </c>
      <c r="AE207">
        <v>2.4</v>
      </c>
      <c r="AF207">
        <v>110.438328</v>
      </c>
      <c r="AG207">
        <v>13959.546211999999</v>
      </c>
      <c r="AH207">
        <v>9232.5026679999992</v>
      </c>
      <c r="AI207">
        <v>83.598718000000005</v>
      </c>
      <c r="AJ207">
        <v>3.9</v>
      </c>
      <c r="AK207">
        <v>25566.524902000001</v>
      </c>
      <c r="AL207">
        <v>8372.84</v>
      </c>
      <c r="AM207">
        <v>51.806969000000002</v>
      </c>
      <c r="AN207" t="s">
        <v>664</v>
      </c>
      <c r="AO207" t="s">
        <v>665</v>
      </c>
      <c r="AR207">
        <v>0</v>
      </c>
      <c r="AS207">
        <v>0</v>
      </c>
      <c r="AT207">
        <v>206</v>
      </c>
    </row>
    <row r="208" spans="1:46" x14ac:dyDescent="0.25">
      <c r="A208">
        <v>24</v>
      </c>
      <c r="B208">
        <v>31</v>
      </c>
      <c r="C208">
        <v>704503</v>
      </c>
      <c r="D208">
        <v>24031704503</v>
      </c>
      <c r="E208">
        <v>7045.03</v>
      </c>
      <c r="F208" t="s">
        <v>666</v>
      </c>
      <c r="G208" t="s">
        <v>47</v>
      </c>
      <c r="H208" t="s">
        <v>48</v>
      </c>
      <c r="I208">
        <v>1683213</v>
      </c>
      <c r="J208">
        <v>0</v>
      </c>
      <c r="K208">
        <v>24031704503</v>
      </c>
      <c r="L208">
        <v>704503</v>
      </c>
      <c r="M208">
        <v>0</v>
      </c>
      <c r="N208">
        <v>704503</v>
      </c>
      <c r="O208">
        <v>72.3</v>
      </c>
      <c r="P208">
        <v>21.3</v>
      </c>
      <c r="Q208">
        <v>6.4</v>
      </c>
      <c r="R208">
        <v>4046</v>
      </c>
      <c r="S208">
        <v>3.6999999999999998E-2</v>
      </c>
      <c r="T208">
        <v>1.2999999999999999E-2</v>
      </c>
      <c r="U208">
        <v>176705</v>
      </c>
      <c r="V208">
        <v>2.1999999999999999E-2</v>
      </c>
      <c r="W208">
        <v>0.121</v>
      </c>
      <c r="X208">
        <v>0.76600000000000001</v>
      </c>
      <c r="Y208">
        <v>2.1999999999999999E-2</v>
      </c>
      <c r="Z208">
        <v>89.012</v>
      </c>
      <c r="AA208">
        <v>18692.52</v>
      </c>
      <c r="AB208">
        <v>17340.088726000002</v>
      </c>
      <c r="AC208">
        <v>1352.431274</v>
      </c>
      <c r="AD208">
        <v>15.193808000000001</v>
      </c>
      <c r="AE208">
        <v>2.2000000000000002</v>
      </c>
      <c r="AF208">
        <v>89.101011999999997</v>
      </c>
      <c r="AG208">
        <v>17237.340840000001</v>
      </c>
      <c r="AH208">
        <v>1473.87168</v>
      </c>
      <c r="AI208">
        <v>16.541581999999998</v>
      </c>
      <c r="AJ208">
        <v>2.7</v>
      </c>
      <c r="AK208">
        <v>19506.018141</v>
      </c>
      <c r="AL208">
        <v>2521.9299999999998</v>
      </c>
      <c r="AM208">
        <v>24.042442999999999</v>
      </c>
      <c r="AN208" t="s">
        <v>667</v>
      </c>
      <c r="AO208" t="s">
        <v>668</v>
      </c>
      <c r="AR208">
        <v>0</v>
      </c>
      <c r="AS208">
        <v>0</v>
      </c>
      <c r="AT208">
        <v>207</v>
      </c>
    </row>
    <row r="209" spans="1:46" x14ac:dyDescent="0.25">
      <c r="A209">
        <v>24</v>
      </c>
      <c r="B209">
        <v>31</v>
      </c>
      <c r="C209">
        <v>704502</v>
      </c>
      <c r="D209">
        <v>24031704502</v>
      </c>
      <c r="E209">
        <v>7045.02</v>
      </c>
      <c r="F209" t="s">
        <v>669</v>
      </c>
      <c r="G209" t="s">
        <v>47</v>
      </c>
      <c r="H209" t="s">
        <v>48</v>
      </c>
      <c r="I209">
        <v>2147705</v>
      </c>
      <c r="J209">
        <v>0</v>
      </c>
      <c r="K209">
        <v>24031704502</v>
      </c>
      <c r="L209">
        <v>704502</v>
      </c>
      <c r="M209">
        <v>0</v>
      </c>
      <c r="N209">
        <v>704502</v>
      </c>
      <c r="O209">
        <v>85.3</v>
      </c>
      <c r="P209">
        <v>11.9</v>
      </c>
      <c r="Q209">
        <v>2.8</v>
      </c>
      <c r="R209">
        <v>2560</v>
      </c>
      <c r="S209">
        <v>0.03</v>
      </c>
      <c r="T209">
        <v>7.0000000000000001E-3</v>
      </c>
      <c r="U209">
        <v>201111</v>
      </c>
      <c r="V209">
        <v>5.0000000000000001E-3</v>
      </c>
      <c r="W209">
        <v>2.7E-2</v>
      </c>
      <c r="X209">
        <v>0.95199999999999996</v>
      </c>
      <c r="Y209">
        <v>3.0000000000000001E-3</v>
      </c>
      <c r="Z209">
        <v>7.68</v>
      </c>
      <c r="AA209">
        <v>1612.8</v>
      </c>
      <c r="AB209">
        <v>1555.2291600000001</v>
      </c>
      <c r="AC209">
        <v>57.570839999999997</v>
      </c>
      <c r="AD209">
        <v>7.4962030000000004</v>
      </c>
      <c r="AE209">
        <v>0.3</v>
      </c>
      <c r="AF209">
        <v>7.68</v>
      </c>
      <c r="AG209">
        <v>1553.440691</v>
      </c>
      <c r="AH209">
        <v>59.359309000000003</v>
      </c>
      <c r="AI209">
        <v>7.7290770000000002</v>
      </c>
      <c r="AJ209">
        <v>0.4</v>
      </c>
      <c r="AK209">
        <v>2046.8155079999999</v>
      </c>
      <c r="AL209">
        <v>165.74</v>
      </c>
      <c r="AM209">
        <v>15.731254</v>
      </c>
      <c r="AN209" t="s">
        <v>670</v>
      </c>
      <c r="AO209" t="s">
        <v>671</v>
      </c>
      <c r="AR209">
        <v>0</v>
      </c>
      <c r="AS209">
        <v>0</v>
      </c>
      <c r="AT209">
        <v>208</v>
      </c>
    </row>
    <row r="210" spans="1:46" x14ac:dyDescent="0.25">
      <c r="A210">
        <v>51</v>
      </c>
      <c r="B210">
        <v>59</v>
      </c>
      <c r="C210">
        <v>480502</v>
      </c>
      <c r="D210">
        <v>51059480502</v>
      </c>
      <c r="E210">
        <v>4805.0200000000004</v>
      </c>
      <c r="F210" t="s">
        <v>672</v>
      </c>
      <c r="G210" t="s">
        <v>47</v>
      </c>
      <c r="H210" t="s">
        <v>48</v>
      </c>
      <c r="I210">
        <v>3008033</v>
      </c>
      <c r="J210">
        <v>7312</v>
      </c>
      <c r="K210">
        <v>51059480502</v>
      </c>
      <c r="L210">
        <v>480502</v>
      </c>
      <c r="M210">
        <v>0</v>
      </c>
      <c r="N210">
        <v>480502</v>
      </c>
      <c r="O210">
        <v>94.8</v>
      </c>
      <c r="P210">
        <v>4.2</v>
      </c>
      <c r="Q210">
        <v>1</v>
      </c>
      <c r="R210">
        <v>6042</v>
      </c>
      <c r="S210">
        <v>5.5E-2</v>
      </c>
      <c r="T210">
        <v>0.114</v>
      </c>
      <c r="U210">
        <v>143029</v>
      </c>
      <c r="V210">
        <v>7.3999999999999996E-2</v>
      </c>
      <c r="W210">
        <v>0.152</v>
      </c>
      <c r="X210">
        <v>0.89100000000000001</v>
      </c>
      <c r="Y210">
        <v>4.4999999999999998E-2</v>
      </c>
      <c r="Z210">
        <v>271.89</v>
      </c>
      <c r="AA210">
        <v>57096.9</v>
      </c>
      <c r="AB210">
        <v>37954.767186999998</v>
      </c>
      <c r="AC210">
        <v>19142.132813</v>
      </c>
      <c r="AD210">
        <v>70.403959999999998</v>
      </c>
      <c r="AE210">
        <v>4.5</v>
      </c>
      <c r="AF210">
        <v>271.89</v>
      </c>
      <c r="AG210">
        <v>45275.082518000003</v>
      </c>
      <c r="AH210">
        <v>11821.817482</v>
      </c>
      <c r="AI210">
        <v>43.480148</v>
      </c>
      <c r="AJ210">
        <v>6.3</v>
      </c>
      <c r="AK210">
        <v>64397.996021999999</v>
      </c>
      <c r="AL210">
        <v>12957.81</v>
      </c>
      <c r="AM210">
        <v>35.176943000000001</v>
      </c>
      <c r="AN210" t="s">
        <v>673</v>
      </c>
      <c r="AO210" t="s">
        <v>674</v>
      </c>
      <c r="AR210">
        <v>0</v>
      </c>
      <c r="AS210">
        <v>0</v>
      </c>
      <c r="AT210">
        <v>209</v>
      </c>
    </row>
    <row r="211" spans="1:46" x14ac:dyDescent="0.25">
      <c r="A211">
        <v>24</v>
      </c>
      <c r="B211">
        <v>31</v>
      </c>
      <c r="C211">
        <v>702700</v>
      </c>
      <c r="D211">
        <v>24031702700</v>
      </c>
      <c r="E211">
        <v>7027</v>
      </c>
      <c r="F211" t="s">
        <v>675</v>
      </c>
      <c r="G211" t="s">
        <v>47</v>
      </c>
      <c r="H211" t="s">
        <v>48</v>
      </c>
      <c r="I211">
        <v>3463283</v>
      </c>
      <c r="J211">
        <v>49699</v>
      </c>
      <c r="K211">
        <v>24031702700</v>
      </c>
      <c r="L211">
        <v>702700</v>
      </c>
      <c r="M211">
        <v>0</v>
      </c>
      <c r="N211">
        <v>702700</v>
      </c>
      <c r="O211">
        <v>71.900000000000006</v>
      </c>
      <c r="P211">
        <v>26.1</v>
      </c>
      <c r="Q211">
        <v>1.9</v>
      </c>
      <c r="R211">
        <v>6873</v>
      </c>
      <c r="S211">
        <v>7.6999999999999999E-2</v>
      </c>
      <c r="T211">
        <v>0.112</v>
      </c>
      <c r="U211">
        <v>94167</v>
      </c>
      <c r="V211">
        <v>0.22800000000000001</v>
      </c>
      <c r="W211">
        <v>0.20499999999999999</v>
      </c>
      <c r="X211">
        <v>0.58099999999999996</v>
      </c>
      <c r="Y211">
        <v>0.11</v>
      </c>
      <c r="Z211">
        <v>755.27396999999996</v>
      </c>
      <c r="AA211">
        <v>158607.5337</v>
      </c>
      <c r="AB211">
        <v>110903.436844</v>
      </c>
      <c r="AC211">
        <v>47704.096855999996</v>
      </c>
      <c r="AD211">
        <v>63.161315000000002</v>
      </c>
      <c r="AE211">
        <v>11</v>
      </c>
      <c r="AF211">
        <v>756.03</v>
      </c>
      <c r="AG211">
        <v>110438.927384</v>
      </c>
      <c r="AH211">
        <v>48327.372616000001</v>
      </c>
      <c r="AI211">
        <v>63.922559</v>
      </c>
      <c r="AJ211">
        <v>13.1</v>
      </c>
      <c r="AK211">
        <v>154839.34692000001</v>
      </c>
      <c r="AL211">
        <v>26781.67</v>
      </c>
      <c r="AM211">
        <v>30.966411999999998</v>
      </c>
      <c r="AN211" t="s">
        <v>676</v>
      </c>
      <c r="AO211" t="s">
        <v>677</v>
      </c>
      <c r="AR211">
        <v>0</v>
      </c>
      <c r="AS211">
        <v>0</v>
      </c>
      <c r="AT211">
        <v>210</v>
      </c>
    </row>
    <row r="212" spans="1:46" x14ac:dyDescent="0.25">
      <c r="A212">
        <v>24</v>
      </c>
      <c r="B212">
        <v>31</v>
      </c>
      <c r="C212">
        <v>702900</v>
      </c>
      <c r="D212">
        <v>24031702900</v>
      </c>
      <c r="E212">
        <v>7029</v>
      </c>
      <c r="F212" t="s">
        <v>678</v>
      </c>
      <c r="G212" t="s">
        <v>47</v>
      </c>
      <c r="H212" t="s">
        <v>48</v>
      </c>
      <c r="I212">
        <v>2575254</v>
      </c>
      <c r="J212">
        <v>0</v>
      </c>
      <c r="K212">
        <v>24031702900</v>
      </c>
      <c r="L212">
        <v>702900</v>
      </c>
      <c r="M212">
        <v>0</v>
      </c>
      <c r="N212">
        <v>702900</v>
      </c>
      <c r="O212">
        <v>67.2</v>
      </c>
      <c r="P212">
        <v>30.9</v>
      </c>
      <c r="Q212">
        <v>1.9</v>
      </c>
      <c r="R212">
        <v>5491</v>
      </c>
      <c r="S212">
        <v>4.3999999999999997E-2</v>
      </c>
      <c r="T212">
        <v>2.1000000000000001E-2</v>
      </c>
      <c r="U212">
        <v>110956</v>
      </c>
      <c r="V212">
        <v>0.16600000000000001</v>
      </c>
      <c r="W212">
        <v>6.3E-2</v>
      </c>
      <c r="X212">
        <v>0.67700000000000005</v>
      </c>
      <c r="Y212">
        <v>7.6999999999999999E-2</v>
      </c>
      <c r="Z212">
        <v>422.80700000000002</v>
      </c>
      <c r="AA212">
        <v>88789.47</v>
      </c>
      <c r="AB212">
        <v>61478.563101</v>
      </c>
      <c r="AC212">
        <v>27310.906899000001</v>
      </c>
      <c r="AD212">
        <v>64.594263999999995</v>
      </c>
      <c r="AE212">
        <v>7.7</v>
      </c>
      <c r="AF212">
        <v>422.38419299999998</v>
      </c>
      <c r="AG212">
        <v>60812.279868999998</v>
      </c>
      <c r="AH212">
        <v>27888.400661</v>
      </c>
      <c r="AI212">
        <v>66.026146999999995</v>
      </c>
      <c r="AJ212">
        <v>6.1</v>
      </c>
      <c r="AK212">
        <v>60769.823940000002</v>
      </c>
      <c r="AL212">
        <v>9902.9500000000007</v>
      </c>
      <c r="AM212">
        <v>29.426026</v>
      </c>
      <c r="AN212" t="s">
        <v>679</v>
      </c>
      <c r="AO212" t="s">
        <v>680</v>
      </c>
      <c r="AR212">
        <v>0</v>
      </c>
      <c r="AS212">
        <v>0</v>
      </c>
      <c r="AT212">
        <v>211</v>
      </c>
    </row>
    <row r="213" spans="1:46" x14ac:dyDescent="0.25">
      <c r="A213">
        <v>51</v>
      </c>
      <c r="B213">
        <v>59</v>
      </c>
      <c r="C213">
        <v>480501</v>
      </c>
      <c r="D213">
        <v>51059480501</v>
      </c>
      <c r="E213">
        <v>4805.01</v>
      </c>
      <c r="F213" t="s">
        <v>681</v>
      </c>
      <c r="G213" t="s">
        <v>47</v>
      </c>
      <c r="H213" t="s">
        <v>48</v>
      </c>
      <c r="I213">
        <v>5068248</v>
      </c>
      <c r="J213">
        <v>55252</v>
      </c>
      <c r="K213">
        <v>51059480501</v>
      </c>
      <c r="L213">
        <v>480501</v>
      </c>
      <c r="M213">
        <v>0</v>
      </c>
      <c r="N213">
        <v>480501</v>
      </c>
      <c r="O213">
        <v>97.9</v>
      </c>
      <c r="P213">
        <v>1.4</v>
      </c>
      <c r="Q213">
        <v>0.7</v>
      </c>
      <c r="R213">
        <v>3566</v>
      </c>
      <c r="S213">
        <v>5.0000000000000001E-3</v>
      </c>
      <c r="T213">
        <v>3.5999999999999997E-2</v>
      </c>
      <c r="U213">
        <v>205583</v>
      </c>
      <c r="V213">
        <v>2.5999999999999999E-2</v>
      </c>
      <c r="W213">
        <v>5.7000000000000002E-2</v>
      </c>
      <c r="X213">
        <v>0.94199999999999995</v>
      </c>
      <c r="Y213">
        <v>0</v>
      </c>
      <c r="Z213">
        <v>0</v>
      </c>
      <c r="AA213">
        <v>0</v>
      </c>
      <c r="AB213">
        <v>0</v>
      </c>
      <c r="AC213">
        <v>0</v>
      </c>
      <c r="AD213">
        <v>0</v>
      </c>
      <c r="AE213">
        <v>0</v>
      </c>
      <c r="AF213">
        <v>0</v>
      </c>
      <c r="AG213">
        <v>0</v>
      </c>
      <c r="AH213">
        <v>0</v>
      </c>
      <c r="AI213">
        <v>0</v>
      </c>
      <c r="AJ213">
        <v>0</v>
      </c>
      <c r="AK213">
        <v>0</v>
      </c>
      <c r="AL213">
        <v>0</v>
      </c>
      <c r="AM213">
        <v>0</v>
      </c>
      <c r="AN213" t="s">
        <v>682</v>
      </c>
      <c r="AO213" t="s">
        <v>683</v>
      </c>
      <c r="AR213">
        <v>0</v>
      </c>
      <c r="AS213">
        <v>0</v>
      </c>
      <c r="AT213">
        <v>212</v>
      </c>
    </row>
    <row r="214" spans="1:46" x14ac:dyDescent="0.25">
      <c r="A214">
        <v>24</v>
      </c>
      <c r="B214">
        <v>31</v>
      </c>
      <c r="C214">
        <v>702800</v>
      </c>
      <c r="D214">
        <v>24031702800</v>
      </c>
      <c r="E214">
        <v>7028</v>
      </c>
      <c r="F214" t="s">
        <v>684</v>
      </c>
      <c r="G214" t="s">
        <v>47</v>
      </c>
      <c r="H214" t="s">
        <v>48</v>
      </c>
      <c r="I214">
        <v>1676119</v>
      </c>
      <c r="J214">
        <v>0</v>
      </c>
      <c r="K214">
        <v>24031702800</v>
      </c>
      <c r="L214">
        <v>702800</v>
      </c>
      <c r="M214">
        <v>0</v>
      </c>
      <c r="N214">
        <v>702800</v>
      </c>
      <c r="O214">
        <v>59.8</v>
      </c>
      <c r="P214">
        <v>36.700000000000003</v>
      </c>
      <c r="Q214">
        <v>3.4</v>
      </c>
      <c r="R214">
        <v>4780</v>
      </c>
      <c r="S214">
        <v>4.2999999999999997E-2</v>
      </c>
      <c r="T214">
        <v>4.2000000000000003E-2</v>
      </c>
      <c r="U214">
        <v>96181</v>
      </c>
      <c r="V214">
        <v>0.26600000000000001</v>
      </c>
      <c r="W214">
        <v>0.104</v>
      </c>
      <c r="X214">
        <v>0.53900000000000003</v>
      </c>
      <c r="Y214">
        <v>0.10100000000000001</v>
      </c>
      <c r="Z214">
        <v>482.29721999999998</v>
      </c>
      <c r="AA214">
        <v>101282.41620000001</v>
      </c>
      <c r="AB214">
        <v>76090.462589999996</v>
      </c>
      <c r="AC214">
        <v>25191.95361</v>
      </c>
      <c r="AD214">
        <v>52.233255</v>
      </c>
      <c r="AE214">
        <v>10.1</v>
      </c>
      <c r="AF214">
        <v>483.26278000000002</v>
      </c>
      <c r="AG214">
        <v>75321.532399999996</v>
      </c>
      <c r="AH214">
        <v>26163.651399999999</v>
      </c>
      <c r="AI214">
        <v>54.139595</v>
      </c>
      <c r="AJ214">
        <v>10.6</v>
      </c>
      <c r="AK214">
        <v>68049.999230000001</v>
      </c>
      <c r="AL214">
        <v>37106.239999999998</v>
      </c>
      <c r="AM214">
        <v>74.102219000000005</v>
      </c>
      <c r="AN214" t="s">
        <v>685</v>
      </c>
      <c r="AO214" t="s">
        <v>686</v>
      </c>
      <c r="AR214">
        <v>0</v>
      </c>
      <c r="AS214">
        <v>0</v>
      </c>
      <c r="AT214">
        <v>213</v>
      </c>
    </row>
    <row r="215" spans="1:46" x14ac:dyDescent="0.25">
      <c r="A215">
        <v>24</v>
      </c>
      <c r="B215">
        <v>31</v>
      </c>
      <c r="C215">
        <v>705100</v>
      </c>
      <c r="D215">
        <v>24031705100</v>
      </c>
      <c r="E215">
        <v>7051</v>
      </c>
      <c r="F215" t="s">
        <v>687</v>
      </c>
      <c r="G215" t="s">
        <v>47</v>
      </c>
      <c r="H215" t="s">
        <v>48</v>
      </c>
      <c r="I215">
        <v>3394932</v>
      </c>
      <c r="J215">
        <v>6785</v>
      </c>
      <c r="K215">
        <v>24031705100</v>
      </c>
      <c r="L215">
        <v>705100</v>
      </c>
      <c r="M215">
        <v>0</v>
      </c>
      <c r="N215">
        <v>705100</v>
      </c>
      <c r="O215">
        <v>85</v>
      </c>
      <c r="P215">
        <v>14.6</v>
      </c>
      <c r="Q215">
        <v>0.5</v>
      </c>
      <c r="R215">
        <v>5341</v>
      </c>
      <c r="S215">
        <v>3.3000000000000002E-2</v>
      </c>
      <c r="T215">
        <v>1.7000000000000001E-2</v>
      </c>
      <c r="U215">
        <v>175662</v>
      </c>
      <c r="V215">
        <v>5.8999999999999997E-2</v>
      </c>
      <c r="W215">
        <v>5.7000000000000002E-2</v>
      </c>
      <c r="X215">
        <v>0.81799999999999995</v>
      </c>
      <c r="Y215">
        <v>2.8000000000000001E-2</v>
      </c>
      <c r="Z215">
        <v>149.69754800000001</v>
      </c>
      <c r="AA215">
        <v>31436.485079999999</v>
      </c>
      <c r="AB215">
        <v>23274.554353</v>
      </c>
      <c r="AC215">
        <v>8161.9307269999999</v>
      </c>
      <c r="AD215">
        <v>54.522807999999998</v>
      </c>
      <c r="AE215">
        <v>2.8</v>
      </c>
      <c r="AF215">
        <v>149.548</v>
      </c>
      <c r="AG215">
        <v>23109.383078999999</v>
      </c>
      <c r="AH215">
        <v>8295.6969210000007</v>
      </c>
      <c r="AI215">
        <v>55.471800999999999</v>
      </c>
      <c r="AJ215">
        <v>3</v>
      </c>
      <c r="AK215">
        <v>23319.109109000001</v>
      </c>
      <c r="AL215">
        <v>9384.19</v>
      </c>
      <c r="AM215">
        <v>60.259365000000003</v>
      </c>
      <c r="AN215" t="s">
        <v>688</v>
      </c>
      <c r="AO215" t="s">
        <v>689</v>
      </c>
      <c r="AR215">
        <v>0</v>
      </c>
      <c r="AS215">
        <v>0</v>
      </c>
      <c r="AT215">
        <v>214</v>
      </c>
    </row>
    <row r="216" spans="1:46" x14ac:dyDescent="0.25">
      <c r="A216">
        <v>24</v>
      </c>
      <c r="B216">
        <v>33</v>
      </c>
      <c r="C216">
        <v>800401</v>
      </c>
      <c r="D216">
        <v>24033800401</v>
      </c>
      <c r="E216">
        <v>8004.01</v>
      </c>
      <c r="F216" t="s">
        <v>690</v>
      </c>
      <c r="G216" t="s">
        <v>47</v>
      </c>
      <c r="H216" t="s">
        <v>48</v>
      </c>
      <c r="I216">
        <v>4911245</v>
      </c>
      <c r="J216">
        <v>34747</v>
      </c>
      <c r="K216">
        <v>24033800401</v>
      </c>
      <c r="L216">
        <v>800401</v>
      </c>
      <c r="M216">
        <v>0</v>
      </c>
      <c r="N216">
        <v>800401</v>
      </c>
      <c r="O216">
        <v>91.9</v>
      </c>
      <c r="P216">
        <v>6.4</v>
      </c>
      <c r="Q216">
        <v>1.7</v>
      </c>
      <c r="R216">
        <v>3121</v>
      </c>
      <c r="S216">
        <v>4.9000000000000002E-2</v>
      </c>
      <c r="T216">
        <v>1.7000000000000001E-2</v>
      </c>
      <c r="U216">
        <v>116484</v>
      </c>
      <c r="V216">
        <v>0.224</v>
      </c>
      <c r="W216">
        <v>0.16400000000000001</v>
      </c>
      <c r="X216">
        <v>0.95499999999999996</v>
      </c>
      <c r="Y216">
        <v>3.9E-2</v>
      </c>
      <c r="Z216">
        <v>121.71899999999999</v>
      </c>
      <c r="AA216">
        <v>25560.99</v>
      </c>
      <c r="AB216">
        <v>19938.919462000002</v>
      </c>
      <c r="AC216">
        <v>5622.0705379999999</v>
      </c>
      <c r="AD216">
        <v>46.188930999999997</v>
      </c>
      <c r="AE216">
        <v>3.9</v>
      </c>
      <c r="AF216">
        <v>121.84071900000001</v>
      </c>
      <c r="AG216">
        <v>22345.891976999999</v>
      </c>
      <c r="AH216">
        <v>3240.659013</v>
      </c>
      <c r="AI216">
        <v>26.597504000000001</v>
      </c>
      <c r="AJ216">
        <v>5.0999999999999996</v>
      </c>
      <c r="AK216">
        <v>30134.811635999999</v>
      </c>
      <c r="AL216">
        <v>2541.4</v>
      </c>
      <c r="AM216">
        <v>16.332788999999998</v>
      </c>
      <c r="AN216" t="s">
        <v>691</v>
      </c>
      <c r="AO216" t="s">
        <v>692</v>
      </c>
      <c r="AR216">
        <v>0</v>
      </c>
      <c r="AS216">
        <v>0</v>
      </c>
      <c r="AT216">
        <v>215</v>
      </c>
    </row>
    <row r="217" spans="1:46" x14ac:dyDescent="0.25">
      <c r="A217">
        <v>24</v>
      </c>
      <c r="B217">
        <v>33</v>
      </c>
      <c r="C217">
        <v>805906</v>
      </c>
      <c r="D217">
        <v>24033805906</v>
      </c>
      <c r="E217">
        <v>8059.06</v>
      </c>
      <c r="F217" t="s">
        <v>693</v>
      </c>
      <c r="G217" t="s">
        <v>47</v>
      </c>
      <c r="H217" t="s">
        <v>48</v>
      </c>
      <c r="I217">
        <v>318530</v>
      </c>
      <c r="J217">
        <v>0</v>
      </c>
      <c r="K217">
        <v>24033805906</v>
      </c>
      <c r="L217">
        <v>805906</v>
      </c>
      <c r="M217">
        <v>0</v>
      </c>
      <c r="N217">
        <v>805906</v>
      </c>
      <c r="O217">
        <v>83.6</v>
      </c>
      <c r="P217">
        <v>12.3</v>
      </c>
      <c r="Q217">
        <v>4</v>
      </c>
      <c r="R217">
        <v>2889</v>
      </c>
      <c r="S217">
        <v>7.3999999999999996E-2</v>
      </c>
      <c r="T217">
        <v>0.21099999999999999</v>
      </c>
      <c r="U217">
        <v>49976</v>
      </c>
      <c r="V217">
        <v>0.34200000000000003</v>
      </c>
      <c r="W217">
        <v>0.54300000000000004</v>
      </c>
      <c r="X217">
        <v>0.221</v>
      </c>
      <c r="Y217">
        <v>0.13700000000000001</v>
      </c>
      <c r="Z217">
        <v>395.39720699999998</v>
      </c>
      <c r="AA217">
        <v>83033.41347</v>
      </c>
      <c r="AB217">
        <v>48769.765926</v>
      </c>
      <c r="AC217">
        <v>34263.647543999999</v>
      </c>
      <c r="AD217">
        <v>86.656271000000004</v>
      </c>
      <c r="AE217">
        <v>13.7</v>
      </c>
      <c r="AF217">
        <v>396.18879299999998</v>
      </c>
      <c r="AG217">
        <v>52275.058898000003</v>
      </c>
      <c r="AH217">
        <v>30924.587631999999</v>
      </c>
      <c r="AI217">
        <v>78.055179999999993</v>
      </c>
      <c r="AJ217">
        <v>16.399999999999999</v>
      </c>
      <c r="AK217">
        <v>60571.419277000001</v>
      </c>
      <c r="AL217">
        <v>45538.22</v>
      </c>
      <c r="AM217">
        <v>90.124010999999996</v>
      </c>
      <c r="AN217" t="s">
        <v>694</v>
      </c>
      <c r="AO217" t="s">
        <v>695</v>
      </c>
      <c r="AR217">
        <v>0</v>
      </c>
      <c r="AS217">
        <v>0</v>
      </c>
      <c r="AT217">
        <v>216</v>
      </c>
    </row>
    <row r="218" spans="1:46" x14ac:dyDescent="0.25">
      <c r="A218">
        <v>24</v>
      </c>
      <c r="B218">
        <v>31</v>
      </c>
      <c r="C218">
        <v>705901</v>
      </c>
      <c r="D218">
        <v>24031705901</v>
      </c>
      <c r="E218">
        <v>7059.01</v>
      </c>
      <c r="F218" t="s">
        <v>696</v>
      </c>
      <c r="G218" t="s">
        <v>47</v>
      </c>
      <c r="H218" t="s">
        <v>48</v>
      </c>
      <c r="I218">
        <v>5118600</v>
      </c>
      <c r="J218">
        <v>25232</v>
      </c>
      <c r="K218">
        <v>24031705901</v>
      </c>
      <c r="L218">
        <v>705901</v>
      </c>
      <c r="M218">
        <v>0</v>
      </c>
      <c r="N218">
        <v>705901</v>
      </c>
      <c r="O218">
        <v>89.9</v>
      </c>
      <c r="P218">
        <v>9.6</v>
      </c>
      <c r="Q218">
        <v>0.6</v>
      </c>
      <c r="R218">
        <v>3917</v>
      </c>
      <c r="S218">
        <v>2.9000000000000001E-2</v>
      </c>
      <c r="T218">
        <v>7.0000000000000001E-3</v>
      </c>
      <c r="U218">
        <v>196833</v>
      </c>
      <c r="V218">
        <v>2.7E-2</v>
      </c>
      <c r="W218">
        <v>7.0000000000000007E-2</v>
      </c>
      <c r="X218">
        <v>0.93799999999999994</v>
      </c>
      <c r="Y218">
        <v>1E-3</v>
      </c>
      <c r="Z218">
        <v>3.9209170000000002</v>
      </c>
      <c r="AA218">
        <v>823.39256999999998</v>
      </c>
      <c r="AB218">
        <v>804.89532599999995</v>
      </c>
      <c r="AC218">
        <v>18.497243999999998</v>
      </c>
      <c r="AD218">
        <v>4.717581</v>
      </c>
      <c r="AE218">
        <v>0.1</v>
      </c>
      <c r="AF218">
        <v>3.9169999999999998</v>
      </c>
      <c r="AG218">
        <v>806.31514400000003</v>
      </c>
      <c r="AH218">
        <v>16.254856</v>
      </c>
      <c r="AI218">
        <v>4.1498229999999996</v>
      </c>
      <c r="AJ218">
        <v>1.3</v>
      </c>
      <c r="AK218">
        <v>9740.1628639999999</v>
      </c>
      <c r="AL218">
        <v>786.72</v>
      </c>
      <c r="AM218">
        <v>15.694165999999999</v>
      </c>
      <c r="AN218" t="s">
        <v>697</v>
      </c>
      <c r="AO218" t="s">
        <v>698</v>
      </c>
      <c r="AR218">
        <v>0</v>
      </c>
      <c r="AS218">
        <v>0</v>
      </c>
      <c r="AT218">
        <v>217</v>
      </c>
    </row>
    <row r="219" spans="1:46" x14ac:dyDescent="0.25">
      <c r="A219">
        <v>24</v>
      </c>
      <c r="B219">
        <v>33</v>
      </c>
      <c r="C219">
        <v>800403</v>
      </c>
      <c r="D219">
        <v>24033800403</v>
      </c>
      <c r="E219">
        <v>8004.03</v>
      </c>
      <c r="F219" t="s">
        <v>699</v>
      </c>
      <c r="G219" t="s">
        <v>47</v>
      </c>
      <c r="H219" t="s">
        <v>48</v>
      </c>
      <c r="I219">
        <v>3222842</v>
      </c>
      <c r="J219">
        <v>1039</v>
      </c>
      <c r="K219">
        <v>24033800403</v>
      </c>
      <c r="L219">
        <v>800403</v>
      </c>
      <c r="M219">
        <v>0</v>
      </c>
      <c r="N219">
        <v>800403</v>
      </c>
      <c r="O219">
        <v>92.1</v>
      </c>
      <c r="P219">
        <v>5.5</v>
      </c>
      <c r="Q219">
        <v>2.2999999999999998</v>
      </c>
      <c r="R219">
        <v>4029</v>
      </c>
      <c r="S219">
        <v>0.04</v>
      </c>
      <c r="T219">
        <v>5.3999999999999999E-2</v>
      </c>
      <c r="U219">
        <v>115962</v>
      </c>
      <c r="V219">
        <v>0.374</v>
      </c>
      <c r="W219">
        <v>5.7000000000000002E-2</v>
      </c>
      <c r="X219">
        <v>0.97</v>
      </c>
      <c r="Y219">
        <v>6.8000000000000005E-2</v>
      </c>
      <c r="Z219">
        <v>273.69802800000002</v>
      </c>
      <c r="AA219">
        <v>57476.585879999999</v>
      </c>
      <c r="AB219">
        <v>44175.532510999998</v>
      </c>
      <c r="AC219">
        <v>13301.053368999999</v>
      </c>
      <c r="AD219">
        <v>48.597549000000001</v>
      </c>
      <c r="AE219">
        <v>6.8</v>
      </c>
      <c r="AF219">
        <v>273.69802800000002</v>
      </c>
      <c r="AG219">
        <v>49596.926700999997</v>
      </c>
      <c r="AH219">
        <v>7879.6591790000002</v>
      </c>
      <c r="AI219">
        <v>28.789608999999999</v>
      </c>
      <c r="AJ219">
        <v>5.0999999999999996</v>
      </c>
      <c r="AK219">
        <v>40097.876893000001</v>
      </c>
      <c r="AL219">
        <v>3299.04</v>
      </c>
      <c r="AM219">
        <v>15.964245</v>
      </c>
      <c r="AN219" t="s">
        <v>700</v>
      </c>
      <c r="AO219" t="s">
        <v>701</v>
      </c>
      <c r="AR219">
        <v>0</v>
      </c>
      <c r="AS219">
        <v>0</v>
      </c>
      <c r="AT219">
        <v>218</v>
      </c>
    </row>
    <row r="220" spans="1:46" x14ac:dyDescent="0.25">
      <c r="A220">
        <v>24</v>
      </c>
      <c r="B220">
        <v>33</v>
      </c>
      <c r="C220">
        <v>806708</v>
      </c>
      <c r="D220">
        <v>24033806708</v>
      </c>
      <c r="E220">
        <v>8067.08</v>
      </c>
      <c r="F220" t="s">
        <v>702</v>
      </c>
      <c r="G220" t="s">
        <v>47</v>
      </c>
      <c r="H220" t="s">
        <v>48</v>
      </c>
      <c r="I220">
        <v>2527643</v>
      </c>
      <c r="J220">
        <v>84668</v>
      </c>
      <c r="K220">
        <v>24033806708</v>
      </c>
      <c r="L220">
        <v>806708</v>
      </c>
      <c r="M220">
        <v>0</v>
      </c>
      <c r="N220">
        <v>806708</v>
      </c>
      <c r="O220">
        <v>82.8</v>
      </c>
      <c r="P220">
        <v>12.9</v>
      </c>
      <c r="Q220">
        <v>4.3</v>
      </c>
      <c r="R220">
        <v>4273</v>
      </c>
      <c r="S220">
        <v>3.5000000000000003E-2</v>
      </c>
      <c r="T220">
        <v>0.17199999999999999</v>
      </c>
      <c r="U220">
        <v>49766</v>
      </c>
      <c r="V220">
        <v>0.35099999999999998</v>
      </c>
      <c r="W220">
        <v>6.9000000000000006E-2</v>
      </c>
      <c r="X220">
        <v>0.46</v>
      </c>
      <c r="Y220">
        <v>0.154</v>
      </c>
      <c r="Z220">
        <v>658.04200000000003</v>
      </c>
      <c r="AA220">
        <v>138188.82</v>
      </c>
      <c r="AB220">
        <v>101410.322443</v>
      </c>
      <c r="AC220">
        <v>36778.497557000002</v>
      </c>
      <c r="AD220">
        <v>55.890805999999998</v>
      </c>
      <c r="AE220">
        <v>15.4</v>
      </c>
      <c r="AF220">
        <v>658.70004200000005</v>
      </c>
      <c r="AG220">
        <v>101944.51918</v>
      </c>
      <c r="AH220">
        <v>36382.48964</v>
      </c>
      <c r="AI220">
        <v>55.233775000000001</v>
      </c>
      <c r="AJ220">
        <v>14.2</v>
      </c>
      <c r="AK220">
        <v>92707.638619000005</v>
      </c>
      <c r="AL220">
        <v>41035.06</v>
      </c>
      <c r="AM220">
        <v>64.432398000000006</v>
      </c>
      <c r="AN220" t="s">
        <v>703</v>
      </c>
      <c r="AO220" t="s">
        <v>704</v>
      </c>
      <c r="AR220">
        <v>0</v>
      </c>
      <c r="AS220">
        <v>0</v>
      </c>
      <c r="AT220">
        <v>219</v>
      </c>
    </row>
    <row r="221" spans="1:46" x14ac:dyDescent="0.25">
      <c r="A221">
        <v>24</v>
      </c>
      <c r="B221">
        <v>31</v>
      </c>
      <c r="C221">
        <v>705000</v>
      </c>
      <c r="D221">
        <v>24031705000</v>
      </c>
      <c r="E221">
        <v>7050</v>
      </c>
      <c r="F221" t="s">
        <v>705</v>
      </c>
      <c r="G221" t="s">
        <v>47</v>
      </c>
      <c r="H221" t="s">
        <v>48</v>
      </c>
      <c r="I221">
        <v>4567781</v>
      </c>
      <c r="J221">
        <v>14758</v>
      </c>
      <c r="K221">
        <v>24031705000</v>
      </c>
      <c r="L221">
        <v>705000</v>
      </c>
      <c r="M221">
        <v>0</v>
      </c>
      <c r="N221">
        <v>705000</v>
      </c>
      <c r="O221">
        <v>63.8</v>
      </c>
      <c r="P221">
        <v>21.2</v>
      </c>
      <c r="Q221">
        <v>15</v>
      </c>
      <c r="R221">
        <v>4162</v>
      </c>
      <c r="S221">
        <v>0.01</v>
      </c>
      <c r="T221">
        <v>5.5E-2</v>
      </c>
      <c r="U221">
        <v>131848</v>
      </c>
      <c r="V221">
        <v>7.0999999999999994E-2</v>
      </c>
      <c r="W221">
        <v>9.0999999999999998E-2</v>
      </c>
      <c r="X221">
        <v>0.63400000000000001</v>
      </c>
      <c r="Y221">
        <v>5.0999999999999997E-2</v>
      </c>
      <c r="Z221">
        <v>212.262</v>
      </c>
      <c r="AA221">
        <v>44575.02</v>
      </c>
      <c r="AB221">
        <v>39312.076701999998</v>
      </c>
      <c r="AC221">
        <v>5262.9432980000001</v>
      </c>
      <c r="AD221">
        <v>24.794561999999999</v>
      </c>
      <c r="AE221">
        <v>5.0999999999999996</v>
      </c>
      <c r="AF221">
        <v>212.47426200000001</v>
      </c>
      <c r="AG221">
        <v>39340.907020999999</v>
      </c>
      <c r="AH221">
        <v>5278.6879989999998</v>
      </c>
      <c r="AI221">
        <v>24.843893999999999</v>
      </c>
      <c r="AJ221">
        <v>5.3</v>
      </c>
      <c r="AK221">
        <v>34835.552107000003</v>
      </c>
      <c r="AL221">
        <v>11543.16</v>
      </c>
      <c r="AM221">
        <v>52.266722000000001</v>
      </c>
      <c r="AN221" t="s">
        <v>706</v>
      </c>
      <c r="AO221" t="s">
        <v>707</v>
      </c>
      <c r="AR221">
        <v>0</v>
      </c>
      <c r="AS221">
        <v>0</v>
      </c>
      <c r="AT221">
        <v>220</v>
      </c>
    </row>
    <row r="222" spans="1:46" x14ac:dyDescent="0.25">
      <c r="A222">
        <v>24</v>
      </c>
      <c r="B222">
        <v>33</v>
      </c>
      <c r="C222">
        <v>805907</v>
      </c>
      <c r="D222">
        <v>24033805907</v>
      </c>
      <c r="E222">
        <v>8059.07</v>
      </c>
      <c r="F222" t="s">
        <v>708</v>
      </c>
      <c r="G222" t="s">
        <v>47</v>
      </c>
      <c r="H222" t="s">
        <v>48</v>
      </c>
      <c r="I222">
        <v>238889</v>
      </c>
      <c r="J222">
        <v>0</v>
      </c>
      <c r="K222">
        <v>24033805907</v>
      </c>
      <c r="L222">
        <v>805907</v>
      </c>
      <c r="M222">
        <v>0</v>
      </c>
      <c r="N222">
        <v>805907</v>
      </c>
      <c r="O222">
        <v>72.5</v>
      </c>
      <c r="P222">
        <v>27.5</v>
      </c>
      <c r="Q222">
        <v>0</v>
      </c>
      <c r="R222">
        <v>4170</v>
      </c>
      <c r="S222">
        <v>9.7000000000000003E-2</v>
      </c>
      <c r="T222">
        <v>0.191</v>
      </c>
      <c r="U222">
        <v>60172</v>
      </c>
      <c r="V222">
        <v>0.51900000000000002</v>
      </c>
      <c r="W222">
        <v>0.39400000000000002</v>
      </c>
      <c r="X222">
        <v>0.46500000000000002</v>
      </c>
      <c r="Y222">
        <v>0.153</v>
      </c>
      <c r="Z222">
        <v>638.01</v>
      </c>
      <c r="AA222">
        <v>133982.1</v>
      </c>
      <c r="AB222">
        <v>84005.536961000005</v>
      </c>
      <c r="AC222">
        <v>49976.563039000001</v>
      </c>
      <c r="AD222">
        <v>78.331942999999995</v>
      </c>
      <c r="AE222">
        <v>15.3</v>
      </c>
      <c r="AF222">
        <v>638.01</v>
      </c>
      <c r="AG222">
        <v>84736.973937999996</v>
      </c>
      <c r="AH222">
        <v>49245.126062000003</v>
      </c>
      <c r="AI222">
        <v>77.185507999999999</v>
      </c>
      <c r="AJ222">
        <v>17.899999999999999</v>
      </c>
      <c r="AK222">
        <v>83095.885769</v>
      </c>
      <c r="AL222">
        <v>57152.4</v>
      </c>
      <c r="AM222">
        <v>85.576836</v>
      </c>
      <c r="AN222" t="s">
        <v>709</v>
      </c>
      <c r="AO222" t="s">
        <v>710</v>
      </c>
      <c r="AR222">
        <v>0</v>
      </c>
      <c r="AS222">
        <v>0</v>
      </c>
      <c r="AT222">
        <v>221</v>
      </c>
    </row>
    <row r="223" spans="1:46" x14ac:dyDescent="0.25">
      <c r="A223">
        <v>24</v>
      </c>
      <c r="B223">
        <v>31</v>
      </c>
      <c r="C223">
        <v>704600</v>
      </c>
      <c r="D223">
        <v>24031704600</v>
      </c>
      <c r="E223">
        <v>7046</v>
      </c>
      <c r="F223" t="s">
        <v>711</v>
      </c>
      <c r="G223" t="s">
        <v>47</v>
      </c>
      <c r="H223" t="s">
        <v>48</v>
      </c>
      <c r="I223">
        <v>1897599</v>
      </c>
      <c r="J223">
        <v>0</v>
      </c>
      <c r="K223">
        <v>24031704600</v>
      </c>
      <c r="L223">
        <v>704600</v>
      </c>
      <c r="M223">
        <v>0</v>
      </c>
      <c r="N223">
        <v>704600</v>
      </c>
      <c r="O223">
        <v>71.599999999999994</v>
      </c>
      <c r="P223">
        <v>16.7</v>
      </c>
      <c r="Q223">
        <v>11.7</v>
      </c>
      <c r="R223">
        <v>5279</v>
      </c>
      <c r="S223">
        <v>3.5000000000000003E-2</v>
      </c>
      <c r="T223">
        <v>3.5000000000000003E-2</v>
      </c>
      <c r="U223">
        <v>148669</v>
      </c>
      <c r="V223">
        <v>2.3E-2</v>
      </c>
      <c r="W223">
        <v>6.6000000000000003E-2</v>
      </c>
      <c r="X223">
        <v>0.70899999999999996</v>
      </c>
      <c r="Y223">
        <v>4.7E-2</v>
      </c>
      <c r="Z223">
        <v>248.113</v>
      </c>
      <c r="AA223">
        <v>52103.73</v>
      </c>
      <c r="AB223">
        <v>48695.315678999999</v>
      </c>
      <c r="AC223">
        <v>3408.4143210000002</v>
      </c>
      <c r="AD223">
        <v>13.737347</v>
      </c>
      <c r="AE223">
        <v>4.7</v>
      </c>
      <c r="AF223">
        <v>247.86488700000001</v>
      </c>
      <c r="AG223">
        <v>48442.837338999998</v>
      </c>
      <c r="AH223">
        <v>3608.788931</v>
      </c>
      <c r="AI223">
        <v>14.5595</v>
      </c>
      <c r="AJ223">
        <v>5.2</v>
      </c>
      <c r="AK223">
        <v>51569.094872000001</v>
      </c>
      <c r="AL223">
        <v>6154.03</v>
      </c>
      <c r="AM223">
        <v>22.388694000000001</v>
      </c>
      <c r="AN223" t="s">
        <v>712</v>
      </c>
      <c r="AO223" t="s">
        <v>713</v>
      </c>
      <c r="AR223">
        <v>0</v>
      </c>
      <c r="AS223">
        <v>0</v>
      </c>
      <c r="AT223">
        <v>222</v>
      </c>
    </row>
    <row r="224" spans="1:46" x14ac:dyDescent="0.25">
      <c r="A224">
        <v>24</v>
      </c>
      <c r="B224">
        <v>33</v>
      </c>
      <c r="C224">
        <v>805904</v>
      </c>
      <c r="D224">
        <v>24033805904</v>
      </c>
      <c r="E224">
        <v>8059.04</v>
      </c>
      <c r="F224" t="s">
        <v>714</v>
      </c>
      <c r="G224" t="s">
        <v>47</v>
      </c>
      <c r="H224" t="s">
        <v>48</v>
      </c>
      <c r="I224">
        <v>2548584</v>
      </c>
      <c r="J224">
        <v>0</v>
      </c>
      <c r="K224">
        <v>24033805904</v>
      </c>
      <c r="L224">
        <v>805904</v>
      </c>
      <c r="M224">
        <v>0</v>
      </c>
      <c r="N224">
        <v>805904</v>
      </c>
      <c r="O224">
        <v>86.3</v>
      </c>
      <c r="P224">
        <v>13.2</v>
      </c>
      <c r="Q224">
        <v>0.4</v>
      </c>
      <c r="R224">
        <v>3274</v>
      </c>
      <c r="S224">
        <v>0.104</v>
      </c>
      <c r="T224">
        <v>0.17699999999999999</v>
      </c>
      <c r="U224">
        <v>64398</v>
      </c>
      <c r="V224">
        <v>0.30099999999999999</v>
      </c>
      <c r="W224">
        <v>0.42499999999999999</v>
      </c>
      <c r="X224">
        <v>0.71799999999999997</v>
      </c>
      <c r="Y224">
        <v>0.105</v>
      </c>
      <c r="Z224">
        <v>343.42622999999998</v>
      </c>
      <c r="AA224">
        <v>72119.508300000001</v>
      </c>
      <c r="AB224">
        <v>35623.249264999999</v>
      </c>
      <c r="AC224">
        <v>36496.259035000003</v>
      </c>
      <c r="AD224">
        <v>106.27103</v>
      </c>
      <c r="AE224">
        <v>10.5</v>
      </c>
      <c r="AF224">
        <v>344.11376999999999</v>
      </c>
      <c r="AG224">
        <v>37888.505853000002</v>
      </c>
      <c r="AH224">
        <v>34375.385846999998</v>
      </c>
      <c r="AI224">
        <v>99.895409000000001</v>
      </c>
      <c r="AJ224">
        <v>12.8</v>
      </c>
      <c r="AK224">
        <v>50328.056152999998</v>
      </c>
      <c r="AL224">
        <v>38590.980000000003</v>
      </c>
      <c r="AM224">
        <v>91.140282999999997</v>
      </c>
      <c r="AN224" t="s">
        <v>715</v>
      </c>
      <c r="AO224" t="s">
        <v>716</v>
      </c>
      <c r="AR224">
        <v>0</v>
      </c>
      <c r="AS224">
        <v>0</v>
      </c>
      <c r="AT224">
        <v>223</v>
      </c>
    </row>
    <row r="225" spans="1:46" x14ac:dyDescent="0.25">
      <c r="A225">
        <v>24</v>
      </c>
      <c r="B225">
        <v>31</v>
      </c>
      <c r="C225">
        <v>702301</v>
      </c>
      <c r="D225">
        <v>24031702301</v>
      </c>
      <c r="E225">
        <v>7023.01</v>
      </c>
      <c r="F225" t="s">
        <v>717</v>
      </c>
      <c r="G225" t="s">
        <v>47</v>
      </c>
      <c r="H225" t="s">
        <v>48</v>
      </c>
      <c r="I225">
        <v>608462</v>
      </c>
      <c r="J225">
        <v>0</v>
      </c>
      <c r="K225">
        <v>24031702301</v>
      </c>
      <c r="L225">
        <v>702301</v>
      </c>
      <c r="M225">
        <v>0</v>
      </c>
      <c r="N225">
        <v>702301</v>
      </c>
      <c r="O225">
        <v>77.099999999999994</v>
      </c>
      <c r="P225">
        <v>21.3</v>
      </c>
      <c r="Q225">
        <v>1.7</v>
      </c>
      <c r="R225">
        <v>4178</v>
      </c>
      <c r="S225">
        <v>6.6000000000000003E-2</v>
      </c>
      <c r="T225">
        <v>0.20100000000000001</v>
      </c>
      <c r="U225">
        <v>59250</v>
      </c>
      <c r="V225">
        <v>0.26300000000000001</v>
      </c>
      <c r="W225">
        <v>0.50700000000000001</v>
      </c>
      <c r="X225">
        <v>0.34200000000000003</v>
      </c>
      <c r="Y225">
        <v>0.114</v>
      </c>
      <c r="Z225">
        <v>476.76829199999997</v>
      </c>
      <c r="AA225">
        <v>100121.34132000001</v>
      </c>
      <c r="AB225">
        <v>58848.528762000002</v>
      </c>
      <c r="AC225">
        <v>41272.812557999998</v>
      </c>
      <c r="AD225">
        <v>86.567864</v>
      </c>
      <c r="AE225">
        <v>11.4</v>
      </c>
      <c r="AF225">
        <v>475.81570799999997</v>
      </c>
      <c r="AG225">
        <v>60040.300403000001</v>
      </c>
      <c r="AH225">
        <v>39880.998276999999</v>
      </c>
      <c r="AI225">
        <v>83.816061000000005</v>
      </c>
      <c r="AJ225">
        <v>13.6</v>
      </c>
      <c r="AK225">
        <v>92258.760225999999</v>
      </c>
      <c r="AL225">
        <v>31663.08</v>
      </c>
      <c r="AM225">
        <v>53.656779999999998</v>
      </c>
      <c r="AN225" t="s">
        <v>718</v>
      </c>
      <c r="AO225" t="s">
        <v>719</v>
      </c>
      <c r="AR225">
        <v>0</v>
      </c>
      <c r="AS225">
        <v>0</v>
      </c>
      <c r="AT225">
        <v>224</v>
      </c>
    </row>
    <row r="226" spans="1:46" x14ac:dyDescent="0.25">
      <c r="A226">
        <v>24</v>
      </c>
      <c r="B226">
        <v>33</v>
      </c>
      <c r="C226">
        <v>800409</v>
      </c>
      <c r="D226">
        <v>24033800409</v>
      </c>
      <c r="E226">
        <v>8004.09</v>
      </c>
      <c r="F226" t="s">
        <v>720</v>
      </c>
      <c r="G226" t="s">
        <v>47</v>
      </c>
      <c r="H226" t="s">
        <v>48</v>
      </c>
      <c r="I226">
        <v>7989495</v>
      </c>
      <c r="J226">
        <v>48332</v>
      </c>
      <c r="K226">
        <v>24033800409</v>
      </c>
      <c r="L226">
        <v>800409</v>
      </c>
      <c r="M226">
        <v>0</v>
      </c>
      <c r="N226">
        <v>800409</v>
      </c>
      <c r="O226">
        <v>87.4</v>
      </c>
      <c r="P226">
        <v>11.9</v>
      </c>
      <c r="Q226">
        <v>0.8</v>
      </c>
      <c r="R226">
        <v>6406</v>
      </c>
      <c r="S226">
        <v>4.9000000000000002E-2</v>
      </c>
      <c r="T226">
        <v>2.5999999999999999E-2</v>
      </c>
      <c r="U226">
        <v>117985</v>
      </c>
      <c r="V226">
        <v>0.53900000000000003</v>
      </c>
      <c r="W226">
        <v>9.1999999999999998E-2</v>
      </c>
      <c r="X226">
        <v>0.92100000000000004</v>
      </c>
      <c r="Y226">
        <v>8.1000000000000003E-2</v>
      </c>
      <c r="Z226">
        <v>519.40488600000003</v>
      </c>
      <c r="AA226">
        <v>109075.02606</v>
      </c>
      <c r="AB226">
        <v>81610.413115999996</v>
      </c>
      <c r="AC226">
        <v>27464.612944</v>
      </c>
      <c r="AD226">
        <v>52.877079000000002</v>
      </c>
      <c r="AE226">
        <v>8.1</v>
      </c>
      <c r="AF226">
        <v>518.88599999999997</v>
      </c>
      <c r="AG226">
        <v>90705.540731000001</v>
      </c>
      <c r="AH226">
        <v>18260.519269</v>
      </c>
      <c r="AI226">
        <v>35.191775</v>
      </c>
      <c r="AJ226">
        <v>10.199999999999999</v>
      </c>
      <c r="AK226">
        <v>116259.534975</v>
      </c>
      <c r="AL226">
        <v>17465.53</v>
      </c>
      <c r="AM226">
        <v>27.427620999999998</v>
      </c>
      <c r="AN226" t="s">
        <v>721</v>
      </c>
      <c r="AO226" t="s">
        <v>722</v>
      </c>
      <c r="AR226">
        <v>0</v>
      </c>
      <c r="AS226">
        <v>0</v>
      </c>
      <c r="AT226">
        <v>225</v>
      </c>
    </row>
    <row r="227" spans="1:46" x14ac:dyDescent="0.25">
      <c r="A227">
        <v>24</v>
      </c>
      <c r="B227">
        <v>33</v>
      </c>
      <c r="C227">
        <v>806706</v>
      </c>
      <c r="D227">
        <v>24033806706</v>
      </c>
      <c r="E227">
        <v>8067.06</v>
      </c>
      <c r="F227" t="s">
        <v>723</v>
      </c>
      <c r="G227" t="s">
        <v>47</v>
      </c>
      <c r="H227" t="s">
        <v>48</v>
      </c>
      <c r="I227">
        <v>6732248</v>
      </c>
      <c r="J227">
        <v>6510</v>
      </c>
      <c r="K227">
        <v>24033806706</v>
      </c>
      <c r="L227">
        <v>806706</v>
      </c>
      <c r="M227">
        <v>0</v>
      </c>
      <c r="N227">
        <v>806706</v>
      </c>
      <c r="O227">
        <v>90.3</v>
      </c>
      <c r="P227">
        <v>9.8000000000000007</v>
      </c>
      <c r="Q227">
        <v>0</v>
      </c>
      <c r="R227">
        <v>3237</v>
      </c>
      <c r="S227">
        <v>7.1999999999999995E-2</v>
      </c>
      <c r="T227">
        <v>6.8000000000000005E-2</v>
      </c>
      <c r="U227">
        <v>75974</v>
      </c>
      <c r="V227">
        <v>0.48</v>
      </c>
      <c r="W227">
        <v>0.12</v>
      </c>
      <c r="X227">
        <v>0.746</v>
      </c>
      <c r="Y227">
        <v>0.122</v>
      </c>
      <c r="Z227">
        <v>395.30891400000002</v>
      </c>
      <c r="AA227">
        <v>83014.871939999997</v>
      </c>
      <c r="AB227">
        <v>49235.538618999999</v>
      </c>
      <c r="AC227">
        <v>33779.333320999998</v>
      </c>
      <c r="AD227">
        <v>85.450472000000005</v>
      </c>
      <c r="AE227">
        <v>12.2</v>
      </c>
      <c r="AF227">
        <v>395.30891400000002</v>
      </c>
      <c r="AG227">
        <v>49622.024593000002</v>
      </c>
      <c r="AH227">
        <v>33392.847347000003</v>
      </c>
      <c r="AI227">
        <v>84.472791000000001</v>
      </c>
      <c r="AJ227">
        <v>12</v>
      </c>
      <c r="AK227">
        <v>51684.152477000003</v>
      </c>
      <c r="AL227">
        <v>27343.05</v>
      </c>
      <c r="AM227">
        <v>72.659034000000005</v>
      </c>
      <c r="AN227" t="s">
        <v>724</v>
      </c>
      <c r="AO227" t="s">
        <v>725</v>
      </c>
      <c r="AR227">
        <v>0</v>
      </c>
      <c r="AS227">
        <v>0</v>
      </c>
      <c r="AT227">
        <v>226</v>
      </c>
    </row>
    <row r="228" spans="1:46" x14ac:dyDescent="0.25">
      <c r="A228">
        <v>24</v>
      </c>
      <c r="B228">
        <v>33</v>
      </c>
      <c r="C228">
        <v>805700</v>
      </c>
      <c r="D228">
        <v>24033805700</v>
      </c>
      <c r="E228">
        <v>8057</v>
      </c>
      <c r="F228" t="s">
        <v>726</v>
      </c>
      <c r="G228" t="s">
        <v>47</v>
      </c>
      <c r="H228" t="s">
        <v>48</v>
      </c>
      <c r="I228">
        <v>1280472</v>
      </c>
      <c r="J228">
        <v>84</v>
      </c>
      <c r="K228">
        <v>24033805700</v>
      </c>
      <c r="L228">
        <v>805700</v>
      </c>
      <c r="M228">
        <v>0</v>
      </c>
      <c r="N228">
        <v>805700</v>
      </c>
      <c r="O228">
        <v>77</v>
      </c>
      <c r="P228">
        <v>20.399999999999999</v>
      </c>
      <c r="Q228">
        <v>2.5</v>
      </c>
      <c r="R228">
        <v>6303</v>
      </c>
      <c r="S228">
        <v>0.13200000000000001</v>
      </c>
      <c r="T228">
        <v>0.15</v>
      </c>
      <c r="U228">
        <v>56532</v>
      </c>
      <c r="V228">
        <v>0.216</v>
      </c>
      <c r="W228">
        <v>0.69599999999999995</v>
      </c>
      <c r="X228">
        <v>0.436</v>
      </c>
      <c r="Y228">
        <v>9.9000000000000005E-2</v>
      </c>
      <c r="Z228">
        <v>623.37300300000004</v>
      </c>
      <c r="AA228">
        <v>130908.33063</v>
      </c>
      <c r="AB228">
        <v>66694.864589000004</v>
      </c>
      <c r="AC228">
        <v>64213.466041</v>
      </c>
      <c r="AD228">
        <v>103.0097</v>
      </c>
      <c r="AE228">
        <v>9.9</v>
      </c>
      <c r="AF228">
        <v>623.99699999999996</v>
      </c>
      <c r="AG228">
        <v>70478.007368000006</v>
      </c>
      <c r="AH228">
        <v>60561.362631999997</v>
      </c>
      <c r="AI228">
        <v>97.053932000000003</v>
      </c>
      <c r="AJ228">
        <v>15.4</v>
      </c>
      <c r="AK228">
        <v>108345.602126</v>
      </c>
      <c r="AL228">
        <v>85371</v>
      </c>
      <c r="AM228">
        <v>92.547099000000003</v>
      </c>
      <c r="AN228" t="s">
        <v>727</v>
      </c>
      <c r="AO228" t="s">
        <v>728</v>
      </c>
      <c r="AR228">
        <v>0</v>
      </c>
      <c r="AS228">
        <v>0</v>
      </c>
      <c r="AT228">
        <v>227</v>
      </c>
    </row>
    <row r="229" spans="1:46" x14ac:dyDescent="0.25">
      <c r="A229">
        <v>51</v>
      </c>
      <c r="B229">
        <v>59</v>
      </c>
      <c r="C229">
        <v>480401</v>
      </c>
      <c r="D229">
        <v>51059480401</v>
      </c>
      <c r="E229">
        <v>4804.01</v>
      </c>
      <c r="F229" t="s">
        <v>729</v>
      </c>
      <c r="G229" t="s">
        <v>47</v>
      </c>
      <c r="H229" t="s">
        <v>48</v>
      </c>
      <c r="I229">
        <v>8794032</v>
      </c>
      <c r="J229">
        <v>43145</v>
      </c>
      <c r="K229">
        <v>51059480401</v>
      </c>
      <c r="L229">
        <v>480401</v>
      </c>
      <c r="M229">
        <v>0</v>
      </c>
      <c r="N229">
        <v>480401</v>
      </c>
      <c r="O229">
        <v>94.3</v>
      </c>
      <c r="P229">
        <v>5.0999999999999996</v>
      </c>
      <c r="Q229">
        <v>0.6</v>
      </c>
      <c r="R229">
        <v>4431</v>
      </c>
      <c r="S229">
        <v>0.02</v>
      </c>
      <c r="T229">
        <v>1.6E-2</v>
      </c>
      <c r="U229">
        <v>217571</v>
      </c>
      <c r="V229">
        <v>2.1000000000000001E-2</v>
      </c>
      <c r="W229">
        <v>6.9000000000000006E-2</v>
      </c>
      <c r="X229">
        <v>0.88500000000000001</v>
      </c>
      <c r="Y229">
        <v>0</v>
      </c>
      <c r="Z229">
        <v>0</v>
      </c>
      <c r="AA229">
        <v>0</v>
      </c>
      <c r="AB229">
        <v>0</v>
      </c>
      <c r="AC229">
        <v>0</v>
      </c>
      <c r="AD229">
        <v>0</v>
      </c>
      <c r="AE229">
        <v>0</v>
      </c>
      <c r="AF229">
        <v>0</v>
      </c>
      <c r="AG229">
        <v>0</v>
      </c>
      <c r="AH229">
        <v>0</v>
      </c>
      <c r="AI229">
        <v>0</v>
      </c>
      <c r="AJ229">
        <v>0.6</v>
      </c>
      <c r="AK229">
        <v>4800.584511</v>
      </c>
      <c r="AL229">
        <v>781.22</v>
      </c>
      <c r="AM229">
        <v>29.391102</v>
      </c>
      <c r="AN229" t="s">
        <v>730</v>
      </c>
      <c r="AO229" t="s">
        <v>731</v>
      </c>
      <c r="AR229">
        <v>0</v>
      </c>
      <c r="AS229">
        <v>0</v>
      </c>
      <c r="AT229">
        <v>228</v>
      </c>
    </row>
    <row r="230" spans="1:46" x14ac:dyDescent="0.25">
      <c r="A230">
        <v>24</v>
      </c>
      <c r="B230">
        <v>31</v>
      </c>
      <c r="C230">
        <v>702000</v>
      </c>
      <c r="D230">
        <v>24031702000</v>
      </c>
      <c r="E230">
        <v>7020</v>
      </c>
      <c r="F230" t="s">
        <v>732</v>
      </c>
      <c r="G230" t="s">
        <v>47</v>
      </c>
      <c r="H230" t="s">
        <v>48</v>
      </c>
      <c r="I230">
        <v>981292</v>
      </c>
      <c r="J230">
        <v>0</v>
      </c>
      <c r="K230">
        <v>24031702000</v>
      </c>
      <c r="L230">
        <v>702000</v>
      </c>
      <c r="M230">
        <v>0</v>
      </c>
      <c r="N230">
        <v>702000</v>
      </c>
      <c r="O230">
        <v>77.400000000000006</v>
      </c>
      <c r="P230">
        <v>20.9</v>
      </c>
      <c r="Q230">
        <v>1.7</v>
      </c>
      <c r="R230">
        <v>5696</v>
      </c>
      <c r="S230">
        <v>0.126</v>
      </c>
      <c r="T230">
        <v>0.29599999999999999</v>
      </c>
      <c r="U230">
        <v>47904</v>
      </c>
      <c r="V230">
        <v>0.189</v>
      </c>
      <c r="W230">
        <v>0.64600000000000002</v>
      </c>
      <c r="X230">
        <v>0.39200000000000002</v>
      </c>
      <c r="Y230">
        <v>0.13400000000000001</v>
      </c>
      <c r="Z230">
        <v>763.26400000000001</v>
      </c>
      <c r="AA230">
        <v>160285.44</v>
      </c>
      <c r="AB230">
        <v>83996.590022000004</v>
      </c>
      <c r="AC230">
        <v>76288.849977999998</v>
      </c>
      <c r="AD230">
        <v>99.950802999999993</v>
      </c>
      <c r="AE230">
        <v>13.4</v>
      </c>
      <c r="AF230">
        <v>763.26400000000001</v>
      </c>
      <c r="AG230">
        <v>89201.618977999999</v>
      </c>
      <c r="AH230">
        <v>71083.821022000004</v>
      </c>
      <c r="AI230">
        <v>93.131369000000007</v>
      </c>
      <c r="AJ230">
        <v>16.2</v>
      </c>
      <c r="AK230">
        <v>102985.808674</v>
      </c>
      <c r="AL230">
        <v>82151.03</v>
      </c>
      <c r="AM230">
        <v>93.183598000000003</v>
      </c>
      <c r="AN230" t="s">
        <v>733</v>
      </c>
      <c r="AO230" t="s">
        <v>734</v>
      </c>
      <c r="AR230">
        <v>0</v>
      </c>
      <c r="AS230">
        <v>0</v>
      </c>
      <c r="AT230">
        <v>229</v>
      </c>
    </row>
    <row r="231" spans="1:46" x14ac:dyDescent="0.25">
      <c r="A231">
        <v>24</v>
      </c>
      <c r="B231">
        <v>31</v>
      </c>
      <c r="C231">
        <v>702602</v>
      </c>
      <c r="D231">
        <v>24031702602</v>
      </c>
      <c r="E231">
        <v>7026.02</v>
      </c>
      <c r="F231" t="s">
        <v>735</v>
      </c>
      <c r="G231" t="s">
        <v>47</v>
      </c>
      <c r="H231" t="s">
        <v>48</v>
      </c>
      <c r="I231">
        <v>505929</v>
      </c>
      <c r="J231">
        <v>0</v>
      </c>
      <c r="K231">
        <v>24031702602</v>
      </c>
      <c r="L231">
        <v>702602</v>
      </c>
      <c r="M231">
        <v>0</v>
      </c>
      <c r="N231">
        <v>702602</v>
      </c>
      <c r="O231">
        <v>65.8</v>
      </c>
      <c r="P231">
        <v>30</v>
      </c>
      <c r="Q231">
        <v>4.0999999999999996</v>
      </c>
      <c r="R231">
        <v>4731</v>
      </c>
      <c r="S231">
        <v>0.04</v>
      </c>
      <c r="T231">
        <v>0.19600000000000001</v>
      </c>
      <c r="U231">
        <v>62104</v>
      </c>
      <c r="V231">
        <v>0.317</v>
      </c>
      <c r="W231">
        <v>0.11899999999999999</v>
      </c>
      <c r="X231">
        <v>0.20399999999999999</v>
      </c>
      <c r="Y231">
        <v>0.17299999999999999</v>
      </c>
      <c r="Z231">
        <v>817.64453700000001</v>
      </c>
      <c r="AA231">
        <v>171705.35277</v>
      </c>
      <c r="AB231">
        <v>120353.26263300001</v>
      </c>
      <c r="AC231">
        <v>51352.090136999999</v>
      </c>
      <c r="AD231">
        <v>62.804907999999998</v>
      </c>
      <c r="AE231">
        <v>17.3</v>
      </c>
      <c r="AF231">
        <v>818.46299999999997</v>
      </c>
      <c r="AG231">
        <v>118897.02042099999</v>
      </c>
      <c r="AH231">
        <v>52980.209579000002</v>
      </c>
      <c r="AI231">
        <v>64.731342999999995</v>
      </c>
      <c r="AJ231">
        <v>17.100000000000001</v>
      </c>
      <c r="AK231">
        <v>102349.567138</v>
      </c>
      <c r="AL231">
        <v>67361.09</v>
      </c>
      <c r="AM231">
        <v>83.352627999999996</v>
      </c>
      <c r="AN231" t="s">
        <v>736</v>
      </c>
      <c r="AO231" t="s">
        <v>737</v>
      </c>
      <c r="AR231">
        <v>0</v>
      </c>
      <c r="AS231">
        <v>0</v>
      </c>
      <c r="AT231">
        <v>230</v>
      </c>
    </row>
    <row r="232" spans="1:46" x14ac:dyDescent="0.25">
      <c r="A232">
        <v>24</v>
      </c>
      <c r="B232">
        <v>31</v>
      </c>
      <c r="C232">
        <v>702500</v>
      </c>
      <c r="D232">
        <v>24031702500</v>
      </c>
      <c r="E232">
        <v>7025</v>
      </c>
      <c r="F232" t="s">
        <v>738</v>
      </c>
      <c r="G232" t="s">
        <v>47</v>
      </c>
      <c r="H232" t="s">
        <v>48</v>
      </c>
      <c r="I232">
        <v>1130577</v>
      </c>
      <c r="J232">
        <v>0</v>
      </c>
      <c r="K232">
        <v>24031702500</v>
      </c>
      <c r="L232">
        <v>702500</v>
      </c>
      <c r="M232">
        <v>0</v>
      </c>
      <c r="N232">
        <v>702500</v>
      </c>
      <c r="O232">
        <v>57.7</v>
      </c>
      <c r="P232">
        <v>35.200000000000003</v>
      </c>
      <c r="Q232">
        <v>7.2</v>
      </c>
      <c r="R232">
        <v>5866</v>
      </c>
      <c r="S232">
        <v>4.8000000000000001E-2</v>
      </c>
      <c r="T232">
        <v>0.122</v>
      </c>
      <c r="U232">
        <v>64977</v>
      </c>
      <c r="V232">
        <v>0.44</v>
      </c>
      <c r="W232">
        <v>6.7000000000000004E-2</v>
      </c>
      <c r="X232">
        <v>0.121</v>
      </c>
      <c r="Y232">
        <v>0.19</v>
      </c>
      <c r="Z232">
        <v>1115.65454</v>
      </c>
      <c r="AA232">
        <v>234287.4534</v>
      </c>
      <c r="AB232">
        <v>160383.291325</v>
      </c>
      <c r="AC232">
        <v>73904.162075</v>
      </c>
      <c r="AD232">
        <v>66.242873000000003</v>
      </c>
      <c r="AE232">
        <v>19</v>
      </c>
      <c r="AF232">
        <v>1113.4254599999999</v>
      </c>
      <c r="AG232">
        <v>157810.10600900001</v>
      </c>
      <c r="AH232">
        <v>76009.240590999994</v>
      </c>
      <c r="AI232">
        <v>68.266124000000005</v>
      </c>
      <c r="AJ232">
        <v>17.600000000000001</v>
      </c>
      <c r="AK232">
        <v>117378.211348</v>
      </c>
      <c r="AL232">
        <v>82686.27</v>
      </c>
      <c r="AM232">
        <v>86.792599999999993</v>
      </c>
      <c r="AN232" t="s">
        <v>739</v>
      </c>
      <c r="AO232" t="s">
        <v>740</v>
      </c>
      <c r="AR232">
        <v>0</v>
      </c>
      <c r="AS232">
        <v>0</v>
      </c>
      <c r="AT232">
        <v>231</v>
      </c>
    </row>
    <row r="233" spans="1:46" x14ac:dyDescent="0.25">
      <c r="A233">
        <v>24</v>
      </c>
      <c r="B233">
        <v>31</v>
      </c>
      <c r="C233">
        <v>702401</v>
      </c>
      <c r="D233">
        <v>24031702401</v>
      </c>
      <c r="E233">
        <v>7024.01</v>
      </c>
      <c r="F233" t="s">
        <v>741</v>
      </c>
      <c r="G233" t="s">
        <v>47</v>
      </c>
      <c r="H233" t="s">
        <v>48</v>
      </c>
      <c r="I233">
        <v>941087</v>
      </c>
      <c r="J233">
        <v>0</v>
      </c>
      <c r="K233">
        <v>24031702401</v>
      </c>
      <c r="L233">
        <v>702401</v>
      </c>
      <c r="M233">
        <v>0</v>
      </c>
      <c r="N233">
        <v>702401</v>
      </c>
      <c r="O233">
        <v>77.3</v>
      </c>
      <c r="P233">
        <v>20.9</v>
      </c>
      <c r="Q233">
        <v>1.8</v>
      </c>
      <c r="R233">
        <v>2532</v>
      </c>
      <c r="S233">
        <v>3.5999999999999997E-2</v>
      </c>
      <c r="T233">
        <v>3.1E-2</v>
      </c>
      <c r="U233">
        <v>115694</v>
      </c>
      <c r="V233">
        <v>0.24199999999999999</v>
      </c>
      <c r="W233">
        <v>0.14799999999999999</v>
      </c>
      <c r="X233">
        <v>0.74199999999999999</v>
      </c>
      <c r="Y233">
        <v>6.0999999999999999E-2</v>
      </c>
      <c r="Z233">
        <v>154.452</v>
      </c>
      <c r="AA233">
        <v>32434.92</v>
      </c>
      <c r="AB233">
        <v>16416.447716999999</v>
      </c>
      <c r="AC233">
        <v>16018.472282999999</v>
      </c>
      <c r="AD233">
        <v>103.711653</v>
      </c>
      <c r="AE233">
        <v>6.1</v>
      </c>
      <c r="AF233">
        <v>154.60645199999999</v>
      </c>
      <c r="AG233">
        <v>16615.274380999999</v>
      </c>
      <c r="AH233">
        <v>15852.080539</v>
      </c>
      <c r="AI233">
        <v>102.531818</v>
      </c>
      <c r="AJ233">
        <v>5.9</v>
      </c>
      <c r="AK233">
        <v>23029.717377000001</v>
      </c>
      <c r="AL233">
        <v>7858.55</v>
      </c>
      <c r="AM233">
        <v>53.427920999999998</v>
      </c>
      <c r="AN233" t="s">
        <v>742</v>
      </c>
      <c r="AO233" t="s">
        <v>743</v>
      </c>
      <c r="AR233">
        <v>0</v>
      </c>
      <c r="AS233">
        <v>0</v>
      </c>
      <c r="AT233">
        <v>232</v>
      </c>
    </row>
    <row r="234" spans="1:46" x14ac:dyDescent="0.25">
      <c r="A234">
        <v>51</v>
      </c>
      <c r="B234">
        <v>59</v>
      </c>
      <c r="C234">
        <v>482001</v>
      </c>
      <c r="D234">
        <v>51059482001</v>
      </c>
      <c r="E234">
        <v>4820.01</v>
      </c>
      <c r="F234" t="s">
        <v>744</v>
      </c>
      <c r="G234" t="s">
        <v>47</v>
      </c>
      <c r="H234" t="s">
        <v>48</v>
      </c>
      <c r="I234">
        <v>4123323</v>
      </c>
      <c r="J234">
        <v>32195</v>
      </c>
      <c r="K234">
        <v>51059482001</v>
      </c>
      <c r="L234">
        <v>482001</v>
      </c>
      <c r="M234">
        <v>0</v>
      </c>
      <c r="N234">
        <v>482001</v>
      </c>
      <c r="O234">
        <v>91.6</v>
      </c>
      <c r="P234">
        <v>7.9</v>
      </c>
      <c r="Q234">
        <v>0.5</v>
      </c>
      <c r="R234">
        <v>4908</v>
      </c>
      <c r="S234">
        <v>6.3E-2</v>
      </c>
      <c r="T234">
        <v>4.1000000000000002E-2</v>
      </c>
      <c r="U234">
        <v>174539</v>
      </c>
      <c r="V234">
        <v>4.9000000000000002E-2</v>
      </c>
      <c r="W234">
        <v>5.8000000000000003E-2</v>
      </c>
      <c r="X234">
        <v>0.91900000000000004</v>
      </c>
      <c r="Y234">
        <v>3.5000000000000003E-2</v>
      </c>
      <c r="Z234">
        <v>171.78</v>
      </c>
      <c r="AA234">
        <v>36073.800000000003</v>
      </c>
      <c r="AB234">
        <v>26074.577098000002</v>
      </c>
      <c r="AC234">
        <v>9999.2229019999995</v>
      </c>
      <c r="AD234">
        <v>58.209471000000001</v>
      </c>
      <c r="AE234">
        <v>3.5</v>
      </c>
      <c r="AF234">
        <v>171.78</v>
      </c>
      <c r="AG234">
        <v>29672.9149</v>
      </c>
      <c r="AH234">
        <v>6400.8851000000004</v>
      </c>
      <c r="AI234">
        <v>37.262109000000002</v>
      </c>
      <c r="AJ234">
        <v>3.3</v>
      </c>
      <c r="AK234">
        <v>28705.049869999999</v>
      </c>
      <c r="AL234">
        <v>5286.6</v>
      </c>
      <c r="AM234">
        <v>32.660550999999998</v>
      </c>
      <c r="AN234" t="s">
        <v>745</v>
      </c>
      <c r="AO234" t="s">
        <v>746</v>
      </c>
      <c r="AR234">
        <v>0</v>
      </c>
      <c r="AS234">
        <v>0</v>
      </c>
      <c r="AT234">
        <v>233</v>
      </c>
    </row>
    <row r="235" spans="1:46" x14ac:dyDescent="0.25">
      <c r="A235">
        <v>24</v>
      </c>
      <c r="B235">
        <v>31</v>
      </c>
      <c r="C235">
        <v>702601</v>
      </c>
      <c r="D235">
        <v>24031702601</v>
      </c>
      <c r="E235">
        <v>7026.01</v>
      </c>
      <c r="F235" t="s">
        <v>747</v>
      </c>
      <c r="G235" t="s">
        <v>47</v>
      </c>
      <c r="H235" t="s">
        <v>48</v>
      </c>
      <c r="I235">
        <v>337811</v>
      </c>
      <c r="J235">
        <v>0</v>
      </c>
      <c r="K235">
        <v>24031702601</v>
      </c>
      <c r="L235">
        <v>702601</v>
      </c>
      <c r="M235">
        <v>0</v>
      </c>
      <c r="N235">
        <v>702601</v>
      </c>
      <c r="O235">
        <v>38.1</v>
      </c>
      <c r="P235">
        <v>56.1</v>
      </c>
      <c r="Q235">
        <v>5.8</v>
      </c>
      <c r="R235">
        <v>4405</v>
      </c>
      <c r="S235">
        <v>7.6999999999999999E-2</v>
      </c>
      <c r="T235">
        <v>0.08</v>
      </c>
      <c r="U235">
        <v>67779</v>
      </c>
      <c r="V235">
        <v>0.40100000000000002</v>
      </c>
      <c r="W235">
        <v>9.8000000000000004E-2</v>
      </c>
      <c r="X235">
        <v>3.5999999999999997E-2</v>
      </c>
      <c r="Y235">
        <v>0.19800000000000001</v>
      </c>
      <c r="Z235">
        <v>872.19</v>
      </c>
      <c r="AA235">
        <v>183159.9</v>
      </c>
      <c r="AB235">
        <v>136045.808059</v>
      </c>
      <c r="AC235">
        <v>47114.091940999999</v>
      </c>
      <c r="AD235">
        <v>54.018152000000001</v>
      </c>
      <c r="AE235">
        <v>19.8</v>
      </c>
      <c r="AF235">
        <v>872.19</v>
      </c>
      <c r="AG235">
        <v>132683.85361799999</v>
      </c>
      <c r="AH235">
        <v>50476.046382</v>
      </c>
      <c r="AI235">
        <v>57.872763999999997</v>
      </c>
      <c r="AJ235">
        <v>21.1</v>
      </c>
      <c r="AK235">
        <v>158938.74512599999</v>
      </c>
      <c r="AL235">
        <v>43026.239999999998</v>
      </c>
      <c r="AM235">
        <v>44.738002000000002</v>
      </c>
      <c r="AN235" t="s">
        <v>748</v>
      </c>
      <c r="AO235" t="s">
        <v>749</v>
      </c>
      <c r="AR235">
        <v>0</v>
      </c>
      <c r="AS235">
        <v>0</v>
      </c>
      <c r="AT235">
        <v>234</v>
      </c>
    </row>
    <row r="236" spans="1:46" x14ac:dyDescent="0.25">
      <c r="A236">
        <v>24</v>
      </c>
      <c r="B236">
        <v>33</v>
      </c>
      <c r="C236">
        <v>800402</v>
      </c>
      <c r="D236">
        <v>24033800402</v>
      </c>
      <c r="E236">
        <v>8004.02</v>
      </c>
      <c r="F236" t="s">
        <v>750</v>
      </c>
      <c r="G236" t="s">
        <v>47</v>
      </c>
      <c r="H236" t="s">
        <v>48</v>
      </c>
      <c r="I236">
        <v>3500015</v>
      </c>
      <c r="J236">
        <v>0</v>
      </c>
      <c r="K236">
        <v>24033800402</v>
      </c>
      <c r="L236">
        <v>800402</v>
      </c>
      <c r="M236">
        <v>0</v>
      </c>
      <c r="N236">
        <v>800402</v>
      </c>
      <c r="O236">
        <v>89.5</v>
      </c>
      <c r="P236">
        <v>7.1</v>
      </c>
      <c r="Q236">
        <v>3.4</v>
      </c>
      <c r="R236">
        <v>5089</v>
      </c>
      <c r="S236">
        <v>7.0000000000000007E-2</v>
      </c>
      <c r="T236">
        <v>1.6E-2</v>
      </c>
      <c r="U236">
        <v>107917</v>
      </c>
      <c r="V236">
        <v>0.25600000000000001</v>
      </c>
      <c r="W236">
        <v>4.2000000000000003E-2</v>
      </c>
      <c r="X236">
        <v>0.91800000000000004</v>
      </c>
      <c r="Y236">
        <v>7.5999999999999998E-2</v>
      </c>
      <c r="Z236">
        <v>386.76400000000001</v>
      </c>
      <c r="AA236">
        <v>81220.44</v>
      </c>
      <c r="AB236">
        <v>62999.795037999997</v>
      </c>
      <c r="AC236">
        <v>18220.644961999998</v>
      </c>
      <c r="AD236">
        <v>47.110498999999997</v>
      </c>
      <c r="AE236">
        <v>7.6</v>
      </c>
      <c r="AF236">
        <v>387.15076399999998</v>
      </c>
      <c r="AG236">
        <v>70192.411147000006</v>
      </c>
      <c r="AH236">
        <v>11109.249293000001</v>
      </c>
      <c r="AI236">
        <v>28.694891999999999</v>
      </c>
      <c r="AJ236">
        <v>7.1</v>
      </c>
      <c r="AK236">
        <v>65708.987718999997</v>
      </c>
      <c r="AL236">
        <v>6917.62</v>
      </c>
      <c r="AM236">
        <v>20.002317999999999</v>
      </c>
      <c r="AN236" t="s">
        <v>751</v>
      </c>
      <c r="AO236" t="s">
        <v>752</v>
      </c>
      <c r="AR236">
        <v>0</v>
      </c>
      <c r="AS236">
        <v>0</v>
      </c>
      <c r="AT236">
        <v>235</v>
      </c>
    </row>
    <row r="237" spans="1:46" x14ac:dyDescent="0.25">
      <c r="A237">
        <v>24</v>
      </c>
      <c r="B237">
        <v>31</v>
      </c>
      <c r="C237">
        <v>701900</v>
      </c>
      <c r="D237">
        <v>24031701900</v>
      </c>
      <c r="E237">
        <v>7019</v>
      </c>
      <c r="F237" t="s">
        <v>753</v>
      </c>
      <c r="G237" t="s">
        <v>47</v>
      </c>
      <c r="H237" t="s">
        <v>48</v>
      </c>
      <c r="I237">
        <v>450895</v>
      </c>
      <c r="J237">
        <v>0</v>
      </c>
      <c r="K237">
        <v>24031701900</v>
      </c>
      <c r="L237">
        <v>701900</v>
      </c>
      <c r="M237">
        <v>0</v>
      </c>
      <c r="N237">
        <v>701900</v>
      </c>
      <c r="O237">
        <v>68.900000000000006</v>
      </c>
      <c r="P237">
        <v>27.3</v>
      </c>
      <c r="Q237">
        <v>3.8</v>
      </c>
      <c r="R237">
        <v>2970</v>
      </c>
      <c r="S237">
        <v>9.8000000000000004E-2</v>
      </c>
      <c r="T237">
        <v>0.14499999999999999</v>
      </c>
      <c r="U237">
        <v>55833</v>
      </c>
      <c r="V237">
        <v>0.23400000000000001</v>
      </c>
      <c r="W237">
        <v>0.36099999999999999</v>
      </c>
      <c r="X237">
        <v>0.29499999999999998</v>
      </c>
      <c r="Y237">
        <v>0.14499999999999999</v>
      </c>
      <c r="Z237">
        <v>430.65</v>
      </c>
      <c r="AA237">
        <v>90436.5</v>
      </c>
      <c r="AB237">
        <v>50313.608139000004</v>
      </c>
      <c r="AC237">
        <v>40122.891860999996</v>
      </c>
      <c r="AD237">
        <v>93.168215000000004</v>
      </c>
      <c r="AE237">
        <v>14.5</v>
      </c>
      <c r="AF237">
        <v>430.65</v>
      </c>
      <c r="AG237">
        <v>53167.952120000002</v>
      </c>
      <c r="AH237">
        <v>37268.547879999998</v>
      </c>
      <c r="AI237">
        <v>86.540225000000007</v>
      </c>
      <c r="AJ237">
        <v>16.3</v>
      </c>
      <c r="AK237">
        <v>69043.410302000004</v>
      </c>
      <c r="AL237">
        <v>40526.82</v>
      </c>
      <c r="AM237">
        <v>77.672850999999994</v>
      </c>
      <c r="AN237" t="s">
        <v>754</v>
      </c>
      <c r="AO237" t="s">
        <v>755</v>
      </c>
      <c r="AR237">
        <v>0</v>
      </c>
      <c r="AS237">
        <v>0</v>
      </c>
      <c r="AT237">
        <v>236</v>
      </c>
    </row>
    <row r="238" spans="1:46" x14ac:dyDescent="0.25">
      <c r="A238">
        <v>51</v>
      </c>
      <c r="B238">
        <v>59</v>
      </c>
      <c r="C238">
        <v>480300</v>
      </c>
      <c r="D238">
        <v>51059480300</v>
      </c>
      <c r="E238">
        <v>4803</v>
      </c>
      <c r="F238" t="s">
        <v>756</v>
      </c>
      <c r="G238" t="s">
        <v>47</v>
      </c>
      <c r="H238" t="s">
        <v>48</v>
      </c>
      <c r="I238">
        <v>21168101</v>
      </c>
      <c r="J238">
        <v>252684</v>
      </c>
      <c r="K238">
        <v>51059480300</v>
      </c>
      <c r="L238">
        <v>480300</v>
      </c>
      <c r="M238">
        <v>0</v>
      </c>
      <c r="N238">
        <v>480300</v>
      </c>
      <c r="O238">
        <v>93.7</v>
      </c>
      <c r="P238">
        <v>5.9</v>
      </c>
      <c r="Q238">
        <v>0.5</v>
      </c>
      <c r="R238">
        <v>6837</v>
      </c>
      <c r="S238">
        <v>3.1E-2</v>
      </c>
      <c r="T238">
        <v>1.6E-2</v>
      </c>
      <c r="U238">
        <v>250000</v>
      </c>
      <c r="V238">
        <v>5.0000000000000001E-3</v>
      </c>
      <c r="W238">
        <v>0.05</v>
      </c>
      <c r="X238">
        <v>0.98399999999999999</v>
      </c>
      <c r="Y238">
        <v>0</v>
      </c>
      <c r="Z238">
        <v>0</v>
      </c>
      <c r="AA238">
        <v>0</v>
      </c>
      <c r="AB238">
        <v>0</v>
      </c>
      <c r="AC238">
        <v>0</v>
      </c>
      <c r="AD238">
        <v>0</v>
      </c>
      <c r="AE238">
        <v>0</v>
      </c>
      <c r="AF238">
        <v>0</v>
      </c>
      <c r="AG238">
        <v>0</v>
      </c>
      <c r="AH238">
        <v>0</v>
      </c>
      <c r="AI238">
        <v>0</v>
      </c>
      <c r="AJ238">
        <v>0</v>
      </c>
      <c r="AK238">
        <v>0</v>
      </c>
      <c r="AL238">
        <v>0</v>
      </c>
      <c r="AM238">
        <v>0</v>
      </c>
      <c r="AN238" t="s">
        <v>757</v>
      </c>
      <c r="AO238" t="s">
        <v>758</v>
      </c>
      <c r="AR238">
        <v>0</v>
      </c>
      <c r="AS238">
        <v>0</v>
      </c>
      <c r="AT238">
        <v>237</v>
      </c>
    </row>
    <row r="239" spans="1:46" x14ac:dyDescent="0.25">
      <c r="A239">
        <v>24</v>
      </c>
      <c r="B239">
        <v>31</v>
      </c>
      <c r="C239">
        <v>701702</v>
      </c>
      <c r="D239">
        <v>24031701702</v>
      </c>
      <c r="E239">
        <v>7017.02</v>
      </c>
      <c r="F239" t="s">
        <v>759</v>
      </c>
      <c r="G239" t="s">
        <v>47</v>
      </c>
      <c r="H239" t="s">
        <v>48</v>
      </c>
      <c r="I239">
        <v>571829</v>
      </c>
      <c r="J239">
        <v>0</v>
      </c>
      <c r="K239">
        <v>24031701702</v>
      </c>
      <c r="L239">
        <v>701702</v>
      </c>
      <c r="M239">
        <v>0</v>
      </c>
      <c r="N239">
        <v>701702</v>
      </c>
      <c r="O239">
        <v>58.8</v>
      </c>
      <c r="P239">
        <v>32.799999999999997</v>
      </c>
      <c r="Q239">
        <v>8.5</v>
      </c>
      <c r="R239">
        <v>2493</v>
      </c>
      <c r="S239">
        <v>0.17</v>
      </c>
      <c r="T239">
        <v>0.185</v>
      </c>
      <c r="U239">
        <v>62328</v>
      </c>
      <c r="V239">
        <v>0.42199999999999999</v>
      </c>
      <c r="W239">
        <v>0.23200000000000001</v>
      </c>
      <c r="X239">
        <v>0.24299999999999999</v>
      </c>
      <c r="Y239">
        <v>0.22700000000000001</v>
      </c>
      <c r="Z239">
        <v>566.47691099999997</v>
      </c>
      <c r="AA239">
        <v>118960.15131</v>
      </c>
      <c r="AB239">
        <v>69599.26672</v>
      </c>
      <c r="AC239">
        <v>49360.884590000001</v>
      </c>
      <c r="AD239">
        <v>87.136622000000003</v>
      </c>
      <c r="AE239">
        <v>22.7</v>
      </c>
      <c r="AF239">
        <v>565.91099999999994</v>
      </c>
      <c r="AG239">
        <v>70313.064155</v>
      </c>
      <c r="AH239">
        <v>48528.245844999998</v>
      </c>
      <c r="AI239">
        <v>85.752433999999994</v>
      </c>
      <c r="AJ239">
        <v>23.1</v>
      </c>
      <c r="AK239">
        <v>95341.679633000007</v>
      </c>
      <c r="AL239">
        <v>25205.67</v>
      </c>
      <c r="AM239">
        <v>43.909641999999998</v>
      </c>
      <c r="AN239" t="s">
        <v>760</v>
      </c>
      <c r="AO239" t="s">
        <v>761</v>
      </c>
      <c r="AR239">
        <v>0</v>
      </c>
      <c r="AS239">
        <v>0</v>
      </c>
      <c r="AT239">
        <v>238</v>
      </c>
    </row>
    <row r="240" spans="1:46" x14ac:dyDescent="0.25">
      <c r="A240">
        <v>24</v>
      </c>
      <c r="B240">
        <v>33</v>
      </c>
      <c r="C240">
        <v>806800</v>
      </c>
      <c r="D240">
        <v>24033806800</v>
      </c>
      <c r="E240">
        <v>8068</v>
      </c>
      <c r="F240" t="s">
        <v>762</v>
      </c>
      <c r="G240" t="s">
        <v>47</v>
      </c>
      <c r="H240" t="s">
        <v>48</v>
      </c>
      <c r="I240">
        <v>2379983</v>
      </c>
      <c r="J240">
        <v>7189</v>
      </c>
      <c r="K240">
        <v>24033806800</v>
      </c>
      <c r="L240">
        <v>806800</v>
      </c>
      <c r="M240">
        <v>0</v>
      </c>
      <c r="N240">
        <v>806800</v>
      </c>
      <c r="O240">
        <v>78.8</v>
      </c>
      <c r="P240">
        <v>13.8</v>
      </c>
      <c r="Q240">
        <v>7.5</v>
      </c>
      <c r="R240">
        <v>3981</v>
      </c>
      <c r="S240">
        <v>6.4000000000000001E-2</v>
      </c>
      <c r="T240">
        <v>8.3000000000000004E-2</v>
      </c>
      <c r="U240">
        <v>102143</v>
      </c>
      <c r="V240">
        <v>0.187</v>
      </c>
      <c r="W240">
        <v>0.215</v>
      </c>
      <c r="X240">
        <v>0.85799999999999998</v>
      </c>
      <c r="Y240">
        <v>6.2E-2</v>
      </c>
      <c r="Z240">
        <v>247.06882200000001</v>
      </c>
      <c r="AA240">
        <v>51884.452619999996</v>
      </c>
      <c r="AB240">
        <v>29999.544393</v>
      </c>
      <c r="AC240">
        <v>21884.908227</v>
      </c>
      <c r="AD240">
        <v>88.578187</v>
      </c>
      <c r="AE240">
        <v>6.2</v>
      </c>
      <c r="AF240">
        <v>247.06882200000001</v>
      </c>
      <c r="AG240">
        <v>30990.823136999999</v>
      </c>
      <c r="AH240">
        <v>20893.629483000001</v>
      </c>
      <c r="AI240">
        <v>84.566029999999998</v>
      </c>
      <c r="AJ240">
        <v>6.8</v>
      </c>
      <c r="AK240">
        <v>37828.253677000001</v>
      </c>
      <c r="AL240">
        <v>18563.47</v>
      </c>
      <c r="AM240">
        <v>69.129437999999993</v>
      </c>
      <c r="AN240" t="s">
        <v>763</v>
      </c>
      <c r="AO240" t="s">
        <v>764</v>
      </c>
      <c r="AR240">
        <v>0</v>
      </c>
      <c r="AS240">
        <v>0</v>
      </c>
      <c r="AT240">
        <v>239</v>
      </c>
    </row>
    <row r="241" spans="1:46" x14ac:dyDescent="0.25">
      <c r="A241">
        <v>24</v>
      </c>
      <c r="B241">
        <v>31</v>
      </c>
      <c r="C241">
        <v>702402</v>
      </c>
      <c r="D241">
        <v>24031702402</v>
      </c>
      <c r="E241">
        <v>7024.02</v>
      </c>
      <c r="F241" t="s">
        <v>765</v>
      </c>
      <c r="G241" t="s">
        <v>47</v>
      </c>
      <c r="H241" t="s">
        <v>48</v>
      </c>
      <c r="I241">
        <v>963457</v>
      </c>
      <c r="J241">
        <v>0</v>
      </c>
      <c r="K241">
        <v>24031702402</v>
      </c>
      <c r="L241">
        <v>702402</v>
      </c>
      <c r="M241">
        <v>0</v>
      </c>
      <c r="N241">
        <v>702402</v>
      </c>
      <c r="O241">
        <v>56.7</v>
      </c>
      <c r="P241">
        <v>31.9</v>
      </c>
      <c r="Q241">
        <v>11.4</v>
      </c>
      <c r="R241">
        <v>4377</v>
      </c>
      <c r="S241">
        <v>0.06</v>
      </c>
      <c r="T241">
        <v>0.14099999999999999</v>
      </c>
      <c r="U241">
        <v>67159</v>
      </c>
      <c r="V241">
        <v>0.41899999999999998</v>
      </c>
      <c r="W241">
        <v>9.8000000000000004E-2</v>
      </c>
      <c r="X241">
        <v>0.34799999999999998</v>
      </c>
      <c r="Y241">
        <v>0.16900000000000001</v>
      </c>
      <c r="Z241">
        <v>739.71299999999997</v>
      </c>
      <c r="AA241">
        <v>155339.73000000001</v>
      </c>
      <c r="AB241">
        <v>100925.14135000001</v>
      </c>
      <c r="AC241">
        <v>54414.588649999998</v>
      </c>
      <c r="AD241">
        <v>73.561757999999998</v>
      </c>
      <c r="AE241">
        <v>16.899999999999999</v>
      </c>
      <c r="AF241">
        <v>738.97328700000003</v>
      </c>
      <c r="AG241">
        <v>97906.662307000006</v>
      </c>
      <c r="AH241">
        <v>57277.727962999998</v>
      </c>
      <c r="AI241">
        <v>77.509876000000006</v>
      </c>
      <c r="AJ241">
        <v>16.600000000000001</v>
      </c>
      <c r="AK241">
        <v>113673.239468</v>
      </c>
      <c r="AL241">
        <v>35562.42</v>
      </c>
      <c r="AM241">
        <v>50.042386</v>
      </c>
      <c r="AN241" t="s">
        <v>766</v>
      </c>
      <c r="AO241" t="s">
        <v>767</v>
      </c>
      <c r="AR241">
        <v>0</v>
      </c>
      <c r="AS241">
        <v>0</v>
      </c>
      <c r="AT241">
        <v>240</v>
      </c>
    </row>
    <row r="242" spans="1:46" x14ac:dyDescent="0.25">
      <c r="A242">
        <v>24</v>
      </c>
      <c r="B242">
        <v>33</v>
      </c>
      <c r="C242">
        <v>805601</v>
      </c>
      <c r="D242">
        <v>24033805601</v>
      </c>
      <c r="E242">
        <v>8056.01</v>
      </c>
      <c r="F242" t="s">
        <v>768</v>
      </c>
      <c r="G242" t="s">
        <v>47</v>
      </c>
      <c r="H242" t="s">
        <v>48</v>
      </c>
      <c r="I242">
        <v>523118</v>
      </c>
      <c r="J242">
        <v>0</v>
      </c>
      <c r="K242">
        <v>24033805601</v>
      </c>
      <c r="L242">
        <v>805601</v>
      </c>
      <c r="M242">
        <v>0</v>
      </c>
      <c r="N242">
        <v>805601</v>
      </c>
      <c r="O242">
        <v>73.5</v>
      </c>
      <c r="P242">
        <v>21.5</v>
      </c>
      <c r="Q242">
        <v>5</v>
      </c>
      <c r="R242">
        <v>6698</v>
      </c>
      <c r="S242">
        <v>0.13</v>
      </c>
      <c r="T242">
        <v>0.216</v>
      </c>
      <c r="U242">
        <v>42656</v>
      </c>
      <c r="V242">
        <v>5.2999999999999999E-2</v>
      </c>
      <c r="W242">
        <v>0.91800000000000004</v>
      </c>
      <c r="X242">
        <v>1.6E-2</v>
      </c>
      <c r="Y242">
        <v>0.111</v>
      </c>
      <c r="Z242">
        <v>743.47799999999995</v>
      </c>
      <c r="AA242">
        <v>156130.38</v>
      </c>
      <c r="AB242">
        <v>80252.622199999998</v>
      </c>
      <c r="AC242">
        <v>75877.757800000007</v>
      </c>
      <c r="AD242">
        <v>102.057839</v>
      </c>
      <c r="AE242">
        <v>11.1</v>
      </c>
      <c r="AF242">
        <v>743.47799999999995</v>
      </c>
      <c r="AG242">
        <v>84575.238060999996</v>
      </c>
      <c r="AH242">
        <v>71555.141938999994</v>
      </c>
      <c r="AI242">
        <v>96.243791999999999</v>
      </c>
      <c r="AJ242">
        <v>18.3</v>
      </c>
      <c r="AK242">
        <v>147289.655814</v>
      </c>
      <c r="AL242">
        <v>112420.28</v>
      </c>
      <c r="AM242">
        <v>90.902411000000001</v>
      </c>
      <c r="AN242" t="s">
        <v>769</v>
      </c>
      <c r="AO242" t="s">
        <v>770</v>
      </c>
      <c r="AR242">
        <v>0</v>
      </c>
      <c r="AS242">
        <v>0</v>
      </c>
      <c r="AT242">
        <v>241</v>
      </c>
    </row>
    <row r="243" spans="1:46" x14ac:dyDescent="0.25">
      <c r="A243">
        <v>24</v>
      </c>
      <c r="B243">
        <v>33</v>
      </c>
      <c r="C243">
        <v>800408</v>
      </c>
      <c r="D243">
        <v>24033800408</v>
      </c>
      <c r="E243">
        <v>8004.08</v>
      </c>
      <c r="F243" t="s">
        <v>771</v>
      </c>
      <c r="G243" t="s">
        <v>47</v>
      </c>
      <c r="H243" t="s">
        <v>48</v>
      </c>
      <c r="I243">
        <v>10461543</v>
      </c>
      <c r="J243">
        <v>211970</v>
      </c>
      <c r="K243">
        <v>24033800408</v>
      </c>
      <c r="L243">
        <v>800408</v>
      </c>
      <c r="M243">
        <v>0</v>
      </c>
      <c r="N243">
        <v>800408</v>
      </c>
      <c r="O243">
        <v>88.4</v>
      </c>
      <c r="P243">
        <v>11.6</v>
      </c>
      <c r="Q243">
        <v>0</v>
      </c>
      <c r="R243">
        <v>6479</v>
      </c>
      <c r="S243">
        <v>7.8E-2</v>
      </c>
      <c r="T243">
        <v>7.2999999999999995E-2</v>
      </c>
      <c r="U243">
        <v>112299</v>
      </c>
      <c r="V243">
        <v>0.77800000000000002</v>
      </c>
      <c r="W243">
        <v>8.2000000000000003E-2</v>
      </c>
      <c r="X243">
        <v>0.94699999999999995</v>
      </c>
      <c r="Y243">
        <v>0.125</v>
      </c>
      <c r="Z243">
        <v>809.875</v>
      </c>
      <c r="AA243">
        <v>170073.75</v>
      </c>
      <c r="AB243">
        <v>131699.97815700001</v>
      </c>
      <c r="AC243">
        <v>38373.771843000002</v>
      </c>
      <c r="AD243">
        <v>47.382339000000002</v>
      </c>
      <c r="AE243">
        <v>12.5</v>
      </c>
      <c r="AF243">
        <v>809.875</v>
      </c>
      <c r="AG243">
        <v>131984.86145200001</v>
      </c>
      <c r="AH243">
        <v>38088.888548000003</v>
      </c>
      <c r="AI243">
        <v>47.030577000000001</v>
      </c>
      <c r="AJ243">
        <v>10.4</v>
      </c>
      <c r="AK243">
        <v>118341.04440100001</v>
      </c>
      <c r="AL243">
        <v>29450.240000000002</v>
      </c>
      <c r="AM243">
        <v>41.846511</v>
      </c>
      <c r="AN243" t="s">
        <v>772</v>
      </c>
      <c r="AO243" t="s">
        <v>773</v>
      </c>
      <c r="AR243">
        <v>0</v>
      </c>
      <c r="AS243">
        <v>0</v>
      </c>
      <c r="AT243">
        <v>242</v>
      </c>
    </row>
    <row r="244" spans="1:46" x14ac:dyDescent="0.25">
      <c r="A244">
        <v>11</v>
      </c>
      <c r="B244">
        <v>1</v>
      </c>
      <c r="C244">
        <v>1600</v>
      </c>
      <c r="D244">
        <v>11001001600</v>
      </c>
      <c r="E244">
        <v>16</v>
      </c>
      <c r="F244" t="s">
        <v>774</v>
      </c>
      <c r="G244" t="s">
        <v>47</v>
      </c>
      <c r="H244" t="s">
        <v>48</v>
      </c>
      <c r="I244">
        <v>2650939</v>
      </c>
      <c r="J244">
        <v>35617</v>
      </c>
      <c r="K244">
        <v>11001001600</v>
      </c>
      <c r="L244">
        <v>1600</v>
      </c>
      <c r="M244">
        <v>0</v>
      </c>
      <c r="N244">
        <v>1600</v>
      </c>
      <c r="O244">
        <v>80.599999999999994</v>
      </c>
      <c r="P244">
        <v>18</v>
      </c>
      <c r="Q244">
        <v>1.3</v>
      </c>
      <c r="R244">
        <v>4200</v>
      </c>
      <c r="S244">
        <v>9.2999999999999999E-2</v>
      </c>
      <c r="T244">
        <v>3.6999999999999998E-2</v>
      </c>
      <c r="U244">
        <v>140688</v>
      </c>
      <c r="V244">
        <v>0.76300000000000001</v>
      </c>
      <c r="W244">
        <v>1.4999999999999999E-2</v>
      </c>
      <c r="X244">
        <v>0.878</v>
      </c>
      <c r="Y244">
        <v>8.2000000000000003E-2</v>
      </c>
      <c r="Z244">
        <v>344.05560000000003</v>
      </c>
      <c r="AA244">
        <v>72251.676000000007</v>
      </c>
      <c r="AB244">
        <v>43194.072057999998</v>
      </c>
      <c r="AC244">
        <v>29057.603942000002</v>
      </c>
      <c r="AD244">
        <v>84.456128000000007</v>
      </c>
      <c r="AE244">
        <v>8.1999999999999993</v>
      </c>
      <c r="AF244">
        <v>344.74439999999998</v>
      </c>
      <c r="AG244">
        <v>42071.329014000003</v>
      </c>
      <c r="AH244">
        <v>30324.994986000002</v>
      </c>
      <c r="AI244">
        <v>87.963706000000002</v>
      </c>
      <c r="AJ244">
        <v>5.6</v>
      </c>
      <c r="AK244">
        <v>35225.186743999999</v>
      </c>
      <c r="AL244">
        <v>15189.93</v>
      </c>
      <c r="AM244">
        <v>63.272407000000001</v>
      </c>
      <c r="AN244" t="s">
        <v>775</v>
      </c>
      <c r="AO244" t="s">
        <v>776</v>
      </c>
      <c r="AR244">
        <v>0</v>
      </c>
      <c r="AS244">
        <v>0</v>
      </c>
      <c r="AT244">
        <v>243</v>
      </c>
    </row>
    <row r="245" spans="1:46" x14ac:dyDescent="0.25">
      <c r="A245">
        <v>24</v>
      </c>
      <c r="B245">
        <v>33</v>
      </c>
      <c r="C245">
        <v>806710</v>
      </c>
      <c r="D245">
        <v>24033806710</v>
      </c>
      <c r="E245">
        <v>8067.1</v>
      </c>
      <c r="F245" t="s">
        <v>777</v>
      </c>
      <c r="G245" t="s">
        <v>47</v>
      </c>
      <c r="H245" t="s">
        <v>48</v>
      </c>
      <c r="I245">
        <v>2310834</v>
      </c>
      <c r="J245">
        <v>35460</v>
      </c>
      <c r="K245">
        <v>24033806710</v>
      </c>
      <c r="L245">
        <v>806710</v>
      </c>
      <c r="M245">
        <v>0</v>
      </c>
      <c r="N245">
        <v>806710</v>
      </c>
      <c r="O245">
        <v>84.3</v>
      </c>
      <c r="P245">
        <v>12.5</v>
      </c>
      <c r="Q245">
        <v>3.2</v>
      </c>
      <c r="R245">
        <v>5843</v>
      </c>
      <c r="S245">
        <v>7.2999999999999995E-2</v>
      </c>
      <c r="T245">
        <v>5.7000000000000002E-2</v>
      </c>
      <c r="U245">
        <v>64886</v>
      </c>
      <c r="V245">
        <v>0.67400000000000004</v>
      </c>
      <c r="W245">
        <v>5.8999999999999997E-2</v>
      </c>
      <c r="X245">
        <v>0.69299999999999995</v>
      </c>
      <c r="Y245">
        <v>0.154</v>
      </c>
      <c r="Z245">
        <v>899.822</v>
      </c>
      <c r="AA245">
        <v>188962.62</v>
      </c>
      <c r="AB245">
        <v>131369.80369900001</v>
      </c>
      <c r="AC245">
        <v>57592.816300999999</v>
      </c>
      <c r="AD245">
        <v>64.004677000000001</v>
      </c>
      <c r="AE245">
        <v>15.4</v>
      </c>
      <c r="AF245">
        <v>899.822</v>
      </c>
      <c r="AG245">
        <v>134810.35335200001</v>
      </c>
      <c r="AH245">
        <v>54152.266647999997</v>
      </c>
      <c r="AI245">
        <v>60.181088000000003</v>
      </c>
      <c r="AJ245">
        <v>13.1</v>
      </c>
      <c r="AK245">
        <v>104884.648522</v>
      </c>
      <c r="AL245">
        <v>51234.6</v>
      </c>
      <c r="AM245">
        <v>68.916973999999996</v>
      </c>
      <c r="AN245" t="s">
        <v>778</v>
      </c>
      <c r="AO245" t="s">
        <v>779</v>
      </c>
      <c r="AR245">
        <v>0</v>
      </c>
      <c r="AS245">
        <v>0</v>
      </c>
      <c r="AT245">
        <v>244</v>
      </c>
    </row>
    <row r="246" spans="1:46" x14ac:dyDescent="0.25">
      <c r="A246">
        <v>24</v>
      </c>
      <c r="B246">
        <v>31</v>
      </c>
      <c r="C246">
        <v>704806</v>
      </c>
      <c r="D246">
        <v>24031704806</v>
      </c>
      <c r="E246">
        <v>7048.06</v>
      </c>
      <c r="F246" t="s">
        <v>780</v>
      </c>
      <c r="G246" t="s">
        <v>47</v>
      </c>
      <c r="H246" t="s">
        <v>48</v>
      </c>
      <c r="I246">
        <v>417861</v>
      </c>
      <c r="J246">
        <v>0</v>
      </c>
      <c r="K246">
        <v>24031704806</v>
      </c>
      <c r="L246">
        <v>704806</v>
      </c>
      <c r="M246">
        <v>0</v>
      </c>
      <c r="N246">
        <v>704806</v>
      </c>
      <c r="O246">
        <v>52.5</v>
      </c>
      <c r="P246">
        <v>23</v>
      </c>
      <c r="Q246">
        <v>24.5</v>
      </c>
      <c r="R246">
        <v>3202</v>
      </c>
      <c r="S246">
        <v>3.5000000000000003E-2</v>
      </c>
      <c r="T246">
        <v>3.3000000000000002E-2</v>
      </c>
      <c r="U246">
        <v>87500</v>
      </c>
      <c r="V246">
        <v>4.8000000000000001E-2</v>
      </c>
      <c r="W246">
        <v>6.3E-2</v>
      </c>
      <c r="X246">
        <v>0.111</v>
      </c>
      <c r="Y246">
        <v>0.129</v>
      </c>
      <c r="Z246">
        <v>413.05799999999999</v>
      </c>
      <c r="AA246">
        <v>86742.18</v>
      </c>
      <c r="AB246">
        <v>80196.547435</v>
      </c>
      <c r="AC246">
        <v>6545.6325649999999</v>
      </c>
      <c r="AD246">
        <v>15.846764</v>
      </c>
      <c r="AE246">
        <v>12.9</v>
      </c>
      <c r="AF246">
        <v>413.47105800000003</v>
      </c>
      <c r="AG246">
        <v>79868.274321000004</v>
      </c>
      <c r="AH246">
        <v>6960.6478589999997</v>
      </c>
      <c r="AI246">
        <v>16.834668000000001</v>
      </c>
      <c r="AJ246">
        <v>12.6</v>
      </c>
      <c r="AK246">
        <v>64997.694667000003</v>
      </c>
      <c r="AL246">
        <v>14937.97</v>
      </c>
      <c r="AM246">
        <v>39.243721000000001</v>
      </c>
      <c r="AN246" t="s">
        <v>781</v>
      </c>
      <c r="AO246" t="s">
        <v>782</v>
      </c>
      <c r="AR246">
        <v>0</v>
      </c>
      <c r="AS246">
        <v>0</v>
      </c>
      <c r="AT246">
        <v>245</v>
      </c>
    </row>
    <row r="247" spans="1:46" x14ac:dyDescent="0.25">
      <c r="A247">
        <v>51</v>
      </c>
      <c r="B247">
        <v>59</v>
      </c>
      <c r="C247">
        <v>480503</v>
      </c>
      <c r="D247">
        <v>51059480503</v>
      </c>
      <c r="E247">
        <v>4805.03</v>
      </c>
      <c r="F247" t="s">
        <v>783</v>
      </c>
      <c r="G247" t="s">
        <v>47</v>
      </c>
      <c r="H247" t="s">
        <v>48</v>
      </c>
      <c r="I247">
        <v>2194048</v>
      </c>
      <c r="J247">
        <v>14420</v>
      </c>
      <c r="K247">
        <v>51059480503</v>
      </c>
      <c r="L247">
        <v>480503</v>
      </c>
      <c r="M247">
        <v>0</v>
      </c>
      <c r="N247">
        <v>480503</v>
      </c>
      <c r="O247">
        <v>93.1</v>
      </c>
      <c r="P247">
        <v>6.9</v>
      </c>
      <c r="Q247">
        <v>0</v>
      </c>
      <c r="R247">
        <v>3488</v>
      </c>
      <c r="S247">
        <v>1.4999999999999999E-2</v>
      </c>
      <c r="T247">
        <v>2.9000000000000001E-2</v>
      </c>
      <c r="U247">
        <v>124706</v>
      </c>
      <c r="V247">
        <v>2.5000000000000001E-2</v>
      </c>
      <c r="W247">
        <v>0.20599999999999999</v>
      </c>
      <c r="X247">
        <v>0.85499999999999998</v>
      </c>
      <c r="Y247">
        <v>7.0000000000000001E-3</v>
      </c>
      <c r="Z247">
        <v>24.416</v>
      </c>
      <c r="AA247">
        <v>5127.3599999999997</v>
      </c>
      <c r="AB247">
        <v>3220.9225580000002</v>
      </c>
      <c r="AC247">
        <v>1906.4374419999999</v>
      </c>
      <c r="AD247">
        <v>78.081480999999997</v>
      </c>
      <c r="AE247">
        <v>0.7</v>
      </c>
      <c r="AF247">
        <v>24.416</v>
      </c>
      <c r="AG247">
        <v>3923.0643770000001</v>
      </c>
      <c r="AH247">
        <v>1204.295623</v>
      </c>
      <c r="AI247">
        <v>49.324033999999997</v>
      </c>
      <c r="AJ247">
        <v>2.4</v>
      </c>
      <c r="AK247">
        <v>15246.425035</v>
      </c>
      <c r="AL247">
        <v>3089.1</v>
      </c>
      <c r="AM247">
        <v>35.379961000000002</v>
      </c>
      <c r="AN247" t="s">
        <v>784</v>
      </c>
      <c r="AO247" t="s">
        <v>785</v>
      </c>
      <c r="AR247">
        <v>0</v>
      </c>
      <c r="AS247">
        <v>0</v>
      </c>
      <c r="AT247">
        <v>246</v>
      </c>
    </row>
    <row r="248" spans="1:46" x14ac:dyDescent="0.25">
      <c r="A248">
        <v>24</v>
      </c>
      <c r="B248">
        <v>31</v>
      </c>
      <c r="C248">
        <v>705200</v>
      </c>
      <c r="D248">
        <v>24031705200</v>
      </c>
      <c r="E248">
        <v>7052</v>
      </c>
      <c r="F248" t="s">
        <v>786</v>
      </c>
      <c r="G248" t="s">
        <v>47</v>
      </c>
      <c r="H248" t="s">
        <v>48</v>
      </c>
      <c r="I248">
        <v>1840921</v>
      </c>
      <c r="J248">
        <v>1853</v>
      </c>
      <c r="K248">
        <v>24031705200</v>
      </c>
      <c r="L248">
        <v>705200</v>
      </c>
      <c r="M248">
        <v>0</v>
      </c>
      <c r="N248">
        <v>705200</v>
      </c>
      <c r="O248">
        <v>85</v>
      </c>
      <c r="P248">
        <v>14</v>
      </c>
      <c r="Q248">
        <v>1</v>
      </c>
      <c r="R248">
        <v>3407</v>
      </c>
      <c r="S248">
        <v>3.2000000000000001E-2</v>
      </c>
      <c r="T248">
        <v>1.7000000000000001E-2</v>
      </c>
      <c r="U248">
        <v>250000</v>
      </c>
      <c r="V248">
        <v>7.0000000000000001E-3</v>
      </c>
      <c r="W248">
        <v>9.7000000000000003E-2</v>
      </c>
      <c r="X248">
        <v>0.90500000000000003</v>
      </c>
      <c r="Y248">
        <v>0</v>
      </c>
      <c r="Z248">
        <v>0</v>
      </c>
      <c r="AA248">
        <v>0</v>
      </c>
      <c r="AB248">
        <v>0</v>
      </c>
      <c r="AC248">
        <v>0</v>
      </c>
      <c r="AD248">
        <v>0</v>
      </c>
      <c r="AE248">
        <v>0</v>
      </c>
      <c r="AF248">
        <v>0</v>
      </c>
      <c r="AG248">
        <v>0</v>
      </c>
      <c r="AH248">
        <v>0</v>
      </c>
      <c r="AI248">
        <v>0</v>
      </c>
      <c r="AJ248">
        <v>0</v>
      </c>
      <c r="AK248">
        <v>0</v>
      </c>
      <c r="AL248">
        <v>0</v>
      </c>
      <c r="AM248">
        <v>0</v>
      </c>
      <c r="AN248" t="s">
        <v>787</v>
      </c>
      <c r="AO248" t="s">
        <v>788</v>
      </c>
      <c r="AR248">
        <v>0</v>
      </c>
      <c r="AS248">
        <v>0</v>
      </c>
      <c r="AT248">
        <v>247</v>
      </c>
    </row>
    <row r="249" spans="1:46" x14ac:dyDescent="0.25">
      <c r="A249">
        <v>51</v>
      </c>
      <c r="B249">
        <v>59</v>
      </c>
      <c r="C249">
        <v>480504</v>
      </c>
      <c r="D249">
        <v>51059480504</v>
      </c>
      <c r="E249">
        <v>4805.04</v>
      </c>
      <c r="F249" t="s">
        <v>789</v>
      </c>
      <c r="G249" t="s">
        <v>47</v>
      </c>
      <c r="H249" t="s">
        <v>48</v>
      </c>
      <c r="I249">
        <v>1408543</v>
      </c>
      <c r="J249">
        <v>20527</v>
      </c>
      <c r="K249">
        <v>51059480504</v>
      </c>
      <c r="L249">
        <v>480504</v>
      </c>
      <c r="M249">
        <v>0</v>
      </c>
      <c r="N249">
        <v>480504</v>
      </c>
      <c r="O249">
        <v>97.7</v>
      </c>
      <c r="P249">
        <v>0.9</v>
      </c>
      <c r="Q249">
        <v>1.4</v>
      </c>
      <c r="R249">
        <v>2115</v>
      </c>
      <c r="S249">
        <v>1.0999999999999999E-2</v>
      </c>
      <c r="T249">
        <v>1.2999999999999999E-2</v>
      </c>
      <c r="U249">
        <v>160208</v>
      </c>
      <c r="V249">
        <v>2.1000000000000001E-2</v>
      </c>
      <c r="W249">
        <v>0.04</v>
      </c>
      <c r="X249">
        <v>0.77800000000000002</v>
      </c>
      <c r="Y249">
        <v>2.1999999999999999E-2</v>
      </c>
      <c r="Z249">
        <v>46.53</v>
      </c>
      <c r="AA249">
        <v>9771.2999999999993</v>
      </c>
      <c r="AB249">
        <v>6466.3877080000002</v>
      </c>
      <c r="AC249">
        <v>3304.912292</v>
      </c>
      <c r="AD249">
        <v>71.027557999999999</v>
      </c>
      <c r="AE249">
        <v>2.2000000000000002</v>
      </c>
      <c r="AF249">
        <v>46.483469999999997</v>
      </c>
      <c r="AG249">
        <v>7727.3126419999999</v>
      </c>
      <c r="AH249">
        <v>2034.216058</v>
      </c>
      <c r="AI249">
        <v>43.762138999999998</v>
      </c>
      <c r="AJ249">
        <v>3.4</v>
      </c>
      <c r="AK249">
        <v>12479.949494</v>
      </c>
      <c r="AL249">
        <v>2371.25</v>
      </c>
      <c r="AM249">
        <v>33.530126000000003</v>
      </c>
      <c r="AN249" t="s">
        <v>790</v>
      </c>
      <c r="AO249" t="s">
        <v>791</v>
      </c>
      <c r="AR249">
        <v>0</v>
      </c>
      <c r="AS249">
        <v>0</v>
      </c>
      <c r="AT249">
        <v>248</v>
      </c>
    </row>
    <row r="250" spans="1:46" x14ac:dyDescent="0.25">
      <c r="A250">
        <v>24</v>
      </c>
      <c r="B250">
        <v>31</v>
      </c>
      <c r="C250">
        <v>704700</v>
      </c>
      <c r="D250">
        <v>24031704700</v>
      </c>
      <c r="E250">
        <v>7047</v>
      </c>
      <c r="F250" t="s">
        <v>792</v>
      </c>
      <c r="G250" t="s">
        <v>47</v>
      </c>
      <c r="H250" t="s">
        <v>48</v>
      </c>
      <c r="I250">
        <v>1993272</v>
      </c>
      <c r="J250">
        <v>0</v>
      </c>
      <c r="K250">
        <v>24031704700</v>
      </c>
      <c r="L250">
        <v>704700</v>
      </c>
      <c r="M250">
        <v>0</v>
      </c>
      <c r="N250">
        <v>704700</v>
      </c>
      <c r="O250">
        <v>76.8</v>
      </c>
      <c r="P250">
        <v>17</v>
      </c>
      <c r="Q250">
        <v>6.2</v>
      </c>
      <c r="R250">
        <v>4124</v>
      </c>
      <c r="S250">
        <v>2.4E-2</v>
      </c>
      <c r="T250">
        <v>1.6E-2</v>
      </c>
      <c r="U250">
        <v>234659</v>
      </c>
      <c r="V250">
        <v>2.8000000000000001E-2</v>
      </c>
      <c r="W250">
        <v>5.6000000000000001E-2</v>
      </c>
      <c r="X250">
        <v>0.873</v>
      </c>
      <c r="Y250">
        <v>0</v>
      </c>
      <c r="Z250">
        <v>0</v>
      </c>
      <c r="AA250">
        <v>0</v>
      </c>
      <c r="AB250">
        <v>0</v>
      </c>
      <c r="AC250">
        <v>0</v>
      </c>
      <c r="AD250">
        <v>0</v>
      </c>
      <c r="AE250">
        <v>0</v>
      </c>
      <c r="AF250">
        <v>0</v>
      </c>
      <c r="AG250">
        <v>0</v>
      </c>
      <c r="AH250">
        <v>0</v>
      </c>
      <c r="AI250">
        <v>0</v>
      </c>
      <c r="AJ250">
        <v>0</v>
      </c>
      <c r="AK250">
        <v>0</v>
      </c>
      <c r="AL250">
        <v>0</v>
      </c>
      <c r="AM250">
        <v>0</v>
      </c>
      <c r="AN250" t="s">
        <v>793</v>
      </c>
      <c r="AO250" t="s">
        <v>794</v>
      </c>
      <c r="AR250">
        <v>0</v>
      </c>
      <c r="AS250">
        <v>0</v>
      </c>
      <c r="AT250">
        <v>249</v>
      </c>
    </row>
    <row r="251" spans="1:46" x14ac:dyDescent="0.25">
      <c r="A251">
        <v>24</v>
      </c>
      <c r="B251">
        <v>31</v>
      </c>
      <c r="C251">
        <v>701703</v>
      </c>
      <c r="D251">
        <v>24031701703</v>
      </c>
      <c r="E251">
        <v>7017.03</v>
      </c>
      <c r="F251" t="s">
        <v>795</v>
      </c>
      <c r="G251" t="s">
        <v>47</v>
      </c>
      <c r="H251" t="s">
        <v>48</v>
      </c>
      <c r="I251">
        <v>1101514</v>
      </c>
      <c r="J251">
        <v>0</v>
      </c>
      <c r="K251">
        <v>24031701703</v>
      </c>
      <c r="L251">
        <v>701703</v>
      </c>
      <c r="M251">
        <v>0</v>
      </c>
      <c r="N251">
        <v>701703</v>
      </c>
      <c r="O251">
        <v>71.599999999999994</v>
      </c>
      <c r="P251">
        <v>26.1</v>
      </c>
      <c r="Q251">
        <v>2.2999999999999998</v>
      </c>
      <c r="R251">
        <v>3571</v>
      </c>
      <c r="S251">
        <v>5.7000000000000002E-2</v>
      </c>
      <c r="T251">
        <v>0.05</v>
      </c>
      <c r="U251">
        <v>80565</v>
      </c>
      <c r="V251">
        <v>0.40699999999999997</v>
      </c>
      <c r="W251">
        <v>0.17699999999999999</v>
      </c>
      <c r="X251">
        <v>0.56200000000000006</v>
      </c>
      <c r="Y251">
        <v>0.114</v>
      </c>
      <c r="Z251">
        <v>407.09399999999999</v>
      </c>
      <c r="AA251">
        <v>85489.74</v>
      </c>
      <c r="AB251">
        <v>40988.468853999999</v>
      </c>
      <c r="AC251">
        <v>44501.271145999999</v>
      </c>
      <c r="AD251">
        <v>109.314485</v>
      </c>
      <c r="AE251">
        <v>11.4</v>
      </c>
      <c r="AF251">
        <v>407.09399999999999</v>
      </c>
      <c r="AG251">
        <v>43409.696991999997</v>
      </c>
      <c r="AH251">
        <v>42080.043008000001</v>
      </c>
      <c r="AI251">
        <v>103.366896</v>
      </c>
      <c r="AJ251">
        <v>11.2</v>
      </c>
      <c r="AK251">
        <v>54751.110639999999</v>
      </c>
      <c r="AL251">
        <v>32813.85</v>
      </c>
      <c r="AM251">
        <v>78.694813999999994</v>
      </c>
      <c r="AN251" t="s">
        <v>796</v>
      </c>
      <c r="AO251" t="s">
        <v>797</v>
      </c>
      <c r="AR251">
        <v>0</v>
      </c>
      <c r="AS251">
        <v>0</v>
      </c>
      <c r="AT251">
        <v>250</v>
      </c>
    </row>
    <row r="252" spans="1:46" x14ac:dyDescent="0.25">
      <c r="A252">
        <v>24</v>
      </c>
      <c r="B252">
        <v>33</v>
      </c>
      <c r="C252">
        <v>805602</v>
      </c>
      <c r="D252">
        <v>24033805602</v>
      </c>
      <c r="E252">
        <v>8056.02</v>
      </c>
      <c r="F252" t="s">
        <v>798</v>
      </c>
      <c r="G252" t="s">
        <v>47</v>
      </c>
      <c r="H252" t="s">
        <v>48</v>
      </c>
      <c r="I252">
        <v>285319</v>
      </c>
      <c r="J252">
        <v>0</v>
      </c>
      <c r="K252">
        <v>24033805602</v>
      </c>
      <c r="L252">
        <v>805602</v>
      </c>
      <c r="M252">
        <v>0</v>
      </c>
      <c r="N252">
        <v>805602</v>
      </c>
      <c r="O252">
        <v>76</v>
      </c>
      <c r="P252">
        <v>17.3</v>
      </c>
      <c r="Q252">
        <v>6.7</v>
      </c>
      <c r="R252">
        <v>5853</v>
      </c>
      <c r="S252">
        <v>7.5999999999999998E-2</v>
      </c>
      <c r="T252">
        <v>0.182</v>
      </c>
      <c r="U252">
        <v>56250</v>
      </c>
      <c r="V252">
        <v>5.3999999999999999E-2</v>
      </c>
      <c r="W252">
        <v>0.89300000000000002</v>
      </c>
      <c r="X252">
        <v>7.2999999999999995E-2</v>
      </c>
      <c r="Y252">
        <v>7.0999999999999994E-2</v>
      </c>
      <c r="Z252">
        <v>415.56299999999999</v>
      </c>
      <c r="AA252">
        <v>87268.23</v>
      </c>
      <c r="AB252">
        <v>44111.357231000002</v>
      </c>
      <c r="AC252">
        <v>43156.872769000001</v>
      </c>
      <c r="AD252">
        <v>103.85157700000001</v>
      </c>
      <c r="AE252">
        <v>7.1</v>
      </c>
      <c r="AF252">
        <v>415.56299999999999</v>
      </c>
      <c r="AG252">
        <v>46342.957628999997</v>
      </c>
      <c r="AH252">
        <v>40925.272370999999</v>
      </c>
      <c r="AI252">
        <v>98.481511999999995</v>
      </c>
      <c r="AJ252">
        <v>13.3</v>
      </c>
      <c r="AK252">
        <v>77662.778928</v>
      </c>
      <c r="AL252">
        <v>81873.38</v>
      </c>
      <c r="AM252">
        <v>107.771241</v>
      </c>
      <c r="AN252" t="s">
        <v>799</v>
      </c>
      <c r="AO252" t="s">
        <v>800</v>
      </c>
      <c r="AR252">
        <v>0</v>
      </c>
      <c r="AS252">
        <v>0</v>
      </c>
      <c r="AT252">
        <v>251</v>
      </c>
    </row>
    <row r="253" spans="1:46" x14ac:dyDescent="0.25">
      <c r="A253">
        <v>24</v>
      </c>
      <c r="B253">
        <v>33</v>
      </c>
      <c r="C253">
        <v>800412</v>
      </c>
      <c r="D253">
        <v>24033800412</v>
      </c>
      <c r="E253">
        <v>8004.12</v>
      </c>
      <c r="F253" t="s">
        <v>801</v>
      </c>
      <c r="G253" t="s">
        <v>47</v>
      </c>
      <c r="H253" t="s">
        <v>48</v>
      </c>
      <c r="I253">
        <v>2161864</v>
      </c>
      <c r="J253">
        <v>0</v>
      </c>
      <c r="K253">
        <v>24033800412</v>
      </c>
      <c r="L253">
        <v>800412</v>
      </c>
      <c r="M253">
        <v>0</v>
      </c>
      <c r="N253">
        <v>800412</v>
      </c>
      <c r="O253">
        <v>77.8</v>
      </c>
      <c r="P253">
        <v>20.6</v>
      </c>
      <c r="Q253">
        <v>1.5</v>
      </c>
      <c r="R253">
        <v>3116</v>
      </c>
      <c r="S253">
        <v>0.106</v>
      </c>
      <c r="T253">
        <v>0.114</v>
      </c>
      <c r="U253">
        <v>61321</v>
      </c>
      <c r="V253">
        <v>0.71599999999999997</v>
      </c>
      <c r="W253">
        <v>6.6000000000000003E-2</v>
      </c>
      <c r="X253">
        <v>0.56000000000000005</v>
      </c>
      <c r="Y253">
        <v>0.19900000000000001</v>
      </c>
      <c r="Z253">
        <v>619.46391600000004</v>
      </c>
      <c r="AA253">
        <v>130087.42236</v>
      </c>
      <c r="AB253">
        <v>95476.511945999999</v>
      </c>
      <c r="AC253">
        <v>34610.910413999998</v>
      </c>
      <c r="AD253">
        <v>55.872359000000003</v>
      </c>
      <c r="AE253">
        <v>19.899999999999999</v>
      </c>
      <c r="AF253">
        <v>619.46391600000004</v>
      </c>
      <c r="AG253">
        <v>96526.527545999998</v>
      </c>
      <c r="AH253">
        <v>33560.894813999999</v>
      </c>
      <c r="AI253">
        <v>54.177320000000002</v>
      </c>
      <c r="AJ253">
        <v>17.8</v>
      </c>
      <c r="AK253">
        <v>97205.591895999998</v>
      </c>
      <c r="AL253">
        <v>22858.97</v>
      </c>
      <c r="AM253">
        <v>39.981684000000001</v>
      </c>
      <c r="AN253" t="s">
        <v>802</v>
      </c>
      <c r="AO253" t="s">
        <v>803</v>
      </c>
      <c r="AR253">
        <v>0</v>
      </c>
      <c r="AS253">
        <v>0</v>
      </c>
      <c r="AT253">
        <v>252</v>
      </c>
    </row>
    <row r="254" spans="1:46" x14ac:dyDescent="0.25">
      <c r="A254">
        <v>24</v>
      </c>
      <c r="B254">
        <v>33</v>
      </c>
      <c r="C254">
        <v>806711</v>
      </c>
      <c r="D254">
        <v>24033806711</v>
      </c>
      <c r="E254">
        <v>8067.11</v>
      </c>
      <c r="F254" t="s">
        <v>804</v>
      </c>
      <c r="G254" t="s">
        <v>47</v>
      </c>
      <c r="H254" t="s">
        <v>48</v>
      </c>
      <c r="I254">
        <v>1420254</v>
      </c>
      <c r="J254">
        <v>0</v>
      </c>
      <c r="K254">
        <v>24033806711</v>
      </c>
      <c r="L254">
        <v>806711</v>
      </c>
      <c r="M254">
        <v>0</v>
      </c>
      <c r="N254">
        <v>806711</v>
      </c>
      <c r="O254">
        <v>90.7</v>
      </c>
      <c r="P254">
        <v>6.1</v>
      </c>
      <c r="Q254">
        <v>3.2</v>
      </c>
      <c r="R254">
        <v>4709</v>
      </c>
      <c r="S254">
        <v>7.9000000000000001E-2</v>
      </c>
      <c r="T254">
        <v>6.2E-2</v>
      </c>
      <c r="U254">
        <v>58768</v>
      </c>
      <c r="V254">
        <v>0.73</v>
      </c>
      <c r="W254">
        <v>0.11700000000000001</v>
      </c>
      <c r="X254">
        <v>0.41299999999999998</v>
      </c>
      <c r="Y254">
        <v>0.185</v>
      </c>
      <c r="Z254">
        <v>871.16499999999996</v>
      </c>
      <c r="AA254">
        <v>182944.65</v>
      </c>
      <c r="AB254">
        <v>131120.068891</v>
      </c>
      <c r="AC254">
        <v>51824.581108999999</v>
      </c>
      <c r="AD254">
        <v>59.488824000000001</v>
      </c>
      <c r="AE254">
        <v>18.5</v>
      </c>
      <c r="AF254">
        <v>870.29383499999994</v>
      </c>
      <c r="AG254">
        <v>133416.97435999999</v>
      </c>
      <c r="AH254">
        <v>49344.730989999996</v>
      </c>
      <c r="AI254">
        <v>56.698931999999999</v>
      </c>
      <c r="AJ254">
        <v>16.7</v>
      </c>
      <c r="AK254">
        <v>116739.53688699999</v>
      </c>
      <c r="AL254">
        <v>49281.84</v>
      </c>
      <c r="AM254">
        <v>62.336472000000001</v>
      </c>
      <c r="AN254" t="s">
        <v>805</v>
      </c>
      <c r="AO254" t="s">
        <v>806</v>
      </c>
      <c r="AR254">
        <v>0</v>
      </c>
      <c r="AS254">
        <v>0</v>
      </c>
      <c r="AT254">
        <v>253</v>
      </c>
    </row>
    <row r="255" spans="1:46" x14ac:dyDescent="0.25">
      <c r="A255">
        <v>24</v>
      </c>
      <c r="B255">
        <v>31</v>
      </c>
      <c r="C255">
        <v>705903</v>
      </c>
      <c r="D255">
        <v>24031705903</v>
      </c>
      <c r="E255">
        <v>7059.03</v>
      </c>
      <c r="F255" t="s">
        <v>807</v>
      </c>
      <c r="G255" t="s">
        <v>47</v>
      </c>
      <c r="H255" t="s">
        <v>48</v>
      </c>
      <c r="I255">
        <v>2855781</v>
      </c>
      <c r="J255">
        <v>0</v>
      </c>
      <c r="K255">
        <v>24031705903</v>
      </c>
      <c r="L255">
        <v>705903</v>
      </c>
      <c r="M255">
        <v>0</v>
      </c>
      <c r="N255">
        <v>705903</v>
      </c>
      <c r="O255">
        <v>86.5</v>
      </c>
      <c r="P255">
        <v>13.1</v>
      </c>
      <c r="Q255">
        <v>0.5</v>
      </c>
      <c r="R255">
        <v>4408</v>
      </c>
      <c r="S255">
        <v>1.7000000000000001E-2</v>
      </c>
      <c r="T255">
        <v>1.7000000000000001E-2</v>
      </c>
      <c r="U255">
        <v>203750</v>
      </c>
      <c r="V255">
        <v>3.0000000000000001E-3</v>
      </c>
      <c r="W255">
        <v>8.5999999999999993E-2</v>
      </c>
      <c r="X255">
        <v>0.91900000000000004</v>
      </c>
      <c r="Y255">
        <v>0</v>
      </c>
      <c r="Z255">
        <v>0</v>
      </c>
      <c r="AA255">
        <v>0</v>
      </c>
      <c r="AB255">
        <v>0</v>
      </c>
      <c r="AC255">
        <v>0</v>
      </c>
      <c r="AD255">
        <v>0</v>
      </c>
      <c r="AE255">
        <v>0</v>
      </c>
      <c r="AF255">
        <v>0</v>
      </c>
      <c r="AG255">
        <v>0</v>
      </c>
      <c r="AH255">
        <v>0</v>
      </c>
      <c r="AI255">
        <v>0</v>
      </c>
      <c r="AJ255">
        <v>0.6</v>
      </c>
      <c r="AK255">
        <v>4964.2071340000002</v>
      </c>
      <c r="AL255">
        <v>781.39</v>
      </c>
      <c r="AM255">
        <v>28.559681000000001</v>
      </c>
      <c r="AN255" t="s">
        <v>808</v>
      </c>
      <c r="AO255" t="s">
        <v>809</v>
      </c>
      <c r="AR255">
        <v>0</v>
      </c>
      <c r="AS255">
        <v>0</v>
      </c>
      <c r="AT255">
        <v>254</v>
      </c>
    </row>
    <row r="256" spans="1:46" x14ac:dyDescent="0.25">
      <c r="A256">
        <v>24</v>
      </c>
      <c r="B256">
        <v>31</v>
      </c>
      <c r="C256">
        <v>705902</v>
      </c>
      <c r="D256">
        <v>24031705902</v>
      </c>
      <c r="E256">
        <v>7059.02</v>
      </c>
      <c r="F256" t="s">
        <v>810</v>
      </c>
      <c r="G256" t="s">
        <v>47</v>
      </c>
      <c r="H256" t="s">
        <v>48</v>
      </c>
      <c r="I256">
        <v>3642347</v>
      </c>
      <c r="J256">
        <v>10702</v>
      </c>
      <c r="K256">
        <v>24031705902</v>
      </c>
      <c r="L256">
        <v>705902</v>
      </c>
      <c r="M256">
        <v>0</v>
      </c>
      <c r="N256">
        <v>705902</v>
      </c>
      <c r="O256">
        <v>89.7</v>
      </c>
      <c r="P256">
        <v>10.4</v>
      </c>
      <c r="Q256">
        <v>0</v>
      </c>
      <c r="R256">
        <v>4312</v>
      </c>
      <c r="S256">
        <v>6.2E-2</v>
      </c>
      <c r="T256">
        <v>8.9999999999999993E-3</v>
      </c>
      <c r="U256">
        <v>190066</v>
      </c>
      <c r="V256">
        <v>0.03</v>
      </c>
      <c r="W256">
        <v>5.7000000000000002E-2</v>
      </c>
      <c r="X256">
        <v>0.88100000000000001</v>
      </c>
      <c r="Y256">
        <v>2.8000000000000001E-2</v>
      </c>
      <c r="Z256">
        <v>120.856736</v>
      </c>
      <c r="AA256">
        <v>25379.914560000001</v>
      </c>
      <c r="AB256">
        <v>24846.917894999999</v>
      </c>
      <c r="AC256">
        <v>532.99666500000001</v>
      </c>
      <c r="AD256">
        <v>4.4101530000000002</v>
      </c>
      <c r="AE256">
        <v>2.8</v>
      </c>
      <c r="AF256">
        <v>120.615264</v>
      </c>
      <c r="AG256">
        <v>24868.532165000001</v>
      </c>
      <c r="AH256">
        <v>460.67327499999999</v>
      </c>
      <c r="AI256">
        <v>3.8193609999999998</v>
      </c>
      <c r="AJ256">
        <v>2.9</v>
      </c>
      <c r="AK256">
        <v>24814.761415000001</v>
      </c>
      <c r="AL256">
        <v>1268.71</v>
      </c>
      <c r="AM256">
        <v>10.214467000000001</v>
      </c>
      <c r="AN256" t="s">
        <v>811</v>
      </c>
      <c r="AO256" t="s">
        <v>812</v>
      </c>
      <c r="AR256">
        <v>0</v>
      </c>
      <c r="AS256">
        <v>0</v>
      </c>
      <c r="AT256">
        <v>255</v>
      </c>
    </row>
    <row r="257" spans="1:46" x14ac:dyDescent="0.25">
      <c r="A257">
        <v>24</v>
      </c>
      <c r="B257">
        <v>33</v>
      </c>
      <c r="C257">
        <v>800413</v>
      </c>
      <c r="D257">
        <v>24033800413</v>
      </c>
      <c r="E257">
        <v>8004.13</v>
      </c>
      <c r="F257" t="s">
        <v>813</v>
      </c>
      <c r="G257" t="s">
        <v>47</v>
      </c>
      <c r="H257" t="s">
        <v>48</v>
      </c>
      <c r="I257">
        <v>1481388</v>
      </c>
      <c r="J257">
        <v>5483</v>
      </c>
      <c r="K257">
        <v>24033800413</v>
      </c>
      <c r="L257">
        <v>800413</v>
      </c>
      <c r="M257">
        <v>0</v>
      </c>
      <c r="N257">
        <v>800413</v>
      </c>
      <c r="O257">
        <v>78</v>
      </c>
      <c r="P257">
        <v>21.9</v>
      </c>
      <c r="Q257">
        <v>0</v>
      </c>
      <c r="R257">
        <v>3926</v>
      </c>
      <c r="S257">
        <v>7.0000000000000007E-2</v>
      </c>
      <c r="T257">
        <v>0.13700000000000001</v>
      </c>
      <c r="U257">
        <v>87682</v>
      </c>
      <c r="V257">
        <v>0.88200000000000001</v>
      </c>
      <c r="W257">
        <v>1.9E-2</v>
      </c>
      <c r="X257">
        <v>0.50900000000000001</v>
      </c>
      <c r="Y257">
        <v>0.20200000000000001</v>
      </c>
      <c r="Z257">
        <v>792.25894800000003</v>
      </c>
      <c r="AA257">
        <v>166374.37908000001</v>
      </c>
      <c r="AB257">
        <v>140184.75658399999</v>
      </c>
      <c r="AC257">
        <v>26189.622496</v>
      </c>
      <c r="AD257">
        <v>33.056896999999999</v>
      </c>
      <c r="AE257">
        <v>20.2</v>
      </c>
      <c r="AF257">
        <v>793.05200000000002</v>
      </c>
      <c r="AG257">
        <v>142313.537476</v>
      </c>
      <c r="AH257">
        <v>24227.382524000001</v>
      </c>
      <c r="AI257">
        <v>30.549551000000001</v>
      </c>
      <c r="AJ257">
        <v>16.8</v>
      </c>
      <c r="AK257">
        <v>110684.24475</v>
      </c>
      <c r="AL257">
        <v>15829.84</v>
      </c>
      <c r="AM257">
        <v>26.275855</v>
      </c>
      <c r="AN257" t="s">
        <v>814</v>
      </c>
      <c r="AO257" t="s">
        <v>815</v>
      </c>
      <c r="AR257">
        <v>0</v>
      </c>
      <c r="AS257">
        <v>0</v>
      </c>
      <c r="AT257">
        <v>256</v>
      </c>
    </row>
    <row r="258" spans="1:46" x14ac:dyDescent="0.25">
      <c r="A258">
        <v>24</v>
      </c>
      <c r="B258">
        <v>33</v>
      </c>
      <c r="C258">
        <v>805801</v>
      </c>
      <c r="D258">
        <v>24033805801</v>
      </c>
      <c r="E258">
        <v>8058.01</v>
      </c>
      <c r="F258" t="s">
        <v>816</v>
      </c>
      <c r="G258" t="s">
        <v>47</v>
      </c>
      <c r="H258" t="s">
        <v>48</v>
      </c>
      <c r="I258">
        <v>1425047</v>
      </c>
      <c r="J258">
        <v>2070</v>
      </c>
      <c r="K258">
        <v>24033805801</v>
      </c>
      <c r="L258">
        <v>805801</v>
      </c>
      <c r="M258">
        <v>0</v>
      </c>
      <c r="N258">
        <v>805801</v>
      </c>
      <c r="O258">
        <v>75.3</v>
      </c>
      <c r="P258">
        <v>23.1</v>
      </c>
      <c r="Q258">
        <v>1.6</v>
      </c>
      <c r="R258">
        <v>4594</v>
      </c>
      <c r="S258">
        <v>0.14000000000000001</v>
      </c>
      <c r="T258">
        <v>0.191</v>
      </c>
      <c r="U258">
        <v>74063</v>
      </c>
      <c r="V258">
        <v>0.318</v>
      </c>
      <c r="W258">
        <v>0.65700000000000003</v>
      </c>
      <c r="X258">
        <v>0.748</v>
      </c>
      <c r="Y258">
        <v>8.7999999999999995E-2</v>
      </c>
      <c r="Z258">
        <v>404.27199999999999</v>
      </c>
      <c r="AA258">
        <v>84897.12</v>
      </c>
      <c r="AB258">
        <v>42995.339881</v>
      </c>
      <c r="AC258">
        <v>41901.780119000003</v>
      </c>
      <c r="AD258">
        <v>103.64749500000001</v>
      </c>
      <c r="AE258">
        <v>8.8000000000000007</v>
      </c>
      <c r="AF258">
        <v>403.867728</v>
      </c>
      <c r="AG258">
        <v>45025.779885000004</v>
      </c>
      <c r="AH258">
        <v>39786.442994999998</v>
      </c>
      <c r="AI258">
        <v>98.513548</v>
      </c>
      <c r="AJ258">
        <v>10.1</v>
      </c>
      <c r="AK258">
        <v>43791.898544999996</v>
      </c>
      <c r="AL258">
        <v>53095.38</v>
      </c>
      <c r="AM258">
        <v>115.082497</v>
      </c>
      <c r="AN258" t="s">
        <v>817</v>
      </c>
      <c r="AO258" t="s">
        <v>818</v>
      </c>
      <c r="AR258">
        <v>0</v>
      </c>
      <c r="AS258">
        <v>0</v>
      </c>
      <c r="AT258">
        <v>257</v>
      </c>
    </row>
    <row r="259" spans="1:46" x14ac:dyDescent="0.25">
      <c r="A259">
        <v>24</v>
      </c>
      <c r="B259">
        <v>33</v>
      </c>
      <c r="C259">
        <v>800504</v>
      </c>
      <c r="D259">
        <v>24033800504</v>
      </c>
      <c r="E259">
        <v>8005.04</v>
      </c>
      <c r="F259" t="s">
        <v>819</v>
      </c>
      <c r="G259" t="s">
        <v>47</v>
      </c>
      <c r="H259" t="s">
        <v>48</v>
      </c>
      <c r="I259">
        <v>9816286</v>
      </c>
      <c r="J259">
        <v>40578</v>
      </c>
      <c r="K259">
        <v>24033800504</v>
      </c>
      <c r="L259">
        <v>800504</v>
      </c>
      <c r="M259">
        <v>0</v>
      </c>
      <c r="N259">
        <v>800504</v>
      </c>
      <c r="O259">
        <v>95</v>
      </c>
      <c r="P259">
        <v>4.4000000000000004</v>
      </c>
      <c r="Q259">
        <v>0.5</v>
      </c>
      <c r="R259">
        <v>4995</v>
      </c>
      <c r="S259">
        <v>4.3999999999999997E-2</v>
      </c>
      <c r="T259">
        <v>2.1999999999999999E-2</v>
      </c>
      <c r="U259">
        <v>109814</v>
      </c>
      <c r="V259">
        <v>0.19700000000000001</v>
      </c>
      <c r="W259">
        <v>0.123</v>
      </c>
      <c r="X259">
        <v>0.88200000000000001</v>
      </c>
      <c r="Y259">
        <v>5.0999999999999997E-2</v>
      </c>
      <c r="Z259">
        <v>254.49025499999999</v>
      </c>
      <c r="AA259">
        <v>53442.953549999998</v>
      </c>
      <c r="AB259">
        <v>41407.877683999999</v>
      </c>
      <c r="AC259">
        <v>12035.075865999999</v>
      </c>
      <c r="AD259">
        <v>47.290909999999997</v>
      </c>
      <c r="AE259">
        <v>5.0999999999999996</v>
      </c>
      <c r="AF259">
        <v>254.745</v>
      </c>
      <c r="AG259">
        <v>46220.597353999998</v>
      </c>
      <c r="AH259">
        <v>7275.8526460000003</v>
      </c>
      <c r="AI259">
        <v>28.561316999999999</v>
      </c>
      <c r="AJ259">
        <v>4.7</v>
      </c>
      <c r="AK259">
        <v>43595.891090999998</v>
      </c>
      <c r="AL259">
        <v>4125.5600000000004</v>
      </c>
      <c r="AM259">
        <v>18.154674</v>
      </c>
      <c r="AN259" t="s">
        <v>820</v>
      </c>
      <c r="AO259" t="s">
        <v>821</v>
      </c>
      <c r="AR259">
        <v>0</v>
      </c>
      <c r="AS259">
        <v>0</v>
      </c>
      <c r="AT259">
        <v>258</v>
      </c>
    </row>
    <row r="260" spans="1:46" x14ac:dyDescent="0.25">
      <c r="A260">
        <v>51</v>
      </c>
      <c r="B260">
        <v>59</v>
      </c>
      <c r="C260">
        <v>480801</v>
      </c>
      <c r="D260">
        <v>51059480801</v>
      </c>
      <c r="E260">
        <v>4808.01</v>
      </c>
      <c r="F260" t="s">
        <v>822</v>
      </c>
      <c r="G260" t="s">
        <v>47</v>
      </c>
      <c r="H260" t="s">
        <v>48</v>
      </c>
      <c r="I260">
        <v>2307603</v>
      </c>
      <c r="J260">
        <v>1564</v>
      </c>
      <c r="K260">
        <v>51059480801</v>
      </c>
      <c r="L260">
        <v>480801</v>
      </c>
      <c r="M260">
        <v>0</v>
      </c>
      <c r="N260">
        <v>480801</v>
      </c>
      <c r="O260">
        <v>86.9</v>
      </c>
      <c r="P260">
        <v>9.6999999999999993</v>
      </c>
      <c r="Q260">
        <v>3.4</v>
      </c>
      <c r="R260">
        <v>5232</v>
      </c>
      <c r="S260">
        <v>4.7E-2</v>
      </c>
      <c r="T260">
        <v>0.05</v>
      </c>
      <c r="U260">
        <v>96375</v>
      </c>
      <c r="V260">
        <v>0.182</v>
      </c>
      <c r="W260">
        <v>0.35599999999999998</v>
      </c>
      <c r="X260">
        <v>0.77100000000000002</v>
      </c>
      <c r="Y260">
        <v>3.5999999999999997E-2</v>
      </c>
      <c r="Z260">
        <v>188.352</v>
      </c>
      <c r="AA260">
        <v>39553.919999999998</v>
      </c>
      <c r="AB260">
        <v>25265.251937000001</v>
      </c>
      <c r="AC260">
        <v>14288.668062999999</v>
      </c>
      <c r="AD260">
        <v>75.861514999999997</v>
      </c>
      <c r="AE260">
        <v>3.6</v>
      </c>
      <c r="AF260">
        <v>188.16364799999999</v>
      </c>
      <c r="AG260">
        <v>30331.340404999999</v>
      </c>
      <c r="AH260">
        <v>9183.0256750000008</v>
      </c>
      <c r="AI260">
        <v>48.803398999999999</v>
      </c>
      <c r="AJ260">
        <v>4.5999999999999996</v>
      </c>
      <c r="AK260">
        <v>40090.994662999998</v>
      </c>
      <c r="AL260">
        <v>8672.69</v>
      </c>
      <c r="AM260">
        <v>37.348779</v>
      </c>
      <c r="AN260" t="s">
        <v>823</v>
      </c>
      <c r="AO260" t="s">
        <v>824</v>
      </c>
      <c r="AR260">
        <v>0</v>
      </c>
      <c r="AS260">
        <v>0</v>
      </c>
      <c r="AT260">
        <v>259</v>
      </c>
    </row>
    <row r="261" spans="1:46" x14ac:dyDescent="0.25">
      <c r="A261">
        <v>24</v>
      </c>
      <c r="B261">
        <v>31</v>
      </c>
      <c r="C261">
        <v>701800</v>
      </c>
      <c r="D261">
        <v>24031701800</v>
      </c>
      <c r="E261">
        <v>7018</v>
      </c>
      <c r="F261" t="s">
        <v>825</v>
      </c>
      <c r="G261" t="s">
        <v>47</v>
      </c>
      <c r="H261" t="s">
        <v>48</v>
      </c>
      <c r="I261">
        <v>1544421</v>
      </c>
      <c r="J261">
        <v>4681</v>
      </c>
      <c r="K261">
        <v>24031701800</v>
      </c>
      <c r="L261">
        <v>701800</v>
      </c>
      <c r="M261">
        <v>0</v>
      </c>
      <c r="N261">
        <v>701800</v>
      </c>
      <c r="O261">
        <v>58.7</v>
      </c>
      <c r="P261">
        <v>37.6</v>
      </c>
      <c r="Q261">
        <v>3.8</v>
      </c>
      <c r="R261">
        <v>5130</v>
      </c>
      <c r="S261">
        <v>6.7000000000000004E-2</v>
      </c>
      <c r="T261">
        <v>9.2999999999999999E-2</v>
      </c>
      <c r="U261">
        <v>63355</v>
      </c>
      <c r="V261">
        <v>0.47299999999999998</v>
      </c>
      <c r="W261">
        <v>4.2999999999999997E-2</v>
      </c>
      <c r="X261">
        <v>0.52900000000000003</v>
      </c>
      <c r="Y261">
        <v>0.16</v>
      </c>
      <c r="Z261">
        <v>821.62080000000003</v>
      </c>
      <c r="AA261">
        <v>172540.36799999999</v>
      </c>
      <c r="AB261">
        <v>98227.934120000005</v>
      </c>
      <c r="AC261">
        <v>74312.433879999997</v>
      </c>
      <c r="AD261">
        <v>90.446145000000001</v>
      </c>
      <c r="AE261">
        <v>16</v>
      </c>
      <c r="AF261">
        <v>820.8</v>
      </c>
      <c r="AG261">
        <v>98910.846386999998</v>
      </c>
      <c r="AH261">
        <v>73457.153613000002</v>
      </c>
      <c r="AI261">
        <v>89.494583000000006</v>
      </c>
      <c r="AJ261">
        <v>16.399999999999999</v>
      </c>
      <c r="AK261">
        <v>124391.16194200001</v>
      </c>
      <c r="AL261">
        <v>35410.44</v>
      </c>
      <c r="AM261">
        <v>46.533901999999998</v>
      </c>
      <c r="AN261" t="s">
        <v>826</v>
      </c>
      <c r="AO261" t="s">
        <v>827</v>
      </c>
      <c r="AR261">
        <v>0</v>
      </c>
      <c r="AS261">
        <v>0</v>
      </c>
      <c r="AT261">
        <v>260</v>
      </c>
    </row>
    <row r="262" spans="1:46" x14ac:dyDescent="0.25">
      <c r="A262">
        <v>24</v>
      </c>
      <c r="B262">
        <v>31</v>
      </c>
      <c r="C262">
        <v>704805</v>
      </c>
      <c r="D262">
        <v>24031704805</v>
      </c>
      <c r="E262">
        <v>7048.05</v>
      </c>
      <c r="F262" t="s">
        <v>828</v>
      </c>
      <c r="G262" t="s">
        <v>47</v>
      </c>
      <c r="H262" t="s">
        <v>48</v>
      </c>
      <c r="I262">
        <v>310144</v>
      </c>
      <c r="J262">
        <v>0</v>
      </c>
      <c r="K262">
        <v>24031704805</v>
      </c>
      <c r="L262">
        <v>704805</v>
      </c>
      <c r="M262">
        <v>0</v>
      </c>
      <c r="N262">
        <v>704805</v>
      </c>
      <c r="O262">
        <v>58.7</v>
      </c>
      <c r="P262">
        <v>33.5</v>
      </c>
      <c r="Q262">
        <v>7.8</v>
      </c>
      <c r="R262">
        <v>1678</v>
      </c>
      <c r="S262">
        <v>6.0999999999999999E-2</v>
      </c>
      <c r="T262">
        <v>0.129</v>
      </c>
      <c r="U262">
        <v>102098</v>
      </c>
      <c r="V262">
        <v>7.9000000000000001E-2</v>
      </c>
      <c r="W262">
        <v>4.1000000000000002E-2</v>
      </c>
      <c r="X262">
        <v>0.16</v>
      </c>
      <c r="Y262">
        <v>0.155</v>
      </c>
      <c r="Z262">
        <v>260.08999999999997</v>
      </c>
      <c r="AA262">
        <v>54618.9</v>
      </c>
      <c r="AB262">
        <v>48527.395687999997</v>
      </c>
      <c r="AC262">
        <v>6091.504312</v>
      </c>
      <c r="AD262">
        <v>23.420756000000001</v>
      </c>
      <c r="AE262">
        <v>15.5</v>
      </c>
      <c r="AF262">
        <v>260.08999999999997</v>
      </c>
      <c r="AG262">
        <v>48333.659315999997</v>
      </c>
      <c r="AH262">
        <v>6285.2406840000003</v>
      </c>
      <c r="AI262">
        <v>24.165638000000001</v>
      </c>
      <c r="AJ262">
        <v>14.7</v>
      </c>
      <c r="AK262">
        <v>34388.638923999999</v>
      </c>
      <c r="AL262">
        <v>13922.91</v>
      </c>
      <c r="AM262">
        <v>60.519925000000001</v>
      </c>
      <c r="AN262" t="s">
        <v>829</v>
      </c>
      <c r="AO262" t="s">
        <v>830</v>
      </c>
      <c r="AR262">
        <v>0</v>
      </c>
      <c r="AS262">
        <v>0</v>
      </c>
      <c r="AT262">
        <v>261</v>
      </c>
    </row>
    <row r="263" spans="1:46" x14ac:dyDescent="0.25">
      <c r="A263">
        <v>24</v>
      </c>
      <c r="B263">
        <v>31</v>
      </c>
      <c r="C263">
        <v>705400</v>
      </c>
      <c r="D263">
        <v>24031705400</v>
      </c>
      <c r="E263">
        <v>7054</v>
      </c>
      <c r="F263" t="s">
        <v>831</v>
      </c>
      <c r="G263" t="s">
        <v>47</v>
      </c>
      <c r="H263" t="s">
        <v>48</v>
      </c>
      <c r="I263">
        <v>1988390</v>
      </c>
      <c r="J263">
        <v>0</v>
      </c>
      <c r="K263">
        <v>24031705400</v>
      </c>
      <c r="L263">
        <v>705400</v>
      </c>
      <c r="M263">
        <v>0</v>
      </c>
      <c r="N263">
        <v>705400</v>
      </c>
      <c r="O263">
        <v>74.5</v>
      </c>
      <c r="P263">
        <v>18.7</v>
      </c>
      <c r="Q263">
        <v>6.9</v>
      </c>
      <c r="R263">
        <v>2862</v>
      </c>
      <c r="S263">
        <v>2.5999999999999999E-2</v>
      </c>
      <c r="T263">
        <v>1.2E-2</v>
      </c>
      <c r="U263">
        <v>250000</v>
      </c>
      <c r="V263">
        <v>2.4E-2</v>
      </c>
      <c r="W263">
        <v>4.8000000000000001E-2</v>
      </c>
      <c r="X263">
        <v>0.94499999999999995</v>
      </c>
      <c r="Y263">
        <v>0</v>
      </c>
      <c r="Z263">
        <v>0</v>
      </c>
      <c r="AA263">
        <v>0</v>
      </c>
      <c r="AB263">
        <v>0</v>
      </c>
      <c r="AC263">
        <v>0</v>
      </c>
      <c r="AD263">
        <v>0</v>
      </c>
      <c r="AE263">
        <v>0</v>
      </c>
      <c r="AF263">
        <v>0</v>
      </c>
      <c r="AG263">
        <v>0</v>
      </c>
      <c r="AH263">
        <v>0</v>
      </c>
      <c r="AI263">
        <v>0</v>
      </c>
      <c r="AJ263">
        <v>0</v>
      </c>
      <c r="AK263">
        <v>0</v>
      </c>
      <c r="AL263">
        <v>0</v>
      </c>
      <c r="AM263">
        <v>0</v>
      </c>
      <c r="AN263" t="s">
        <v>832</v>
      </c>
      <c r="AO263" t="s">
        <v>833</v>
      </c>
      <c r="AR263">
        <v>0</v>
      </c>
      <c r="AS263">
        <v>0</v>
      </c>
      <c r="AT263">
        <v>262</v>
      </c>
    </row>
    <row r="264" spans="1:46" x14ac:dyDescent="0.25">
      <c r="A264">
        <v>11</v>
      </c>
      <c r="B264">
        <v>1</v>
      </c>
      <c r="C264">
        <v>1500</v>
      </c>
      <c r="D264">
        <v>11001001500</v>
      </c>
      <c r="E264">
        <v>15</v>
      </c>
      <c r="F264" t="s">
        <v>834</v>
      </c>
      <c r="G264" t="s">
        <v>47</v>
      </c>
      <c r="H264" t="s">
        <v>48</v>
      </c>
      <c r="I264">
        <v>4687921</v>
      </c>
      <c r="J264">
        <v>12091</v>
      </c>
      <c r="K264">
        <v>11001001500</v>
      </c>
      <c r="L264">
        <v>1500</v>
      </c>
      <c r="M264">
        <v>0</v>
      </c>
      <c r="N264">
        <v>1500</v>
      </c>
      <c r="O264">
        <v>85.3</v>
      </c>
      <c r="P264">
        <v>10.3</v>
      </c>
      <c r="Q264">
        <v>4.4000000000000004</v>
      </c>
      <c r="R264">
        <v>6159</v>
      </c>
      <c r="S264">
        <v>1.2999999999999999E-2</v>
      </c>
      <c r="T264">
        <v>3.1E-2</v>
      </c>
      <c r="U264">
        <v>204333</v>
      </c>
      <c r="V264">
        <v>0.161</v>
      </c>
      <c r="W264">
        <v>3.5999999999999997E-2</v>
      </c>
      <c r="X264">
        <v>0.95599999999999996</v>
      </c>
      <c r="Y264">
        <v>0</v>
      </c>
      <c r="Z264">
        <v>0</v>
      </c>
      <c r="AA264">
        <v>0</v>
      </c>
      <c r="AB264">
        <v>0</v>
      </c>
      <c r="AC264">
        <v>0</v>
      </c>
      <c r="AD264">
        <v>0</v>
      </c>
      <c r="AE264">
        <v>0</v>
      </c>
      <c r="AF264">
        <v>0</v>
      </c>
      <c r="AG264">
        <v>0</v>
      </c>
      <c r="AH264">
        <v>0</v>
      </c>
      <c r="AI264">
        <v>0</v>
      </c>
      <c r="AJ264">
        <v>0</v>
      </c>
      <c r="AK264">
        <v>0</v>
      </c>
      <c r="AL264">
        <v>0</v>
      </c>
      <c r="AM264">
        <v>0</v>
      </c>
      <c r="AN264" t="s">
        <v>835</v>
      </c>
      <c r="AO264" t="s">
        <v>836</v>
      </c>
      <c r="AR264">
        <v>0</v>
      </c>
      <c r="AS264">
        <v>0</v>
      </c>
      <c r="AT264">
        <v>263</v>
      </c>
    </row>
    <row r="265" spans="1:46" x14ac:dyDescent="0.25">
      <c r="A265">
        <v>24</v>
      </c>
      <c r="B265">
        <v>33</v>
      </c>
      <c r="C265">
        <v>805500</v>
      </c>
      <c r="D265">
        <v>24033805500</v>
      </c>
      <c r="E265">
        <v>8055</v>
      </c>
      <c r="F265" t="s">
        <v>837</v>
      </c>
      <c r="G265" t="s">
        <v>47</v>
      </c>
      <c r="H265" t="s">
        <v>48</v>
      </c>
      <c r="I265">
        <v>1021179</v>
      </c>
      <c r="J265">
        <v>0</v>
      </c>
      <c r="K265">
        <v>24033805500</v>
      </c>
      <c r="L265">
        <v>805500</v>
      </c>
      <c r="M265">
        <v>0</v>
      </c>
      <c r="N265">
        <v>805500</v>
      </c>
      <c r="O265">
        <v>70.099999999999994</v>
      </c>
      <c r="P265">
        <v>24.5</v>
      </c>
      <c r="Q265">
        <v>5.4</v>
      </c>
      <c r="R265">
        <v>4244</v>
      </c>
      <c r="S265">
        <v>0.121</v>
      </c>
      <c r="T265">
        <v>0.12</v>
      </c>
      <c r="U265">
        <v>76058</v>
      </c>
      <c r="V265">
        <v>0.25900000000000001</v>
      </c>
      <c r="W265">
        <v>0.66700000000000004</v>
      </c>
      <c r="X265">
        <v>0.51</v>
      </c>
      <c r="Y265">
        <v>8.3000000000000004E-2</v>
      </c>
      <c r="Z265">
        <v>352.25200000000001</v>
      </c>
      <c r="AA265">
        <v>73972.92</v>
      </c>
      <c r="AB265">
        <v>37427.729274999998</v>
      </c>
      <c r="AC265">
        <v>36545.190725</v>
      </c>
      <c r="AD265">
        <v>103.747291</v>
      </c>
      <c r="AE265">
        <v>8.3000000000000007</v>
      </c>
      <c r="AF265">
        <v>352.25200000000001</v>
      </c>
      <c r="AG265">
        <v>38691.307763999997</v>
      </c>
      <c r="AH265">
        <v>35281.612236000001</v>
      </c>
      <c r="AI265">
        <v>100.16014699999999</v>
      </c>
      <c r="AJ265">
        <v>10.3</v>
      </c>
      <c r="AK265">
        <v>44382.060061999997</v>
      </c>
      <c r="AL265">
        <v>46788.39</v>
      </c>
      <c r="AM265">
        <v>107.771344</v>
      </c>
      <c r="AN265" t="s">
        <v>838</v>
      </c>
      <c r="AO265" t="s">
        <v>839</v>
      </c>
      <c r="AR265">
        <v>0</v>
      </c>
      <c r="AS265">
        <v>0</v>
      </c>
      <c r="AT265">
        <v>264</v>
      </c>
    </row>
    <row r="266" spans="1:46" x14ac:dyDescent="0.25">
      <c r="A266">
        <v>51</v>
      </c>
      <c r="B266">
        <v>59</v>
      </c>
      <c r="C266">
        <v>482002</v>
      </c>
      <c r="D266">
        <v>51059482002</v>
      </c>
      <c r="E266">
        <v>4820.0200000000004</v>
      </c>
      <c r="F266" t="s">
        <v>840</v>
      </c>
      <c r="G266" t="s">
        <v>47</v>
      </c>
      <c r="H266" t="s">
        <v>48</v>
      </c>
      <c r="I266">
        <v>1884050</v>
      </c>
      <c r="J266">
        <v>56976</v>
      </c>
      <c r="K266">
        <v>51059482002</v>
      </c>
      <c r="L266">
        <v>482002</v>
      </c>
      <c r="M266">
        <v>0</v>
      </c>
      <c r="N266">
        <v>482002</v>
      </c>
      <c r="O266">
        <v>91.4</v>
      </c>
      <c r="P266">
        <v>8.1999999999999993</v>
      </c>
      <c r="Q266">
        <v>0.5</v>
      </c>
      <c r="R266">
        <v>3638</v>
      </c>
      <c r="S266">
        <v>5.5E-2</v>
      </c>
      <c r="T266">
        <v>1.2999999999999999E-2</v>
      </c>
      <c r="U266">
        <v>131250</v>
      </c>
      <c r="V266">
        <v>5.8999999999999997E-2</v>
      </c>
      <c r="W266">
        <v>8.6999999999999994E-2</v>
      </c>
      <c r="X266">
        <v>0.61799999999999999</v>
      </c>
      <c r="Y266">
        <v>6.6000000000000003E-2</v>
      </c>
      <c r="Z266">
        <v>240.348108</v>
      </c>
      <c r="AA266">
        <v>50473.102680000004</v>
      </c>
      <c r="AB266">
        <v>34072.418860999998</v>
      </c>
      <c r="AC266">
        <v>16400.683819000002</v>
      </c>
      <c r="AD266">
        <v>68.237207999999995</v>
      </c>
      <c r="AE266">
        <v>6.6</v>
      </c>
      <c r="AF266">
        <v>240.348108</v>
      </c>
      <c r="AG266">
        <v>40329.696110999997</v>
      </c>
      <c r="AH266">
        <v>10143.406569000001</v>
      </c>
      <c r="AI266">
        <v>42.202981000000001</v>
      </c>
      <c r="AJ266">
        <v>6.7</v>
      </c>
      <c r="AK266">
        <v>42491.354656000003</v>
      </c>
      <c r="AL266">
        <v>8160.65</v>
      </c>
      <c r="AM266">
        <v>33.833520999999998</v>
      </c>
      <c r="AN266" t="s">
        <v>841</v>
      </c>
      <c r="AO266" t="s">
        <v>842</v>
      </c>
      <c r="AR266">
        <v>0</v>
      </c>
      <c r="AS266">
        <v>0</v>
      </c>
      <c r="AT266">
        <v>265</v>
      </c>
    </row>
    <row r="267" spans="1:46" x14ac:dyDescent="0.25">
      <c r="A267">
        <v>51</v>
      </c>
      <c r="B267">
        <v>59</v>
      </c>
      <c r="C267">
        <v>480802</v>
      </c>
      <c r="D267">
        <v>51059480802</v>
      </c>
      <c r="E267">
        <v>4808.0200000000004</v>
      </c>
      <c r="F267" t="s">
        <v>843</v>
      </c>
      <c r="G267" t="s">
        <v>47</v>
      </c>
      <c r="H267" t="s">
        <v>48</v>
      </c>
      <c r="I267">
        <v>2580649</v>
      </c>
      <c r="J267">
        <v>5857</v>
      </c>
      <c r="K267">
        <v>51059480802</v>
      </c>
      <c r="L267">
        <v>480802</v>
      </c>
      <c r="M267">
        <v>0</v>
      </c>
      <c r="N267">
        <v>480802</v>
      </c>
      <c r="O267">
        <v>96.8</v>
      </c>
      <c r="P267">
        <v>2.6</v>
      </c>
      <c r="Q267">
        <v>0.7</v>
      </c>
      <c r="R267">
        <v>3810</v>
      </c>
      <c r="S267">
        <v>3.5999999999999997E-2</v>
      </c>
      <c r="T267">
        <v>0.03</v>
      </c>
      <c r="U267">
        <v>104901</v>
      </c>
      <c r="V267">
        <v>3.5000000000000003E-2</v>
      </c>
      <c r="W267">
        <v>0.1</v>
      </c>
      <c r="X267">
        <v>0.67900000000000005</v>
      </c>
      <c r="Y267">
        <v>5.8000000000000003E-2</v>
      </c>
      <c r="Z267">
        <v>221.20097999999999</v>
      </c>
      <c r="AA267">
        <v>46452.205800000003</v>
      </c>
      <c r="AB267">
        <v>29175.545706000001</v>
      </c>
      <c r="AC267">
        <v>17276.660093999999</v>
      </c>
      <c r="AD267">
        <v>78.103904</v>
      </c>
      <c r="AE267">
        <v>5.8</v>
      </c>
      <c r="AF267">
        <v>220.98</v>
      </c>
      <c r="AG267">
        <v>35452.818105999999</v>
      </c>
      <c r="AH267">
        <v>10952.981894</v>
      </c>
      <c r="AI267">
        <v>49.565489999999997</v>
      </c>
      <c r="AJ267">
        <v>8.1</v>
      </c>
      <c r="AK267">
        <v>56014.115103999997</v>
      </c>
      <c r="AL267">
        <v>11685.68</v>
      </c>
      <c r="AM267">
        <v>36.248170000000002</v>
      </c>
      <c r="AN267" t="s">
        <v>844</v>
      </c>
      <c r="AO267" t="s">
        <v>845</v>
      </c>
      <c r="AR267">
        <v>0</v>
      </c>
      <c r="AS267">
        <v>0</v>
      </c>
      <c r="AT267">
        <v>266</v>
      </c>
    </row>
    <row r="268" spans="1:46" x14ac:dyDescent="0.25">
      <c r="A268">
        <v>24</v>
      </c>
      <c r="B268">
        <v>31</v>
      </c>
      <c r="C268">
        <v>704804</v>
      </c>
      <c r="D268">
        <v>24031704804</v>
      </c>
      <c r="E268">
        <v>7048.04</v>
      </c>
      <c r="F268" t="s">
        <v>846</v>
      </c>
      <c r="G268" t="s">
        <v>47</v>
      </c>
      <c r="H268" t="s">
        <v>48</v>
      </c>
      <c r="I268">
        <v>339289</v>
      </c>
      <c r="J268">
        <v>0</v>
      </c>
      <c r="K268">
        <v>24031704804</v>
      </c>
      <c r="L268">
        <v>704804</v>
      </c>
      <c r="M268">
        <v>0</v>
      </c>
      <c r="N268">
        <v>704804</v>
      </c>
      <c r="O268">
        <v>70.8</v>
      </c>
      <c r="P268">
        <v>19.8</v>
      </c>
      <c r="Q268">
        <v>9.5</v>
      </c>
      <c r="R268">
        <v>1671</v>
      </c>
      <c r="S268">
        <v>7.0000000000000001E-3</v>
      </c>
      <c r="T268">
        <v>3.4000000000000002E-2</v>
      </c>
      <c r="U268">
        <v>113346</v>
      </c>
      <c r="V268">
        <v>3.6999999999999998E-2</v>
      </c>
      <c r="W268">
        <v>5.8999999999999997E-2</v>
      </c>
      <c r="X268">
        <v>0.436</v>
      </c>
      <c r="Y268">
        <v>7.2999999999999995E-2</v>
      </c>
      <c r="Z268">
        <v>122.104983</v>
      </c>
      <c r="AA268">
        <v>25642.046429999999</v>
      </c>
      <c r="AB268">
        <v>22005.994638</v>
      </c>
      <c r="AC268">
        <v>3636.0517920000002</v>
      </c>
      <c r="AD268">
        <v>29.778079000000002</v>
      </c>
      <c r="AE268">
        <v>7.3</v>
      </c>
      <c r="AF268">
        <v>121.983</v>
      </c>
      <c r="AG268">
        <v>22318.811066999999</v>
      </c>
      <c r="AH268">
        <v>3297.6189330000002</v>
      </c>
      <c r="AI268">
        <v>27.033429999999999</v>
      </c>
      <c r="AJ268">
        <v>7.9</v>
      </c>
      <c r="AK268">
        <v>20681.095895999999</v>
      </c>
      <c r="AL268">
        <v>3706.2</v>
      </c>
      <c r="AM268">
        <v>31.914269000000001</v>
      </c>
      <c r="AN268" t="s">
        <v>847</v>
      </c>
      <c r="AO268" t="s">
        <v>848</v>
      </c>
      <c r="AR268">
        <v>0</v>
      </c>
      <c r="AS268">
        <v>0</v>
      </c>
      <c r="AT268">
        <v>267</v>
      </c>
    </row>
    <row r="269" spans="1:46" x14ac:dyDescent="0.25">
      <c r="A269">
        <v>24</v>
      </c>
      <c r="B269">
        <v>33</v>
      </c>
      <c r="C269">
        <v>805909</v>
      </c>
      <c r="D269">
        <v>24033805909</v>
      </c>
      <c r="E269">
        <v>8059.09</v>
      </c>
      <c r="F269" t="s">
        <v>849</v>
      </c>
      <c r="G269" t="s">
        <v>47</v>
      </c>
      <c r="H269" t="s">
        <v>48</v>
      </c>
      <c r="I269">
        <v>1168648</v>
      </c>
      <c r="J269">
        <v>11608</v>
      </c>
      <c r="K269">
        <v>24033805909</v>
      </c>
      <c r="L269">
        <v>805909</v>
      </c>
      <c r="M269">
        <v>0</v>
      </c>
      <c r="N269">
        <v>805909</v>
      </c>
      <c r="O269">
        <v>61.9</v>
      </c>
      <c r="P269">
        <v>34</v>
      </c>
      <c r="Q269">
        <v>4.0999999999999996</v>
      </c>
      <c r="R269">
        <v>4612</v>
      </c>
      <c r="S269">
        <v>0.122</v>
      </c>
      <c r="T269">
        <v>0.14799999999999999</v>
      </c>
      <c r="U269">
        <v>47917</v>
      </c>
      <c r="V269">
        <v>0.54700000000000004</v>
      </c>
      <c r="W269">
        <v>0.253</v>
      </c>
      <c r="X269">
        <v>0.126</v>
      </c>
      <c r="Y269">
        <v>0.22</v>
      </c>
      <c r="Z269">
        <v>1014.64</v>
      </c>
      <c r="AA269">
        <v>213074.4</v>
      </c>
      <c r="AB269">
        <v>118544.58317899999</v>
      </c>
      <c r="AC269">
        <v>94529.816821</v>
      </c>
      <c r="AD269">
        <v>93.165869000000001</v>
      </c>
      <c r="AE269">
        <v>22</v>
      </c>
      <c r="AF269">
        <v>1013.62536</v>
      </c>
      <c r="AG269">
        <v>128364.253878</v>
      </c>
      <c r="AH269">
        <v>84497.071721999993</v>
      </c>
      <c r="AI269">
        <v>83.361244999999997</v>
      </c>
      <c r="AJ269">
        <v>20.7</v>
      </c>
      <c r="AK269">
        <v>86658.080256999994</v>
      </c>
      <c r="AL269">
        <v>108435.28</v>
      </c>
      <c r="AM269">
        <v>116.720573</v>
      </c>
      <c r="AN269" t="s">
        <v>850</v>
      </c>
      <c r="AO269" t="s">
        <v>851</v>
      </c>
      <c r="AR269">
        <v>0</v>
      </c>
      <c r="AS269">
        <v>0</v>
      </c>
      <c r="AT269">
        <v>268</v>
      </c>
    </row>
    <row r="270" spans="1:46" x14ac:dyDescent="0.25">
      <c r="A270">
        <v>24</v>
      </c>
      <c r="B270">
        <v>33</v>
      </c>
      <c r="C270">
        <v>806400</v>
      </c>
      <c r="D270">
        <v>24033806400</v>
      </c>
      <c r="E270">
        <v>8064</v>
      </c>
      <c r="F270" t="s">
        <v>852</v>
      </c>
      <c r="G270" t="s">
        <v>47</v>
      </c>
      <c r="H270" t="s">
        <v>48</v>
      </c>
      <c r="I270">
        <v>2066538</v>
      </c>
      <c r="J270">
        <v>0</v>
      </c>
      <c r="K270">
        <v>24033806400</v>
      </c>
      <c r="L270">
        <v>806400</v>
      </c>
      <c r="M270">
        <v>0</v>
      </c>
      <c r="N270">
        <v>806400</v>
      </c>
      <c r="O270">
        <v>72.400000000000006</v>
      </c>
      <c r="P270">
        <v>20.9</v>
      </c>
      <c r="Q270">
        <v>6.6</v>
      </c>
      <c r="R270">
        <v>3586</v>
      </c>
      <c r="S270">
        <v>0.04</v>
      </c>
      <c r="T270">
        <v>9.0999999999999998E-2</v>
      </c>
      <c r="U270">
        <v>137212</v>
      </c>
      <c r="V270">
        <v>9.2999999999999999E-2</v>
      </c>
      <c r="W270">
        <v>8.6999999999999994E-2</v>
      </c>
      <c r="X270">
        <v>0.84699999999999998</v>
      </c>
      <c r="Y270">
        <v>5.1999999999999998E-2</v>
      </c>
      <c r="Z270">
        <v>186.285528</v>
      </c>
      <c r="AA270">
        <v>39119.960879999999</v>
      </c>
      <c r="AB270">
        <v>19608.839163000001</v>
      </c>
      <c r="AC270">
        <v>19511.121717000002</v>
      </c>
      <c r="AD270">
        <v>104.73772099999999</v>
      </c>
      <c r="AE270">
        <v>5.2</v>
      </c>
      <c r="AF270">
        <v>186.47200000000001</v>
      </c>
      <c r="AG270">
        <v>20771.421503000001</v>
      </c>
      <c r="AH270">
        <v>18387.698497000001</v>
      </c>
      <c r="AI270">
        <v>98.608362</v>
      </c>
      <c r="AJ270">
        <v>4.9000000000000004</v>
      </c>
      <c r="AK270">
        <v>16150.045556999999</v>
      </c>
      <c r="AL270">
        <v>19854.66</v>
      </c>
      <c r="AM270">
        <v>115.803725</v>
      </c>
      <c r="AN270" t="s">
        <v>853</v>
      </c>
      <c r="AO270" t="s">
        <v>854</v>
      </c>
      <c r="AR270">
        <v>0</v>
      </c>
      <c r="AS270">
        <v>0</v>
      </c>
      <c r="AT270">
        <v>269</v>
      </c>
    </row>
    <row r="271" spans="1:46" x14ac:dyDescent="0.25">
      <c r="A271">
        <v>24</v>
      </c>
      <c r="B271">
        <v>31</v>
      </c>
      <c r="C271">
        <v>705800</v>
      </c>
      <c r="D271">
        <v>24031705800</v>
      </c>
      <c r="E271">
        <v>7058</v>
      </c>
      <c r="F271" t="s">
        <v>855</v>
      </c>
      <c r="G271" t="s">
        <v>47</v>
      </c>
      <c r="H271" t="s">
        <v>48</v>
      </c>
      <c r="I271">
        <v>6776285</v>
      </c>
      <c r="J271">
        <v>2893969</v>
      </c>
      <c r="K271">
        <v>24031705800</v>
      </c>
      <c r="L271">
        <v>705800</v>
      </c>
      <c r="M271">
        <v>0</v>
      </c>
      <c r="N271">
        <v>705800</v>
      </c>
      <c r="O271">
        <v>87.4</v>
      </c>
      <c r="P271">
        <v>9.9</v>
      </c>
      <c r="Q271">
        <v>2.7</v>
      </c>
      <c r="R271">
        <v>6314</v>
      </c>
      <c r="S271">
        <v>2.9000000000000001E-2</v>
      </c>
      <c r="T271">
        <v>2.5999999999999999E-2</v>
      </c>
      <c r="U271">
        <v>185500</v>
      </c>
      <c r="V271">
        <v>4.2000000000000003E-2</v>
      </c>
      <c r="W271">
        <v>2.8000000000000001E-2</v>
      </c>
      <c r="X271">
        <v>0.82799999999999996</v>
      </c>
      <c r="Y271">
        <v>2.5999999999999999E-2</v>
      </c>
      <c r="Z271">
        <v>164.16399999999999</v>
      </c>
      <c r="AA271">
        <v>34474.44</v>
      </c>
      <c r="AB271">
        <v>33783.182322000001</v>
      </c>
      <c r="AC271">
        <v>691.25767800000006</v>
      </c>
      <c r="AD271">
        <v>4.2107749999999999</v>
      </c>
      <c r="AE271">
        <v>2.6</v>
      </c>
      <c r="AF271">
        <v>164.32816399999999</v>
      </c>
      <c r="AG271">
        <v>33898.752444999998</v>
      </c>
      <c r="AH271">
        <v>610.16199500000005</v>
      </c>
      <c r="AI271">
        <v>3.7130700000000001</v>
      </c>
      <c r="AJ271">
        <v>2.5</v>
      </c>
      <c r="AK271">
        <v>30464.259148000001</v>
      </c>
      <c r="AL271">
        <v>2993.99</v>
      </c>
      <c r="AM271">
        <v>18.791720000000002</v>
      </c>
      <c r="AN271" t="s">
        <v>856</v>
      </c>
      <c r="AO271" t="s">
        <v>857</v>
      </c>
      <c r="AR271">
        <v>0</v>
      </c>
      <c r="AS271">
        <v>0</v>
      </c>
      <c r="AT271">
        <v>270</v>
      </c>
    </row>
    <row r="272" spans="1:46" x14ac:dyDescent="0.25">
      <c r="A272">
        <v>11</v>
      </c>
      <c r="B272">
        <v>1</v>
      </c>
      <c r="C272">
        <v>10300</v>
      </c>
      <c r="D272">
        <v>11001010300</v>
      </c>
      <c r="E272">
        <v>103</v>
      </c>
      <c r="F272" t="s">
        <v>858</v>
      </c>
      <c r="G272" t="s">
        <v>47</v>
      </c>
      <c r="H272" t="s">
        <v>48</v>
      </c>
      <c r="I272">
        <v>1080329</v>
      </c>
      <c r="J272">
        <v>61</v>
      </c>
      <c r="K272">
        <v>11001010300</v>
      </c>
      <c r="L272">
        <v>10300</v>
      </c>
      <c r="M272">
        <v>0</v>
      </c>
      <c r="N272">
        <v>10300</v>
      </c>
      <c r="O272">
        <v>50.8</v>
      </c>
      <c r="P272">
        <v>48</v>
      </c>
      <c r="Q272">
        <v>1.2</v>
      </c>
      <c r="R272">
        <v>3162</v>
      </c>
      <c r="S272">
        <v>0.17799999999999999</v>
      </c>
      <c r="T272">
        <v>0.19900000000000001</v>
      </c>
      <c r="U272">
        <v>57024</v>
      </c>
      <c r="V272">
        <v>0.65800000000000003</v>
      </c>
      <c r="W272">
        <v>0.19500000000000001</v>
      </c>
      <c r="X272">
        <v>0.53100000000000003</v>
      </c>
      <c r="Y272">
        <v>0.18</v>
      </c>
      <c r="Z272">
        <v>569.16</v>
      </c>
      <c r="AA272">
        <v>119523.6</v>
      </c>
      <c r="AB272">
        <v>71082.574418999997</v>
      </c>
      <c r="AC272">
        <v>48441.025581000002</v>
      </c>
      <c r="AD272">
        <v>85.109679999999997</v>
      </c>
      <c r="AE272">
        <v>18</v>
      </c>
      <c r="AF272">
        <v>569.72915999999998</v>
      </c>
      <c r="AG272">
        <v>69987.654978000006</v>
      </c>
      <c r="AH272">
        <v>49655.468622</v>
      </c>
      <c r="AI272">
        <v>87.156270000000006</v>
      </c>
      <c r="AJ272">
        <v>18</v>
      </c>
      <c r="AK272">
        <v>68413.886020000005</v>
      </c>
      <c r="AL272">
        <v>54889.71</v>
      </c>
      <c r="AM272">
        <v>93.483401000000001</v>
      </c>
      <c r="AN272" t="s">
        <v>859</v>
      </c>
      <c r="AO272" t="s">
        <v>860</v>
      </c>
      <c r="AR272">
        <v>0</v>
      </c>
      <c r="AS272">
        <v>0</v>
      </c>
      <c r="AT272">
        <v>271</v>
      </c>
    </row>
    <row r="273" spans="1:46" x14ac:dyDescent="0.25">
      <c r="A273">
        <v>24</v>
      </c>
      <c r="B273">
        <v>33</v>
      </c>
      <c r="C273">
        <v>807102</v>
      </c>
      <c r="D273">
        <v>24033807102</v>
      </c>
      <c r="E273">
        <v>8071.02</v>
      </c>
      <c r="F273" t="s">
        <v>861</v>
      </c>
      <c r="G273" t="s">
        <v>47</v>
      </c>
      <c r="H273" t="s">
        <v>48</v>
      </c>
      <c r="I273">
        <v>3576622</v>
      </c>
      <c r="J273">
        <v>51403</v>
      </c>
      <c r="K273">
        <v>24033807102</v>
      </c>
      <c r="L273">
        <v>807102</v>
      </c>
      <c r="M273">
        <v>0</v>
      </c>
      <c r="N273">
        <v>807102</v>
      </c>
      <c r="O273">
        <v>71.400000000000006</v>
      </c>
      <c r="P273">
        <v>22.4</v>
      </c>
      <c r="Q273">
        <v>6.2</v>
      </c>
      <c r="R273">
        <v>2550</v>
      </c>
      <c r="S273">
        <v>8.2000000000000003E-2</v>
      </c>
      <c r="T273">
        <v>0.13800000000000001</v>
      </c>
      <c r="U273">
        <v>90231</v>
      </c>
      <c r="V273">
        <v>0.109</v>
      </c>
      <c r="W273">
        <v>0.1</v>
      </c>
      <c r="X273">
        <v>0.69</v>
      </c>
      <c r="Y273">
        <v>0.112</v>
      </c>
      <c r="Z273">
        <v>285.60000000000002</v>
      </c>
      <c r="AA273">
        <v>59976</v>
      </c>
      <c r="AB273">
        <v>32261.509114</v>
      </c>
      <c r="AC273">
        <v>27714.490886</v>
      </c>
      <c r="AD273">
        <v>97.039534000000003</v>
      </c>
      <c r="AE273">
        <v>11.2</v>
      </c>
      <c r="AF273">
        <v>285.60000000000002</v>
      </c>
      <c r="AG273">
        <v>34088.932255</v>
      </c>
      <c r="AH273">
        <v>25887.067745</v>
      </c>
      <c r="AI273">
        <v>90.640994000000006</v>
      </c>
      <c r="AJ273">
        <v>13.3</v>
      </c>
      <c r="AK273">
        <v>34368.816946999999</v>
      </c>
      <c r="AL273">
        <v>37969.879999999997</v>
      </c>
      <c r="AM273">
        <v>110.226966</v>
      </c>
      <c r="AN273" t="s">
        <v>862</v>
      </c>
      <c r="AO273" t="s">
        <v>863</v>
      </c>
      <c r="AR273">
        <v>0</v>
      </c>
      <c r="AS273">
        <v>0</v>
      </c>
      <c r="AT273">
        <v>272</v>
      </c>
    </row>
    <row r="274" spans="1:46" x14ac:dyDescent="0.25">
      <c r="A274">
        <v>24</v>
      </c>
      <c r="B274">
        <v>33</v>
      </c>
      <c r="C274">
        <v>805802</v>
      </c>
      <c r="D274">
        <v>24033805802</v>
      </c>
      <c r="E274">
        <v>8058.02</v>
      </c>
      <c r="F274" t="s">
        <v>864</v>
      </c>
      <c r="G274" t="s">
        <v>47</v>
      </c>
      <c r="H274" t="s">
        <v>48</v>
      </c>
      <c r="I274">
        <v>1060795</v>
      </c>
      <c r="J274">
        <v>0</v>
      </c>
      <c r="K274">
        <v>24033805802</v>
      </c>
      <c r="L274">
        <v>805802</v>
      </c>
      <c r="M274">
        <v>0</v>
      </c>
      <c r="N274">
        <v>805802</v>
      </c>
      <c r="O274">
        <v>71.8</v>
      </c>
      <c r="P274">
        <v>25.5</v>
      </c>
      <c r="Q274">
        <v>2.7</v>
      </c>
      <c r="R274">
        <v>4403</v>
      </c>
      <c r="S274">
        <v>9.0999999999999998E-2</v>
      </c>
      <c r="T274">
        <v>0.24199999999999999</v>
      </c>
      <c r="U274">
        <v>61020</v>
      </c>
      <c r="V274">
        <v>0.27400000000000002</v>
      </c>
      <c r="W274">
        <v>0.68</v>
      </c>
      <c r="X274">
        <v>0.61499999999999999</v>
      </c>
      <c r="Y274">
        <v>8.2000000000000003E-2</v>
      </c>
      <c r="Z274">
        <v>361.04599999999999</v>
      </c>
      <c r="AA274">
        <v>75819.66</v>
      </c>
      <c r="AB274">
        <v>34574.5357</v>
      </c>
      <c r="AC274">
        <v>41245.124300000003</v>
      </c>
      <c r="AD274">
        <v>114.237865</v>
      </c>
      <c r="AE274">
        <v>8.1999999999999993</v>
      </c>
      <c r="AF274">
        <v>361.04599999999999</v>
      </c>
      <c r="AG274">
        <v>37347.238539999998</v>
      </c>
      <c r="AH274">
        <v>38472.421459999998</v>
      </c>
      <c r="AI274">
        <v>106.558227</v>
      </c>
      <c r="AJ274">
        <v>13.8</v>
      </c>
      <c r="AK274">
        <v>49955.237507999998</v>
      </c>
      <c r="AL274">
        <v>72253.42</v>
      </c>
      <c r="AM274">
        <v>124.158294</v>
      </c>
      <c r="AN274" t="s">
        <v>865</v>
      </c>
      <c r="AO274" t="s">
        <v>866</v>
      </c>
      <c r="AR274">
        <v>0</v>
      </c>
      <c r="AS274">
        <v>0</v>
      </c>
      <c r="AT274">
        <v>273</v>
      </c>
    </row>
    <row r="275" spans="1:46" x14ac:dyDescent="0.25">
      <c r="A275">
        <v>24</v>
      </c>
      <c r="B275">
        <v>31</v>
      </c>
      <c r="C275">
        <v>701701</v>
      </c>
      <c r="D275">
        <v>24031701701</v>
      </c>
      <c r="E275">
        <v>7017.01</v>
      </c>
      <c r="F275" t="s">
        <v>867</v>
      </c>
      <c r="G275" t="s">
        <v>47</v>
      </c>
      <c r="H275" t="s">
        <v>48</v>
      </c>
      <c r="I275">
        <v>902018</v>
      </c>
      <c r="J275">
        <v>1208</v>
      </c>
      <c r="K275">
        <v>24031701701</v>
      </c>
      <c r="L275">
        <v>701701</v>
      </c>
      <c r="M275">
        <v>0</v>
      </c>
      <c r="N275">
        <v>701701</v>
      </c>
      <c r="O275">
        <v>57.6</v>
      </c>
      <c r="P275">
        <v>39.4</v>
      </c>
      <c r="Q275">
        <v>3</v>
      </c>
      <c r="R275">
        <v>3209</v>
      </c>
      <c r="S275">
        <v>3.9E-2</v>
      </c>
      <c r="T275">
        <v>4.2000000000000003E-2</v>
      </c>
      <c r="U275">
        <v>81649</v>
      </c>
      <c r="V275">
        <v>0.20799999999999999</v>
      </c>
      <c r="W275">
        <v>9.8000000000000004E-2</v>
      </c>
      <c r="X275">
        <v>0.51300000000000001</v>
      </c>
      <c r="Y275">
        <v>0.10199999999999999</v>
      </c>
      <c r="Z275">
        <v>327.31799999999998</v>
      </c>
      <c r="AA275">
        <v>68736.78</v>
      </c>
      <c r="AB275">
        <v>36524.939420000002</v>
      </c>
      <c r="AC275">
        <v>32211.84058</v>
      </c>
      <c r="AD275">
        <v>98.411455000000004</v>
      </c>
      <c r="AE275">
        <v>10.199999999999999</v>
      </c>
      <c r="AF275">
        <v>327.31799999999998</v>
      </c>
      <c r="AG275">
        <v>35433.228213000002</v>
      </c>
      <c r="AH275">
        <v>33303.551786999997</v>
      </c>
      <c r="AI275">
        <v>101.74677800000001</v>
      </c>
      <c r="AJ275">
        <v>10.7</v>
      </c>
      <c r="AK275">
        <v>50436.327501</v>
      </c>
      <c r="AL275">
        <v>20613.810000000001</v>
      </c>
      <c r="AM275">
        <v>60.927402999999998</v>
      </c>
      <c r="AN275" t="s">
        <v>868</v>
      </c>
      <c r="AO275" t="s">
        <v>869</v>
      </c>
      <c r="AR275">
        <v>0</v>
      </c>
      <c r="AS275">
        <v>0</v>
      </c>
      <c r="AT275">
        <v>274</v>
      </c>
    </row>
    <row r="276" spans="1:46" x14ac:dyDescent="0.25">
      <c r="A276">
        <v>51</v>
      </c>
      <c r="B276">
        <v>59</v>
      </c>
      <c r="C276">
        <v>480901</v>
      </c>
      <c r="D276">
        <v>51059480901</v>
      </c>
      <c r="E276">
        <v>4809.01</v>
      </c>
      <c r="F276" t="s">
        <v>870</v>
      </c>
      <c r="G276" t="s">
        <v>47</v>
      </c>
      <c r="H276" t="s">
        <v>48</v>
      </c>
      <c r="I276">
        <v>2743491</v>
      </c>
      <c r="J276">
        <v>9601</v>
      </c>
      <c r="K276">
        <v>51059480901</v>
      </c>
      <c r="L276">
        <v>480901</v>
      </c>
      <c r="M276">
        <v>0</v>
      </c>
      <c r="N276">
        <v>480901</v>
      </c>
      <c r="O276">
        <v>92.1</v>
      </c>
      <c r="P276">
        <v>5.2</v>
      </c>
      <c r="Q276">
        <v>2.7</v>
      </c>
      <c r="R276">
        <v>7086</v>
      </c>
      <c r="S276">
        <v>5.8000000000000003E-2</v>
      </c>
      <c r="T276">
        <v>8.1000000000000003E-2</v>
      </c>
      <c r="U276">
        <v>100625</v>
      </c>
      <c r="V276">
        <v>0.14699999999999999</v>
      </c>
      <c r="W276">
        <v>0.38500000000000001</v>
      </c>
      <c r="X276">
        <v>0.67</v>
      </c>
      <c r="Y276">
        <v>4.9000000000000002E-2</v>
      </c>
      <c r="Z276">
        <v>347.214</v>
      </c>
      <c r="AA276">
        <v>72914.94</v>
      </c>
      <c r="AB276">
        <v>46502.011689999999</v>
      </c>
      <c r="AC276">
        <v>26412.928309999999</v>
      </c>
      <c r="AD276">
        <v>76.071034999999995</v>
      </c>
      <c r="AE276">
        <v>4.9000000000000004</v>
      </c>
      <c r="AF276">
        <v>347.214</v>
      </c>
      <c r="AG276">
        <v>55973.779039000001</v>
      </c>
      <c r="AH276">
        <v>16941.160961000001</v>
      </c>
      <c r="AI276">
        <v>48.791699000000001</v>
      </c>
      <c r="AJ276">
        <v>7.3</v>
      </c>
      <c r="AK276">
        <v>90005.288277</v>
      </c>
      <c r="AL276">
        <v>18546.439999999999</v>
      </c>
      <c r="AM276">
        <v>35.879232999999999</v>
      </c>
      <c r="AN276" t="s">
        <v>871</v>
      </c>
      <c r="AO276" t="s">
        <v>872</v>
      </c>
      <c r="AR276">
        <v>0</v>
      </c>
      <c r="AS276">
        <v>0</v>
      </c>
      <c r="AT276">
        <v>275</v>
      </c>
    </row>
    <row r="277" spans="1:46" x14ac:dyDescent="0.25">
      <c r="A277">
        <v>24</v>
      </c>
      <c r="B277">
        <v>31</v>
      </c>
      <c r="C277">
        <v>701704</v>
      </c>
      <c r="D277">
        <v>24031701704</v>
      </c>
      <c r="E277">
        <v>7017.04</v>
      </c>
      <c r="F277" t="s">
        <v>873</v>
      </c>
      <c r="G277" t="s">
        <v>47</v>
      </c>
      <c r="H277" t="s">
        <v>48</v>
      </c>
      <c r="I277">
        <v>1277483</v>
      </c>
      <c r="J277">
        <v>8037</v>
      </c>
      <c r="K277">
        <v>24031701704</v>
      </c>
      <c r="L277">
        <v>701704</v>
      </c>
      <c r="M277">
        <v>0</v>
      </c>
      <c r="N277">
        <v>701704</v>
      </c>
      <c r="O277">
        <v>76.900000000000006</v>
      </c>
      <c r="P277">
        <v>21</v>
      </c>
      <c r="Q277">
        <v>2.1</v>
      </c>
      <c r="R277">
        <v>2738</v>
      </c>
      <c r="S277">
        <v>0.11600000000000001</v>
      </c>
      <c r="T277">
        <v>5.0999999999999997E-2</v>
      </c>
      <c r="U277">
        <v>98897</v>
      </c>
      <c r="V277">
        <v>0.32700000000000001</v>
      </c>
      <c r="W277">
        <v>0.21199999999999999</v>
      </c>
      <c r="X277">
        <v>0.65700000000000003</v>
      </c>
      <c r="Y277">
        <v>0.11700000000000001</v>
      </c>
      <c r="Z277">
        <v>320.346</v>
      </c>
      <c r="AA277">
        <v>67272.66</v>
      </c>
      <c r="AB277">
        <v>27623.606915</v>
      </c>
      <c r="AC277">
        <v>39649.053085</v>
      </c>
      <c r="AD277">
        <v>123.769465</v>
      </c>
      <c r="AE277">
        <v>11.7</v>
      </c>
      <c r="AF277">
        <v>320.346</v>
      </c>
      <c r="AG277">
        <v>27691.912606000002</v>
      </c>
      <c r="AH277">
        <v>39580.747393999998</v>
      </c>
      <c r="AI277">
        <v>123.55624</v>
      </c>
      <c r="AJ277">
        <v>11.8</v>
      </c>
      <c r="AK277">
        <v>41242.601010999999</v>
      </c>
      <c r="AL277">
        <v>28562.66</v>
      </c>
      <c r="AM277">
        <v>85.927025999999998</v>
      </c>
      <c r="AN277" t="s">
        <v>874</v>
      </c>
      <c r="AO277" t="s">
        <v>875</v>
      </c>
      <c r="AR277">
        <v>0</v>
      </c>
      <c r="AS277">
        <v>0</v>
      </c>
      <c r="AT277">
        <v>276</v>
      </c>
    </row>
    <row r="278" spans="1:46" x14ac:dyDescent="0.25">
      <c r="A278">
        <v>24</v>
      </c>
      <c r="B278">
        <v>31</v>
      </c>
      <c r="C278">
        <v>704803</v>
      </c>
      <c r="D278">
        <v>24031704803</v>
      </c>
      <c r="E278">
        <v>7048.03</v>
      </c>
      <c r="F278" t="s">
        <v>876</v>
      </c>
      <c r="G278" t="s">
        <v>47</v>
      </c>
      <c r="H278" t="s">
        <v>48</v>
      </c>
      <c r="I278">
        <v>605836</v>
      </c>
      <c r="J278">
        <v>0</v>
      </c>
      <c r="K278">
        <v>24031704803</v>
      </c>
      <c r="L278">
        <v>704803</v>
      </c>
      <c r="M278">
        <v>0</v>
      </c>
      <c r="N278">
        <v>704803</v>
      </c>
      <c r="O278">
        <v>62.3</v>
      </c>
      <c r="P278">
        <v>26.9</v>
      </c>
      <c r="Q278">
        <v>10.7</v>
      </c>
      <c r="R278">
        <v>3512</v>
      </c>
      <c r="S278">
        <v>4.2999999999999997E-2</v>
      </c>
      <c r="T278">
        <v>7.6999999999999999E-2</v>
      </c>
      <c r="U278">
        <v>74623</v>
      </c>
      <c r="V278">
        <v>5.2999999999999999E-2</v>
      </c>
      <c r="W278">
        <v>0.14699999999999999</v>
      </c>
      <c r="X278">
        <v>0.26200000000000001</v>
      </c>
      <c r="Y278">
        <v>0.11799999999999999</v>
      </c>
      <c r="Z278">
        <v>414.00158399999998</v>
      </c>
      <c r="AA278">
        <v>86940.332639999993</v>
      </c>
      <c r="AB278">
        <v>74892.727551999997</v>
      </c>
      <c r="AC278">
        <v>12047.605088</v>
      </c>
      <c r="AD278">
        <v>29.100383999999998</v>
      </c>
      <c r="AE278">
        <v>11.8</v>
      </c>
      <c r="AF278">
        <v>414.00158399999998</v>
      </c>
      <c r="AG278">
        <v>74497.814058000004</v>
      </c>
      <c r="AH278">
        <v>12442.518582000001</v>
      </c>
      <c r="AI278">
        <v>30.054278</v>
      </c>
      <c r="AJ278">
        <v>11.3</v>
      </c>
      <c r="AK278">
        <v>66461.680523000003</v>
      </c>
      <c r="AL278">
        <v>12227</v>
      </c>
      <c r="AM278">
        <v>32.630740000000003</v>
      </c>
      <c r="AN278" t="s">
        <v>877</v>
      </c>
      <c r="AO278" t="s">
        <v>878</v>
      </c>
      <c r="AR278">
        <v>0</v>
      </c>
      <c r="AS278">
        <v>0</v>
      </c>
      <c r="AT278">
        <v>277</v>
      </c>
    </row>
    <row r="279" spans="1:46" x14ac:dyDescent="0.25">
      <c r="A279">
        <v>51</v>
      </c>
      <c r="B279">
        <v>59</v>
      </c>
      <c r="C279">
        <v>480505</v>
      </c>
      <c r="D279">
        <v>51059480505</v>
      </c>
      <c r="E279">
        <v>4805.05</v>
      </c>
      <c r="F279" t="s">
        <v>879</v>
      </c>
      <c r="G279" t="s">
        <v>47</v>
      </c>
      <c r="H279" t="s">
        <v>48</v>
      </c>
      <c r="I279">
        <v>1277424</v>
      </c>
      <c r="J279">
        <v>28126</v>
      </c>
      <c r="K279">
        <v>51059480505</v>
      </c>
      <c r="L279">
        <v>480505</v>
      </c>
      <c r="M279">
        <v>0</v>
      </c>
      <c r="N279">
        <v>480505</v>
      </c>
      <c r="O279">
        <v>94.1</v>
      </c>
      <c r="P279">
        <v>4.4000000000000004</v>
      </c>
      <c r="Q279">
        <v>1.5</v>
      </c>
      <c r="R279">
        <v>2995</v>
      </c>
      <c r="S279">
        <v>3.5999999999999997E-2</v>
      </c>
      <c r="T279">
        <v>0.05</v>
      </c>
      <c r="U279">
        <v>107176</v>
      </c>
      <c r="V279">
        <v>4.8000000000000001E-2</v>
      </c>
      <c r="W279">
        <v>6.8000000000000005E-2</v>
      </c>
      <c r="X279">
        <v>0.45</v>
      </c>
      <c r="Y279">
        <v>8.8999999999999996E-2</v>
      </c>
      <c r="Z279">
        <v>266.55500000000001</v>
      </c>
      <c r="AA279">
        <v>55976.55</v>
      </c>
      <c r="AB279">
        <v>35721.997048999998</v>
      </c>
      <c r="AC279">
        <v>20254.552951000001</v>
      </c>
      <c r="AD279">
        <v>75.986393000000007</v>
      </c>
      <c r="AE279">
        <v>8.9</v>
      </c>
      <c r="AF279">
        <v>266.28844500000002</v>
      </c>
      <c r="AG279">
        <v>42952.586751000003</v>
      </c>
      <c r="AH279">
        <v>12967.986698999999</v>
      </c>
      <c r="AI279">
        <v>48.699021000000002</v>
      </c>
      <c r="AJ279">
        <v>9.3000000000000007</v>
      </c>
      <c r="AK279">
        <v>49930.042486999999</v>
      </c>
      <c r="AL279">
        <v>9909.8799999999992</v>
      </c>
      <c r="AM279">
        <v>34.777357000000002</v>
      </c>
      <c r="AN279" t="s">
        <v>880</v>
      </c>
      <c r="AO279" t="s">
        <v>881</v>
      </c>
      <c r="AR279">
        <v>0</v>
      </c>
      <c r="AS279">
        <v>0</v>
      </c>
      <c r="AT279">
        <v>278</v>
      </c>
    </row>
    <row r="280" spans="1:46" x14ac:dyDescent="0.25">
      <c r="A280">
        <v>24</v>
      </c>
      <c r="B280">
        <v>33</v>
      </c>
      <c r="C280">
        <v>803606</v>
      </c>
      <c r="D280">
        <v>24033803606</v>
      </c>
      <c r="E280">
        <v>8036.06</v>
      </c>
      <c r="F280" t="s">
        <v>882</v>
      </c>
      <c r="G280" t="s">
        <v>47</v>
      </c>
      <c r="H280" t="s">
        <v>48</v>
      </c>
      <c r="I280">
        <v>3318709</v>
      </c>
      <c r="J280">
        <v>0</v>
      </c>
      <c r="K280">
        <v>24033803606</v>
      </c>
      <c r="L280">
        <v>803606</v>
      </c>
      <c r="M280">
        <v>0</v>
      </c>
      <c r="N280">
        <v>803606</v>
      </c>
      <c r="O280">
        <v>90.8</v>
      </c>
      <c r="P280">
        <v>8.6</v>
      </c>
      <c r="Q280">
        <v>0.6</v>
      </c>
      <c r="R280">
        <v>5184</v>
      </c>
      <c r="S280">
        <v>8.6999999999999994E-2</v>
      </c>
      <c r="T280">
        <v>5.6000000000000001E-2</v>
      </c>
      <c r="U280">
        <v>76343</v>
      </c>
      <c r="V280">
        <v>0.52300000000000002</v>
      </c>
      <c r="W280">
        <v>0.27300000000000002</v>
      </c>
      <c r="X280">
        <v>0.88600000000000001</v>
      </c>
      <c r="Y280">
        <v>9.5000000000000001E-2</v>
      </c>
      <c r="Z280">
        <v>492.48</v>
      </c>
      <c r="AA280">
        <v>103420.8</v>
      </c>
      <c r="AB280">
        <v>72269.697815000007</v>
      </c>
      <c r="AC280">
        <v>31151.102185</v>
      </c>
      <c r="AD280">
        <v>63.253537999999999</v>
      </c>
      <c r="AE280">
        <v>9.5</v>
      </c>
      <c r="AF280">
        <v>492.48</v>
      </c>
      <c r="AG280">
        <v>73237.666203999994</v>
      </c>
      <c r="AH280">
        <v>30183.133795999998</v>
      </c>
      <c r="AI280">
        <v>61.288040000000002</v>
      </c>
      <c r="AJ280">
        <v>11.1</v>
      </c>
      <c r="AK280">
        <v>81597.480968999997</v>
      </c>
      <c r="AL280">
        <v>34090.050000000003</v>
      </c>
      <c r="AM280">
        <v>61.881433999999999</v>
      </c>
      <c r="AN280" t="s">
        <v>883</v>
      </c>
      <c r="AO280" t="s">
        <v>884</v>
      </c>
      <c r="AR280">
        <v>0</v>
      </c>
      <c r="AS280">
        <v>0</v>
      </c>
      <c r="AT280">
        <v>279</v>
      </c>
    </row>
    <row r="281" spans="1:46" x14ac:dyDescent="0.25">
      <c r="A281">
        <v>11</v>
      </c>
      <c r="B281">
        <v>1</v>
      </c>
      <c r="C281">
        <v>1702</v>
      </c>
      <c r="D281">
        <v>11001001702</v>
      </c>
      <c r="E281">
        <v>17.02</v>
      </c>
      <c r="F281" t="s">
        <v>885</v>
      </c>
      <c r="G281" t="s">
        <v>47</v>
      </c>
      <c r="H281" t="s">
        <v>48</v>
      </c>
      <c r="I281">
        <v>936896</v>
      </c>
      <c r="J281">
        <v>0</v>
      </c>
      <c r="K281">
        <v>11001001702</v>
      </c>
      <c r="L281">
        <v>1702</v>
      </c>
      <c r="M281">
        <v>0</v>
      </c>
      <c r="N281">
        <v>1702</v>
      </c>
      <c r="O281">
        <v>51.2</v>
      </c>
      <c r="P281">
        <v>45.7</v>
      </c>
      <c r="Q281">
        <v>3.2</v>
      </c>
      <c r="R281">
        <v>2947</v>
      </c>
      <c r="S281">
        <v>9.8000000000000004E-2</v>
      </c>
      <c r="T281">
        <v>0.114</v>
      </c>
      <c r="U281">
        <v>98657</v>
      </c>
      <c r="V281">
        <v>0.55800000000000005</v>
      </c>
      <c r="W281">
        <v>6.2E-2</v>
      </c>
      <c r="X281">
        <v>0.57499999999999996</v>
      </c>
      <c r="Y281">
        <v>0.11799999999999999</v>
      </c>
      <c r="Z281">
        <v>348.09374600000001</v>
      </c>
      <c r="AA281">
        <v>73099.686660000007</v>
      </c>
      <c r="AB281">
        <v>40925.637132999997</v>
      </c>
      <c r="AC281">
        <v>32174.049526999999</v>
      </c>
      <c r="AD281">
        <v>92.429265999999998</v>
      </c>
      <c r="AE281">
        <v>11.8</v>
      </c>
      <c r="AF281">
        <v>347.74599999999998</v>
      </c>
      <c r="AG281">
        <v>39232.038952000003</v>
      </c>
      <c r="AH281">
        <v>33794.621048000001</v>
      </c>
      <c r="AI281">
        <v>97.181911999999997</v>
      </c>
      <c r="AJ281">
        <v>12.9</v>
      </c>
      <c r="AK281">
        <v>50024.705119999999</v>
      </c>
      <c r="AL281">
        <v>24933.32</v>
      </c>
      <c r="AM281">
        <v>69.852399000000005</v>
      </c>
      <c r="AN281" t="s">
        <v>886</v>
      </c>
      <c r="AO281" t="s">
        <v>887</v>
      </c>
      <c r="AR281">
        <v>0</v>
      </c>
      <c r="AS281">
        <v>0</v>
      </c>
      <c r="AT281">
        <v>280</v>
      </c>
    </row>
    <row r="282" spans="1:46" x14ac:dyDescent="0.25">
      <c r="A282">
        <v>24</v>
      </c>
      <c r="B282">
        <v>33</v>
      </c>
      <c r="C282">
        <v>803605</v>
      </c>
      <c r="D282">
        <v>24033803605</v>
      </c>
      <c r="E282">
        <v>8036.05</v>
      </c>
      <c r="F282" t="s">
        <v>888</v>
      </c>
      <c r="G282" t="s">
        <v>47</v>
      </c>
      <c r="H282" t="s">
        <v>48</v>
      </c>
      <c r="I282">
        <v>3107284</v>
      </c>
      <c r="J282">
        <v>0</v>
      </c>
      <c r="K282">
        <v>24033803605</v>
      </c>
      <c r="L282">
        <v>803605</v>
      </c>
      <c r="M282">
        <v>0</v>
      </c>
      <c r="N282">
        <v>803605</v>
      </c>
      <c r="O282">
        <v>84.3</v>
      </c>
      <c r="P282">
        <v>15.6</v>
      </c>
      <c r="Q282">
        <v>0.1</v>
      </c>
      <c r="R282">
        <v>6914</v>
      </c>
      <c r="S282">
        <v>0.11799999999999999</v>
      </c>
      <c r="T282">
        <v>8.5999999999999993E-2</v>
      </c>
      <c r="U282">
        <v>77576</v>
      </c>
      <c r="V282">
        <v>0.57199999999999995</v>
      </c>
      <c r="W282">
        <v>0.26400000000000001</v>
      </c>
      <c r="X282">
        <v>0.78900000000000003</v>
      </c>
      <c r="Y282">
        <v>0.13100000000000001</v>
      </c>
      <c r="Z282">
        <v>905.73400000000004</v>
      </c>
      <c r="AA282">
        <v>190204.14</v>
      </c>
      <c r="AB282">
        <v>120172.209571</v>
      </c>
      <c r="AC282">
        <v>70031.930429</v>
      </c>
      <c r="AD282">
        <v>77.320638000000002</v>
      </c>
      <c r="AE282">
        <v>13.1</v>
      </c>
      <c r="AF282">
        <v>905.73400000000004</v>
      </c>
      <c r="AG282">
        <v>123957.68266999999</v>
      </c>
      <c r="AH282">
        <v>66246.457330000005</v>
      </c>
      <c r="AI282">
        <v>73.141183999999996</v>
      </c>
      <c r="AJ282">
        <v>12.6</v>
      </c>
      <c r="AK282">
        <v>118545.743154</v>
      </c>
      <c r="AL282">
        <v>65774.62</v>
      </c>
      <c r="AM282">
        <v>74.938383000000002</v>
      </c>
      <c r="AN282" t="s">
        <v>889</v>
      </c>
      <c r="AO282" t="s">
        <v>890</v>
      </c>
      <c r="AR282">
        <v>0</v>
      </c>
      <c r="AS282">
        <v>0</v>
      </c>
      <c r="AT282">
        <v>281</v>
      </c>
    </row>
    <row r="283" spans="1:46" x14ac:dyDescent="0.25">
      <c r="A283">
        <v>51</v>
      </c>
      <c r="B283">
        <v>59</v>
      </c>
      <c r="C283">
        <v>481900</v>
      </c>
      <c r="D283">
        <v>51059481900</v>
      </c>
      <c r="E283">
        <v>4819</v>
      </c>
      <c r="F283" t="s">
        <v>891</v>
      </c>
      <c r="G283" t="s">
        <v>47</v>
      </c>
      <c r="H283" t="s">
        <v>48</v>
      </c>
      <c r="I283">
        <v>10409688</v>
      </c>
      <c r="J283">
        <v>141272</v>
      </c>
      <c r="K283">
        <v>51059481900</v>
      </c>
      <c r="L283">
        <v>481900</v>
      </c>
      <c r="M283">
        <v>0</v>
      </c>
      <c r="N283">
        <v>481900</v>
      </c>
      <c r="O283">
        <v>95.4</v>
      </c>
      <c r="P283">
        <v>4.2</v>
      </c>
      <c r="Q283">
        <v>0.3</v>
      </c>
      <c r="R283">
        <v>5226</v>
      </c>
      <c r="S283">
        <v>4.4999999999999998E-2</v>
      </c>
      <c r="T283">
        <v>9.0999999999999998E-2</v>
      </c>
      <c r="U283">
        <v>110917</v>
      </c>
      <c r="V283">
        <v>0.14000000000000001</v>
      </c>
      <c r="W283">
        <v>7.6999999999999999E-2</v>
      </c>
      <c r="X283">
        <v>0.54600000000000004</v>
      </c>
      <c r="Y283">
        <v>9.7000000000000003E-2</v>
      </c>
      <c r="Z283">
        <v>506.41507799999999</v>
      </c>
      <c r="AA283">
        <v>106347.16638</v>
      </c>
      <c r="AB283">
        <v>93047.709642000002</v>
      </c>
      <c r="AC283">
        <v>13299.456738000001</v>
      </c>
      <c r="AD283">
        <v>26.261968</v>
      </c>
      <c r="AE283">
        <v>9.6999999999999993</v>
      </c>
      <c r="AF283">
        <v>506.92200000000003</v>
      </c>
      <c r="AG283">
        <v>95719.278611000002</v>
      </c>
      <c r="AH283">
        <v>10734.341388999999</v>
      </c>
      <c r="AI283">
        <v>21.175529000000001</v>
      </c>
      <c r="AJ283">
        <v>8.5</v>
      </c>
      <c r="AK283">
        <v>80734.544309999997</v>
      </c>
      <c r="AL283">
        <v>15137.81</v>
      </c>
      <c r="AM283">
        <v>33.15804</v>
      </c>
      <c r="AN283" t="s">
        <v>892</v>
      </c>
      <c r="AO283" t="s">
        <v>893</v>
      </c>
      <c r="AR283">
        <v>0</v>
      </c>
      <c r="AS283">
        <v>0</v>
      </c>
      <c r="AT283">
        <v>282</v>
      </c>
    </row>
    <row r="284" spans="1:46" x14ac:dyDescent="0.25">
      <c r="A284">
        <v>24</v>
      </c>
      <c r="B284">
        <v>33</v>
      </c>
      <c r="C284">
        <v>800513</v>
      </c>
      <c r="D284">
        <v>24033800513</v>
      </c>
      <c r="E284">
        <v>8005.13</v>
      </c>
      <c r="F284" t="s">
        <v>894</v>
      </c>
      <c r="G284" t="s">
        <v>47</v>
      </c>
      <c r="H284" t="s">
        <v>48</v>
      </c>
      <c r="I284">
        <v>5866627</v>
      </c>
      <c r="J284">
        <v>15270</v>
      </c>
      <c r="K284">
        <v>24033800513</v>
      </c>
      <c r="L284">
        <v>800513</v>
      </c>
      <c r="M284">
        <v>0</v>
      </c>
      <c r="N284">
        <v>800513</v>
      </c>
      <c r="O284">
        <v>89.7</v>
      </c>
      <c r="P284">
        <v>9.4</v>
      </c>
      <c r="Q284">
        <v>0.9</v>
      </c>
      <c r="R284">
        <v>5639</v>
      </c>
      <c r="S284">
        <v>9.5000000000000001E-2</v>
      </c>
      <c r="T284">
        <v>3.4000000000000002E-2</v>
      </c>
      <c r="U284">
        <v>98783</v>
      </c>
      <c r="V284">
        <v>0.41399999999999998</v>
      </c>
      <c r="W284">
        <v>4.3999999999999997E-2</v>
      </c>
      <c r="X284">
        <v>0.92700000000000005</v>
      </c>
      <c r="Y284">
        <v>0.108</v>
      </c>
      <c r="Z284">
        <v>609.01199999999994</v>
      </c>
      <c r="AA284">
        <v>127892.52</v>
      </c>
      <c r="AB284">
        <v>97401.663973999996</v>
      </c>
      <c r="AC284">
        <v>30490.856026000001</v>
      </c>
      <c r="AD284">
        <v>50.066101000000003</v>
      </c>
      <c r="AE284">
        <v>10.8</v>
      </c>
      <c r="AF284">
        <v>609.01199999999994</v>
      </c>
      <c r="AG284">
        <v>108931.125335</v>
      </c>
      <c r="AH284">
        <v>18961.394665</v>
      </c>
      <c r="AI284">
        <v>31.134682000000002</v>
      </c>
      <c r="AJ284">
        <v>10.1</v>
      </c>
      <c r="AK284">
        <v>97487.804694999999</v>
      </c>
      <c r="AL284">
        <v>17194.669999999998</v>
      </c>
      <c r="AM284">
        <v>31.485890999999999</v>
      </c>
      <c r="AN284" t="s">
        <v>895</v>
      </c>
      <c r="AO284" t="s">
        <v>896</v>
      </c>
      <c r="AR284">
        <v>0</v>
      </c>
      <c r="AS284">
        <v>0</v>
      </c>
      <c r="AT284">
        <v>283</v>
      </c>
    </row>
    <row r="285" spans="1:46" x14ac:dyDescent="0.25">
      <c r="A285">
        <v>24</v>
      </c>
      <c r="B285">
        <v>33</v>
      </c>
      <c r="C285">
        <v>805908</v>
      </c>
      <c r="D285">
        <v>24033805908</v>
      </c>
      <c r="E285">
        <v>8059.08</v>
      </c>
      <c r="F285" t="s">
        <v>897</v>
      </c>
      <c r="G285" t="s">
        <v>47</v>
      </c>
      <c r="H285" t="s">
        <v>48</v>
      </c>
      <c r="I285">
        <v>1006766</v>
      </c>
      <c r="J285">
        <v>0</v>
      </c>
      <c r="K285">
        <v>24033805908</v>
      </c>
      <c r="L285">
        <v>805908</v>
      </c>
      <c r="M285">
        <v>0</v>
      </c>
      <c r="N285">
        <v>805908</v>
      </c>
      <c r="O285">
        <v>61.1</v>
      </c>
      <c r="P285">
        <v>37.5</v>
      </c>
      <c r="Q285">
        <v>1.4</v>
      </c>
      <c r="R285">
        <v>2637</v>
      </c>
      <c r="S285">
        <v>4.7E-2</v>
      </c>
      <c r="T285">
        <v>0.115</v>
      </c>
      <c r="U285">
        <v>55078</v>
      </c>
      <c r="V285">
        <v>0.73499999999999999</v>
      </c>
      <c r="W285">
        <v>0.108</v>
      </c>
      <c r="X285">
        <v>0.223</v>
      </c>
      <c r="Y285">
        <v>0.2</v>
      </c>
      <c r="Z285">
        <v>527.4</v>
      </c>
      <c r="AA285">
        <v>110754</v>
      </c>
      <c r="AB285">
        <v>55757.36032</v>
      </c>
      <c r="AC285">
        <v>54996.63968</v>
      </c>
      <c r="AD285">
        <v>104.278801</v>
      </c>
      <c r="AE285">
        <v>20</v>
      </c>
      <c r="AF285">
        <v>527.4</v>
      </c>
      <c r="AG285">
        <v>61900.749995999999</v>
      </c>
      <c r="AH285">
        <v>48853.250004000001</v>
      </c>
      <c r="AI285">
        <v>92.630356000000006</v>
      </c>
      <c r="AJ285">
        <v>23</v>
      </c>
      <c r="AK285">
        <v>73935.613660999996</v>
      </c>
      <c r="AL285">
        <v>66375.89</v>
      </c>
      <c r="AM285">
        <v>99.342792000000003</v>
      </c>
      <c r="AN285" t="s">
        <v>898</v>
      </c>
      <c r="AO285" t="s">
        <v>899</v>
      </c>
      <c r="AR285">
        <v>0</v>
      </c>
      <c r="AS285">
        <v>0</v>
      </c>
      <c r="AT285">
        <v>284</v>
      </c>
    </row>
    <row r="286" spans="1:46" x14ac:dyDescent="0.25">
      <c r="A286">
        <v>24</v>
      </c>
      <c r="B286">
        <v>31</v>
      </c>
      <c r="C286">
        <v>705502</v>
      </c>
      <c r="D286">
        <v>24031705502</v>
      </c>
      <c r="E286">
        <v>7055.02</v>
      </c>
      <c r="F286" t="s">
        <v>900</v>
      </c>
      <c r="G286" t="s">
        <v>47</v>
      </c>
      <c r="H286" t="s">
        <v>48</v>
      </c>
      <c r="I286">
        <v>2614300</v>
      </c>
      <c r="J286">
        <v>0</v>
      </c>
      <c r="K286">
        <v>24031705502</v>
      </c>
      <c r="L286">
        <v>705502</v>
      </c>
      <c r="M286">
        <v>0</v>
      </c>
      <c r="N286">
        <v>705502</v>
      </c>
      <c r="O286">
        <v>81.900000000000006</v>
      </c>
      <c r="P286">
        <v>16.399999999999999</v>
      </c>
      <c r="Q286">
        <v>1.7</v>
      </c>
      <c r="R286">
        <v>3908</v>
      </c>
      <c r="S286">
        <v>0.06</v>
      </c>
      <c r="T286">
        <v>0.03</v>
      </c>
      <c r="U286">
        <v>155833</v>
      </c>
      <c r="V286">
        <v>2.1999999999999999E-2</v>
      </c>
      <c r="W286">
        <v>5.6000000000000001E-2</v>
      </c>
      <c r="X286">
        <v>0.86599999999999999</v>
      </c>
      <c r="Y286">
        <v>4.2000000000000003E-2</v>
      </c>
      <c r="Z286">
        <v>164.136</v>
      </c>
      <c r="AA286">
        <v>34468.559999999998</v>
      </c>
      <c r="AB286">
        <v>29120.010904999999</v>
      </c>
      <c r="AC286">
        <v>5348.5490950000003</v>
      </c>
      <c r="AD286">
        <v>32.586081999999998</v>
      </c>
      <c r="AE286">
        <v>4.2</v>
      </c>
      <c r="AF286">
        <v>163.97186400000001</v>
      </c>
      <c r="AG286">
        <v>28572.736251999999</v>
      </c>
      <c r="AH286">
        <v>5861.3551880000005</v>
      </c>
      <c r="AI286">
        <v>35.746102999999998</v>
      </c>
      <c r="AJ286">
        <v>3</v>
      </c>
      <c r="AK286">
        <v>20990.355318999998</v>
      </c>
      <c r="AL286">
        <v>3837.94</v>
      </c>
      <c r="AM286">
        <v>32.461682000000003</v>
      </c>
      <c r="AN286" t="s">
        <v>901</v>
      </c>
      <c r="AO286" t="s">
        <v>902</v>
      </c>
      <c r="AR286">
        <v>0</v>
      </c>
      <c r="AS286">
        <v>0</v>
      </c>
      <c r="AT286">
        <v>285</v>
      </c>
    </row>
    <row r="287" spans="1:46" x14ac:dyDescent="0.25">
      <c r="A287">
        <v>24</v>
      </c>
      <c r="B287">
        <v>31</v>
      </c>
      <c r="C287">
        <v>705300</v>
      </c>
      <c r="D287">
        <v>24031705300</v>
      </c>
      <c r="E287">
        <v>7053</v>
      </c>
      <c r="F287" t="s">
        <v>903</v>
      </c>
      <c r="G287" t="s">
        <v>47</v>
      </c>
      <c r="H287" t="s">
        <v>48</v>
      </c>
      <c r="I287">
        <v>1055289</v>
      </c>
      <c r="J287">
        <v>0</v>
      </c>
      <c r="K287">
        <v>24031705300</v>
      </c>
      <c r="L287">
        <v>705300</v>
      </c>
      <c r="M287">
        <v>0</v>
      </c>
      <c r="N287">
        <v>705300</v>
      </c>
      <c r="O287">
        <v>75</v>
      </c>
      <c r="P287">
        <v>21.4</v>
      </c>
      <c r="Q287">
        <v>3.6</v>
      </c>
      <c r="R287">
        <v>1955</v>
      </c>
      <c r="S287">
        <v>2.7E-2</v>
      </c>
      <c r="T287">
        <v>1.9E-2</v>
      </c>
      <c r="U287">
        <v>250000</v>
      </c>
      <c r="V287">
        <v>8.9999999999999993E-3</v>
      </c>
      <c r="W287">
        <v>2.5999999999999999E-2</v>
      </c>
      <c r="X287">
        <v>0.97</v>
      </c>
      <c r="Y287">
        <v>0</v>
      </c>
      <c r="Z287">
        <v>0</v>
      </c>
      <c r="AA287">
        <v>0</v>
      </c>
      <c r="AB287">
        <v>0</v>
      </c>
      <c r="AC287">
        <v>0</v>
      </c>
      <c r="AD287">
        <v>0</v>
      </c>
      <c r="AE287">
        <v>0</v>
      </c>
      <c r="AF287">
        <v>0</v>
      </c>
      <c r="AG287">
        <v>0</v>
      </c>
      <c r="AH287">
        <v>0</v>
      </c>
      <c r="AI287">
        <v>0</v>
      </c>
      <c r="AJ287">
        <v>0</v>
      </c>
      <c r="AK287">
        <v>0</v>
      </c>
      <c r="AL287">
        <v>0</v>
      </c>
      <c r="AM287">
        <v>0</v>
      </c>
      <c r="AN287" t="s">
        <v>904</v>
      </c>
      <c r="AO287" t="s">
        <v>905</v>
      </c>
      <c r="AR287">
        <v>0</v>
      </c>
      <c r="AS287">
        <v>0</v>
      </c>
      <c r="AT287">
        <v>286</v>
      </c>
    </row>
    <row r="288" spans="1:46" x14ac:dyDescent="0.25">
      <c r="A288">
        <v>24</v>
      </c>
      <c r="B288">
        <v>33</v>
      </c>
      <c r="C288">
        <v>803607</v>
      </c>
      <c r="D288">
        <v>24033803607</v>
      </c>
      <c r="E288">
        <v>8036.07</v>
      </c>
      <c r="F288" t="s">
        <v>906</v>
      </c>
      <c r="G288" t="s">
        <v>47</v>
      </c>
      <c r="H288" t="s">
        <v>48</v>
      </c>
      <c r="I288">
        <v>2739945</v>
      </c>
      <c r="J288">
        <v>3624</v>
      </c>
      <c r="K288">
        <v>24033803607</v>
      </c>
      <c r="L288">
        <v>803607</v>
      </c>
      <c r="M288">
        <v>0</v>
      </c>
      <c r="N288">
        <v>803607</v>
      </c>
      <c r="O288">
        <v>87.5</v>
      </c>
      <c r="P288">
        <v>12.3</v>
      </c>
      <c r="Q288">
        <v>0.3</v>
      </c>
      <c r="R288">
        <v>3429</v>
      </c>
      <c r="S288">
        <v>8.8999999999999996E-2</v>
      </c>
      <c r="T288">
        <v>2.8000000000000001E-2</v>
      </c>
      <c r="U288">
        <v>98966</v>
      </c>
      <c r="V288">
        <v>0.68300000000000005</v>
      </c>
      <c r="W288">
        <v>0.18</v>
      </c>
      <c r="X288">
        <v>0.92100000000000004</v>
      </c>
      <c r="Y288">
        <v>0.107</v>
      </c>
      <c r="Z288">
        <v>367.269903</v>
      </c>
      <c r="AA288">
        <v>77126.679629999999</v>
      </c>
      <c r="AB288">
        <v>56749.010252</v>
      </c>
      <c r="AC288">
        <v>20377.669377999999</v>
      </c>
      <c r="AD288">
        <v>55.484180000000002</v>
      </c>
      <c r="AE288">
        <v>10.7</v>
      </c>
      <c r="AF288">
        <v>366.90300000000002</v>
      </c>
      <c r="AG288">
        <v>56929.328364000001</v>
      </c>
      <c r="AH288">
        <v>20120.301636</v>
      </c>
      <c r="AI288">
        <v>54.838203999999998</v>
      </c>
      <c r="AJ288">
        <v>12.2</v>
      </c>
      <c r="AK288">
        <v>64833.049800000001</v>
      </c>
      <c r="AL288">
        <v>24145.21</v>
      </c>
      <c r="AM288">
        <v>56.985764000000003</v>
      </c>
      <c r="AN288" t="s">
        <v>907</v>
      </c>
      <c r="AO288" t="s">
        <v>908</v>
      </c>
      <c r="AR288">
        <v>0</v>
      </c>
      <c r="AS288">
        <v>0</v>
      </c>
      <c r="AT288">
        <v>287</v>
      </c>
    </row>
    <row r="289" spans="1:46" x14ac:dyDescent="0.25">
      <c r="A289">
        <v>24</v>
      </c>
      <c r="B289">
        <v>33</v>
      </c>
      <c r="C289">
        <v>805202</v>
      </c>
      <c r="D289">
        <v>24033805202</v>
      </c>
      <c r="E289">
        <v>8052.02</v>
      </c>
      <c r="F289" t="s">
        <v>909</v>
      </c>
      <c r="G289" t="s">
        <v>47</v>
      </c>
      <c r="H289" t="s">
        <v>48</v>
      </c>
      <c r="I289">
        <v>843813</v>
      </c>
      <c r="J289">
        <v>9869</v>
      </c>
      <c r="K289">
        <v>24033805202</v>
      </c>
      <c r="L289">
        <v>805202</v>
      </c>
      <c r="M289">
        <v>0</v>
      </c>
      <c r="N289">
        <v>805202</v>
      </c>
      <c r="O289">
        <v>59.4</v>
      </c>
      <c r="P289">
        <v>39.5</v>
      </c>
      <c r="Q289">
        <v>1.2</v>
      </c>
      <c r="R289">
        <v>3751</v>
      </c>
      <c r="S289">
        <v>9.0999999999999998E-2</v>
      </c>
      <c r="T289">
        <v>0.129</v>
      </c>
      <c r="U289">
        <v>53311</v>
      </c>
      <c r="V289">
        <v>0.74</v>
      </c>
      <c r="W289">
        <v>0.215</v>
      </c>
      <c r="X289">
        <v>0.24099999999999999</v>
      </c>
      <c r="Y289">
        <v>0.20899999999999999</v>
      </c>
      <c r="Z289">
        <v>784.74295900000004</v>
      </c>
      <c r="AA289">
        <v>164796.02139000001</v>
      </c>
      <c r="AB289">
        <v>77237.879639999999</v>
      </c>
      <c r="AC289">
        <v>87558.141749999995</v>
      </c>
      <c r="AD289">
        <v>111.575568</v>
      </c>
      <c r="AE289">
        <v>20.9</v>
      </c>
      <c r="AF289">
        <v>783.95899999999995</v>
      </c>
      <c r="AG289">
        <v>71314.519434000002</v>
      </c>
      <c r="AH289">
        <v>93316.870565999998</v>
      </c>
      <c r="AI289">
        <v>119.03284600000001</v>
      </c>
      <c r="AJ289">
        <v>21.4</v>
      </c>
      <c r="AK289">
        <v>76112.401763000002</v>
      </c>
      <c r="AL289">
        <v>93401.279999999999</v>
      </c>
      <c r="AM289">
        <v>115.709059</v>
      </c>
      <c r="AN289" t="s">
        <v>910</v>
      </c>
      <c r="AO289" t="s">
        <v>911</v>
      </c>
      <c r="AR289">
        <v>0</v>
      </c>
      <c r="AS289">
        <v>0</v>
      </c>
      <c r="AT289">
        <v>288</v>
      </c>
    </row>
    <row r="290" spans="1:46" x14ac:dyDescent="0.25">
      <c r="A290">
        <v>51</v>
      </c>
      <c r="B290">
        <v>59</v>
      </c>
      <c r="C290">
        <v>482100</v>
      </c>
      <c r="D290">
        <v>51059482100</v>
      </c>
      <c r="E290">
        <v>4821</v>
      </c>
      <c r="F290" t="s">
        <v>912</v>
      </c>
      <c r="G290" t="s">
        <v>47</v>
      </c>
      <c r="H290" t="s">
        <v>48</v>
      </c>
      <c r="I290">
        <v>811957</v>
      </c>
      <c r="J290">
        <v>112901</v>
      </c>
      <c r="K290">
        <v>51059482100</v>
      </c>
      <c r="L290">
        <v>482100</v>
      </c>
      <c r="M290">
        <v>0</v>
      </c>
      <c r="N290">
        <v>482100</v>
      </c>
      <c r="O290">
        <v>91.5</v>
      </c>
      <c r="P290">
        <v>5.7</v>
      </c>
      <c r="Q290">
        <v>2.9</v>
      </c>
      <c r="R290">
        <v>3839</v>
      </c>
      <c r="S290">
        <v>0.06</v>
      </c>
      <c r="T290">
        <v>6.9000000000000006E-2</v>
      </c>
      <c r="U290">
        <v>80642</v>
      </c>
      <c r="V290">
        <v>0.11</v>
      </c>
      <c r="W290">
        <v>0.20399999999999999</v>
      </c>
      <c r="X290">
        <v>0.6</v>
      </c>
      <c r="Y290">
        <v>8.4000000000000005E-2</v>
      </c>
      <c r="Z290">
        <v>322.79847599999999</v>
      </c>
      <c r="AA290">
        <v>67787.679959999994</v>
      </c>
      <c r="AB290">
        <v>45903.647750999997</v>
      </c>
      <c r="AC290">
        <v>21884.032209000001</v>
      </c>
      <c r="AD290">
        <v>67.794719999999998</v>
      </c>
      <c r="AE290">
        <v>8.4</v>
      </c>
      <c r="AF290">
        <v>322.476</v>
      </c>
      <c r="AG290">
        <v>54190.069892</v>
      </c>
      <c r="AH290">
        <v>13529.890108</v>
      </c>
      <c r="AI290">
        <v>41.956270000000004</v>
      </c>
      <c r="AJ290">
        <v>10.199999999999999</v>
      </c>
      <c r="AK290">
        <v>60151.534033000004</v>
      </c>
      <c r="AL290">
        <v>12376.59</v>
      </c>
      <c r="AM290">
        <v>35.835521999999997</v>
      </c>
      <c r="AN290" t="s">
        <v>913</v>
      </c>
      <c r="AO290" t="s">
        <v>914</v>
      </c>
      <c r="AR290">
        <v>0</v>
      </c>
      <c r="AS290">
        <v>0</v>
      </c>
      <c r="AT290">
        <v>289</v>
      </c>
    </row>
    <row r="291" spans="1:46" x14ac:dyDescent="0.25">
      <c r="A291">
        <v>24</v>
      </c>
      <c r="B291">
        <v>33</v>
      </c>
      <c r="C291">
        <v>800514</v>
      </c>
      <c r="D291">
        <v>24033800514</v>
      </c>
      <c r="E291">
        <v>8005.14</v>
      </c>
      <c r="F291" t="s">
        <v>915</v>
      </c>
      <c r="G291" t="s">
        <v>47</v>
      </c>
      <c r="H291" t="s">
        <v>48</v>
      </c>
      <c r="I291">
        <v>7216561</v>
      </c>
      <c r="J291">
        <v>11059</v>
      </c>
      <c r="K291">
        <v>24033800514</v>
      </c>
      <c r="L291">
        <v>800514</v>
      </c>
      <c r="M291">
        <v>0</v>
      </c>
      <c r="N291">
        <v>800514</v>
      </c>
      <c r="O291">
        <v>84.4</v>
      </c>
      <c r="P291">
        <v>15.2</v>
      </c>
      <c r="Q291">
        <v>0.3</v>
      </c>
      <c r="R291">
        <v>4976</v>
      </c>
      <c r="S291">
        <v>2.9000000000000001E-2</v>
      </c>
      <c r="T291">
        <v>0.02</v>
      </c>
      <c r="U291">
        <v>173458</v>
      </c>
      <c r="V291">
        <v>0.73499999999999999</v>
      </c>
      <c r="W291">
        <v>2.8000000000000001E-2</v>
      </c>
      <c r="X291">
        <v>0.92800000000000005</v>
      </c>
      <c r="Y291">
        <v>7.8E-2</v>
      </c>
      <c r="Z291">
        <v>387.73987199999999</v>
      </c>
      <c r="AA291">
        <v>81425.373120000004</v>
      </c>
      <c r="AB291">
        <v>65844.533393999998</v>
      </c>
      <c r="AC291">
        <v>15580.839726</v>
      </c>
      <c r="AD291">
        <v>40.183743999999997</v>
      </c>
      <c r="AE291">
        <v>7.8</v>
      </c>
      <c r="AF291">
        <v>388.51612799999998</v>
      </c>
      <c r="AG291">
        <v>64977.060183000001</v>
      </c>
      <c r="AH291">
        <v>16611.326697</v>
      </c>
      <c r="AI291">
        <v>42.755822999999999</v>
      </c>
      <c r="AJ291">
        <v>7.9</v>
      </c>
      <c r="AK291">
        <v>70795.432111000002</v>
      </c>
      <c r="AL291">
        <v>7227.34</v>
      </c>
      <c r="AM291">
        <v>19.452541</v>
      </c>
      <c r="AN291" t="s">
        <v>916</v>
      </c>
      <c r="AO291" t="s">
        <v>917</v>
      </c>
      <c r="AR291">
        <v>0</v>
      </c>
      <c r="AS291">
        <v>0</v>
      </c>
      <c r="AT291">
        <v>290</v>
      </c>
    </row>
    <row r="292" spans="1:46" x14ac:dyDescent="0.25">
      <c r="A292">
        <v>11</v>
      </c>
      <c r="B292">
        <v>1</v>
      </c>
      <c r="C292">
        <v>1803</v>
      </c>
      <c r="D292">
        <v>11001001803</v>
      </c>
      <c r="E292">
        <v>18.03</v>
      </c>
      <c r="F292" t="s">
        <v>918</v>
      </c>
      <c r="G292" t="s">
        <v>47</v>
      </c>
      <c r="H292" t="s">
        <v>48</v>
      </c>
      <c r="I292">
        <v>1137810</v>
      </c>
      <c r="J292">
        <v>31978</v>
      </c>
      <c r="K292">
        <v>11001001803</v>
      </c>
      <c r="L292">
        <v>1803</v>
      </c>
      <c r="M292">
        <v>0</v>
      </c>
      <c r="N292">
        <v>1803</v>
      </c>
      <c r="O292">
        <v>55.7</v>
      </c>
      <c r="P292">
        <v>41.7</v>
      </c>
      <c r="Q292">
        <v>2.6</v>
      </c>
      <c r="R292">
        <v>3656</v>
      </c>
      <c r="S292">
        <v>0.13100000000000001</v>
      </c>
      <c r="T292">
        <v>0.10199999999999999</v>
      </c>
      <c r="U292">
        <v>44335</v>
      </c>
      <c r="V292">
        <v>0.70399999999999996</v>
      </c>
      <c r="W292">
        <v>0.23499999999999999</v>
      </c>
      <c r="X292">
        <v>0.182</v>
      </c>
      <c r="Y292">
        <v>0.17699999999999999</v>
      </c>
      <c r="Z292">
        <v>647.11199999999997</v>
      </c>
      <c r="AA292">
        <v>135893.51999999999</v>
      </c>
      <c r="AB292">
        <v>79135.940820999997</v>
      </c>
      <c r="AC292">
        <v>56757.579179</v>
      </c>
      <c r="AD292">
        <v>87.709051000000002</v>
      </c>
      <c r="AE292">
        <v>17.7</v>
      </c>
      <c r="AF292">
        <v>646.46488799999997</v>
      </c>
      <c r="AG292">
        <v>73464.242442000002</v>
      </c>
      <c r="AH292">
        <v>62293.384037999997</v>
      </c>
      <c r="AI292">
        <v>96.360042000000007</v>
      </c>
      <c r="AJ292">
        <v>17.5</v>
      </c>
      <c r="AK292">
        <v>73186.521361999999</v>
      </c>
      <c r="AL292">
        <v>48676.480000000003</v>
      </c>
      <c r="AM292">
        <v>83.881575999999995</v>
      </c>
      <c r="AN292" t="s">
        <v>919</v>
      </c>
      <c r="AO292" t="s">
        <v>920</v>
      </c>
      <c r="AR292">
        <v>0</v>
      </c>
      <c r="AS292">
        <v>0</v>
      </c>
      <c r="AT292">
        <v>291</v>
      </c>
    </row>
    <row r="293" spans="1:46" x14ac:dyDescent="0.25">
      <c r="A293">
        <v>24</v>
      </c>
      <c r="B293">
        <v>31</v>
      </c>
      <c r="C293">
        <v>705701</v>
      </c>
      <c r="D293">
        <v>24031705701</v>
      </c>
      <c r="E293">
        <v>7057.01</v>
      </c>
      <c r="F293" t="s">
        <v>921</v>
      </c>
      <c r="G293" t="s">
        <v>47</v>
      </c>
      <c r="H293" t="s">
        <v>48</v>
      </c>
      <c r="I293">
        <v>1923798</v>
      </c>
      <c r="J293">
        <v>0</v>
      </c>
      <c r="K293">
        <v>24031705701</v>
      </c>
      <c r="L293">
        <v>705701</v>
      </c>
      <c r="M293">
        <v>0</v>
      </c>
      <c r="N293">
        <v>705701</v>
      </c>
      <c r="O293">
        <v>83.2</v>
      </c>
      <c r="P293">
        <v>15.6</v>
      </c>
      <c r="Q293">
        <v>1.2</v>
      </c>
      <c r="R293">
        <v>4278</v>
      </c>
      <c r="S293">
        <v>2.8000000000000001E-2</v>
      </c>
      <c r="T293">
        <v>3.5999999999999997E-2</v>
      </c>
      <c r="U293">
        <v>150069</v>
      </c>
      <c r="V293">
        <v>1.9E-2</v>
      </c>
      <c r="W293">
        <v>4.3999999999999997E-2</v>
      </c>
      <c r="X293">
        <v>0.71499999999999997</v>
      </c>
      <c r="Y293">
        <v>4.5999999999999999E-2</v>
      </c>
      <c r="Z293">
        <v>196.78800000000001</v>
      </c>
      <c r="AA293">
        <v>41325.480000000003</v>
      </c>
      <c r="AB293">
        <v>36786.669371000004</v>
      </c>
      <c r="AC293">
        <v>4538.8106289999996</v>
      </c>
      <c r="AD293">
        <v>23.064468999999999</v>
      </c>
      <c r="AE293">
        <v>4.5999999999999996</v>
      </c>
      <c r="AF293">
        <v>196.78800000000001</v>
      </c>
      <c r="AG293">
        <v>36612.383464999999</v>
      </c>
      <c r="AH293">
        <v>4713.0965349999997</v>
      </c>
      <c r="AI293">
        <v>23.950122</v>
      </c>
      <c r="AJ293">
        <v>3.8</v>
      </c>
      <c r="AK293">
        <v>28750.037334000001</v>
      </c>
      <c r="AL293">
        <v>4853.74</v>
      </c>
      <c r="AM293">
        <v>30.332477000000001</v>
      </c>
      <c r="AN293" t="s">
        <v>922</v>
      </c>
      <c r="AO293" t="s">
        <v>923</v>
      </c>
      <c r="AR293">
        <v>0</v>
      </c>
      <c r="AS293">
        <v>0</v>
      </c>
      <c r="AT293">
        <v>292</v>
      </c>
    </row>
    <row r="294" spans="1:46" x14ac:dyDescent="0.25">
      <c r="A294">
        <v>24</v>
      </c>
      <c r="B294">
        <v>33</v>
      </c>
      <c r="C294">
        <v>806602</v>
      </c>
      <c r="D294">
        <v>24033806602</v>
      </c>
      <c r="E294">
        <v>8066.02</v>
      </c>
      <c r="F294" t="s">
        <v>924</v>
      </c>
      <c r="G294" t="s">
        <v>47</v>
      </c>
      <c r="H294" t="s">
        <v>48</v>
      </c>
      <c r="I294">
        <v>1660918</v>
      </c>
      <c r="J294">
        <v>0</v>
      </c>
      <c r="K294">
        <v>24033806602</v>
      </c>
      <c r="L294">
        <v>806602</v>
      </c>
      <c r="M294">
        <v>0</v>
      </c>
      <c r="N294">
        <v>806602</v>
      </c>
      <c r="O294">
        <v>79.8</v>
      </c>
      <c r="P294">
        <v>19.100000000000001</v>
      </c>
      <c r="Q294">
        <v>1.2</v>
      </c>
      <c r="R294">
        <v>4490</v>
      </c>
      <c r="S294">
        <v>0.10299999999999999</v>
      </c>
      <c r="T294">
        <v>0.124</v>
      </c>
      <c r="U294">
        <v>63594</v>
      </c>
      <c r="V294">
        <v>0.47499999999999998</v>
      </c>
      <c r="W294">
        <v>0.32900000000000001</v>
      </c>
      <c r="X294">
        <v>0.53400000000000003</v>
      </c>
      <c r="Y294">
        <v>0.14199999999999999</v>
      </c>
      <c r="Z294">
        <v>638.21758</v>
      </c>
      <c r="AA294">
        <v>134025.6918</v>
      </c>
      <c r="AB294">
        <v>70311.503022000004</v>
      </c>
      <c r="AC294">
        <v>63714.188778000003</v>
      </c>
      <c r="AD294">
        <v>99.831453999999994</v>
      </c>
      <c r="AE294">
        <v>14.2</v>
      </c>
      <c r="AF294">
        <v>637.58000000000004</v>
      </c>
      <c r="AG294">
        <v>69715.158865000005</v>
      </c>
      <c r="AH294">
        <v>64176.641134999998</v>
      </c>
      <c r="AI294">
        <v>100.65661</v>
      </c>
      <c r="AJ294">
        <v>17.5</v>
      </c>
      <c r="AK294">
        <v>96618.934924999994</v>
      </c>
      <c r="AL294">
        <v>74525.820000000007</v>
      </c>
      <c r="AM294">
        <v>91.445522999999994</v>
      </c>
      <c r="AN294" t="s">
        <v>925</v>
      </c>
      <c r="AO294" t="s">
        <v>926</v>
      </c>
      <c r="AR294">
        <v>0</v>
      </c>
      <c r="AS294">
        <v>0</v>
      </c>
      <c r="AT294">
        <v>293</v>
      </c>
    </row>
    <row r="295" spans="1:46" x14ac:dyDescent="0.25">
      <c r="A295">
        <v>51</v>
      </c>
      <c r="B295">
        <v>59</v>
      </c>
      <c r="C295">
        <v>481000</v>
      </c>
      <c r="D295">
        <v>51059481000</v>
      </c>
      <c r="E295">
        <v>4810</v>
      </c>
      <c r="F295" t="s">
        <v>927</v>
      </c>
      <c r="G295" t="s">
        <v>47</v>
      </c>
      <c r="H295" t="s">
        <v>48</v>
      </c>
      <c r="I295">
        <v>1418676</v>
      </c>
      <c r="J295">
        <v>2004</v>
      </c>
      <c r="K295">
        <v>51059481000</v>
      </c>
      <c r="L295">
        <v>481000</v>
      </c>
      <c r="M295">
        <v>0</v>
      </c>
      <c r="N295">
        <v>481000</v>
      </c>
      <c r="O295">
        <v>88</v>
      </c>
      <c r="P295">
        <v>8.4</v>
      </c>
      <c r="Q295">
        <v>3.7</v>
      </c>
      <c r="R295">
        <v>5652</v>
      </c>
      <c r="S295">
        <v>6.4000000000000001E-2</v>
      </c>
      <c r="T295">
        <v>4.9000000000000002E-2</v>
      </c>
      <c r="U295">
        <v>80325</v>
      </c>
      <c r="V295">
        <v>0.126</v>
      </c>
      <c r="W295">
        <v>0.34699999999999998</v>
      </c>
      <c r="X295">
        <v>0.51700000000000002</v>
      </c>
      <c r="Y295">
        <v>7.1999999999999995E-2</v>
      </c>
      <c r="Z295">
        <v>407.35094400000003</v>
      </c>
      <c r="AA295">
        <v>85543.698239999998</v>
      </c>
      <c r="AB295">
        <v>52023.106371000002</v>
      </c>
      <c r="AC295">
        <v>33520.591869000003</v>
      </c>
      <c r="AD295">
        <v>82.289220999999998</v>
      </c>
      <c r="AE295">
        <v>7.2</v>
      </c>
      <c r="AF295">
        <v>406.94400000000002</v>
      </c>
      <c r="AG295">
        <v>63589.801155000001</v>
      </c>
      <c r="AH295">
        <v>21868.438845000001</v>
      </c>
      <c r="AI295">
        <v>53.738202000000001</v>
      </c>
      <c r="AJ295">
        <v>7.1</v>
      </c>
      <c r="AK295">
        <v>68933.620725000001</v>
      </c>
      <c r="AL295">
        <v>14935.13</v>
      </c>
      <c r="AM295">
        <v>37.396256999999999</v>
      </c>
      <c r="AN295" t="s">
        <v>928</v>
      </c>
      <c r="AO295" t="s">
        <v>929</v>
      </c>
      <c r="AR295">
        <v>0</v>
      </c>
      <c r="AS295">
        <v>0</v>
      </c>
      <c r="AT295">
        <v>294</v>
      </c>
    </row>
    <row r="296" spans="1:46" x14ac:dyDescent="0.25">
      <c r="A296">
        <v>11</v>
      </c>
      <c r="B296">
        <v>1</v>
      </c>
      <c r="C296">
        <v>1804</v>
      </c>
      <c r="D296">
        <v>11001001804</v>
      </c>
      <c r="E296">
        <v>18.04</v>
      </c>
      <c r="F296" t="s">
        <v>930</v>
      </c>
      <c r="G296" t="s">
        <v>47</v>
      </c>
      <c r="H296" t="s">
        <v>48</v>
      </c>
      <c r="I296">
        <v>601780</v>
      </c>
      <c r="J296">
        <v>0</v>
      </c>
      <c r="K296">
        <v>11001001804</v>
      </c>
      <c r="L296">
        <v>1804</v>
      </c>
      <c r="M296">
        <v>0</v>
      </c>
      <c r="N296">
        <v>1804</v>
      </c>
      <c r="O296">
        <v>54.1</v>
      </c>
      <c r="P296">
        <v>43.9</v>
      </c>
      <c r="Q296">
        <v>2</v>
      </c>
      <c r="R296">
        <v>5507</v>
      </c>
      <c r="S296">
        <v>0.10299999999999999</v>
      </c>
      <c r="T296">
        <v>0.20300000000000001</v>
      </c>
      <c r="U296">
        <v>42476</v>
      </c>
      <c r="V296">
        <v>0.52300000000000002</v>
      </c>
      <c r="W296">
        <v>0.40699999999999997</v>
      </c>
      <c r="X296">
        <v>0.24399999999999999</v>
      </c>
      <c r="Y296">
        <v>0.13400000000000001</v>
      </c>
      <c r="Z296">
        <v>737.93799999999999</v>
      </c>
      <c r="AA296">
        <v>154966.98000000001</v>
      </c>
      <c r="AB296">
        <v>84002.923435999997</v>
      </c>
      <c r="AC296">
        <v>70964.056563999999</v>
      </c>
      <c r="AD296">
        <v>96.165336999999994</v>
      </c>
      <c r="AE296">
        <v>13.4</v>
      </c>
      <c r="AF296">
        <v>737.93799999999999</v>
      </c>
      <c r="AG296">
        <v>79624.272922999997</v>
      </c>
      <c r="AH296">
        <v>75342.707076999999</v>
      </c>
      <c r="AI296">
        <v>102.098966</v>
      </c>
      <c r="AJ296">
        <v>17.399999999999999</v>
      </c>
      <c r="AK296">
        <v>109103.655715</v>
      </c>
      <c r="AL296">
        <v>81635.14</v>
      </c>
      <c r="AM296">
        <v>89.878831000000005</v>
      </c>
      <c r="AN296" t="s">
        <v>931</v>
      </c>
      <c r="AO296" t="s">
        <v>932</v>
      </c>
      <c r="AR296">
        <v>0</v>
      </c>
      <c r="AS296">
        <v>0</v>
      </c>
      <c r="AT296">
        <v>295</v>
      </c>
    </row>
    <row r="297" spans="1:46" x14ac:dyDescent="0.25">
      <c r="A297">
        <v>24</v>
      </c>
      <c r="B297">
        <v>33</v>
      </c>
      <c r="C297">
        <v>805101</v>
      </c>
      <c r="D297">
        <v>24033805101</v>
      </c>
      <c r="E297">
        <v>8051.01</v>
      </c>
      <c r="F297" t="s">
        <v>933</v>
      </c>
      <c r="G297" t="s">
        <v>47</v>
      </c>
      <c r="H297" t="s">
        <v>48</v>
      </c>
      <c r="I297">
        <v>1126157</v>
      </c>
      <c r="J297">
        <v>63793</v>
      </c>
      <c r="K297">
        <v>24033805101</v>
      </c>
      <c r="L297">
        <v>805101</v>
      </c>
      <c r="M297">
        <v>0</v>
      </c>
      <c r="N297">
        <v>805101</v>
      </c>
      <c r="O297">
        <v>66.2</v>
      </c>
      <c r="P297">
        <v>32.200000000000003</v>
      </c>
      <c r="Q297">
        <v>1.6</v>
      </c>
      <c r="R297">
        <v>4033</v>
      </c>
      <c r="S297">
        <v>0.11700000000000001</v>
      </c>
      <c r="T297">
        <v>0.18</v>
      </c>
      <c r="U297">
        <v>50184</v>
      </c>
      <c r="V297">
        <v>0.29499999999999998</v>
      </c>
      <c r="W297">
        <v>0.68300000000000005</v>
      </c>
      <c r="X297">
        <v>0.22700000000000001</v>
      </c>
      <c r="Y297">
        <v>0.128</v>
      </c>
      <c r="Z297">
        <v>516.22400000000005</v>
      </c>
      <c r="AA297">
        <v>108407.03999999999</v>
      </c>
      <c r="AB297">
        <v>43838.872608999998</v>
      </c>
      <c r="AC297">
        <v>64568.167391000003</v>
      </c>
      <c r="AD297">
        <v>125.07781</v>
      </c>
      <c r="AE297">
        <v>12.8</v>
      </c>
      <c r="AF297">
        <v>516.22400000000005</v>
      </c>
      <c r="AG297">
        <v>47864.296020000002</v>
      </c>
      <c r="AH297">
        <v>60542.743979999999</v>
      </c>
      <c r="AI297">
        <v>117.27998700000001</v>
      </c>
      <c r="AJ297">
        <v>15.3</v>
      </c>
      <c r="AK297">
        <v>43320.579797999999</v>
      </c>
      <c r="AL297">
        <v>79383.89</v>
      </c>
      <c r="AM297">
        <v>135.85989900000001</v>
      </c>
      <c r="AN297" t="s">
        <v>934</v>
      </c>
      <c r="AO297" t="s">
        <v>935</v>
      </c>
      <c r="AR297">
        <v>0</v>
      </c>
      <c r="AS297">
        <v>0</v>
      </c>
      <c r="AT297">
        <v>296</v>
      </c>
    </row>
    <row r="298" spans="1:46" x14ac:dyDescent="0.25">
      <c r="A298">
        <v>11</v>
      </c>
      <c r="B298">
        <v>1</v>
      </c>
      <c r="C298">
        <v>1401</v>
      </c>
      <c r="D298">
        <v>11001001401</v>
      </c>
      <c r="E298">
        <v>14.01</v>
      </c>
      <c r="F298" t="s">
        <v>936</v>
      </c>
      <c r="G298" t="s">
        <v>47</v>
      </c>
      <c r="H298" t="s">
        <v>48</v>
      </c>
      <c r="I298">
        <v>788295</v>
      </c>
      <c r="J298">
        <v>0</v>
      </c>
      <c r="K298">
        <v>11001001401</v>
      </c>
      <c r="L298">
        <v>1401</v>
      </c>
      <c r="M298">
        <v>0</v>
      </c>
      <c r="N298">
        <v>1401</v>
      </c>
      <c r="O298">
        <v>62.7</v>
      </c>
      <c r="P298">
        <v>33.1</v>
      </c>
      <c r="Q298">
        <v>4.2</v>
      </c>
      <c r="R298">
        <v>3345</v>
      </c>
      <c r="S298">
        <v>4.7E-2</v>
      </c>
      <c r="T298">
        <v>0.107</v>
      </c>
      <c r="U298">
        <v>120417</v>
      </c>
      <c r="V298">
        <v>6.9000000000000006E-2</v>
      </c>
      <c r="W298">
        <v>7.0999999999999994E-2</v>
      </c>
      <c r="X298">
        <v>0.53900000000000003</v>
      </c>
      <c r="Y298">
        <v>4.3999999999999997E-2</v>
      </c>
      <c r="Z298">
        <v>147.18</v>
      </c>
      <c r="AA298">
        <v>30907.8</v>
      </c>
      <c r="AB298">
        <v>21363.554036000001</v>
      </c>
      <c r="AC298">
        <v>9544.2459639999997</v>
      </c>
      <c r="AD298">
        <v>64.847437999999997</v>
      </c>
      <c r="AE298">
        <v>4.4000000000000004</v>
      </c>
      <c r="AF298">
        <v>147.18</v>
      </c>
      <c r="AG298">
        <v>19878.382019000001</v>
      </c>
      <c r="AH298">
        <v>11029.417981000001</v>
      </c>
      <c r="AI298">
        <v>74.938293000000002</v>
      </c>
      <c r="AJ298">
        <v>2.4</v>
      </c>
      <c r="AK298">
        <v>11258.107002999999</v>
      </c>
      <c r="AL298">
        <v>6225.65</v>
      </c>
      <c r="AM298">
        <v>74.777229000000005</v>
      </c>
      <c r="AN298" t="s">
        <v>937</v>
      </c>
      <c r="AO298" t="s">
        <v>938</v>
      </c>
      <c r="AR298">
        <v>0</v>
      </c>
      <c r="AS298">
        <v>0</v>
      </c>
      <c r="AT298">
        <v>297</v>
      </c>
    </row>
    <row r="299" spans="1:46" x14ac:dyDescent="0.25">
      <c r="A299">
        <v>51</v>
      </c>
      <c r="B299">
        <v>59</v>
      </c>
      <c r="C299">
        <v>482202</v>
      </c>
      <c r="D299">
        <v>51059482202</v>
      </c>
      <c r="E299">
        <v>4822.0200000000004</v>
      </c>
      <c r="F299" t="s">
        <v>939</v>
      </c>
      <c r="G299" t="s">
        <v>47</v>
      </c>
      <c r="H299" t="s">
        <v>48</v>
      </c>
      <c r="I299">
        <v>2186985</v>
      </c>
      <c r="J299">
        <v>18454</v>
      </c>
      <c r="K299">
        <v>51059482202</v>
      </c>
      <c r="L299">
        <v>482202</v>
      </c>
      <c r="M299">
        <v>0</v>
      </c>
      <c r="N299">
        <v>482202</v>
      </c>
      <c r="O299">
        <v>90.2</v>
      </c>
      <c r="P299">
        <v>4.7</v>
      </c>
      <c r="Q299">
        <v>5.2</v>
      </c>
      <c r="R299">
        <v>3437</v>
      </c>
      <c r="S299">
        <v>2.3E-2</v>
      </c>
      <c r="T299">
        <v>6.8000000000000005E-2</v>
      </c>
      <c r="U299">
        <v>79097</v>
      </c>
      <c r="V299">
        <v>0.10299999999999999</v>
      </c>
      <c r="W299">
        <v>6.7000000000000004E-2</v>
      </c>
      <c r="X299">
        <v>0.435</v>
      </c>
      <c r="Y299">
        <v>0.10100000000000001</v>
      </c>
      <c r="Z299">
        <v>347.48413699999998</v>
      </c>
      <c r="AA299">
        <v>72971.668770000004</v>
      </c>
      <c r="AB299">
        <v>47671.383599000001</v>
      </c>
      <c r="AC299">
        <v>25300.285171</v>
      </c>
      <c r="AD299">
        <v>72.809899999999999</v>
      </c>
      <c r="AE299">
        <v>10.1</v>
      </c>
      <c r="AF299">
        <v>346.78986300000003</v>
      </c>
      <c r="AG299">
        <v>56532.758021000001</v>
      </c>
      <c r="AH299">
        <v>16293.113208999999</v>
      </c>
      <c r="AI299">
        <v>46.982669000000001</v>
      </c>
      <c r="AJ299">
        <v>10.7</v>
      </c>
      <c r="AK299">
        <v>58402.997553000001</v>
      </c>
      <c r="AL299">
        <v>11973.04</v>
      </c>
      <c r="AM299">
        <v>35.727201000000001</v>
      </c>
      <c r="AN299" t="s">
        <v>940</v>
      </c>
      <c r="AO299" t="s">
        <v>941</v>
      </c>
      <c r="AR299">
        <v>0</v>
      </c>
      <c r="AS299">
        <v>0</v>
      </c>
      <c r="AT299">
        <v>298</v>
      </c>
    </row>
    <row r="300" spans="1:46" x14ac:dyDescent="0.25">
      <c r="A300">
        <v>24</v>
      </c>
      <c r="B300">
        <v>33</v>
      </c>
      <c r="C300">
        <v>805000</v>
      </c>
      <c r="D300">
        <v>24033805000</v>
      </c>
      <c r="E300">
        <v>8050</v>
      </c>
      <c r="F300" t="s">
        <v>942</v>
      </c>
      <c r="G300" t="s">
        <v>47</v>
      </c>
      <c r="H300" t="s">
        <v>48</v>
      </c>
      <c r="I300">
        <v>1856890</v>
      </c>
      <c r="J300">
        <v>11379</v>
      </c>
      <c r="K300">
        <v>24033805000</v>
      </c>
      <c r="L300">
        <v>805000</v>
      </c>
      <c r="M300">
        <v>0</v>
      </c>
      <c r="N300">
        <v>805000</v>
      </c>
      <c r="O300">
        <v>69.099999999999994</v>
      </c>
      <c r="P300">
        <v>29.5</v>
      </c>
      <c r="Q300">
        <v>1.4</v>
      </c>
      <c r="R300">
        <v>5651</v>
      </c>
      <c r="S300">
        <v>7.0999999999999994E-2</v>
      </c>
      <c r="T300">
        <v>8.8999999999999996E-2</v>
      </c>
      <c r="U300">
        <v>73105</v>
      </c>
      <c r="V300">
        <v>0.61499999999999999</v>
      </c>
      <c r="W300">
        <v>0.36399999999999999</v>
      </c>
      <c r="X300">
        <v>0.42399999999999999</v>
      </c>
      <c r="Y300">
        <v>0.13500000000000001</v>
      </c>
      <c r="Z300">
        <v>762.88499999999999</v>
      </c>
      <c r="AA300">
        <v>160205.85</v>
      </c>
      <c r="AB300">
        <v>61059.546264999997</v>
      </c>
      <c r="AC300">
        <v>99146.303734999994</v>
      </c>
      <c r="AD300">
        <v>129.96231900000001</v>
      </c>
      <c r="AE300">
        <v>13.5</v>
      </c>
      <c r="AF300">
        <v>763.64788499999997</v>
      </c>
      <c r="AG300">
        <v>62842.680837</v>
      </c>
      <c r="AH300">
        <v>97523.375012999997</v>
      </c>
      <c r="AI300">
        <v>127.707255</v>
      </c>
      <c r="AJ300">
        <v>16</v>
      </c>
      <c r="AK300">
        <v>72118.012585999997</v>
      </c>
      <c r="AL300">
        <v>114227.59</v>
      </c>
      <c r="AM300">
        <v>128.72744700000001</v>
      </c>
      <c r="AN300" t="s">
        <v>943</v>
      </c>
      <c r="AO300" t="s">
        <v>944</v>
      </c>
      <c r="AR300">
        <v>0</v>
      </c>
      <c r="AS300">
        <v>0</v>
      </c>
      <c r="AT300">
        <v>299</v>
      </c>
    </row>
    <row r="301" spans="1:46" x14ac:dyDescent="0.25">
      <c r="A301">
        <v>24</v>
      </c>
      <c r="B301">
        <v>33</v>
      </c>
      <c r="C301">
        <v>805201</v>
      </c>
      <c r="D301">
        <v>24033805201</v>
      </c>
      <c r="E301">
        <v>8052.01</v>
      </c>
      <c r="F301" t="s">
        <v>945</v>
      </c>
      <c r="G301" t="s">
        <v>47</v>
      </c>
      <c r="H301" t="s">
        <v>48</v>
      </c>
      <c r="I301">
        <v>824378</v>
      </c>
      <c r="J301">
        <v>0</v>
      </c>
      <c r="K301">
        <v>24033805201</v>
      </c>
      <c r="L301">
        <v>805201</v>
      </c>
      <c r="M301">
        <v>0</v>
      </c>
      <c r="N301">
        <v>805201</v>
      </c>
      <c r="O301">
        <v>68.7</v>
      </c>
      <c r="P301">
        <v>29.9</v>
      </c>
      <c r="Q301">
        <v>1.4</v>
      </c>
      <c r="R301">
        <v>4248</v>
      </c>
      <c r="S301">
        <v>0.11899999999999999</v>
      </c>
      <c r="T301">
        <v>0.19400000000000001</v>
      </c>
      <c r="U301">
        <v>50484</v>
      </c>
      <c r="V301">
        <v>0.48699999999999999</v>
      </c>
      <c r="W301">
        <v>0.51900000000000002</v>
      </c>
      <c r="X301">
        <v>0.38900000000000001</v>
      </c>
      <c r="Y301">
        <v>0.155</v>
      </c>
      <c r="Z301">
        <v>658.44</v>
      </c>
      <c r="AA301">
        <v>138272.4</v>
      </c>
      <c r="AB301">
        <v>55298.398109000002</v>
      </c>
      <c r="AC301">
        <v>82974.001891000007</v>
      </c>
      <c r="AD301">
        <v>126.016041</v>
      </c>
      <c r="AE301">
        <v>15.5</v>
      </c>
      <c r="AF301">
        <v>658.44</v>
      </c>
      <c r="AG301">
        <v>54912.286159000003</v>
      </c>
      <c r="AH301">
        <v>83360.113840999999</v>
      </c>
      <c r="AI301">
        <v>126.602445</v>
      </c>
      <c r="AJ301">
        <v>19.600000000000001</v>
      </c>
      <c r="AK301">
        <v>81342.220660999999</v>
      </c>
      <c r="AL301">
        <v>99720.62</v>
      </c>
      <c r="AM301">
        <v>115.65780100000001</v>
      </c>
      <c r="AN301" t="s">
        <v>946</v>
      </c>
      <c r="AO301" t="s">
        <v>947</v>
      </c>
      <c r="AR301">
        <v>0</v>
      </c>
      <c r="AS301">
        <v>0</v>
      </c>
      <c r="AT301">
        <v>300</v>
      </c>
    </row>
    <row r="302" spans="1:46" x14ac:dyDescent="0.25">
      <c r="A302">
        <v>51</v>
      </c>
      <c r="B302">
        <v>59</v>
      </c>
      <c r="C302">
        <v>480902</v>
      </c>
      <c r="D302">
        <v>51059480902</v>
      </c>
      <c r="E302">
        <v>4809.0200000000004</v>
      </c>
      <c r="F302" t="s">
        <v>948</v>
      </c>
      <c r="G302" t="s">
        <v>47</v>
      </c>
      <c r="H302" t="s">
        <v>48</v>
      </c>
      <c r="I302">
        <v>2389417</v>
      </c>
      <c r="J302">
        <v>290</v>
      </c>
      <c r="K302">
        <v>51059480902</v>
      </c>
      <c r="L302">
        <v>480902</v>
      </c>
      <c r="M302">
        <v>0</v>
      </c>
      <c r="N302">
        <v>480902</v>
      </c>
      <c r="O302">
        <v>89.5</v>
      </c>
      <c r="P302">
        <v>6.7</v>
      </c>
      <c r="Q302">
        <v>3.8</v>
      </c>
      <c r="R302">
        <v>3819</v>
      </c>
      <c r="S302">
        <v>3.1E-2</v>
      </c>
      <c r="T302">
        <v>8.2000000000000003E-2</v>
      </c>
      <c r="U302">
        <v>86885</v>
      </c>
      <c r="V302">
        <v>8.4000000000000005E-2</v>
      </c>
      <c r="W302">
        <v>0.35699999999999998</v>
      </c>
      <c r="X302">
        <v>0.52300000000000002</v>
      </c>
      <c r="Y302">
        <v>5.2999999999999999E-2</v>
      </c>
      <c r="Z302">
        <v>202.40700000000001</v>
      </c>
      <c r="AA302">
        <v>42505.47</v>
      </c>
      <c r="AB302">
        <v>25577.227727000001</v>
      </c>
      <c r="AC302">
        <v>16928.242273</v>
      </c>
      <c r="AD302">
        <v>83.634668000000005</v>
      </c>
      <c r="AE302">
        <v>5.3</v>
      </c>
      <c r="AF302">
        <v>202.40700000000001</v>
      </c>
      <c r="AG302">
        <v>32513.847247999998</v>
      </c>
      <c r="AH302">
        <v>9991.6227519999993</v>
      </c>
      <c r="AI302">
        <v>49.364018000000002</v>
      </c>
      <c r="AJ302">
        <v>7.4</v>
      </c>
      <c r="AK302">
        <v>45571.908559000003</v>
      </c>
      <c r="AL302">
        <v>9734.9500000000007</v>
      </c>
      <c r="AM302">
        <v>36.963585999999999</v>
      </c>
      <c r="AN302" t="s">
        <v>949</v>
      </c>
      <c r="AO302" t="s">
        <v>950</v>
      </c>
      <c r="AR302">
        <v>0</v>
      </c>
      <c r="AS302">
        <v>0</v>
      </c>
      <c r="AT302">
        <v>301</v>
      </c>
    </row>
    <row r="303" spans="1:46" x14ac:dyDescent="0.25">
      <c r="A303">
        <v>11</v>
      </c>
      <c r="B303">
        <v>1</v>
      </c>
      <c r="C303">
        <v>9505</v>
      </c>
      <c r="D303">
        <v>11001009505</v>
      </c>
      <c r="E303">
        <v>95.05</v>
      </c>
      <c r="F303" t="s">
        <v>951</v>
      </c>
      <c r="G303" t="s">
        <v>47</v>
      </c>
      <c r="H303" t="s">
        <v>48</v>
      </c>
      <c r="I303">
        <v>1040706</v>
      </c>
      <c r="J303">
        <v>0</v>
      </c>
      <c r="K303">
        <v>11001009505</v>
      </c>
      <c r="L303">
        <v>9505</v>
      </c>
      <c r="M303">
        <v>0</v>
      </c>
      <c r="N303">
        <v>9505</v>
      </c>
      <c r="O303">
        <v>48.4</v>
      </c>
      <c r="P303">
        <v>47.3</v>
      </c>
      <c r="Q303">
        <v>4.4000000000000004</v>
      </c>
      <c r="R303">
        <v>2708</v>
      </c>
      <c r="S303">
        <v>0.13500000000000001</v>
      </c>
      <c r="T303">
        <v>0.122</v>
      </c>
      <c r="U303">
        <v>63661</v>
      </c>
      <c r="V303">
        <v>0.877</v>
      </c>
      <c r="W303">
        <v>9.6000000000000002E-2</v>
      </c>
      <c r="X303">
        <v>0.79600000000000004</v>
      </c>
      <c r="Y303">
        <v>0.14899999999999999</v>
      </c>
      <c r="Z303">
        <v>403.89549199999999</v>
      </c>
      <c r="AA303">
        <v>84818.053320000006</v>
      </c>
      <c r="AB303">
        <v>42233.267440000003</v>
      </c>
      <c r="AC303">
        <v>42584.785880000003</v>
      </c>
      <c r="AD303">
        <v>105.43516</v>
      </c>
      <c r="AE303">
        <v>14.9</v>
      </c>
      <c r="AF303">
        <v>403.89549199999999</v>
      </c>
      <c r="AG303">
        <v>38660.374201999999</v>
      </c>
      <c r="AH303">
        <v>46157.679118</v>
      </c>
      <c r="AI303">
        <v>114.281244</v>
      </c>
      <c r="AJ303">
        <v>13.5</v>
      </c>
      <c r="AK303">
        <v>38593.805971000002</v>
      </c>
      <c r="AL303">
        <v>40842.89</v>
      </c>
      <c r="AM303">
        <v>107.97286099999999</v>
      </c>
      <c r="AN303" t="s">
        <v>952</v>
      </c>
      <c r="AO303" t="s">
        <v>953</v>
      </c>
      <c r="AR303">
        <v>0</v>
      </c>
      <c r="AS303">
        <v>0</v>
      </c>
      <c r="AT303">
        <v>302</v>
      </c>
    </row>
    <row r="304" spans="1:46" x14ac:dyDescent="0.25">
      <c r="A304">
        <v>11</v>
      </c>
      <c r="B304">
        <v>1</v>
      </c>
      <c r="C304">
        <v>1902</v>
      </c>
      <c r="D304">
        <v>11001001902</v>
      </c>
      <c r="E304">
        <v>19.02</v>
      </c>
      <c r="F304" t="s">
        <v>954</v>
      </c>
      <c r="G304" t="s">
        <v>47</v>
      </c>
      <c r="H304" t="s">
        <v>48</v>
      </c>
      <c r="I304">
        <v>888252</v>
      </c>
      <c r="J304">
        <v>0</v>
      </c>
      <c r="K304">
        <v>11001001902</v>
      </c>
      <c r="L304">
        <v>1902</v>
      </c>
      <c r="M304">
        <v>0</v>
      </c>
      <c r="N304">
        <v>1902</v>
      </c>
      <c r="O304">
        <v>64.8</v>
      </c>
      <c r="P304">
        <v>35</v>
      </c>
      <c r="Q304">
        <v>0.2</v>
      </c>
      <c r="R304">
        <v>2170</v>
      </c>
      <c r="S304">
        <v>9.4E-2</v>
      </c>
      <c r="T304">
        <v>0.09</v>
      </c>
      <c r="U304">
        <v>74625</v>
      </c>
      <c r="V304">
        <v>0.78100000000000003</v>
      </c>
      <c r="W304">
        <v>0.14399999999999999</v>
      </c>
      <c r="X304">
        <v>0.81100000000000005</v>
      </c>
      <c r="Y304">
        <v>0.10199999999999999</v>
      </c>
      <c r="Z304">
        <v>221.34</v>
      </c>
      <c r="AA304">
        <v>46481.4</v>
      </c>
      <c r="AB304">
        <v>21317.629141000001</v>
      </c>
      <c r="AC304">
        <v>25163.770859</v>
      </c>
      <c r="AD304">
        <v>113.688311</v>
      </c>
      <c r="AE304">
        <v>10.199999999999999</v>
      </c>
      <c r="AF304">
        <v>221.11866000000001</v>
      </c>
      <c r="AG304">
        <v>18172.232875999998</v>
      </c>
      <c r="AH304">
        <v>28262.685723999999</v>
      </c>
      <c r="AI304">
        <v>127.816828</v>
      </c>
      <c r="AJ304">
        <v>10.1</v>
      </c>
      <c r="AK304">
        <v>26175.732849</v>
      </c>
      <c r="AL304">
        <v>20359.009999999998</v>
      </c>
      <c r="AM304">
        <v>91.875264000000001</v>
      </c>
      <c r="AN304" t="s">
        <v>955</v>
      </c>
      <c r="AO304" t="s">
        <v>956</v>
      </c>
      <c r="AR304">
        <v>0</v>
      </c>
      <c r="AS304">
        <v>0</v>
      </c>
      <c r="AT304">
        <v>303</v>
      </c>
    </row>
    <row r="305" spans="1:46" x14ac:dyDescent="0.25">
      <c r="A305">
        <v>11</v>
      </c>
      <c r="B305">
        <v>1</v>
      </c>
      <c r="C305">
        <v>1901</v>
      </c>
      <c r="D305">
        <v>11001001901</v>
      </c>
      <c r="E305">
        <v>19.010000000000002</v>
      </c>
      <c r="F305" t="s">
        <v>957</v>
      </c>
      <c r="G305" t="s">
        <v>47</v>
      </c>
      <c r="H305" t="s">
        <v>48</v>
      </c>
      <c r="I305">
        <v>769144</v>
      </c>
      <c r="J305">
        <v>0</v>
      </c>
      <c r="K305">
        <v>11001001901</v>
      </c>
      <c r="L305">
        <v>1901</v>
      </c>
      <c r="M305">
        <v>0</v>
      </c>
      <c r="N305">
        <v>1901</v>
      </c>
      <c r="O305">
        <v>54.4</v>
      </c>
      <c r="P305">
        <v>42.5</v>
      </c>
      <c r="Q305">
        <v>3.2</v>
      </c>
      <c r="R305">
        <v>3935</v>
      </c>
      <c r="S305">
        <v>0.11</v>
      </c>
      <c r="T305">
        <v>9.4E-2</v>
      </c>
      <c r="U305">
        <v>78662</v>
      </c>
      <c r="V305">
        <v>0.83699999999999997</v>
      </c>
      <c r="W305">
        <v>3.9E-2</v>
      </c>
      <c r="X305">
        <v>0.80300000000000005</v>
      </c>
      <c r="Y305">
        <v>0.13</v>
      </c>
      <c r="Z305">
        <v>512.06155000000001</v>
      </c>
      <c r="AA305">
        <v>107532.9255</v>
      </c>
      <c r="AB305">
        <v>55602.050048999998</v>
      </c>
      <c r="AC305">
        <v>51930.875451</v>
      </c>
      <c r="AD305">
        <v>101.415299</v>
      </c>
      <c r="AE305">
        <v>13</v>
      </c>
      <c r="AF305">
        <v>511.03845000000001</v>
      </c>
      <c r="AG305">
        <v>49260.145639000002</v>
      </c>
      <c r="AH305">
        <v>58057.928861</v>
      </c>
      <c r="AI305">
        <v>113.60775099999999</v>
      </c>
      <c r="AJ305">
        <v>11.8</v>
      </c>
      <c r="AK305">
        <v>50864.162061000003</v>
      </c>
      <c r="AL305">
        <v>44092.800000000003</v>
      </c>
      <c r="AM305">
        <v>97.512469999999993</v>
      </c>
      <c r="AN305" t="s">
        <v>958</v>
      </c>
      <c r="AO305" t="s">
        <v>959</v>
      </c>
      <c r="AR305">
        <v>0</v>
      </c>
      <c r="AS305">
        <v>0</v>
      </c>
      <c r="AT305">
        <v>304</v>
      </c>
    </row>
    <row r="306" spans="1:46" x14ac:dyDescent="0.25">
      <c r="A306">
        <v>51</v>
      </c>
      <c r="B306">
        <v>59</v>
      </c>
      <c r="C306">
        <v>470100</v>
      </c>
      <c r="D306">
        <v>51059470100</v>
      </c>
      <c r="E306">
        <v>4701</v>
      </c>
      <c r="F306" t="s">
        <v>960</v>
      </c>
      <c r="G306" t="s">
        <v>47</v>
      </c>
      <c r="H306" t="s">
        <v>48</v>
      </c>
      <c r="I306">
        <v>7579544</v>
      </c>
      <c r="J306">
        <v>4027</v>
      </c>
      <c r="K306">
        <v>51059470100</v>
      </c>
      <c r="L306">
        <v>470100</v>
      </c>
      <c r="M306">
        <v>0</v>
      </c>
      <c r="N306">
        <v>470100</v>
      </c>
      <c r="O306">
        <v>97.7</v>
      </c>
      <c r="P306">
        <v>1.4</v>
      </c>
      <c r="Q306">
        <v>0.9</v>
      </c>
      <c r="R306">
        <v>2900</v>
      </c>
      <c r="S306">
        <v>2.1000000000000001E-2</v>
      </c>
      <c r="T306">
        <v>2.1999999999999999E-2</v>
      </c>
      <c r="U306">
        <v>244013</v>
      </c>
      <c r="V306">
        <v>3.7999999999999999E-2</v>
      </c>
      <c r="W306">
        <v>0.10199999999999999</v>
      </c>
      <c r="X306">
        <v>0.93300000000000005</v>
      </c>
      <c r="Y306">
        <v>0</v>
      </c>
      <c r="Z306">
        <v>0</v>
      </c>
      <c r="AA306">
        <v>0</v>
      </c>
      <c r="AB306">
        <v>0</v>
      </c>
      <c r="AC306">
        <v>0</v>
      </c>
      <c r="AD306">
        <v>0</v>
      </c>
      <c r="AE306">
        <v>0</v>
      </c>
      <c r="AF306">
        <v>0</v>
      </c>
      <c r="AG306">
        <v>0</v>
      </c>
      <c r="AH306">
        <v>0</v>
      </c>
      <c r="AI306">
        <v>0</v>
      </c>
      <c r="AJ306">
        <v>0</v>
      </c>
      <c r="AK306">
        <v>0</v>
      </c>
      <c r="AL306">
        <v>0</v>
      </c>
      <c r="AM306">
        <v>0</v>
      </c>
      <c r="AN306" t="s">
        <v>961</v>
      </c>
      <c r="AO306" t="s">
        <v>962</v>
      </c>
      <c r="AR306">
        <v>0</v>
      </c>
      <c r="AS306">
        <v>0</v>
      </c>
      <c r="AT306">
        <v>305</v>
      </c>
    </row>
    <row r="307" spans="1:46" x14ac:dyDescent="0.25">
      <c r="A307">
        <v>24</v>
      </c>
      <c r="B307">
        <v>33</v>
      </c>
      <c r="C307">
        <v>806000</v>
      </c>
      <c r="D307">
        <v>24033806000</v>
      </c>
      <c r="E307">
        <v>8060</v>
      </c>
      <c r="F307" t="s">
        <v>963</v>
      </c>
      <c r="G307" t="s">
        <v>47</v>
      </c>
      <c r="H307" t="s">
        <v>48</v>
      </c>
      <c r="I307">
        <v>1518727</v>
      </c>
      <c r="J307">
        <v>0</v>
      </c>
      <c r="K307">
        <v>24033806000</v>
      </c>
      <c r="L307">
        <v>806000</v>
      </c>
      <c r="M307">
        <v>0</v>
      </c>
      <c r="N307">
        <v>806000</v>
      </c>
      <c r="O307">
        <v>58.7</v>
      </c>
      <c r="P307">
        <v>36.700000000000003</v>
      </c>
      <c r="Q307">
        <v>4.5999999999999996</v>
      </c>
      <c r="R307">
        <v>5596</v>
      </c>
      <c r="S307">
        <v>9.2999999999999999E-2</v>
      </c>
      <c r="T307">
        <v>0.20200000000000001</v>
      </c>
      <c r="U307">
        <v>51500</v>
      </c>
      <c r="V307">
        <v>0.311</v>
      </c>
      <c r="W307">
        <v>0.51800000000000002</v>
      </c>
      <c r="X307">
        <v>0.45100000000000001</v>
      </c>
      <c r="Y307">
        <v>0.122</v>
      </c>
      <c r="Z307">
        <v>682.71199999999999</v>
      </c>
      <c r="AA307">
        <v>143369.51999999999</v>
      </c>
      <c r="AB307">
        <v>62980.097028999997</v>
      </c>
      <c r="AC307">
        <v>80389.422971000007</v>
      </c>
      <c r="AD307">
        <v>117.750124</v>
      </c>
      <c r="AE307">
        <v>12.2</v>
      </c>
      <c r="AF307">
        <v>682.02928799999995</v>
      </c>
      <c r="AG307">
        <v>68035.715410000004</v>
      </c>
      <c r="AH307">
        <v>75190.435070000007</v>
      </c>
      <c r="AI307">
        <v>110.24517</v>
      </c>
      <c r="AJ307">
        <v>13.6</v>
      </c>
      <c r="AK307">
        <v>72179.559387999994</v>
      </c>
      <c r="AL307">
        <v>82872.679999999993</v>
      </c>
      <c r="AM307">
        <v>112.241288</v>
      </c>
      <c r="AN307" t="s">
        <v>964</v>
      </c>
      <c r="AO307" t="s">
        <v>965</v>
      </c>
      <c r="AR307">
        <v>0</v>
      </c>
      <c r="AS307">
        <v>0</v>
      </c>
      <c r="AT307">
        <v>306</v>
      </c>
    </row>
    <row r="308" spans="1:46" x14ac:dyDescent="0.25">
      <c r="A308">
        <v>51</v>
      </c>
      <c r="B308">
        <v>59</v>
      </c>
      <c r="C308">
        <v>482203</v>
      </c>
      <c r="D308">
        <v>51059482203</v>
      </c>
      <c r="E308">
        <v>4822.03</v>
      </c>
      <c r="F308" t="s">
        <v>966</v>
      </c>
      <c r="G308" t="s">
        <v>47</v>
      </c>
      <c r="H308" t="s">
        <v>48</v>
      </c>
      <c r="I308">
        <v>1877209</v>
      </c>
      <c r="J308">
        <v>26369</v>
      </c>
      <c r="K308">
        <v>51059482203</v>
      </c>
      <c r="L308">
        <v>482203</v>
      </c>
      <c r="M308">
        <v>0</v>
      </c>
      <c r="N308">
        <v>482203</v>
      </c>
      <c r="O308">
        <v>89.9</v>
      </c>
      <c r="P308">
        <v>4.4000000000000004</v>
      </c>
      <c r="Q308">
        <v>5.6</v>
      </c>
      <c r="R308">
        <v>3953</v>
      </c>
      <c r="S308">
        <v>0.02</v>
      </c>
      <c r="T308">
        <v>3.5999999999999997E-2</v>
      </c>
      <c r="U308">
        <v>125292</v>
      </c>
      <c r="V308">
        <v>3.7999999999999999E-2</v>
      </c>
      <c r="W308">
        <v>9.2999999999999999E-2</v>
      </c>
      <c r="X308">
        <v>0.55100000000000005</v>
      </c>
      <c r="Y308">
        <v>5.8000000000000003E-2</v>
      </c>
      <c r="Z308">
        <v>229.044726</v>
      </c>
      <c r="AA308">
        <v>48099.392460000003</v>
      </c>
      <c r="AB308">
        <v>31403.435087000002</v>
      </c>
      <c r="AC308">
        <v>16695.957373000001</v>
      </c>
      <c r="AD308">
        <v>72.893873999999997</v>
      </c>
      <c r="AE308">
        <v>5.8</v>
      </c>
      <c r="AF308">
        <v>229.044726</v>
      </c>
      <c r="AG308">
        <v>37585.357785</v>
      </c>
      <c r="AH308">
        <v>10514.034675000001</v>
      </c>
      <c r="AI308">
        <v>45.903849999999998</v>
      </c>
      <c r="AJ308">
        <v>6.2</v>
      </c>
      <c r="AK308">
        <v>41112.842915000001</v>
      </c>
      <c r="AL308">
        <v>9079.26</v>
      </c>
      <c r="AM308">
        <v>37.986933999999998</v>
      </c>
      <c r="AN308" t="s">
        <v>967</v>
      </c>
      <c r="AO308" t="s">
        <v>968</v>
      </c>
      <c r="AR308">
        <v>0</v>
      </c>
      <c r="AS308">
        <v>0</v>
      </c>
      <c r="AT308">
        <v>307</v>
      </c>
    </row>
    <row r="309" spans="1:46" x14ac:dyDescent="0.25">
      <c r="A309">
        <v>24</v>
      </c>
      <c r="B309">
        <v>33</v>
      </c>
      <c r="C309">
        <v>803610</v>
      </c>
      <c r="D309">
        <v>24033803610</v>
      </c>
      <c r="E309">
        <v>8036.1</v>
      </c>
      <c r="F309" t="s">
        <v>969</v>
      </c>
      <c r="G309" t="s">
        <v>47</v>
      </c>
      <c r="H309" t="s">
        <v>48</v>
      </c>
      <c r="I309">
        <v>1280307</v>
      </c>
      <c r="J309">
        <v>0</v>
      </c>
      <c r="K309">
        <v>24033803610</v>
      </c>
      <c r="L309">
        <v>803610</v>
      </c>
      <c r="M309">
        <v>0</v>
      </c>
      <c r="N309">
        <v>803610</v>
      </c>
      <c r="O309">
        <v>80.5</v>
      </c>
      <c r="P309">
        <v>16.600000000000001</v>
      </c>
      <c r="Q309">
        <v>3</v>
      </c>
      <c r="R309">
        <v>3065</v>
      </c>
      <c r="S309">
        <v>0.113</v>
      </c>
      <c r="T309">
        <v>8.7999999999999995E-2</v>
      </c>
      <c r="U309">
        <v>52316</v>
      </c>
      <c r="V309">
        <v>0.55500000000000005</v>
      </c>
      <c r="W309">
        <v>0.34499999999999997</v>
      </c>
      <c r="X309">
        <v>0.73299999999999998</v>
      </c>
      <c r="Y309">
        <v>0.129</v>
      </c>
      <c r="Z309">
        <v>395.78038500000002</v>
      </c>
      <c r="AA309">
        <v>83113.880850000001</v>
      </c>
      <c r="AB309">
        <v>51015.261664999998</v>
      </c>
      <c r="AC309">
        <v>32098.619185</v>
      </c>
      <c r="AD309">
        <v>81.102097000000001</v>
      </c>
      <c r="AE309">
        <v>12.9</v>
      </c>
      <c r="AF309">
        <v>395.38499999999999</v>
      </c>
      <c r="AG309">
        <v>52766.540328000003</v>
      </c>
      <c r="AH309">
        <v>30264.309671999999</v>
      </c>
      <c r="AI309">
        <v>76.543898999999996</v>
      </c>
      <c r="AJ309">
        <v>13.8</v>
      </c>
      <c r="AK309">
        <v>49526.340126000003</v>
      </c>
      <c r="AL309">
        <v>33182.58</v>
      </c>
      <c r="AM309">
        <v>84.251394000000005</v>
      </c>
      <c r="AN309" t="s">
        <v>970</v>
      </c>
      <c r="AO309" t="s">
        <v>971</v>
      </c>
      <c r="AR309">
        <v>0</v>
      </c>
      <c r="AS309">
        <v>0</v>
      </c>
      <c r="AT309">
        <v>308</v>
      </c>
    </row>
    <row r="310" spans="1:46" x14ac:dyDescent="0.25">
      <c r="A310">
        <v>11</v>
      </c>
      <c r="B310">
        <v>1</v>
      </c>
      <c r="C310">
        <v>1100</v>
      </c>
      <c r="D310">
        <v>11001001100</v>
      </c>
      <c r="E310">
        <v>11</v>
      </c>
      <c r="F310" t="s">
        <v>972</v>
      </c>
      <c r="G310" t="s">
        <v>47</v>
      </c>
      <c r="H310" t="s">
        <v>48</v>
      </c>
      <c r="I310">
        <v>1676550</v>
      </c>
      <c r="J310">
        <v>0</v>
      </c>
      <c r="K310">
        <v>11001001100</v>
      </c>
      <c r="L310">
        <v>1100</v>
      </c>
      <c r="M310">
        <v>0</v>
      </c>
      <c r="N310">
        <v>1100</v>
      </c>
      <c r="O310">
        <v>55.1</v>
      </c>
      <c r="P310">
        <v>38.4</v>
      </c>
      <c r="Q310">
        <v>6.5</v>
      </c>
      <c r="R310">
        <v>4343</v>
      </c>
      <c r="S310">
        <v>2.1000000000000001E-2</v>
      </c>
      <c r="T310">
        <v>4.8000000000000001E-2</v>
      </c>
      <c r="U310">
        <v>129118</v>
      </c>
      <c r="V310">
        <v>9.9000000000000005E-2</v>
      </c>
      <c r="W310">
        <v>6.3E-2</v>
      </c>
      <c r="X310">
        <v>0.753</v>
      </c>
      <c r="Y310">
        <v>0</v>
      </c>
      <c r="Z310">
        <v>0</v>
      </c>
      <c r="AA310">
        <v>0</v>
      </c>
      <c r="AB310">
        <v>0</v>
      </c>
      <c r="AC310">
        <v>0</v>
      </c>
      <c r="AD310">
        <v>0</v>
      </c>
      <c r="AE310">
        <v>0</v>
      </c>
      <c r="AF310">
        <v>0</v>
      </c>
      <c r="AG310">
        <v>0</v>
      </c>
      <c r="AH310">
        <v>0</v>
      </c>
      <c r="AI310">
        <v>0</v>
      </c>
      <c r="AJ310">
        <v>0</v>
      </c>
      <c r="AK310">
        <v>0</v>
      </c>
      <c r="AL310">
        <v>0</v>
      </c>
      <c r="AM310">
        <v>0</v>
      </c>
      <c r="AN310" t="s">
        <v>973</v>
      </c>
      <c r="AO310" t="s">
        <v>974</v>
      </c>
      <c r="AR310">
        <v>0</v>
      </c>
      <c r="AS310">
        <v>0</v>
      </c>
      <c r="AT310">
        <v>309</v>
      </c>
    </row>
    <row r="311" spans="1:46" x14ac:dyDescent="0.25">
      <c r="A311">
        <v>24</v>
      </c>
      <c r="B311">
        <v>31</v>
      </c>
      <c r="C311">
        <v>705501</v>
      </c>
      <c r="D311">
        <v>24031705501</v>
      </c>
      <c r="E311">
        <v>7055.01</v>
      </c>
      <c r="F311" t="s">
        <v>975</v>
      </c>
      <c r="G311" t="s">
        <v>47</v>
      </c>
      <c r="H311" t="s">
        <v>48</v>
      </c>
      <c r="I311">
        <v>202719</v>
      </c>
      <c r="J311">
        <v>0</v>
      </c>
      <c r="K311">
        <v>24031705501</v>
      </c>
      <c r="L311">
        <v>705501</v>
      </c>
      <c r="M311">
        <v>0</v>
      </c>
      <c r="N311">
        <v>705501</v>
      </c>
      <c r="O311">
        <v>60.3</v>
      </c>
      <c r="P311">
        <v>29.1</v>
      </c>
      <c r="Q311">
        <v>10.6</v>
      </c>
      <c r="R311">
        <v>2505</v>
      </c>
      <c r="S311">
        <v>0.08</v>
      </c>
      <c r="T311">
        <v>0.11600000000000001</v>
      </c>
      <c r="U311">
        <v>102218</v>
      </c>
      <c r="V311">
        <v>8.0000000000000002E-3</v>
      </c>
      <c r="W311">
        <v>0.16700000000000001</v>
      </c>
      <c r="X311">
        <v>0.33800000000000002</v>
      </c>
      <c r="Y311">
        <v>0.121</v>
      </c>
      <c r="Z311">
        <v>303.10500000000002</v>
      </c>
      <c r="AA311">
        <v>63652.05</v>
      </c>
      <c r="AB311">
        <v>53456.074859</v>
      </c>
      <c r="AC311">
        <v>10195.975141000001</v>
      </c>
      <c r="AD311">
        <v>33.638426000000003</v>
      </c>
      <c r="AE311">
        <v>12.1</v>
      </c>
      <c r="AF311">
        <v>303.10500000000002</v>
      </c>
      <c r="AG311">
        <v>52912.975271000003</v>
      </c>
      <c r="AH311">
        <v>10739.074729</v>
      </c>
      <c r="AI311">
        <v>35.430213000000002</v>
      </c>
      <c r="AJ311">
        <v>11.5</v>
      </c>
      <c r="AK311">
        <v>49432.849821999996</v>
      </c>
      <c r="AL311">
        <v>8696.2000000000007</v>
      </c>
      <c r="AM311">
        <v>31.416340999999999</v>
      </c>
      <c r="AN311" t="s">
        <v>976</v>
      </c>
      <c r="AO311" t="s">
        <v>977</v>
      </c>
      <c r="AR311">
        <v>0</v>
      </c>
      <c r="AS311">
        <v>0</v>
      </c>
      <c r="AT311">
        <v>310</v>
      </c>
    </row>
    <row r="312" spans="1:46" x14ac:dyDescent="0.25">
      <c r="A312">
        <v>51</v>
      </c>
      <c r="B312">
        <v>59</v>
      </c>
      <c r="C312">
        <v>460100</v>
      </c>
      <c r="D312">
        <v>51059460100</v>
      </c>
      <c r="E312">
        <v>4601</v>
      </c>
      <c r="F312" t="s">
        <v>978</v>
      </c>
      <c r="G312" t="s">
        <v>47</v>
      </c>
      <c r="H312" t="s">
        <v>48</v>
      </c>
      <c r="I312">
        <v>6566332</v>
      </c>
      <c r="J312">
        <v>20154</v>
      </c>
      <c r="K312">
        <v>51059460100</v>
      </c>
      <c r="L312">
        <v>460100</v>
      </c>
      <c r="M312">
        <v>0</v>
      </c>
      <c r="N312">
        <v>460100</v>
      </c>
      <c r="O312">
        <v>92.7</v>
      </c>
      <c r="P312">
        <v>5.2</v>
      </c>
      <c r="Q312">
        <v>2</v>
      </c>
      <c r="R312">
        <v>4623</v>
      </c>
      <c r="S312">
        <v>3.9E-2</v>
      </c>
      <c r="T312">
        <v>1.6E-2</v>
      </c>
      <c r="U312">
        <v>195278</v>
      </c>
      <c r="V312">
        <v>3.5999999999999997E-2</v>
      </c>
      <c r="W312">
        <v>3.6999999999999998E-2</v>
      </c>
      <c r="X312">
        <v>0.94099999999999995</v>
      </c>
      <c r="Y312">
        <v>1.0999999999999999E-2</v>
      </c>
      <c r="Z312">
        <v>50.802146999999998</v>
      </c>
      <c r="AA312">
        <v>10668.450870000001</v>
      </c>
      <c r="AB312">
        <v>9526.2286370000002</v>
      </c>
      <c r="AC312">
        <v>1142.222233</v>
      </c>
      <c r="AD312">
        <v>22.483739</v>
      </c>
      <c r="AE312">
        <v>1.1000000000000001</v>
      </c>
      <c r="AF312">
        <v>50.853000000000002</v>
      </c>
      <c r="AG312">
        <v>9716.0177490000005</v>
      </c>
      <c r="AH312">
        <v>963.11225100000001</v>
      </c>
      <c r="AI312">
        <v>18.939143000000001</v>
      </c>
      <c r="AJ312">
        <v>1</v>
      </c>
      <c r="AK312">
        <v>8202.3468279999997</v>
      </c>
      <c r="AL312">
        <v>1468.15</v>
      </c>
      <c r="AM312">
        <v>31.881719</v>
      </c>
      <c r="AN312" t="s">
        <v>979</v>
      </c>
      <c r="AO312" t="s">
        <v>980</v>
      </c>
      <c r="AR312">
        <v>0</v>
      </c>
      <c r="AS312">
        <v>0</v>
      </c>
      <c r="AT312">
        <v>311</v>
      </c>
    </row>
    <row r="313" spans="1:46" x14ac:dyDescent="0.25">
      <c r="A313">
        <v>24</v>
      </c>
      <c r="B313">
        <v>33</v>
      </c>
      <c r="C313">
        <v>806200</v>
      </c>
      <c r="D313">
        <v>24033806200</v>
      </c>
      <c r="E313">
        <v>8062</v>
      </c>
      <c r="F313" t="s">
        <v>981</v>
      </c>
      <c r="G313" t="s">
        <v>47</v>
      </c>
      <c r="H313" t="s">
        <v>48</v>
      </c>
      <c r="I313">
        <v>1362543</v>
      </c>
      <c r="J313">
        <v>15144</v>
      </c>
      <c r="K313">
        <v>24033806200</v>
      </c>
      <c r="L313">
        <v>806200</v>
      </c>
      <c r="M313">
        <v>0</v>
      </c>
      <c r="N313">
        <v>806200</v>
      </c>
      <c r="O313">
        <v>62.8</v>
      </c>
      <c r="P313">
        <v>33.799999999999997</v>
      </c>
      <c r="Q313">
        <v>3.4</v>
      </c>
      <c r="R313">
        <v>3865</v>
      </c>
      <c r="S313">
        <v>5.1999999999999998E-2</v>
      </c>
      <c r="T313">
        <v>5.5E-2</v>
      </c>
      <c r="U313">
        <v>80053</v>
      </c>
      <c r="V313">
        <v>0.39700000000000002</v>
      </c>
      <c r="W313">
        <v>0.219</v>
      </c>
      <c r="X313">
        <v>0.55000000000000004</v>
      </c>
      <c r="Y313">
        <v>0.107</v>
      </c>
      <c r="Z313">
        <v>413.55500000000001</v>
      </c>
      <c r="AA313">
        <v>86846.55</v>
      </c>
      <c r="AB313">
        <v>39358.120701</v>
      </c>
      <c r="AC313">
        <v>47488.429299000003</v>
      </c>
      <c r="AD313">
        <v>114.829779</v>
      </c>
      <c r="AE313">
        <v>10.7</v>
      </c>
      <c r="AF313">
        <v>413.55500000000001</v>
      </c>
      <c r="AG313">
        <v>43686.009422000003</v>
      </c>
      <c r="AH313">
        <v>43160.540578</v>
      </c>
      <c r="AI313">
        <v>104.364693</v>
      </c>
      <c r="AJ313">
        <v>11.3</v>
      </c>
      <c r="AK313">
        <v>33846.280593000003</v>
      </c>
      <c r="AL313">
        <v>57775.25</v>
      </c>
      <c r="AM313">
        <v>132.42304999999999</v>
      </c>
      <c r="AN313" t="s">
        <v>982</v>
      </c>
      <c r="AO313" t="s">
        <v>983</v>
      </c>
      <c r="AR313">
        <v>0</v>
      </c>
      <c r="AS313">
        <v>0</v>
      </c>
      <c r="AT313">
        <v>312</v>
      </c>
    </row>
    <row r="314" spans="1:46" x14ac:dyDescent="0.25">
      <c r="A314">
        <v>24</v>
      </c>
      <c r="B314">
        <v>33</v>
      </c>
      <c r="C314">
        <v>806100</v>
      </c>
      <c r="D314">
        <v>24033806100</v>
      </c>
      <c r="E314">
        <v>8061</v>
      </c>
      <c r="F314" t="s">
        <v>984</v>
      </c>
      <c r="G314" t="s">
        <v>47</v>
      </c>
      <c r="H314" t="s">
        <v>48</v>
      </c>
      <c r="I314">
        <v>1347728</v>
      </c>
      <c r="J314">
        <v>14976</v>
      </c>
      <c r="K314">
        <v>24033806100</v>
      </c>
      <c r="L314">
        <v>806100</v>
      </c>
      <c r="M314">
        <v>0</v>
      </c>
      <c r="N314">
        <v>806100</v>
      </c>
      <c r="O314">
        <v>72.8</v>
      </c>
      <c r="P314">
        <v>25.6</v>
      </c>
      <c r="Q314">
        <v>1.6</v>
      </c>
      <c r="R314">
        <v>4090</v>
      </c>
      <c r="S314">
        <v>3.5000000000000003E-2</v>
      </c>
      <c r="T314">
        <v>4.9000000000000002E-2</v>
      </c>
      <c r="U314">
        <v>60000</v>
      </c>
      <c r="V314">
        <v>0.39700000000000002</v>
      </c>
      <c r="W314">
        <v>0.27400000000000002</v>
      </c>
      <c r="X314">
        <v>0.60199999999999998</v>
      </c>
      <c r="Y314">
        <v>0.09</v>
      </c>
      <c r="Z314">
        <v>368.1</v>
      </c>
      <c r="AA314">
        <v>77301</v>
      </c>
      <c r="AB314">
        <v>24744.706436</v>
      </c>
      <c r="AC314">
        <v>52556.293564</v>
      </c>
      <c r="AD314">
        <v>142.77721700000001</v>
      </c>
      <c r="AE314">
        <v>9</v>
      </c>
      <c r="AF314">
        <v>368.46809999999999</v>
      </c>
      <c r="AG314">
        <v>27629.263537999999</v>
      </c>
      <c r="AH314">
        <v>49749.037462</v>
      </c>
      <c r="AI314">
        <v>135.01586</v>
      </c>
      <c r="AJ314">
        <v>10</v>
      </c>
      <c r="AK314">
        <v>34618.490222</v>
      </c>
      <c r="AL314">
        <v>54526.51</v>
      </c>
      <c r="AM314">
        <v>128.44878600000001</v>
      </c>
      <c r="AN314" t="s">
        <v>985</v>
      </c>
      <c r="AO314" t="s">
        <v>986</v>
      </c>
      <c r="AR314">
        <v>0</v>
      </c>
      <c r="AS314">
        <v>0</v>
      </c>
      <c r="AT314">
        <v>313</v>
      </c>
    </row>
    <row r="315" spans="1:46" x14ac:dyDescent="0.25">
      <c r="A315">
        <v>51</v>
      </c>
      <c r="B315">
        <v>59</v>
      </c>
      <c r="C315">
        <v>482201</v>
      </c>
      <c r="D315">
        <v>51059482201</v>
      </c>
      <c r="E315">
        <v>4822.01</v>
      </c>
      <c r="F315" t="s">
        <v>987</v>
      </c>
      <c r="G315" t="s">
        <v>47</v>
      </c>
      <c r="H315" t="s">
        <v>48</v>
      </c>
      <c r="I315">
        <v>939339</v>
      </c>
      <c r="J315">
        <v>6534</v>
      </c>
      <c r="K315">
        <v>51059482201</v>
      </c>
      <c r="L315">
        <v>482201</v>
      </c>
      <c r="M315">
        <v>0</v>
      </c>
      <c r="N315">
        <v>482201</v>
      </c>
      <c r="O315">
        <v>85</v>
      </c>
      <c r="P315">
        <v>11.5</v>
      </c>
      <c r="Q315">
        <v>3.5</v>
      </c>
      <c r="R315">
        <v>2525</v>
      </c>
      <c r="S315">
        <v>3.9E-2</v>
      </c>
      <c r="T315">
        <v>0.28100000000000003</v>
      </c>
      <c r="U315">
        <v>73906</v>
      </c>
      <c r="V315">
        <v>0.155</v>
      </c>
      <c r="W315">
        <v>0.27</v>
      </c>
      <c r="X315">
        <v>0.34499999999999997</v>
      </c>
      <c r="Y315">
        <v>0.13200000000000001</v>
      </c>
      <c r="Z315">
        <v>333.3</v>
      </c>
      <c r="AA315">
        <v>69993</v>
      </c>
      <c r="AB315">
        <v>46384.008936999999</v>
      </c>
      <c r="AC315">
        <v>23608.991063000001</v>
      </c>
      <c r="AD315">
        <v>70.834057000000001</v>
      </c>
      <c r="AE315">
        <v>13.2</v>
      </c>
      <c r="AF315">
        <v>332.63339999999999</v>
      </c>
      <c r="AG315">
        <v>54679.734605999998</v>
      </c>
      <c r="AH315">
        <v>15173.279393999999</v>
      </c>
      <c r="AI315">
        <v>45.615622000000002</v>
      </c>
      <c r="AJ315">
        <v>17.2</v>
      </c>
      <c r="AK315">
        <v>83290.768049999999</v>
      </c>
      <c r="AL315">
        <v>16075.35</v>
      </c>
      <c r="AM315">
        <v>33.973588999999997</v>
      </c>
      <c r="AN315" t="s">
        <v>988</v>
      </c>
      <c r="AO315" t="s">
        <v>989</v>
      </c>
      <c r="AR315">
        <v>0</v>
      </c>
      <c r="AS315">
        <v>0</v>
      </c>
      <c r="AT315">
        <v>314</v>
      </c>
    </row>
    <row r="316" spans="1:46" x14ac:dyDescent="0.25">
      <c r="A316">
        <v>11</v>
      </c>
      <c r="B316">
        <v>1</v>
      </c>
      <c r="C316">
        <v>1402</v>
      </c>
      <c r="D316">
        <v>11001001402</v>
      </c>
      <c r="E316">
        <v>14.02</v>
      </c>
      <c r="F316" t="s">
        <v>990</v>
      </c>
      <c r="G316" t="s">
        <v>47</v>
      </c>
      <c r="H316" t="s">
        <v>48</v>
      </c>
      <c r="I316">
        <v>895208</v>
      </c>
      <c r="J316">
        <v>0</v>
      </c>
      <c r="K316">
        <v>11001001402</v>
      </c>
      <c r="L316">
        <v>1402</v>
      </c>
      <c r="M316">
        <v>0</v>
      </c>
      <c r="N316">
        <v>1402</v>
      </c>
      <c r="O316">
        <v>68.400000000000006</v>
      </c>
      <c r="P316">
        <v>28</v>
      </c>
      <c r="Q316">
        <v>3.7</v>
      </c>
      <c r="R316">
        <v>2914</v>
      </c>
      <c r="S316">
        <v>4.7E-2</v>
      </c>
      <c r="T316">
        <v>8.6999999999999994E-2</v>
      </c>
      <c r="U316">
        <v>105568</v>
      </c>
      <c r="V316">
        <v>0.16300000000000001</v>
      </c>
      <c r="W316">
        <v>7.6999999999999999E-2</v>
      </c>
      <c r="X316">
        <v>0.60499999999999998</v>
      </c>
      <c r="Y316">
        <v>4.5999999999999999E-2</v>
      </c>
      <c r="Z316">
        <v>134.178044</v>
      </c>
      <c r="AA316">
        <v>28177.38924</v>
      </c>
      <c r="AB316">
        <v>17266.181017999999</v>
      </c>
      <c r="AC316">
        <v>10911.208221999999</v>
      </c>
      <c r="AD316">
        <v>81.318879999999993</v>
      </c>
      <c r="AE316">
        <v>4.5999999999999996</v>
      </c>
      <c r="AF316">
        <v>134.178044</v>
      </c>
      <c r="AG316">
        <v>16574.209062999998</v>
      </c>
      <c r="AH316">
        <v>11603.180177</v>
      </c>
      <c r="AI316">
        <v>86.475997000000007</v>
      </c>
      <c r="AJ316">
        <v>4.8</v>
      </c>
      <c r="AK316">
        <v>19574.627756999998</v>
      </c>
      <c r="AL316">
        <v>10403.290000000001</v>
      </c>
      <c r="AM316">
        <v>72.876683</v>
      </c>
      <c r="AN316" t="s">
        <v>991</v>
      </c>
      <c r="AO316" t="s">
        <v>992</v>
      </c>
      <c r="AR316">
        <v>0</v>
      </c>
      <c r="AS316">
        <v>0</v>
      </c>
      <c r="AT316">
        <v>315</v>
      </c>
    </row>
    <row r="317" spans="1:46" x14ac:dyDescent="0.25">
      <c r="A317">
        <v>24</v>
      </c>
      <c r="B317">
        <v>33</v>
      </c>
      <c r="C317">
        <v>806501</v>
      </c>
      <c r="D317">
        <v>24033806501</v>
      </c>
      <c r="E317">
        <v>8065.01</v>
      </c>
      <c r="F317" t="s">
        <v>993</v>
      </c>
      <c r="G317" t="s">
        <v>47</v>
      </c>
      <c r="H317" t="s">
        <v>48</v>
      </c>
      <c r="I317">
        <v>1550822</v>
      </c>
      <c r="J317">
        <v>20808</v>
      </c>
      <c r="K317">
        <v>24033806501</v>
      </c>
      <c r="L317">
        <v>806501</v>
      </c>
      <c r="M317">
        <v>0</v>
      </c>
      <c r="N317">
        <v>806501</v>
      </c>
      <c r="O317">
        <v>77.400000000000006</v>
      </c>
      <c r="P317">
        <v>21.2</v>
      </c>
      <c r="Q317">
        <v>1.5</v>
      </c>
      <c r="R317">
        <v>5531</v>
      </c>
      <c r="S317">
        <v>0.13100000000000001</v>
      </c>
      <c r="T317">
        <v>0.22900000000000001</v>
      </c>
      <c r="U317">
        <v>51875</v>
      </c>
      <c r="V317">
        <v>0.26</v>
      </c>
      <c r="W317">
        <v>0.56599999999999995</v>
      </c>
      <c r="X317">
        <v>0.35399999999999998</v>
      </c>
      <c r="Y317">
        <v>0.14499999999999999</v>
      </c>
      <c r="Z317">
        <v>802.79699500000004</v>
      </c>
      <c r="AA317">
        <v>168587.36895</v>
      </c>
      <c r="AB317">
        <v>75143.229139999996</v>
      </c>
      <c r="AC317">
        <v>93444.139809999993</v>
      </c>
      <c r="AD317">
        <v>116.398218</v>
      </c>
      <c r="AE317">
        <v>14.5</v>
      </c>
      <c r="AF317">
        <v>802.79699500000004</v>
      </c>
      <c r="AG317">
        <v>86896.742266999994</v>
      </c>
      <c r="AH317">
        <v>81690.626682999995</v>
      </c>
      <c r="AI317">
        <v>101.757514</v>
      </c>
      <c r="AJ317">
        <v>15.5</v>
      </c>
      <c r="AK317">
        <v>85601.678855000006</v>
      </c>
      <c r="AL317">
        <v>93195.47</v>
      </c>
      <c r="AM317">
        <v>109.459513</v>
      </c>
      <c r="AN317" t="s">
        <v>994</v>
      </c>
      <c r="AO317" t="s">
        <v>995</v>
      </c>
      <c r="AR317">
        <v>0</v>
      </c>
      <c r="AS317">
        <v>0</v>
      </c>
      <c r="AT317">
        <v>316</v>
      </c>
    </row>
    <row r="318" spans="1:46" x14ac:dyDescent="0.25">
      <c r="A318">
        <v>51</v>
      </c>
      <c r="B318">
        <v>59</v>
      </c>
      <c r="C318">
        <v>480903</v>
      </c>
      <c r="D318">
        <v>51059480903</v>
      </c>
      <c r="E318">
        <v>4809.03</v>
      </c>
      <c r="F318" t="s">
        <v>996</v>
      </c>
      <c r="G318" t="s">
        <v>47</v>
      </c>
      <c r="H318" t="s">
        <v>48</v>
      </c>
      <c r="I318">
        <v>1178143</v>
      </c>
      <c r="J318">
        <v>747</v>
      </c>
      <c r="K318">
        <v>51059480903</v>
      </c>
      <c r="L318">
        <v>480903</v>
      </c>
      <c r="M318">
        <v>0</v>
      </c>
      <c r="N318">
        <v>480903</v>
      </c>
      <c r="O318">
        <v>94.3</v>
      </c>
      <c r="P318">
        <v>4</v>
      </c>
      <c r="Q318">
        <v>1.7</v>
      </c>
      <c r="R318">
        <v>3844</v>
      </c>
      <c r="S318">
        <v>5.0999999999999997E-2</v>
      </c>
      <c r="T318">
        <v>0.10100000000000001</v>
      </c>
      <c r="U318">
        <v>81533</v>
      </c>
      <c r="V318">
        <v>0.13500000000000001</v>
      </c>
      <c r="W318">
        <v>0.40699999999999997</v>
      </c>
      <c r="X318">
        <v>0.46100000000000002</v>
      </c>
      <c r="Y318">
        <v>7.0999999999999994E-2</v>
      </c>
      <c r="Z318">
        <v>272.92399999999998</v>
      </c>
      <c r="AA318">
        <v>57314.04</v>
      </c>
      <c r="AB318">
        <v>33764.752043</v>
      </c>
      <c r="AC318">
        <v>23549.287957</v>
      </c>
      <c r="AD318">
        <v>86.285149000000004</v>
      </c>
      <c r="AE318">
        <v>7.1</v>
      </c>
      <c r="AF318">
        <v>273.19692400000002</v>
      </c>
      <c r="AG318">
        <v>42780.717391999999</v>
      </c>
      <c r="AH318">
        <v>14590.636648</v>
      </c>
      <c r="AI318">
        <v>53.407031000000003</v>
      </c>
      <c r="AJ318">
        <v>9.8000000000000007</v>
      </c>
      <c r="AK318">
        <v>63591.109499999999</v>
      </c>
      <c r="AL318">
        <v>13707.37</v>
      </c>
      <c r="AM318">
        <v>37.239384000000001</v>
      </c>
      <c r="AN318" t="s">
        <v>997</v>
      </c>
      <c r="AO318" t="s">
        <v>998</v>
      </c>
      <c r="AR318">
        <v>0</v>
      </c>
      <c r="AS318">
        <v>0</v>
      </c>
      <c r="AT318">
        <v>317</v>
      </c>
    </row>
    <row r="319" spans="1:46" x14ac:dyDescent="0.25">
      <c r="A319">
        <v>24</v>
      </c>
      <c r="B319">
        <v>33</v>
      </c>
      <c r="C319">
        <v>803608</v>
      </c>
      <c r="D319">
        <v>24033803608</v>
      </c>
      <c r="E319">
        <v>8036.08</v>
      </c>
      <c r="F319" t="s">
        <v>999</v>
      </c>
      <c r="G319" t="s">
        <v>47</v>
      </c>
      <c r="H319" t="s">
        <v>48</v>
      </c>
      <c r="I319">
        <v>5180286</v>
      </c>
      <c r="J319">
        <v>45636</v>
      </c>
      <c r="K319">
        <v>24033803608</v>
      </c>
      <c r="L319">
        <v>803608</v>
      </c>
      <c r="M319">
        <v>0</v>
      </c>
      <c r="N319">
        <v>803608</v>
      </c>
      <c r="O319">
        <v>89.4</v>
      </c>
      <c r="P319">
        <v>10.5</v>
      </c>
      <c r="Q319">
        <v>0</v>
      </c>
      <c r="R319">
        <v>5675</v>
      </c>
      <c r="S319">
        <v>0.121</v>
      </c>
      <c r="T319">
        <v>6.2E-2</v>
      </c>
      <c r="U319">
        <v>60417</v>
      </c>
      <c r="V319">
        <v>0.60899999999999999</v>
      </c>
      <c r="W319">
        <v>0.34</v>
      </c>
      <c r="X319">
        <v>0.72799999999999998</v>
      </c>
      <c r="Y319">
        <v>0.13200000000000001</v>
      </c>
      <c r="Z319">
        <v>748.35090000000002</v>
      </c>
      <c r="AA319">
        <v>157153.68900000001</v>
      </c>
      <c r="AB319">
        <v>111546.66665100001</v>
      </c>
      <c r="AC319">
        <v>45607.022348999999</v>
      </c>
      <c r="AD319">
        <v>60.943365</v>
      </c>
      <c r="AE319">
        <v>13.2</v>
      </c>
      <c r="AF319">
        <v>749.1</v>
      </c>
      <c r="AG319">
        <v>111469.751985</v>
      </c>
      <c r="AH319">
        <v>45841.248014999997</v>
      </c>
      <c r="AI319">
        <v>61.195098000000002</v>
      </c>
      <c r="AJ319">
        <v>13.9</v>
      </c>
      <c r="AK319">
        <v>110678.93345500001</v>
      </c>
      <c r="AL319">
        <v>43969.69</v>
      </c>
      <c r="AM319">
        <v>59.707188000000002</v>
      </c>
      <c r="AN319" t="s">
        <v>1000</v>
      </c>
      <c r="AO319" t="s">
        <v>1001</v>
      </c>
      <c r="AR319">
        <v>0</v>
      </c>
      <c r="AS319">
        <v>0</v>
      </c>
      <c r="AT319">
        <v>318</v>
      </c>
    </row>
    <row r="320" spans="1:46" x14ac:dyDescent="0.25">
      <c r="A320">
        <v>24</v>
      </c>
      <c r="B320">
        <v>31</v>
      </c>
      <c r="C320">
        <v>705601</v>
      </c>
      <c r="D320">
        <v>24031705601</v>
      </c>
      <c r="E320">
        <v>7056.01</v>
      </c>
      <c r="F320" t="s">
        <v>1002</v>
      </c>
      <c r="G320" t="s">
        <v>47</v>
      </c>
      <c r="H320" t="s">
        <v>48</v>
      </c>
      <c r="I320">
        <v>1179720</v>
      </c>
      <c r="J320">
        <v>6556</v>
      </c>
      <c r="K320">
        <v>24031705601</v>
      </c>
      <c r="L320">
        <v>705601</v>
      </c>
      <c r="M320">
        <v>0</v>
      </c>
      <c r="N320">
        <v>705601</v>
      </c>
      <c r="O320">
        <v>78</v>
      </c>
      <c r="P320">
        <v>18.8</v>
      </c>
      <c r="Q320">
        <v>3.1</v>
      </c>
      <c r="R320">
        <v>2730</v>
      </c>
      <c r="S320">
        <v>4.1000000000000002E-2</v>
      </c>
      <c r="T320">
        <v>1.4999999999999999E-2</v>
      </c>
      <c r="U320">
        <v>198750</v>
      </c>
      <c r="V320">
        <v>5.8999999999999997E-2</v>
      </c>
      <c r="W320">
        <v>0.09</v>
      </c>
      <c r="X320">
        <v>0.96199999999999997</v>
      </c>
      <c r="Y320">
        <v>5.0000000000000001E-3</v>
      </c>
      <c r="Z320">
        <v>13.63635</v>
      </c>
      <c r="AA320">
        <v>2863.6334999999999</v>
      </c>
      <c r="AB320">
        <v>2313.191589</v>
      </c>
      <c r="AC320">
        <v>550.441911</v>
      </c>
      <c r="AD320">
        <v>40.365780999999998</v>
      </c>
      <c r="AE320">
        <v>0.5</v>
      </c>
      <c r="AF320">
        <v>13.65</v>
      </c>
      <c r="AG320">
        <v>2285.3689469999999</v>
      </c>
      <c r="AH320">
        <v>581.13105299999995</v>
      </c>
      <c r="AI320">
        <v>42.573703999999999</v>
      </c>
      <c r="AJ320">
        <v>0</v>
      </c>
      <c r="AK320">
        <v>0</v>
      </c>
      <c r="AL320">
        <v>0</v>
      </c>
      <c r="AM320">
        <v>0</v>
      </c>
      <c r="AN320" t="s">
        <v>1003</v>
      </c>
      <c r="AO320" t="s">
        <v>1004</v>
      </c>
      <c r="AR320">
        <v>0</v>
      </c>
      <c r="AS320">
        <v>0</v>
      </c>
      <c r="AT320">
        <v>319</v>
      </c>
    </row>
    <row r="321" spans="1:46" x14ac:dyDescent="0.25">
      <c r="A321">
        <v>24</v>
      </c>
      <c r="B321">
        <v>33</v>
      </c>
      <c r="C321">
        <v>803613</v>
      </c>
      <c r="D321">
        <v>24033803613</v>
      </c>
      <c r="E321">
        <v>8036.13</v>
      </c>
      <c r="F321" t="s">
        <v>1005</v>
      </c>
      <c r="G321" t="s">
        <v>47</v>
      </c>
      <c r="H321" t="s">
        <v>48</v>
      </c>
      <c r="I321">
        <v>1605276</v>
      </c>
      <c r="J321">
        <v>0</v>
      </c>
      <c r="K321">
        <v>24033803613</v>
      </c>
      <c r="L321">
        <v>803613</v>
      </c>
      <c r="M321">
        <v>0</v>
      </c>
      <c r="N321">
        <v>803613</v>
      </c>
      <c r="O321">
        <v>75</v>
      </c>
      <c r="P321">
        <v>23.8</v>
      </c>
      <c r="Q321">
        <v>1.2</v>
      </c>
      <c r="R321">
        <v>5020</v>
      </c>
      <c r="S321">
        <v>0.123</v>
      </c>
      <c r="T321">
        <v>0.13500000000000001</v>
      </c>
      <c r="U321">
        <v>50791</v>
      </c>
      <c r="V321">
        <v>0.76200000000000001</v>
      </c>
      <c r="W321">
        <v>0.185</v>
      </c>
      <c r="X321">
        <v>0.41799999999999998</v>
      </c>
      <c r="Y321">
        <v>0.215</v>
      </c>
      <c r="Z321">
        <v>1079.3</v>
      </c>
      <c r="AA321">
        <v>226653</v>
      </c>
      <c r="AB321">
        <v>135516.23572600001</v>
      </c>
      <c r="AC321">
        <v>91136.764274000001</v>
      </c>
      <c r="AD321">
        <v>84.440623000000002</v>
      </c>
      <c r="AE321">
        <v>21.5</v>
      </c>
      <c r="AF321">
        <v>1079.3</v>
      </c>
      <c r="AG321">
        <v>137992.109283</v>
      </c>
      <c r="AH321">
        <v>88660.890717000002</v>
      </c>
      <c r="AI321">
        <v>82.146660999999995</v>
      </c>
      <c r="AJ321">
        <v>19.399999999999999</v>
      </c>
      <c r="AK321">
        <v>132061.78214900001</v>
      </c>
      <c r="AL321">
        <v>65079.08</v>
      </c>
      <c r="AM321">
        <v>69.324067999999997</v>
      </c>
      <c r="AN321" t="s">
        <v>1006</v>
      </c>
      <c r="AO321" t="s">
        <v>1007</v>
      </c>
      <c r="AR321">
        <v>0</v>
      </c>
      <c r="AS321">
        <v>0</v>
      </c>
      <c r="AT321">
        <v>320</v>
      </c>
    </row>
    <row r="322" spans="1:46" x14ac:dyDescent="0.25">
      <c r="A322">
        <v>24</v>
      </c>
      <c r="B322">
        <v>33</v>
      </c>
      <c r="C322">
        <v>800505</v>
      </c>
      <c r="D322">
        <v>24033800505</v>
      </c>
      <c r="E322">
        <v>8005.05</v>
      </c>
      <c r="F322" t="s">
        <v>1008</v>
      </c>
      <c r="G322" t="s">
        <v>47</v>
      </c>
      <c r="H322" t="s">
        <v>48</v>
      </c>
      <c r="I322">
        <v>2217159</v>
      </c>
      <c r="J322">
        <v>0</v>
      </c>
      <c r="K322">
        <v>24033800505</v>
      </c>
      <c r="L322">
        <v>800505</v>
      </c>
      <c r="M322">
        <v>0</v>
      </c>
      <c r="N322">
        <v>800505</v>
      </c>
      <c r="O322">
        <v>85.6</v>
      </c>
      <c r="P322">
        <v>14</v>
      </c>
      <c r="Q322">
        <v>0.4</v>
      </c>
      <c r="R322">
        <v>2642</v>
      </c>
      <c r="S322">
        <v>0.08</v>
      </c>
      <c r="T322">
        <v>6.7000000000000004E-2</v>
      </c>
      <c r="U322">
        <v>101000</v>
      </c>
      <c r="V322">
        <v>0.30499999999999999</v>
      </c>
      <c r="W322">
        <v>2.1999999999999999E-2</v>
      </c>
      <c r="X322">
        <v>0.878</v>
      </c>
      <c r="Y322">
        <v>0.104</v>
      </c>
      <c r="Z322">
        <v>274.76799999999997</v>
      </c>
      <c r="AA322">
        <v>57701.279999999999</v>
      </c>
      <c r="AB322">
        <v>45165.961947999996</v>
      </c>
      <c r="AC322">
        <v>12535.318052000001</v>
      </c>
      <c r="AD322">
        <v>45.621462999999999</v>
      </c>
      <c r="AE322">
        <v>10.4</v>
      </c>
      <c r="AF322">
        <v>274.76799999999997</v>
      </c>
      <c r="AG322">
        <v>49911.675213000002</v>
      </c>
      <c r="AH322">
        <v>7789.6047870000002</v>
      </c>
      <c r="AI322">
        <v>28.349751999999999</v>
      </c>
      <c r="AJ322">
        <v>11.4</v>
      </c>
      <c r="AK322">
        <v>57872.779699999999</v>
      </c>
      <c r="AL322">
        <v>6262.48</v>
      </c>
      <c r="AM322">
        <v>20.505427000000001</v>
      </c>
      <c r="AN322" t="s">
        <v>1009</v>
      </c>
      <c r="AO322" t="s">
        <v>1010</v>
      </c>
      <c r="AR322">
        <v>0</v>
      </c>
      <c r="AS322">
        <v>0</v>
      </c>
      <c r="AT322">
        <v>321</v>
      </c>
    </row>
    <row r="323" spans="1:46" x14ac:dyDescent="0.25">
      <c r="A323">
        <v>24</v>
      </c>
      <c r="B323">
        <v>31</v>
      </c>
      <c r="C323">
        <v>705602</v>
      </c>
      <c r="D323">
        <v>24031705602</v>
      </c>
      <c r="E323">
        <v>7056.02</v>
      </c>
      <c r="F323" t="s">
        <v>1011</v>
      </c>
      <c r="G323" t="s">
        <v>47</v>
      </c>
      <c r="H323" t="s">
        <v>48</v>
      </c>
      <c r="I323">
        <v>538577</v>
      </c>
      <c r="J323">
        <v>0</v>
      </c>
      <c r="K323">
        <v>24031705602</v>
      </c>
      <c r="L323">
        <v>705602</v>
      </c>
      <c r="M323">
        <v>0</v>
      </c>
      <c r="N323">
        <v>705602</v>
      </c>
      <c r="O323">
        <v>43.3</v>
      </c>
      <c r="P323">
        <v>42.9</v>
      </c>
      <c r="Q323">
        <v>13.8</v>
      </c>
      <c r="R323">
        <v>4749</v>
      </c>
      <c r="S323">
        <v>3.1E-2</v>
      </c>
      <c r="T323">
        <v>2.3E-2</v>
      </c>
      <c r="U323">
        <v>87377</v>
      </c>
      <c r="V323">
        <v>3.2000000000000001E-2</v>
      </c>
      <c r="W323">
        <v>9.9000000000000005E-2</v>
      </c>
      <c r="X323">
        <v>0.39800000000000002</v>
      </c>
      <c r="Y323">
        <v>0.09</v>
      </c>
      <c r="Z323">
        <v>427.41</v>
      </c>
      <c r="AA323">
        <v>89756.1</v>
      </c>
      <c r="AB323">
        <v>78467.505497999999</v>
      </c>
      <c r="AC323">
        <v>11288.594502</v>
      </c>
      <c r="AD323">
        <v>26.411629000000001</v>
      </c>
      <c r="AE323">
        <v>9</v>
      </c>
      <c r="AF323">
        <v>426.98259000000002</v>
      </c>
      <c r="AG323">
        <v>77268.633403</v>
      </c>
      <c r="AH323">
        <v>12397.710497</v>
      </c>
      <c r="AI323">
        <v>29.035634999999999</v>
      </c>
      <c r="AJ323">
        <v>9.3000000000000007</v>
      </c>
      <c r="AK323">
        <v>72358.353891999999</v>
      </c>
      <c r="AL323">
        <v>11894.07</v>
      </c>
      <c r="AM323">
        <v>29.646080999999999</v>
      </c>
      <c r="AN323" t="s">
        <v>1012</v>
      </c>
      <c r="AO323" t="s">
        <v>1013</v>
      </c>
      <c r="AR323">
        <v>0</v>
      </c>
      <c r="AS323">
        <v>0</v>
      </c>
      <c r="AT323">
        <v>322</v>
      </c>
    </row>
    <row r="324" spans="1:46" x14ac:dyDescent="0.25">
      <c r="A324">
        <v>24</v>
      </c>
      <c r="B324">
        <v>31</v>
      </c>
      <c r="C324">
        <v>705702</v>
      </c>
      <c r="D324">
        <v>24031705702</v>
      </c>
      <c r="E324">
        <v>7057.02</v>
      </c>
      <c r="F324" t="s">
        <v>1014</v>
      </c>
      <c r="G324" t="s">
        <v>47</v>
      </c>
      <c r="H324" t="s">
        <v>48</v>
      </c>
      <c r="I324">
        <v>2452278</v>
      </c>
      <c r="J324">
        <v>141694</v>
      </c>
      <c r="K324">
        <v>24031705702</v>
      </c>
      <c r="L324">
        <v>705702</v>
      </c>
      <c r="M324">
        <v>0</v>
      </c>
      <c r="N324">
        <v>705702</v>
      </c>
      <c r="O324">
        <v>88.3</v>
      </c>
      <c r="P324">
        <v>10.6</v>
      </c>
      <c r="Q324">
        <v>1.2</v>
      </c>
      <c r="R324">
        <v>4448</v>
      </c>
      <c r="S324">
        <v>4.7E-2</v>
      </c>
      <c r="T324">
        <v>2.5999999999999999E-2</v>
      </c>
      <c r="U324">
        <v>174464</v>
      </c>
      <c r="V324">
        <v>0</v>
      </c>
      <c r="W324">
        <v>7.3999999999999996E-2</v>
      </c>
      <c r="X324">
        <v>0.90300000000000002</v>
      </c>
      <c r="Y324">
        <v>2.1000000000000001E-2</v>
      </c>
      <c r="Z324">
        <v>93.501407999999998</v>
      </c>
      <c r="AA324">
        <v>19635.295679999999</v>
      </c>
      <c r="AB324">
        <v>16006.709025</v>
      </c>
      <c r="AC324">
        <v>3628.5866550000001</v>
      </c>
      <c r="AD324">
        <v>38.807828999999998</v>
      </c>
      <c r="AE324">
        <v>2.1</v>
      </c>
      <c r="AF324">
        <v>93.314592000000005</v>
      </c>
      <c r="AG324">
        <v>15460.049166000001</v>
      </c>
      <c r="AH324">
        <v>4136.0151539999997</v>
      </c>
      <c r="AI324">
        <v>44.323348000000003</v>
      </c>
      <c r="AJ324">
        <v>2.6</v>
      </c>
      <c r="AK324">
        <v>21612.475694000001</v>
      </c>
      <c r="AL324">
        <v>2498.88</v>
      </c>
      <c r="AM324">
        <v>21.764251999999999</v>
      </c>
      <c r="AN324" t="s">
        <v>1015</v>
      </c>
      <c r="AO324" t="s">
        <v>1016</v>
      </c>
      <c r="AR324">
        <v>0</v>
      </c>
      <c r="AS324">
        <v>0</v>
      </c>
      <c r="AT324">
        <v>323</v>
      </c>
    </row>
    <row r="325" spans="1:46" x14ac:dyDescent="0.25">
      <c r="A325">
        <v>51</v>
      </c>
      <c r="B325">
        <v>59</v>
      </c>
      <c r="C325">
        <v>482501</v>
      </c>
      <c r="D325">
        <v>51059482501</v>
      </c>
      <c r="E325">
        <v>4825.01</v>
      </c>
      <c r="F325" t="s">
        <v>1017</v>
      </c>
      <c r="G325" t="s">
        <v>47</v>
      </c>
      <c r="H325" t="s">
        <v>48</v>
      </c>
      <c r="I325">
        <v>8204126</v>
      </c>
      <c r="J325">
        <v>55745</v>
      </c>
      <c r="K325">
        <v>51059482501</v>
      </c>
      <c r="L325">
        <v>482501</v>
      </c>
      <c r="M325">
        <v>0</v>
      </c>
      <c r="N325">
        <v>482501</v>
      </c>
      <c r="O325">
        <v>91.7</v>
      </c>
      <c r="P325">
        <v>5.7</v>
      </c>
      <c r="Q325">
        <v>2.6</v>
      </c>
      <c r="R325">
        <v>8013</v>
      </c>
      <c r="S325">
        <v>3.3000000000000002E-2</v>
      </c>
      <c r="T325">
        <v>6.0999999999999999E-2</v>
      </c>
      <c r="U325">
        <v>108424</v>
      </c>
      <c r="V325">
        <v>0.19400000000000001</v>
      </c>
      <c r="W325">
        <v>0.16900000000000001</v>
      </c>
      <c r="X325">
        <v>0.33400000000000002</v>
      </c>
      <c r="Y325">
        <v>9.9000000000000005E-2</v>
      </c>
      <c r="Z325">
        <v>793.28700000000003</v>
      </c>
      <c r="AA325">
        <v>166590.26999999999</v>
      </c>
      <c r="AB325">
        <v>116259.33597299999</v>
      </c>
      <c r="AC325">
        <v>50330.934027000003</v>
      </c>
      <c r="AD325">
        <v>63.446058999999998</v>
      </c>
      <c r="AE325">
        <v>9.9</v>
      </c>
      <c r="AF325">
        <v>793.28700000000003</v>
      </c>
      <c r="AG325">
        <v>129503.061428</v>
      </c>
      <c r="AH325">
        <v>37087.208572000003</v>
      </c>
      <c r="AI325">
        <v>46.751313000000003</v>
      </c>
      <c r="AJ325">
        <v>9.9</v>
      </c>
      <c r="AK325">
        <v>130084.739029</v>
      </c>
      <c r="AL325">
        <v>18002.43</v>
      </c>
      <c r="AM325">
        <v>25.528953999999999</v>
      </c>
      <c r="AN325" t="s">
        <v>1018</v>
      </c>
      <c r="AO325" t="s">
        <v>1019</v>
      </c>
      <c r="AR325">
        <v>0</v>
      </c>
      <c r="AS325">
        <v>0</v>
      </c>
      <c r="AT325">
        <v>324</v>
      </c>
    </row>
    <row r="326" spans="1:46" x14ac:dyDescent="0.25">
      <c r="A326">
        <v>24</v>
      </c>
      <c r="B326">
        <v>33</v>
      </c>
      <c r="C326">
        <v>803803</v>
      </c>
      <c r="D326">
        <v>24033803803</v>
      </c>
      <c r="E326">
        <v>8038.03</v>
      </c>
      <c r="F326" t="s">
        <v>1020</v>
      </c>
      <c r="G326" t="s">
        <v>47</v>
      </c>
      <c r="H326" t="s">
        <v>48</v>
      </c>
      <c r="I326">
        <v>2096005</v>
      </c>
      <c r="J326">
        <v>6299</v>
      </c>
      <c r="K326">
        <v>24033803803</v>
      </c>
      <c r="L326">
        <v>803803</v>
      </c>
      <c r="M326">
        <v>0</v>
      </c>
      <c r="N326">
        <v>803803</v>
      </c>
      <c r="O326">
        <v>83.2</v>
      </c>
      <c r="P326">
        <v>15.1</v>
      </c>
      <c r="Q326">
        <v>1.8</v>
      </c>
      <c r="R326">
        <v>5379</v>
      </c>
      <c r="S326">
        <v>0.129</v>
      </c>
      <c r="T326">
        <v>8.5999999999999993E-2</v>
      </c>
      <c r="U326">
        <v>69261</v>
      </c>
      <c r="V326">
        <v>0.63600000000000001</v>
      </c>
      <c r="W326">
        <v>0.28199999999999997</v>
      </c>
      <c r="X326">
        <v>0.65200000000000002</v>
      </c>
      <c r="Y326">
        <v>0.156</v>
      </c>
      <c r="Z326">
        <v>839.96312399999999</v>
      </c>
      <c r="AA326">
        <v>176392.25604000001</v>
      </c>
      <c r="AB326">
        <v>85254.889284999997</v>
      </c>
      <c r="AC326">
        <v>91137.366754999995</v>
      </c>
      <c r="AD326">
        <v>108.501628</v>
      </c>
      <c r="AE326">
        <v>15.6</v>
      </c>
      <c r="AF326">
        <v>839.12400000000002</v>
      </c>
      <c r="AG326">
        <v>90418.517691000001</v>
      </c>
      <c r="AH326">
        <v>85797.522309000007</v>
      </c>
      <c r="AI326">
        <v>102.24653600000001</v>
      </c>
      <c r="AJ326">
        <v>16.399999999999999</v>
      </c>
      <c r="AK326">
        <v>102527.63778200001</v>
      </c>
      <c r="AL326">
        <v>79969.919999999998</v>
      </c>
      <c r="AM326">
        <v>92.021415000000005</v>
      </c>
      <c r="AN326" t="s">
        <v>1021</v>
      </c>
      <c r="AO326" t="s">
        <v>1022</v>
      </c>
      <c r="AR326">
        <v>0</v>
      </c>
      <c r="AS326">
        <v>0</v>
      </c>
      <c r="AT326">
        <v>325</v>
      </c>
    </row>
    <row r="327" spans="1:46" x14ac:dyDescent="0.25">
      <c r="A327">
        <v>11</v>
      </c>
      <c r="B327">
        <v>1</v>
      </c>
      <c r="C327">
        <v>2001</v>
      </c>
      <c r="D327">
        <v>11001002001</v>
      </c>
      <c r="E327">
        <v>20.010000000000002</v>
      </c>
      <c r="F327" t="s">
        <v>1023</v>
      </c>
      <c r="G327" t="s">
        <v>47</v>
      </c>
      <c r="H327" t="s">
        <v>48</v>
      </c>
      <c r="I327">
        <v>631327</v>
      </c>
      <c r="J327">
        <v>2164</v>
      </c>
      <c r="K327">
        <v>11001002001</v>
      </c>
      <c r="L327">
        <v>2001</v>
      </c>
      <c r="M327">
        <v>0</v>
      </c>
      <c r="N327">
        <v>2001</v>
      </c>
      <c r="O327">
        <v>61.2</v>
      </c>
      <c r="P327">
        <v>38.1</v>
      </c>
      <c r="Q327">
        <v>0.7</v>
      </c>
      <c r="R327">
        <v>2548</v>
      </c>
      <c r="S327">
        <v>8.2000000000000003E-2</v>
      </c>
      <c r="T327">
        <v>8.4000000000000005E-2</v>
      </c>
      <c r="U327">
        <v>49006</v>
      </c>
      <c r="V327">
        <v>0.45400000000000001</v>
      </c>
      <c r="W327">
        <v>0.26600000000000001</v>
      </c>
      <c r="X327">
        <v>0.43</v>
      </c>
      <c r="Y327">
        <v>9.6000000000000002E-2</v>
      </c>
      <c r="Z327">
        <v>244.608</v>
      </c>
      <c r="AA327">
        <v>51367.68</v>
      </c>
      <c r="AB327">
        <v>25738.263244000002</v>
      </c>
      <c r="AC327">
        <v>25629.416755999999</v>
      </c>
      <c r="AD327">
        <v>104.777508</v>
      </c>
      <c r="AE327">
        <v>9.6</v>
      </c>
      <c r="AF327">
        <v>244.852608</v>
      </c>
      <c r="AG327">
        <v>23250.263405999998</v>
      </c>
      <c r="AH327">
        <v>28168.784274000001</v>
      </c>
      <c r="AI327">
        <v>115.04384</v>
      </c>
      <c r="AJ327">
        <v>10.3</v>
      </c>
      <c r="AK327">
        <v>32123.628498999999</v>
      </c>
      <c r="AL327">
        <v>20372.38</v>
      </c>
      <c r="AM327">
        <v>81.495720000000006</v>
      </c>
      <c r="AN327" t="s">
        <v>1024</v>
      </c>
      <c r="AO327" t="s">
        <v>1025</v>
      </c>
      <c r="AR327">
        <v>0</v>
      </c>
      <c r="AS327">
        <v>0</v>
      </c>
      <c r="AT327">
        <v>326</v>
      </c>
    </row>
    <row r="328" spans="1:46" x14ac:dyDescent="0.25">
      <c r="A328">
        <v>51</v>
      </c>
      <c r="B328">
        <v>59</v>
      </c>
      <c r="C328">
        <v>480201</v>
      </c>
      <c r="D328">
        <v>51059480201</v>
      </c>
      <c r="E328">
        <v>4802.01</v>
      </c>
      <c r="F328" t="s">
        <v>1026</v>
      </c>
      <c r="G328" t="s">
        <v>47</v>
      </c>
      <c r="H328" t="s">
        <v>48</v>
      </c>
      <c r="I328">
        <v>6678505</v>
      </c>
      <c r="J328">
        <v>15515</v>
      </c>
      <c r="K328">
        <v>51059480201</v>
      </c>
      <c r="L328">
        <v>480201</v>
      </c>
      <c r="M328">
        <v>0</v>
      </c>
      <c r="N328">
        <v>480201</v>
      </c>
      <c r="O328">
        <v>96.2</v>
      </c>
      <c r="P328">
        <v>3.1</v>
      </c>
      <c r="Q328">
        <v>0.7</v>
      </c>
      <c r="R328">
        <v>4177</v>
      </c>
      <c r="S328">
        <v>4.2999999999999997E-2</v>
      </c>
      <c r="T328">
        <v>2.4E-2</v>
      </c>
      <c r="U328">
        <v>216328</v>
      </c>
      <c r="V328">
        <v>2.1000000000000001E-2</v>
      </c>
      <c r="W328">
        <v>5.0000000000000001E-3</v>
      </c>
      <c r="X328">
        <v>0.97799999999999998</v>
      </c>
      <c r="Y328">
        <v>8.0000000000000002E-3</v>
      </c>
      <c r="Z328">
        <v>33.415999999999997</v>
      </c>
      <c r="AA328">
        <v>7017.36</v>
      </c>
      <c r="AB328">
        <v>6722.5543639999996</v>
      </c>
      <c r="AC328">
        <v>294.80563599999999</v>
      </c>
      <c r="AD328">
        <v>8.8222900000000006</v>
      </c>
      <c r="AE328">
        <v>0.8</v>
      </c>
      <c r="AF328">
        <v>33.415999999999997</v>
      </c>
      <c r="AG328">
        <v>6945.865691</v>
      </c>
      <c r="AH328">
        <v>71.494309000000001</v>
      </c>
      <c r="AI328">
        <v>2.1395230000000001</v>
      </c>
      <c r="AJ328">
        <v>0.9</v>
      </c>
      <c r="AK328">
        <v>6669.046711</v>
      </c>
      <c r="AL328">
        <v>845.59</v>
      </c>
      <c r="AM328">
        <v>23.630485</v>
      </c>
      <c r="AN328" t="s">
        <v>1027</v>
      </c>
      <c r="AO328" t="s">
        <v>1028</v>
      </c>
      <c r="AR328">
        <v>0</v>
      </c>
      <c r="AS328">
        <v>0</v>
      </c>
      <c r="AT328">
        <v>327</v>
      </c>
    </row>
    <row r="329" spans="1:46" x14ac:dyDescent="0.25">
      <c r="A329">
        <v>11</v>
      </c>
      <c r="B329">
        <v>1</v>
      </c>
      <c r="C329">
        <v>1301</v>
      </c>
      <c r="D329">
        <v>11001001301</v>
      </c>
      <c r="E329">
        <v>13.01</v>
      </c>
      <c r="F329" t="s">
        <v>1029</v>
      </c>
      <c r="G329" t="s">
        <v>47</v>
      </c>
      <c r="H329" t="s">
        <v>48</v>
      </c>
      <c r="I329">
        <v>2853142</v>
      </c>
      <c r="J329">
        <v>625</v>
      </c>
      <c r="K329">
        <v>11001001301</v>
      </c>
      <c r="L329">
        <v>1301</v>
      </c>
      <c r="M329">
        <v>0</v>
      </c>
      <c r="N329">
        <v>1301</v>
      </c>
      <c r="O329">
        <v>41.5</v>
      </c>
      <c r="P329">
        <v>53.7</v>
      </c>
      <c r="Q329">
        <v>4.8</v>
      </c>
      <c r="R329">
        <v>4160</v>
      </c>
      <c r="S329">
        <v>3.9E-2</v>
      </c>
      <c r="T329">
        <v>8.6999999999999994E-2</v>
      </c>
      <c r="U329">
        <v>109567</v>
      </c>
      <c r="V329">
        <v>0.109</v>
      </c>
      <c r="W329">
        <v>6.3E-2</v>
      </c>
      <c r="X329">
        <v>0.3</v>
      </c>
      <c r="Y329">
        <v>6.9000000000000006E-2</v>
      </c>
      <c r="Z329">
        <v>287.04000000000002</v>
      </c>
      <c r="AA329">
        <v>60278.400000000001</v>
      </c>
      <c r="AB329">
        <v>39300.046105000001</v>
      </c>
      <c r="AC329">
        <v>20978.353895</v>
      </c>
      <c r="AD329">
        <v>73.085123999999993</v>
      </c>
      <c r="AE329">
        <v>6.9</v>
      </c>
      <c r="AF329">
        <v>287.32704000000001</v>
      </c>
      <c r="AG329">
        <v>36678.826029999997</v>
      </c>
      <c r="AH329">
        <v>23659.852370000001</v>
      </c>
      <c r="AI329">
        <v>82.344677000000004</v>
      </c>
      <c r="AJ329">
        <v>8.1</v>
      </c>
      <c r="AK329">
        <v>44107.896660999999</v>
      </c>
      <c r="AL329">
        <v>27317.09</v>
      </c>
      <c r="AM329">
        <v>80.316280000000006</v>
      </c>
      <c r="AN329" t="s">
        <v>1030</v>
      </c>
      <c r="AO329" t="s">
        <v>1031</v>
      </c>
      <c r="AR329">
        <v>0</v>
      </c>
      <c r="AS329">
        <v>0</v>
      </c>
      <c r="AT329">
        <v>328</v>
      </c>
    </row>
    <row r="330" spans="1:46" x14ac:dyDescent="0.25">
      <c r="A330">
        <v>11</v>
      </c>
      <c r="B330">
        <v>1</v>
      </c>
      <c r="C330">
        <v>9507</v>
      </c>
      <c r="D330">
        <v>11001009507</v>
      </c>
      <c r="E330">
        <v>95.07</v>
      </c>
      <c r="F330" t="s">
        <v>1032</v>
      </c>
      <c r="G330" t="s">
        <v>47</v>
      </c>
      <c r="H330" t="s">
        <v>48</v>
      </c>
      <c r="I330">
        <v>294693</v>
      </c>
      <c r="J330">
        <v>0</v>
      </c>
      <c r="K330">
        <v>11001009507</v>
      </c>
      <c r="L330">
        <v>9507</v>
      </c>
      <c r="M330">
        <v>0</v>
      </c>
      <c r="N330">
        <v>9507</v>
      </c>
      <c r="O330">
        <v>77</v>
      </c>
      <c r="P330">
        <v>23.1</v>
      </c>
      <c r="Q330">
        <v>0</v>
      </c>
      <c r="R330">
        <v>1546</v>
      </c>
      <c r="S330">
        <v>0.105</v>
      </c>
      <c r="T330">
        <v>4.1000000000000002E-2</v>
      </c>
      <c r="U330">
        <v>53646</v>
      </c>
      <c r="V330">
        <v>0.92200000000000004</v>
      </c>
      <c r="W330">
        <v>9.6000000000000002E-2</v>
      </c>
      <c r="X330">
        <v>0.89300000000000002</v>
      </c>
      <c r="Y330">
        <v>0.11600000000000001</v>
      </c>
      <c r="Z330">
        <v>179.51533599999999</v>
      </c>
      <c r="AA330">
        <v>37698.220560000002</v>
      </c>
      <c r="AB330">
        <v>12049.751487</v>
      </c>
      <c r="AC330">
        <v>25648.469073</v>
      </c>
      <c r="AD330">
        <v>142.87620000000001</v>
      </c>
      <c r="AE330">
        <v>11.6</v>
      </c>
      <c r="AF330">
        <v>179.33600000000001</v>
      </c>
      <c r="AG330">
        <v>11178.116968</v>
      </c>
      <c r="AH330">
        <v>26482.443031999999</v>
      </c>
      <c r="AI330">
        <v>147.66942</v>
      </c>
      <c r="AJ330">
        <v>10.3</v>
      </c>
      <c r="AK330">
        <v>15029.146608999999</v>
      </c>
      <c r="AL330">
        <v>16182.94</v>
      </c>
      <c r="AM330">
        <v>108.881466</v>
      </c>
      <c r="AN330" t="s">
        <v>1033</v>
      </c>
      <c r="AO330" t="s">
        <v>1034</v>
      </c>
      <c r="AR330">
        <v>0</v>
      </c>
      <c r="AS330">
        <v>0</v>
      </c>
      <c r="AT330">
        <v>329</v>
      </c>
    </row>
    <row r="331" spans="1:46" x14ac:dyDescent="0.25">
      <c r="A331">
        <v>11</v>
      </c>
      <c r="B331">
        <v>1</v>
      </c>
      <c r="C331">
        <v>2002</v>
      </c>
      <c r="D331">
        <v>11001002002</v>
      </c>
      <c r="E331">
        <v>20.02</v>
      </c>
      <c r="F331" t="s">
        <v>1035</v>
      </c>
      <c r="G331" t="s">
        <v>47</v>
      </c>
      <c r="H331" t="s">
        <v>48</v>
      </c>
      <c r="I331">
        <v>849257</v>
      </c>
      <c r="J331">
        <v>0</v>
      </c>
      <c r="K331">
        <v>11001002002</v>
      </c>
      <c r="L331">
        <v>2002</v>
      </c>
      <c r="M331">
        <v>0</v>
      </c>
      <c r="N331">
        <v>2002</v>
      </c>
      <c r="O331">
        <v>67.7</v>
      </c>
      <c r="P331">
        <v>32</v>
      </c>
      <c r="Q331">
        <v>0.3</v>
      </c>
      <c r="R331">
        <v>3698</v>
      </c>
      <c r="S331">
        <v>0.14000000000000001</v>
      </c>
      <c r="T331">
        <v>0.16800000000000001</v>
      </c>
      <c r="U331">
        <v>59840</v>
      </c>
      <c r="V331">
        <v>0.53800000000000003</v>
      </c>
      <c r="W331">
        <v>0.247</v>
      </c>
      <c r="X331">
        <v>0.67600000000000005</v>
      </c>
      <c r="Y331">
        <v>0.122</v>
      </c>
      <c r="Z331">
        <v>451.15600000000001</v>
      </c>
      <c r="AA331">
        <v>94742.76</v>
      </c>
      <c r="AB331">
        <v>44010.904440999999</v>
      </c>
      <c r="AC331">
        <v>50731.855559000003</v>
      </c>
      <c r="AD331">
        <v>112.448589</v>
      </c>
      <c r="AE331">
        <v>12.2</v>
      </c>
      <c r="AF331">
        <v>451.15600000000001</v>
      </c>
      <c r="AG331">
        <v>40736.018912</v>
      </c>
      <c r="AH331">
        <v>54006.741088000002</v>
      </c>
      <c r="AI331">
        <v>119.707465</v>
      </c>
      <c r="AJ331">
        <v>11.9</v>
      </c>
      <c r="AK331">
        <v>55671.255506000001</v>
      </c>
      <c r="AL331">
        <v>36491.86</v>
      </c>
      <c r="AM331">
        <v>83.14922</v>
      </c>
      <c r="AN331" t="s">
        <v>1036</v>
      </c>
      <c r="AO331" t="s">
        <v>1037</v>
      </c>
      <c r="AR331">
        <v>0</v>
      </c>
      <c r="AS331">
        <v>0</v>
      </c>
      <c r="AT331">
        <v>330</v>
      </c>
    </row>
    <row r="332" spans="1:46" x14ac:dyDescent="0.25">
      <c r="A332">
        <v>24</v>
      </c>
      <c r="B332">
        <v>33</v>
      </c>
      <c r="C332">
        <v>803516</v>
      </c>
      <c r="D332">
        <v>24033803516</v>
      </c>
      <c r="E332">
        <v>8035.16</v>
      </c>
      <c r="F332" t="s">
        <v>1038</v>
      </c>
      <c r="G332" t="s">
        <v>47</v>
      </c>
      <c r="H332" t="s">
        <v>48</v>
      </c>
      <c r="I332">
        <v>3709036</v>
      </c>
      <c r="J332">
        <v>31589</v>
      </c>
      <c r="K332">
        <v>24033803516</v>
      </c>
      <c r="L332">
        <v>803516</v>
      </c>
      <c r="M332">
        <v>0</v>
      </c>
      <c r="N332">
        <v>803516</v>
      </c>
      <c r="O332">
        <v>90.2</v>
      </c>
      <c r="P332">
        <v>9.4</v>
      </c>
      <c r="Q332">
        <v>0.3</v>
      </c>
      <c r="R332">
        <v>4858</v>
      </c>
      <c r="S332">
        <v>8.3000000000000004E-2</v>
      </c>
      <c r="T332">
        <v>4.1000000000000002E-2</v>
      </c>
      <c r="U332">
        <v>110859</v>
      </c>
      <c r="V332">
        <v>0.86499999999999999</v>
      </c>
      <c r="W332">
        <v>6.8000000000000005E-2</v>
      </c>
      <c r="X332">
        <v>0.93400000000000005</v>
      </c>
      <c r="Y332">
        <v>0.13300000000000001</v>
      </c>
      <c r="Z332">
        <v>645.46788600000002</v>
      </c>
      <c r="AA332">
        <v>135548.25606000001</v>
      </c>
      <c r="AB332">
        <v>101901.22919300001</v>
      </c>
      <c r="AC332">
        <v>33647.026867</v>
      </c>
      <c r="AD332">
        <v>52.128118999999998</v>
      </c>
      <c r="AE332">
        <v>13.3</v>
      </c>
      <c r="AF332">
        <v>646.11400000000003</v>
      </c>
      <c r="AG332">
        <v>99941.897918000002</v>
      </c>
      <c r="AH332">
        <v>35742.042082</v>
      </c>
      <c r="AI332">
        <v>55.318475999999997</v>
      </c>
      <c r="AJ332">
        <v>11.3</v>
      </c>
      <c r="AK332">
        <v>81141.848435000007</v>
      </c>
      <c r="AL332">
        <v>29107.73</v>
      </c>
      <c r="AM332">
        <v>55.443511000000001</v>
      </c>
      <c r="AN332" t="s">
        <v>1039</v>
      </c>
      <c r="AO332" t="s">
        <v>1040</v>
      </c>
      <c r="AR332">
        <v>0</v>
      </c>
      <c r="AS332">
        <v>0</v>
      </c>
      <c r="AT332">
        <v>331</v>
      </c>
    </row>
    <row r="333" spans="1:46" x14ac:dyDescent="0.25">
      <c r="A333">
        <v>24</v>
      </c>
      <c r="B333">
        <v>33</v>
      </c>
      <c r="C333">
        <v>806601</v>
      </c>
      <c r="D333">
        <v>24033806601</v>
      </c>
      <c r="E333">
        <v>8066.01</v>
      </c>
      <c r="F333" t="s">
        <v>1041</v>
      </c>
      <c r="G333" t="s">
        <v>47</v>
      </c>
      <c r="H333" t="s">
        <v>48</v>
      </c>
      <c r="I333">
        <v>1040475</v>
      </c>
      <c r="J333">
        <v>0</v>
      </c>
      <c r="K333">
        <v>24033806601</v>
      </c>
      <c r="L333">
        <v>806601</v>
      </c>
      <c r="M333">
        <v>0</v>
      </c>
      <c r="N333">
        <v>806601</v>
      </c>
      <c r="O333">
        <v>79.2</v>
      </c>
      <c r="P333">
        <v>17.5</v>
      </c>
      <c r="Q333">
        <v>3.3</v>
      </c>
      <c r="R333">
        <v>4443</v>
      </c>
      <c r="S333">
        <v>7.0000000000000007E-2</v>
      </c>
      <c r="T333">
        <v>0.159</v>
      </c>
      <c r="U333">
        <v>46915</v>
      </c>
      <c r="V333">
        <v>0.218</v>
      </c>
      <c r="W333">
        <v>0.66900000000000004</v>
      </c>
      <c r="X333">
        <v>0.42299999999999999</v>
      </c>
      <c r="Y333">
        <v>7.6999999999999999E-2</v>
      </c>
      <c r="Z333">
        <v>342.11099999999999</v>
      </c>
      <c r="AA333">
        <v>71843.31</v>
      </c>
      <c r="AB333">
        <v>32558.248930999998</v>
      </c>
      <c r="AC333">
        <v>39285.061069000003</v>
      </c>
      <c r="AD333">
        <v>114.83132999999999</v>
      </c>
      <c r="AE333">
        <v>7.7</v>
      </c>
      <c r="AF333">
        <v>342.11099999999999</v>
      </c>
      <c r="AG333">
        <v>33414.538910000003</v>
      </c>
      <c r="AH333">
        <v>38428.771090000002</v>
      </c>
      <c r="AI333">
        <v>112.32837000000001</v>
      </c>
      <c r="AJ333">
        <v>12.3</v>
      </c>
      <c r="AK333">
        <v>48648.816701000003</v>
      </c>
      <c r="AL333">
        <v>69730.070000000007</v>
      </c>
      <c r="AM333">
        <v>123.698705</v>
      </c>
      <c r="AN333" t="s">
        <v>1042</v>
      </c>
      <c r="AO333" t="s">
        <v>1043</v>
      </c>
      <c r="AR333">
        <v>0</v>
      </c>
      <c r="AS333">
        <v>0</v>
      </c>
      <c r="AT333">
        <v>332</v>
      </c>
    </row>
    <row r="334" spans="1:46" x14ac:dyDescent="0.25">
      <c r="A334">
        <v>11</v>
      </c>
      <c r="B334">
        <v>1</v>
      </c>
      <c r="C334">
        <v>2101</v>
      </c>
      <c r="D334">
        <v>11001002101</v>
      </c>
      <c r="E334">
        <v>21.01</v>
      </c>
      <c r="F334" t="s">
        <v>1044</v>
      </c>
      <c r="G334" t="s">
        <v>47</v>
      </c>
      <c r="H334" t="s">
        <v>48</v>
      </c>
      <c r="I334">
        <v>601123</v>
      </c>
      <c r="J334">
        <v>0</v>
      </c>
      <c r="K334">
        <v>11001002101</v>
      </c>
      <c r="L334">
        <v>2101</v>
      </c>
      <c r="M334">
        <v>0</v>
      </c>
      <c r="N334">
        <v>2101</v>
      </c>
      <c r="O334">
        <v>57.8</v>
      </c>
      <c r="P334">
        <v>42.2</v>
      </c>
      <c r="Q334">
        <v>0</v>
      </c>
      <c r="R334">
        <v>5752</v>
      </c>
      <c r="S334">
        <v>0.16600000000000001</v>
      </c>
      <c r="T334">
        <v>0.192</v>
      </c>
      <c r="U334">
        <v>45987</v>
      </c>
      <c r="V334">
        <v>0.64</v>
      </c>
      <c r="W334">
        <v>0.35599999999999998</v>
      </c>
      <c r="X334">
        <v>0.52800000000000002</v>
      </c>
      <c r="Y334">
        <v>0.152</v>
      </c>
      <c r="Z334">
        <v>874.30399999999997</v>
      </c>
      <c r="AA334">
        <v>183603.84</v>
      </c>
      <c r="AB334">
        <v>88829.646471</v>
      </c>
      <c r="AC334">
        <v>94774.193528999996</v>
      </c>
      <c r="AD334">
        <v>108.39958799999999</v>
      </c>
      <c r="AE334">
        <v>15.2</v>
      </c>
      <c r="AF334">
        <v>873.42969600000004</v>
      </c>
      <c r="AG334">
        <v>81291.505250000002</v>
      </c>
      <c r="AH334">
        <v>102128.73091</v>
      </c>
      <c r="AI334">
        <v>116.928393</v>
      </c>
      <c r="AJ334">
        <v>14.5</v>
      </c>
      <c r="AK334">
        <v>97321.910849000007</v>
      </c>
      <c r="AL334">
        <v>72040.990000000005</v>
      </c>
      <c r="AM334">
        <v>89.326576000000003</v>
      </c>
      <c r="AN334" t="s">
        <v>1045</v>
      </c>
      <c r="AO334" t="s">
        <v>1046</v>
      </c>
      <c r="AR334">
        <v>0</v>
      </c>
      <c r="AS334">
        <v>0</v>
      </c>
      <c r="AT334">
        <v>333</v>
      </c>
    </row>
    <row r="335" spans="1:46" x14ac:dyDescent="0.25">
      <c r="A335">
        <v>11</v>
      </c>
      <c r="B335">
        <v>1</v>
      </c>
      <c r="C335">
        <v>1001</v>
      </c>
      <c r="D335">
        <v>11001001001</v>
      </c>
      <c r="E335">
        <v>10.01</v>
      </c>
      <c r="F335" t="s">
        <v>1047</v>
      </c>
      <c r="G335" t="s">
        <v>47</v>
      </c>
      <c r="H335" t="s">
        <v>48</v>
      </c>
      <c r="I335">
        <v>2454487</v>
      </c>
      <c r="J335">
        <v>0</v>
      </c>
      <c r="K335">
        <v>11001001001</v>
      </c>
      <c r="L335">
        <v>1001</v>
      </c>
      <c r="M335">
        <v>0</v>
      </c>
      <c r="N335">
        <v>1001</v>
      </c>
      <c r="O335">
        <v>53.1</v>
      </c>
      <c r="P335">
        <v>41.7</v>
      </c>
      <c r="Q335">
        <v>5.2</v>
      </c>
      <c r="R335">
        <v>8074</v>
      </c>
      <c r="S335">
        <v>1.7000000000000001E-2</v>
      </c>
      <c r="T335">
        <v>5.1999999999999998E-2</v>
      </c>
      <c r="U335">
        <v>156786</v>
      </c>
      <c r="V335">
        <v>5.7000000000000002E-2</v>
      </c>
      <c r="W335">
        <v>6.4000000000000001E-2</v>
      </c>
      <c r="X335">
        <v>0.78300000000000003</v>
      </c>
      <c r="Y335">
        <v>0</v>
      </c>
      <c r="Z335">
        <v>0</v>
      </c>
      <c r="AA335">
        <v>0</v>
      </c>
      <c r="AB335">
        <v>0</v>
      </c>
      <c r="AC335">
        <v>0</v>
      </c>
      <c r="AD335">
        <v>0</v>
      </c>
      <c r="AE335">
        <v>0</v>
      </c>
      <c r="AF335">
        <v>0</v>
      </c>
      <c r="AG335">
        <v>0</v>
      </c>
      <c r="AH335">
        <v>0</v>
      </c>
      <c r="AI335">
        <v>0</v>
      </c>
      <c r="AJ335">
        <v>0</v>
      </c>
      <c r="AK335">
        <v>0</v>
      </c>
      <c r="AL335">
        <v>0</v>
      </c>
      <c r="AM335">
        <v>0</v>
      </c>
      <c r="AN335" t="s">
        <v>1048</v>
      </c>
      <c r="AO335" t="s">
        <v>1049</v>
      </c>
      <c r="AR335">
        <v>0</v>
      </c>
      <c r="AS335">
        <v>0</v>
      </c>
      <c r="AT335">
        <v>334</v>
      </c>
    </row>
    <row r="336" spans="1:46" x14ac:dyDescent="0.25">
      <c r="A336">
        <v>11</v>
      </c>
      <c r="B336">
        <v>1</v>
      </c>
      <c r="C336">
        <v>2600</v>
      </c>
      <c r="D336">
        <v>11001002600</v>
      </c>
      <c r="E336">
        <v>26</v>
      </c>
      <c r="F336" t="s">
        <v>1050</v>
      </c>
      <c r="G336" t="s">
        <v>47</v>
      </c>
      <c r="H336" t="s">
        <v>48</v>
      </c>
      <c r="I336">
        <v>2112648</v>
      </c>
      <c r="J336">
        <v>103829</v>
      </c>
      <c r="K336">
        <v>11001002600</v>
      </c>
      <c r="L336">
        <v>2600</v>
      </c>
      <c r="M336">
        <v>0</v>
      </c>
      <c r="N336">
        <v>2600</v>
      </c>
      <c r="O336">
        <v>68.8</v>
      </c>
      <c r="P336">
        <v>29.7</v>
      </c>
      <c r="Q336">
        <v>1.4</v>
      </c>
      <c r="R336">
        <v>2395</v>
      </c>
      <c r="S336">
        <v>8.1000000000000003E-2</v>
      </c>
      <c r="T336">
        <v>5.8000000000000003E-2</v>
      </c>
      <c r="U336">
        <v>126597</v>
      </c>
      <c r="V336">
        <v>0.47499999999999998</v>
      </c>
      <c r="W336">
        <v>7.1999999999999995E-2</v>
      </c>
      <c r="X336">
        <v>0.77600000000000002</v>
      </c>
      <c r="Y336">
        <v>6.0999999999999999E-2</v>
      </c>
      <c r="Z336">
        <v>145.948905</v>
      </c>
      <c r="AA336">
        <v>30649.270049999999</v>
      </c>
      <c r="AB336">
        <v>14992.320035000001</v>
      </c>
      <c r="AC336">
        <v>15656.950015</v>
      </c>
      <c r="AD336">
        <v>107.276927</v>
      </c>
      <c r="AE336">
        <v>6.1</v>
      </c>
      <c r="AF336">
        <v>146.241095</v>
      </c>
      <c r="AG336">
        <v>13005.679367000001</v>
      </c>
      <c r="AH336">
        <v>17704.950583000002</v>
      </c>
      <c r="AI336">
        <v>121.066863</v>
      </c>
      <c r="AJ336">
        <v>6.7</v>
      </c>
      <c r="AK336">
        <v>18116.112701999999</v>
      </c>
      <c r="AL336">
        <v>16017.71</v>
      </c>
      <c r="AM336">
        <v>98.545035999999996</v>
      </c>
      <c r="AN336" t="s">
        <v>1051</v>
      </c>
      <c r="AO336" t="s">
        <v>1052</v>
      </c>
      <c r="AR336">
        <v>0</v>
      </c>
      <c r="AS336">
        <v>0</v>
      </c>
      <c r="AT336">
        <v>335</v>
      </c>
    </row>
    <row r="337" spans="1:46" x14ac:dyDescent="0.25">
      <c r="A337">
        <v>11</v>
      </c>
      <c r="B337">
        <v>1</v>
      </c>
      <c r="C337">
        <v>2102</v>
      </c>
      <c r="D337">
        <v>11001002102</v>
      </c>
      <c r="E337">
        <v>21.02</v>
      </c>
      <c r="F337" t="s">
        <v>1053</v>
      </c>
      <c r="G337" t="s">
        <v>47</v>
      </c>
      <c r="H337" t="s">
        <v>48</v>
      </c>
      <c r="I337">
        <v>725934</v>
      </c>
      <c r="J337">
        <v>0</v>
      </c>
      <c r="K337">
        <v>11001002102</v>
      </c>
      <c r="L337">
        <v>2102</v>
      </c>
      <c r="M337">
        <v>0</v>
      </c>
      <c r="N337">
        <v>2102</v>
      </c>
      <c r="O337">
        <v>58.2</v>
      </c>
      <c r="P337">
        <v>39.799999999999997</v>
      </c>
      <c r="Q337">
        <v>2</v>
      </c>
      <c r="R337">
        <v>4901</v>
      </c>
      <c r="S337">
        <v>0.109</v>
      </c>
      <c r="T337">
        <v>0.19</v>
      </c>
      <c r="U337">
        <v>50142</v>
      </c>
      <c r="V337">
        <v>0.64700000000000002</v>
      </c>
      <c r="W337">
        <v>0.28399999999999997</v>
      </c>
      <c r="X337">
        <v>0.504</v>
      </c>
      <c r="Y337">
        <v>0.13400000000000001</v>
      </c>
      <c r="Z337">
        <v>656.73400000000004</v>
      </c>
      <c r="AA337">
        <v>137914.14000000001</v>
      </c>
      <c r="AB337">
        <v>66113.957724000007</v>
      </c>
      <c r="AC337">
        <v>71800.182276000007</v>
      </c>
      <c r="AD337">
        <v>109.32916899999999</v>
      </c>
      <c r="AE337">
        <v>13.4</v>
      </c>
      <c r="AF337">
        <v>656.73400000000004</v>
      </c>
      <c r="AG337">
        <v>60069.128004999999</v>
      </c>
      <c r="AH337">
        <v>77845.011994999993</v>
      </c>
      <c r="AI337">
        <v>118.53354899999999</v>
      </c>
      <c r="AJ337">
        <v>13.4</v>
      </c>
      <c r="AK337">
        <v>71246.615141000002</v>
      </c>
      <c r="AL337">
        <v>64275.62</v>
      </c>
      <c r="AM337">
        <v>99.599012000000002</v>
      </c>
      <c r="AN337" t="s">
        <v>1054</v>
      </c>
      <c r="AO337" t="s">
        <v>1055</v>
      </c>
      <c r="AR337">
        <v>0</v>
      </c>
      <c r="AS337">
        <v>0</v>
      </c>
      <c r="AT337">
        <v>336</v>
      </c>
    </row>
    <row r="338" spans="1:46" x14ac:dyDescent="0.25">
      <c r="A338">
        <v>24</v>
      </c>
      <c r="B338">
        <v>33</v>
      </c>
      <c r="C338">
        <v>803612</v>
      </c>
      <c r="D338">
        <v>24033803612</v>
      </c>
      <c r="E338">
        <v>8036.12</v>
      </c>
      <c r="F338" t="s">
        <v>1056</v>
      </c>
      <c r="G338" t="s">
        <v>47</v>
      </c>
      <c r="H338" t="s">
        <v>48</v>
      </c>
      <c r="I338">
        <v>1532463</v>
      </c>
      <c r="J338">
        <v>1897</v>
      </c>
      <c r="K338">
        <v>24033803612</v>
      </c>
      <c r="L338">
        <v>803612</v>
      </c>
      <c r="M338">
        <v>0</v>
      </c>
      <c r="N338">
        <v>803612</v>
      </c>
      <c r="O338">
        <v>73</v>
      </c>
      <c r="P338">
        <v>26.6</v>
      </c>
      <c r="Q338">
        <v>0.4</v>
      </c>
      <c r="R338">
        <v>3064</v>
      </c>
      <c r="S338">
        <v>0.16300000000000001</v>
      </c>
      <c r="T338">
        <v>6.5000000000000002E-2</v>
      </c>
      <c r="U338">
        <v>51141</v>
      </c>
      <c r="V338">
        <v>0.752</v>
      </c>
      <c r="W338">
        <v>0.19500000000000001</v>
      </c>
      <c r="X338">
        <v>0.23499999999999999</v>
      </c>
      <c r="Y338">
        <v>0.24</v>
      </c>
      <c r="Z338">
        <v>735.36</v>
      </c>
      <c r="AA338">
        <v>154425.60000000001</v>
      </c>
      <c r="AB338">
        <v>86395.642816000007</v>
      </c>
      <c r="AC338">
        <v>68029.957183999999</v>
      </c>
      <c r="AD338">
        <v>92.512452999999994</v>
      </c>
      <c r="AE338">
        <v>24</v>
      </c>
      <c r="AF338">
        <v>735.36</v>
      </c>
      <c r="AG338">
        <v>91872.683147999996</v>
      </c>
      <c r="AH338">
        <v>62552.916852000002</v>
      </c>
      <c r="AI338">
        <v>85.064345000000003</v>
      </c>
      <c r="AJ338">
        <v>24.1</v>
      </c>
      <c r="AK338">
        <v>91017.737147000007</v>
      </c>
      <c r="AL338">
        <v>59951.89</v>
      </c>
      <c r="AM338">
        <v>83.393575999999996</v>
      </c>
      <c r="AN338" t="s">
        <v>1057</v>
      </c>
      <c r="AO338" t="s">
        <v>1058</v>
      </c>
      <c r="AR338">
        <v>0</v>
      </c>
      <c r="AS338">
        <v>0</v>
      </c>
      <c r="AT338">
        <v>337</v>
      </c>
    </row>
    <row r="339" spans="1:46" x14ac:dyDescent="0.25">
      <c r="A339">
        <v>24</v>
      </c>
      <c r="B339">
        <v>33</v>
      </c>
      <c r="C339">
        <v>806300</v>
      </c>
      <c r="D339">
        <v>24033806300</v>
      </c>
      <c r="E339">
        <v>8063</v>
      </c>
      <c r="F339" t="s">
        <v>1059</v>
      </c>
      <c r="G339" t="s">
        <v>47</v>
      </c>
      <c r="H339" t="s">
        <v>48</v>
      </c>
      <c r="I339">
        <v>1698490</v>
      </c>
      <c r="J339">
        <v>29444</v>
      </c>
      <c r="K339">
        <v>24033806300</v>
      </c>
      <c r="L339">
        <v>806300</v>
      </c>
      <c r="M339">
        <v>0</v>
      </c>
      <c r="N339">
        <v>806300</v>
      </c>
      <c r="O339">
        <v>79.099999999999994</v>
      </c>
      <c r="P339">
        <v>17.5</v>
      </c>
      <c r="Q339">
        <v>3.4</v>
      </c>
      <c r="R339">
        <v>1953</v>
      </c>
      <c r="S339">
        <v>4.1000000000000002E-2</v>
      </c>
      <c r="T339">
        <v>0.107</v>
      </c>
      <c r="U339">
        <v>54526</v>
      </c>
      <c r="V339">
        <v>0.33700000000000002</v>
      </c>
      <c r="W339">
        <v>0.39600000000000002</v>
      </c>
      <c r="X339">
        <v>0.59</v>
      </c>
      <c r="Y339">
        <v>8.3000000000000004E-2</v>
      </c>
      <c r="Z339">
        <v>162.09899999999999</v>
      </c>
      <c r="AA339">
        <v>34040.79</v>
      </c>
      <c r="AB339">
        <v>13058.680347</v>
      </c>
      <c r="AC339">
        <v>20982.109653</v>
      </c>
      <c r="AD339">
        <v>129.44009299999999</v>
      </c>
      <c r="AE339">
        <v>8.3000000000000007</v>
      </c>
      <c r="AF339">
        <v>161.93690100000001</v>
      </c>
      <c r="AG339">
        <v>14248.688738999999</v>
      </c>
      <c r="AH339">
        <v>19758.060471000001</v>
      </c>
      <c r="AI339">
        <v>122.010859</v>
      </c>
      <c r="AJ339">
        <v>9.9</v>
      </c>
      <c r="AK339">
        <v>16072.327711</v>
      </c>
      <c r="AL339">
        <v>25029.5</v>
      </c>
      <c r="AM339">
        <v>127.882274</v>
      </c>
      <c r="AN339" t="s">
        <v>1060</v>
      </c>
      <c r="AO339" t="s">
        <v>1061</v>
      </c>
      <c r="AR339">
        <v>0</v>
      </c>
      <c r="AS339">
        <v>0</v>
      </c>
      <c r="AT339">
        <v>338</v>
      </c>
    </row>
    <row r="340" spans="1:46" x14ac:dyDescent="0.25">
      <c r="A340">
        <v>24</v>
      </c>
      <c r="B340">
        <v>33</v>
      </c>
      <c r="C340">
        <v>804900</v>
      </c>
      <c r="D340">
        <v>24033804900</v>
      </c>
      <c r="E340">
        <v>8049</v>
      </c>
      <c r="F340" t="s">
        <v>1062</v>
      </c>
      <c r="G340" t="s">
        <v>47</v>
      </c>
      <c r="H340" t="s">
        <v>48</v>
      </c>
      <c r="I340">
        <v>1269062</v>
      </c>
      <c r="J340">
        <v>8938</v>
      </c>
      <c r="K340">
        <v>24033804900</v>
      </c>
      <c r="L340">
        <v>804900</v>
      </c>
      <c r="M340">
        <v>0</v>
      </c>
      <c r="N340">
        <v>804900</v>
      </c>
      <c r="O340">
        <v>69.5</v>
      </c>
      <c r="P340">
        <v>26.9</v>
      </c>
      <c r="Q340">
        <v>3.7</v>
      </c>
      <c r="R340">
        <v>4106</v>
      </c>
      <c r="S340">
        <v>0.107</v>
      </c>
      <c r="T340">
        <v>0.18</v>
      </c>
      <c r="U340">
        <v>56587</v>
      </c>
      <c r="V340">
        <v>0.753</v>
      </c>
      <c r="W340">
        <v>0.17</v>
      </c>
      <c r="X340">
        <v>0.35599999999999998</v>
      </c>
      <c r="Y340">
        <v>0.221</v>
      </c>
      <c r="Z340">
        <v>908.33342600000003</v>
      </c>
      <c r="AA340">
        <v>190750.01946000001</v>
      </c>
      <c r="AB340">
        <v>70908.113178</v>
      </c>
      <c r="AC340">
        <v>119841.906282</v>
      </c>
      <c r="AD340">
        <v>131.93602999999999</v>
      </c>
      <c r="AE340">
        <v>22.1</v>
      </c>
      <c r="AF340">
        <v>907.42600000000004</v>
      </c>
      <c r="AG340">
        <v>61597.977086999999</v>
      </c>
      <c r="AH340">
        <v>128961.482913</v>
      </c>
      <c r="AI340">
        <v>142.117906</v>
      </c>
      <c r="AJ340">
        <v>24.7</v>
      </c>
      <c r="AK340">
        <v>86362.191072000001</v>
      </c>
      <c r="AL340">
        <v>140932.15</v>
      </c>
      <c r="AM340">
        <v>130.208923</v>
      </c>
      <c r="AN340" t="s">
        <v>1063</v>
      </c>
      <c r="AO340" t="s">
        <v>1064</v>
      </c>
      <c r="AR340">
        <v>0</v>
      </c>
      <c r="AS340">
        <v>0</v>
      </c>
      <c r="AT340">
        <v>339</v>
      </c>
    </row>
    <row r="341" spans="1:46" x14ac:dyDescent="0.25">
      <c r="A341">
        <v>51</v>
      </c>
      <c r="B341">
        <v>59</v>
      </c>
      <c r="C341">
        <v>481101</v>
      </c>
      <c r="D341">
        <v>51059481101</v>
      </c>
      <c r="E341">
        <v>4811.01</v>
      </c>
      <c r="F341" t="s">
        <v>1065</v>
      </c>
      <c r="G341" t="s">
        <v>47</v>
      </c>
      <c r="H341" t="s">
        <v>48</v>
      </c>
      <c r="I341">
        <v>843704</v>
      </c>
      <c r="J341">
        <v>20662</v>
      </c>
      <c r="K341">
        <v>51059481101</v>
      </c>
      <c r="L341">
        <v>481101</v>
      </c>
      <c r="M341">
        <v>0</v>
      </c>
      <c r="N341">
        <v>481101</v>
      </c>
      <c r="O341">
        <v>95.3</v>
      </c>
      <c r="P341">
        <v>2.9</v>
      </c>
      <c r="Q341">
        <v>1.8</v>
      </c>
      <c r="R341">
        <v>2082</v>
      </c>
      <c r="S341">
        <v>3.3000000000000002E-2</v>
      </c>
      <c r="T341">
        <v>3.4000000000000002E-2</v>
      </c>
      <c r="U341">
        <v>90772</v>
      </c>
      <c r="V341">
        <v>0.155</v>
      </c>
      <c r="W341">
        <v>0.122</v>
      </c>
      <c r="X341">
        <v>0.32500000000000001</v>
      </c>
      <c r="Y341">
        <v>0.104</v>
      </c>
      <c r="Z341">
        <v>216.52799999999999</v>
      </c>
      <c r="AA341">
        <v>45470.879999999997</v>
      </c>
      <c r="AB341">
        <v>26745.789628999999</v>
      </c>
      <c r="AC341">
        <v>18725.090370999998</v>
      </c>
      <c r="AD341">
        <v>86.478840000000005</v>
      </c>
      <c r="AE341">
        <v>10.4</v>
      </c>
      <c r="AF341">
        <v>216.31147200000001</v>
      </c>
      <c r="AG341">
        <v>33860.166019999997</v>
      </c>
      <c r="AH341">
        <v>11565.2431</v>
      </c>
      <c r="AI341">
        <v>53.465694999999997</v>
      </c>
      <c r="AJ341">
        <v>9</v>
      </c>
      <c r="AK341">
        <v>33773.745024000003</v>
      </c>
      <c r="AL341">
        <v>7069.15</v>
      </c>
      <c r="AM341">
        <v>36.347138999999999</v>
      </c>
      <c r="AN341" t="s">
        <v>1066</v>
      </c>
      <c r="AO341" t="s">
        <v>1067</v>
      </c>
      <c r="AR341">
        <v>0</v>
      </c>
      <c r="AS341">
        <v>0</v>
      </c>
      <c r="AT341">
        <v>340</v>
      </c>
    </row>
    <row r="342" spans="1:46" x14ac:dyDescent="0.25">
      <c r="A342">
        <v>11</v>
      </c>
      <c r="B342">
        <v>1</v>
      </c>
      <c r="C342">
        <v>9508</v>
      </c>
      <c r="D342">
        <v>11001009508</v>
      </c>
      <c r="E342">
        <v>95.08</v>
      </c>
      <c r="F342" t="s">
        <v>1068</v>
      </c>
      <c r="G342" t="s">
        <v>47</v>
      </c>
      <c r="H342" t="s">
        <v>48</v>
      </c>
      <c r="I342">
        <v>944195</v>
      </c>
      <c r="J342">
        <v>28</v>
      </c>
      <c r="K342">
        <v>11001009508</v>
      </c>
      <c r="L342">
        <v>9508</v>
      </c>
      <c r="M342">
        <v>0</v>
      </c>
      <c r="N342">
        <v>9508</v>
      </c>
      <c r="O342">
        <v>60.5</v>
      </c>
      <c r="P342">
        <v>38.9</v>
      </c>
      <c r="Q342">
        <v>0.5</v>
      </c>
      <c r="R342">
        <v>3630</v>
      </c>
      <c r="S342">
        <v>8.5999999999999993E-2</v>
      </c>
      <c r="T342">
        <v>0.106</v>
      </c>
      <c r="U342">
        <v>54500</v>
      </c>
      <c r="V342">
        <v>0.79700000000000004</v>
      </c>
      <c r="W342">
        <v>0.14899999999999999</v>
      </c>
      <c r="X342">
        <v>0.54</v>
      </c>
      <c r="Y342">
        <v>0.13500000000000001</v>
      </c>
      <c r="Z342">
        <v>489.55995000000001</v>
      </c>
      <c r="AA342">
        <v>102807.5895</v>
      </c>
      <c r="AB342">
        <v>41478.395000999997</v>
      </c>
      <c r="AC342">
        <v>61329.194498999997</v>
      </c>
      <c r="AD342">
        <v>125.274125</v>
      </c>
      <c r="AE342">
        <v>13.5</v>
      </c>
      <c r="AF342">
        <v>490.54005000000001</v>
      </c>
      <c r="AG342">
        <v>35979.122061000002</v>
      </c>
      <c r="AH342">
        <v>67034.288438999996</v>
      </c>
      <c r="AI342">
        <v>136.65405799999999</v>
      </c>
      <c r="AJ342">
        <v>14.6</v>
      </c>
      <c r="AK342">
        <v>50846.166812000003</v>
      </c>
      <c r="AL342">
        <v>48553.55</v>
      </c>
      <c r="AM342">
        <v>102.57821800000001</v>
      </c>
      <c r="AN342" t="s">
        <v>1069</v>
      </c>
      <c r="AO342" t="s">
        <v>1070</v>
      </c>
      <c r="AR342">
        <v>0</v>
      </c>
      <c r="AS342">
        <v>0</v>
      </c>
      <c r="AT342">
        <v>341</v>
      </c>
    </row>
    <row r="343" spans="1:46" x14ac:dyDescent="0.25">
      <c r="A343">
        <v>24</v>
      </c>
      <c r="B343">
        <v>33</v>
      </c>
      <c r="C343">
        <v>803602</v>
      </c>
      <c r="D343">
        <v>24033803602</v>
      </c>
      <c r="E343">
        <v>8036.02</v>
      </c>
      <c r="F343" t="s">
        <v>1071</v>
      </c>
      <c r="G343" t="s">
        <v>47</v>
      </c>
      <c r="H343" t="s">
        <v>48</v>
      </c>
      <c r="I343">
        <v>3440521</v>
      </c>
      <c r="J343">
        <v>0</v>
      </c>
      <c r="K343">
        <v>24033803602</v>
      </c>
      <c r="L343">
        <v>803602</v>
      </c>
      <c r="M343">
        <v>0</v>
      </c>
      <c r="N343">
        <v>803602</v>
      </c>
      <c r="O343">
        <v>91.1</v>
      </c>
      <c r="P343">
        <v>7.8</v>
      </c>
      <c r="Q343">
        <v>1</v>
      </c>
      <c r="R343">
        <v>1881</v>
      </c>
      <c r="S343">
        <v>0.13800000000000001</v>
      </c>
      <c r="T343">
        <v>0.14599999999999999</v>
      </c>
      <c r="U343">
        <v>69196</v>
      </c>
      <c r="V343">
        <v>0.84399999999999997</v>
      </c>
      <c r="W343">
        <v>0.13800000000000001</v>
      </c>
      <c r="X343">
        <v>0.64800000000000002</v>
      </c>
      <c r="Y343">
        <v>0.21</v>
      </c>
      <c r="Z343">
        <v>394.61498999999998</v>
      </c>
      <c r="AA343">
        <v>82869.147899999996</v>
      </c>
      <c r="AB343">
        <v>46562.103347999997</v>
      </c>
      <c r="AC343">
        <v>36307.044551999999</v>
      </c>
      <c r="AD343">
        <v>92.006247999999999</v>
      </c>
      <c r="AE343">
        <v>21</v>
      </c>
      <c r="AF343">
        <v>395.01</v>
      </c>
      <c r="AG343">
        <v>46948.389264999998</v>
      </c>
      <c r="AH343">
        <v>36003.710735000001</v>
      </c>
      <c r="AI343">
        <v>91.146326999999999</v>
      </c>
      <c r="AJ343">
        <v>20.7</v>
      </c>
      <c r="AK343">
        <v>55146.302043000003</v>
      </c>
      <c r="AL343">
        <v>28055.279999999999</v>
      </c>
      <c r="AM343">
        <v>70.811256</v>
      </c>
      <c r="AN343" t="s">
        <v>1072</v>
      </c>
      <c r="AO343" t="s">
        <v>1073</v>
      </c>
      <c r="AR343">
        <v>0</v>
      </c>
      <c r="AS343">
        <v>0</v>
      </c>
      <c r="AT343">
        <v>342</v>
      </c>
    </row>
    <row r="344" spans="1:46" x14ac:dyDescent="0.25">
      <c r="A344">
        <v>24</v>
      </c>
      <c r="B344">
        <v>33</v>
      </c>
      <c r="C344">
        <v>800507</v>
      </c>
      <c r="D344">
        <v>24033800507</v>
      </c>
      <c r="E344">
        <v>8005.07</v>
      </c>
      <c r="F344" t="s">
        <v>1074</v>
      </c>
      <c r="G344" t="s">
        <v>47</v>
      </c>
      <c r="H344" t="s">
        <v>48</v>
      </c>
      <c r="I344">
        <v>40407232</v>
      </c>
      <c r="J344">
        <v>266558</v>
      </c>
      <c r="K344">
        <v>24033800507</v>
      </c>
      <c r="L344">
        <v>800507</v>
      </c>
      <c r="M344">
        <v>0</v>
      </c>
      <c r="N344">
        <v>800507</v>
      </c>
      <c r="O344">
        <v>88.9</v>
      </c>
      <c r="P344">
        <v>7.9</v>
      </c>
      <c r="Q344">
        <v>3.3</v>
      </c>
      <c r="R344">
        <v>2851</v>
      </c>
      <c r="S344">
        <v>4.7E-2</v>
      </c>
      <c r="T344">
        <v>2.7E-2</v>
      </c>
      <c r="U344">
        <v>96063</v>
      </c>
      <c r="V344">
        <v>0.57599999999999996</v>
      </c>
      <c r="W344">
        <v>8.8999999999999996E-2</v>
      </c>
      <c r="X344">
        <v>0.54500000000000004</v>
      </c>
      <c r="Y344">
        <v>0.129</v>
      </c>
      <c r="Z344">
        <v>368.14677899999998</v>
      </c>
      <c r="AA344">
        <v>77310.82359</v>
      </c>
      <c r="AB344">
        <v>67968.909505000003</v>
      </c>
      <c r="AC344">
        <v>9341.9140850000003</v>
      </c>
      <c r="AD344">
        <v>25.375515</v>
      </c>
      <c r="AE344">
        <v>12.9</v>
      </c>
      <c r="AF344">
        <v>368.14677899999998</v>
      </c>
      <c r="AG344">
        <v>68484.932356999998</v>
      </c>
      <c r="AH344">
        <v>8825.8912330000003</v>
      </c>
      <c r="AI344">
        <v>23.973838000000001</v>
      </c>
      <c r="AJ344">
        <v>13.2</v>
      </c>
      <c r="AK344">
        <v>73846.777403999993</v>
      </c>
      <c r="AL344">
        <v>6347.18</v>
      </c>
      <c r="AM344">
        <v>16.621057</v>
      </c>
      <c r="AN344" t="s">
        <v>1075</v>
      </c>
      <c r="AO344" t="s">
        <v>1076</v>
      </c>
      <c r="AR344">
        <v>0</v>
      </c>
      <c r="AS344">
        <v>0</v>
      </c>
      <c r="AT344">
        <v>343</v>
      </c>
    </row>
    <row r="345" spans="1:46" x14ac:dyDescent="0.25">
      <c r="A345">
        <v>24</v>
      </c>
      <c r="B345">
        <v>33</v>
      </c>
      <c r="C345">
        <v>800516</v>
      </c>
      <c r="D345">
        <v>24033800516</v>
      </c>
      <c r="E345">
        <v>8005.16</v>
      </c>
      <c r="F345" t="s">
        <v>1077</v>
      </c>
      <c r="G345" t="s">
        <v>47</v>
      </c>
      <c r="H345" t="s">
        <v>48</v>
      </c>
      <c r="I345">
        <v>2620800</v>
      </c>
      <c r="J345">
        <v>39107</v>
      </c>
      <c r="K345">
        <v>24033800516</v>
      </c>
      <c r="L345">
        <v>800516</v>
      </c>
      <c r="M345">
        <v>0</v>
      </c>
      <c r="N345">
        <v>800516</v>
      </c>
      <c r="O345">
        <v>79.3</v>
      </c>
      <c r="P345">
        <v>17.2</v>
      </c>
      <c r="Q345">
        <v>3.5</v>
      </c>
      <c r="R345">
        <v>3628</v>
      </c>
      <c r="S345">
        <v>9.0999999999999998E-2</v>
      </c>
      <c r="T345">
        <v>4.9000000000000002E-2</v>
      </c>
      <c r="U345">
        <v>95074</v>
      </c>
      <c r="V345">
        <v>0.62</v>
      </c>
      <c r="W345">
        <v>1.7999999999999999E-2</v>
      </c>
      <c r="X345">
        <v>0.70499999999999996</v>
      </c>
      <c r="Y345">
        <v>0.153</v>
      </c>
      <c r="Z345">
        <v>555.08399999999995</v>
      </c>
      <c r="AA345">
        <v>116567.64</v>
      </c>
      <c r="AB345">
        <v>89577.030564999994</v>
      </c>
      <c r="AC345">
        <v>26990.609434999998</v>
      </c>
      <c r="AD345">
        <v>48.624369000000002</v>
      </c>
      <c r="AE345">
        <v>15.3</v>
      </c>
      <c r="AF345">
        <v>555.08399999999995</v>
      </c>
      <c r="AG345">
        <v>98128.827636999995</v>
      </c>
      <c r="AH345">
        <v>18438.812363000001</v>
      </c>
      <c r="AI345">
        <v>33.218057999999999</v>
      </c>
      <c r="AJ345">
        <v>14.2</v>
      </c>
      <c r="AK345">
        <v>96040.617039000004</v>
      </c>
      <c r="AL345">
        <v>9790.56</v>
      </c>
      <c r="AM345">
        <v>19.427339</v>
      </c>
      <c r="AN345" t="s">
        <v>1078</v>
      </c>
      <c r="AO345" t="s">
        <v>1079</v>
      </c>
      <c r="AR345">
        <v>0</v>
      </c>
      <c r="AS345">
        <v>0</v>
      </c>
      <c r="AT345">
        <v>344</v>
      </c>
    </row>
    <row r="346" spans="1:46" x14ac:dyDescent="0.25">
      <c r="A346">
        <v>51</v>
      </c>
      <c r="B346">
        <v>59</v>
      </c>
      <c r="C346">
        <v>470500</v>
      </c>
      <c r="D346">
        <v>51059470500</v>
      </c>
      <c r="E346">
        <v>4705</v>
      </c>
      <c r="F346" t="s">
        <v>1080</v>
      </c>
      <c r="G346" t="s">
        <v>47</v>
      </c>
      <c r="H346" t="s">
        <v>48</v>
      </c>
      <c r="I346">
        <v>4179923</v>
      </c>
      <c r="J346">
        <v>1050</v>
      </c>
      <c r="K346">
        <v>51059470500</v>
      </c>
      <c r="L346">
        <v>470500</v>
      </c>
      <c r="M346">
        <v>0</v>
      </c>
      <c r="N346">
        <v>470500</v>
      </c>
      <c r="O346">
        <v>93.8</v>
      </c>
      <c r="P346">
        <v>2.9</v>
      </c>
      <c r="Q346">
        <v>3.2</v>
      </c>
      <c r="R346">
        <v>5746</v>
      </c>
      <c r="S346">
        <v>3.5999999999999997E-2</v>
      </c>
      <c r="T346">
        <v>2.3E-2</v>
      </c>
      <c r="U346">
        <v>153523</v>
      </c>
      <c r="V346">
        <v>4.0000000000000001E-3</v>
      </c>
      <c r="W346">
        <v>0.08</v>
      </c>
      <c r="X346">
        <v>0.76200000000000001</v>
      </c>
      <c r="Y346">
        <v>3.3000000000000002E-2</v>
      </c>
      <c r="Z346">
        <v>189.428382</v>
      </c>
      <c r="AA346">
        <v>39779.960220000001</v>
      </c>
      <c r="AB346">
        <v>38080.033496999997</v>
      </c>
      <c r="AC346">
        <v>1699.926723</v>
      </c>
      <c r="AD346">
        <v>8.9739810000000002</v>
      </c>
      <c r="AE346">
        <v>3.3</v>
      </c>
      <c r="AF346">
        <v>189.61799999999999</v>
      </c>
      <c r="AG346">
        <v>38333.190594</v>
      </c>
      <c r="AH346">
        <v>1486.5894060000001</v>
      </c>
      <c r="AI346">
        <v>7.8399169999999998</v>
      </c>
      <c r="AJ346">
        <v>3.5</v>
      </c>
      <c r="AK346">
        <v>33403.619877999998</v>
      </c>
      <c r="AL346">
        <v>7829.88</v>
      </c>
      <c r="AM346">
        <v>39.877156999999997</v>
      </c>
      <c r="AN346" t="s">
        <v>1081</v>
      </c>
      <c r="AO346" t="s">
        <v>1082</v>
      </c>
      <c r="AR346">
        <v>0</v>
      </c>
      <c r="AS346">
        <v>0</v>
      </c>
      <c r="AT346">
        <v>345</v>
      </c>
    </row>
    <row r="347" spans="1:46" x14ac:dyDescent="0.25">
      <c r="A347">
        <v>11</v>
      </c>
      <c r="B347">
        <v>1</v>
      </c>
      <c r="C347">
        <v>1200</v>
      </c>
      <c r="D347">
        <v>11001001200</v>
      </c>
      <c r="E347">
        <v>12</v>
      </c>
      <c r="F347" t="s">
        <v>1083</v>
      </c>
      <c r="G347" t="s">
        <v>47</v>
      </c>
      <c r="H347" t="s">
        <v>48</v>
      </c>
      <c r="I347">
        <v>1218354</v>
      </c>
      <c r="J347">
        <v>0</v>
      </c>
      <c r="K347">
        <v>11001001200</v>
      </c>
      <c r="L347">
        <v>1200</v>
      </c>
      <c r="M347">
        <v>0</v>
      </c>
      <c r="N347">
        <v>1200</v>
      </c>
      <c r="O347">
        <v>41.8</v>
      </c>
      <c r="P347">
        <v>51</v>
      </c>
      <c r="Q347">
        <v>7.3</v>
      </c>
      <c r="R347">
        <v>4985</v>
      </c>
      <c r="S347">
        <v>1.9E-2</v>
      </c>
      <c r="T347">
        <v>6.8000000000000005E-2</v>
      </c>
      <c r="U347">
        <v>105262</v>
      </c>
      <c r="V347">
        <v>6.5000000000000002E-2</v>
      </c>
      <c r="W347">
        <v>7.3999999999999996E-2</v>
      </c>
      <c r="X347">
        <v>0.54700000000000004</v>
      </c>
      <c r="Y347">
        <v>2.5999999999999999E-2</v>
      </c>
      <c r="Z347">
        <v>129.73961</v>
      </c>
      <c r="AA347">
        <v>27245.3181</v>
      </c>
      <c r="AB347">
        <v>19601.671850999999</v>
      </c>
      <c r="AC347">
        <v>7643.6462490000004</v>
      </c>
      <c r="AD347">
        <v>58.915286000000002</v>
      </c>
      <c r="AE347">
        <v>2.6</v>
      </c>
      <c r="AF347">
        <v>129.61000000000001</v>
      </c>
      <c r="AG347">
        <v>18021.37962</v>
      </c>
      <c r="AH347">
        <v>9196.7203800000007</v>
      </c>
      <c r="AI347">
        <v>70.956873999999999</v>
      </c>
      <c r="AJ347">
        <v>1.9</v>
      </c>
      <c r="AK347">
        <v>13460.293134</v>
      </c>
      <c r="AL347">
        <v>7144.07</v>
      </c>
      <c r="AM347">
        <v>72.812456999999995</v>
      </c>
      <c r="AN347" t="s">
        <v>1084</v>
      </c>
      <c r="AO347" t="s">
        <v>1085</v>
      </c>
      <c r="AR347">
        <v>0</v>
      </c>
      <c r="AS347">
        <v>0</v>
      </c>
      <c r="AT347">
        <v>346</v>
      </c>
    </row>
    <row r="348" spans="1:46" x14ac:dyDescent="0.25">
      <c r="A348">
        <v>51</v>
      </c>
      <c r="B348">
        <v>59</v>
      </c>
      <c r="C348">
        <v>481201</v>
      </c>
      <c r="D348">
        <v>51059481201</v>
      </c>
      <c r="E348">
        <v>4812.01</v>
      </c>
      <c r="F348" t="s">
        <v>1086</v>
      </c>
      <c r="G348" t="s">
        <v>47</v>
      </c>
      <c r="H348" t="s">
        <v>48</v>
      </c>
      <c r="I348">
        <v>1392630</v>
      </c>
      <c r="J348">
        <v>21456</v>
      </c>
      <c r="K348">
        <v>51059481201</v>
      </c>
      <c r="L348">
        <v>481201</v>
      </c>
      <c r="M348">
        <v>0</v>
      </c>
      <c r="N348">
        <v>481201</v>
      </c>
      <c r="O348">
        <v>89.7</v>
      </c>
      <c r="P348">
        <v>10.3</v>
      </c>
      <c r="Q348">
        <v>0</v>
      </c>
      <c r="R348">
        <v>1324</v>
      </c>
      <c r="S348">
        <v>2.5000000000000001E-2</v>
      </c>
      <c r="T348">
        <v>2.9000000000000001E-2</v>
      </c>
      <c r="U348">
        <v>158417</v>
      </c>
      <c r="V348">
        <v>4.8000000000000001E-2</v>
      </c>
      <c r="W348">
        <v>2.1000000000000001E-2</v>
      </c>
      <c r="X348">
        <v>0.81899999999999995</v>
      </c>
      <c r="Y348">
        <v>3.4000000000000002E-2</v>
      </c>
      <c r="Z348">
        <v>45.015999999999998</v>
      </c>
      <c r="AA348">
        <v>9453.36</v>
      </c>
      <c r="AB348">
        <v>5652.4706109999997</v>
      </c>
      <c r="AC348">
        <v>3800.8893889999999</v>
      </c>
      <c r="AD348">
        <v>84.434188000000006</v>
      </c>
      <c r="AE348">
        <v>3.4</v>
      </c>
      <c r="AF348">
        <v>45.015999999999998</v>
      </c>
      <c r="AG348">
        <v>7064.4935219999998</v>
      </c>
      <c r="AH348">
        <v>2388.8664779999999</v>
      </c>
      <c r="AI348">
        <v>53.067053000000001</v>
      </c>
      <c r="AJ348">
        <v>2.9</v>
      </c>
      <c r="AK348">
        <v>7138.8058270000001</v>
      </c>
      <c r="AL348">
        <v>1265.3900000000001</v>
      </c>
      <c r="AM348">
        <v>31.619045</v>
      </c>
      <c r="AN348" t="s">
        <v>1087</v>
      </c>
      <c r="AO348" t="s">
        <v>1088</v>
      </c>
      <c r="AR348">
        <v>0</v>
      </c>
      <c r="AS348">
        <v>0</v>
      </c>
      <c r="AT348">
        <v>347</v>
      </c>
    </row>
    <row r="349" spans="1:46" x14ac:dyDescent="0.25">
      <c r="A349">
        <v>51</v>
      </c>
      <c r="B349">
        <v>59</v>
      </c>
      <c r="C349">
        <v>481202</v>
      </c>
      <c r="D349">
        <v>51059481202</v>
      </c>
      <c r="E349">
        <v>4812.0200000000004</v>
      </c>
      <c r="F349" t="s">
        <v>1089</v>
      </c>
      <c r="G349" t="s">
        <v>47</v>
      </c>
      <c r="H349" t="s">
        <v>48</v>
      </c>
      <c r="I349">
        <v>3820315</v>
      </c>
      <c r="J349">
        <v>33923</v>
      </c>
      <c r="K349">
        <v>51059481202</v>
      </c>
      <c r="L349">
        <v>481202</v>
      </c>
      <c r="M349">
        <v>0</v>
      </c>
      <c r="N349">
        <v>481202</v>
      </c>
      <c r="O349">
        <v>78.7</v>
      </c>
      <c r="P349">
        <v>19.8</v>
      </c>
      <c r="Q349">
        <v>1.4</v>
      </c>
      <c r="R349">
        <v>5925</v>
      </c>
      <c r="S349">
        <v>0.105</v>
      </c>
      <c r="T349">
        <v>7.2999999999999995E-2</v>
      </c>
      <c r="U349">
        <v>91182</v>
      </c>
      <c r="V349">
        <v>0.189</v>
      </c>
      <c r="W349">
        <v>0.36099999999999999</v>
      </c>
      <c r="X349">
        <v>0.60499999999999998</v>
      </c>
      <c r="Y349">
        <v>8.7999999999999995E-2</v>
      </c>
      <c r="Z349">
        <v>520.87860000000001</v>
      </c>
      <c r="AA349">
        <v>109384.50599999999</v>
      </c>
      <c r="AB349">
        <v>74875.713992000005</v>
      </c>
      <c r="AC349">
        <v>34508.792007999997</v>
      </c>
      <c r="AD349">
        <v>66.251123000000007</v>
      </c>
      <c r="AE349">
        <v>8.8000000000000007</v>
      </c>
      <c r="AF349">
        <v>521.4</v>
      </c>
      <c r="AG349">
        <v>82935.234045999998</v>
      </c>
      <c r="AH349">
        <v>26558.765953999999</v>
      </c>
      <c r="AI349">
        <v>50.937410999999997</v>
      </c>
      <c r="AJ349">
        <v>13.6</v>
      </c>
      <c r="AK349">
        <v>145210.93284200001</v>
      </c>
      <c r="AL349">
        <v>27377.15</v>
      </c>
      <c r="AM349">
        <v>33.311692999999998</v>
      </c>
      <c r="AN349" t="s">
        <v>1090</v>
      </c>
      <c r="AO349" t="s">
        <v>1091</v>
      </c>
      <c r="AR349">
        <v>0</v>
      </c>
      <c r="AS349">
        <v>0</v>
      </c>
      <c r="AT349">
        <v>348</v>
      </c>
    </row>
    <row r="350" spans="1:46" x14ac:dyDescent="0.25">
      <c r="A350">
        <v>24</v>
      </c>
      <c r="B350">
        <v>33</v>
      </c>
      <c r="C350">
        <v>803900</v>
      </c>
      <c r="D350">
        <v>24033803900</v>
      </c>
      <c r="E350">
        <v>8039</v>
      </c>
      <c r="F350" t="s">
        <v>1092</v>
      </c>
      <c r="G350" t="s">
        <v>47</v>
      </c>
      <c r="H350" t="s">
        <v>48</v>
      </c>
      <c r="I350">
        <v>827527</v>
      </c>
      <c r="J350">
        <v>0</v>
      </c>
      <c r="K350">
        <v>24033803900</v>
      </c>
      <c r="L350">
        <v>803900</v>
      </c>
      <c r="M350">
        <v>0</v>
      </c>
      <c r="N350">
        <v>803900</v>
      </c>
      <c r="O350">
        <v>85.1</v>
      </c>
      <c r="P350">
        <v>13.5</v>
      </c>
      <c r="Q350">
        <v>1.4</v>
      </c>
      <c r="R350">
        <v>4173</v>
      </c>
      <c r="S350">
        <v>8.6999999999999994E-2</v>
      </c>
      <c r="T350">
        <v>0.13200000000000001</v>
      </c>
      <c r="U350">
        <v>67422</v>
      </c>
      <c r="V350">
        <v>0.27100000000000002</v>
      </c>
      <c r="W350">
        <v>0.67800000000000005</v>
      </c>
      <c r="X350">
        <v>0.65100000000000002</v>
      </c>
      <c r="Y350">
        <v>5.5E-2</v>
      </c>
      <c r="Z350">
        <v>229.51499999999999</v>
      </c>
      <c r="AA350">
        <v>48198.15</v>
      </c>
      <c r="AB350">
        <v>18651.671448000001</v>
      </c>
      <c r="AC350">
        <v>29546.478552</v>
      </c>
      <c r="AD350">
        <v>128.73441199999999</v>
      </c>
      <c r="AE350">
        <v>5.5</v>
      </c>
      <c r="AF350">
        <v>229.51499999999999</v>
      </c>
      <c r="AG350">
        <v>20458.426387</v>
      </c>
      <c r="AH350">
        <v>27739.723612999998</v>
      </c>
      <c r="AI350">
        <v>120.86235600000001</v>
      </c>
      <c r="AJ350">
        <v>11.6</v>
      </c>
      <c r="AK350">
        <v>44218.360315999998</v>
      </c>
      <c r="AL350">
        <v>56802.559999999998</v>
      </c>
      <c r="AM350">
        <v>118.079874</v>
      </c>
      <c r="AN350" t="s">
        <v>1093</v>
      </c>
      <c r="AO350" t="s">
        <v>1094</v>
      </c>
      <c r="AR350">
        <v>0</v>
      </c>
      <c r="AS350">
        <v>0</v>
      </c>
      <c r="AT350">
        <v>349</v>
      </c>
    </row>
    <row r="351" spans="1:46" x14ac:dyDescent="0.25">
      <c r="A351">
        <v>24</v>
      </c>
      <c r="B351">
        <v>33</v>
      </c>
      <c r="C351">
        <v>804001</v>
      </c>
      <c r="D351">
        <v>24033804001</v>
      </c>
      <c r="E351">
        <v>8040.01</v>
      </c>
      <c r="F351" t="s">
        <v>1095</v>
      </c>
      <c r="G351" t="s">
        <v>47</v>
      </c>
      <c r="H351" t="s">
        <v>48</v>
      </c>
      <c r="I351">
        <v>833201</v>
      </c>
      <c r="J351">
        <v>0</v>
      </c>
      <c r="K351">
        <v>24033804001</v>
      </c>
      <c r="L351">
        <v>804001</v>
      </c>
      <c r="M351">
        <v>0</v>
      </c>
      <c r="N351">
        <v>804001</v>
      </c>
      <c r="O351">
        <v>63</v>
      </c>
      <c r="P351">
        <v>35.5</v>
      </c>
      <c r="Q351">
        <v>1.4</v>
      </c>
      <c r="R351">
        <v>5195</v>
      </c>
      <c r="S351">
        <v>7.4999999999999997E-2</v>
      </c>
      <c r="T351">
        <v>0.17299999999999999</v>
      </c>
      <c r="U351">
        <v>40778</v>
      </c>
      <c r="V351">
        <v>0.81799999999999995</v>
      </c>
      <c r="W351">
        <v>0.17</v>
      </c>
      <c r="X351">
        <v>0.122</v>
      </c>
      <c r="Y351">
        <v>0.23799999999999999</v>
      </c>
      <c r="Z351">
        <v>1235.1735900000001</v>
      </c>
      <c r="AA351">
        <v>259386.45389999999</v>
      </c>
      <c r="AB351">
        <v>123317.321629</v>
      </c>
      <c r="AC351">
        <v>136069.13227100001</v>
      </c>
      <c r="AD351">
        <v>110.161951</v>
      </c>
      <c r="AE351">
        <v>23.8</v>
      </c>
      <c r="AF351">
        <v>1236.4100000000001</v>
      </c>
      <c r="AG351">
        <v>126015.668575</v>
      </c>
      <c r="AH351">
        <v>133630.43142499999</v>
      </c>
      <c r="AI351">
        <v>108.079384</v>
      </c>
      <c r="AJ351">
        <v>26.9</v>
      </c>
      <c r="AK351">
        <v>115112.899636</v>
      </c>
      <c r="AL351">
        <v>180838.21</v>
      </c>
      <c r="AM351">
        <v>128.31857199999999</v>
      </c>
      <c r="AN351" t="s">
        <v>1096</v>
      </c>
      <c r="AO351" t="s">
        <v>1097</v>
      </c>
      <c r="AR351">
        <v>0</v>
      </c>
      <c r="AS351">
        <v>0</v>
      </c>
      <c r="AT351">
        <v>350</v>
      </c>
    </row>
    <row r="352" spans="1:46" x14ac:dyDescent="0.25">
      <c r="A352">
        <v>24</v>
      </c>
      <c r="B352">
        <v>33</v>
      </c>
      <c r="C352">
        <v>800515</v>
      </c>
      <c r="D352">
        <v>24033800515</v>
      </c>
      <c r="E352">
        <v>8005.15</v>
      </c>
      <c r="F352" t="s">
        <v>1098</v>
      </c>
      <c r="G352" t="s">
        <v>47</v>
      </c>
      <c r="H352" t="s">
        <v>48</v>
      </c>
      <c r="I352">
        <v>3123262</v>
      </c>
      <c r="J352">
        <v>66670</v>
      </c>
      <c r="K352">
        <v>24033800515</v>
      </c>
      <c r="L352">
        <v>800515</v>
      </c>
      <c r="M352">
        <v>0</v>
      </c>
      <c r="N352">
        <v>800515</v>
      </c>
      <c r="O352">
        <v>92.6</v>
      </c>
      <c r="P352">
        <v>3.6</v>
      </c>
      <c r="Q352">
        <v>3.8</v>
      </c>
      <c r="R352">
        <v>4223</v>
      </c>
      <c r="S352">
        <v>8.4000000000000005E-2</v>
      </c>
      <c r="T352">
        <v>0.05</v>
      </c>
      <c r="U352">
        <v>86875</v>
      </c>
      <c r="V352">
        <v>0.57599999999999996</v>
      </c>
      <c r="W352">
        <v>9.2999999999999999E-2</v>
      </c>
      <c r="X352">
        <v>0.79800000000000004</v>
      </c>
      <c r="Y352">
        <v>0.128</v>
      </c>
      <c r="Z352">
        <v>540.54399999999998</v>
      </c>
      <c r="AA352">
        <v>113514.24000000001</v>
      </c>
      <c r="AB352">
        <v>93249.291817999998</v>
      </c>
      <c r="AC352">
        <v>20264.948182</v>
      </c>
      <c r="AD352">
        <v>37.489913999999999</v>
      </c>
      <c r="AE352">
        <v>12.8</v>
      </c>
      <c r="AF352">
        <v>540.54399999999998</v>
      </c>
      <c r="AG352">
        <v>95031.199563999995</v>
      </c>
      <c r="AH352">
        <v>18483.040435999999</v>
      </c>
      <c r="AI352">
        <v>34.193406000000003</v>
      </c>
      <c r="AJ352">
        <v>12.6</v>
      </c>
      <c r="AK352">
        <v>99399.973071</v>
      </c>
      <c r="AL352">
        <v>9377.09</v>
      </c>
      <c r="AM352">
        <v>18.102974</v>
      </c>
      <c r="AN352" t="s">
        <v>1099</v>
      </c>
      <c r="AO352" t="s">
        <v>1100</v>
      </c>
      <c r="AR352">
        <v>0</v>
      </c>
      <c r="AS352">
        <v>0</v>
      </c>
      <c r="AT352">
        <v>351</v>
      </c>
    </row>
    <row r="353" spans="1:46" x14ac:dyDescent="0.25">
      <c r="A353">
        <v>11</v>
      </c>
      <c r="B353">
        <v>1</v>
      </c>
      <c r="C353">
        <v>9503</v>
      </c>
      <c r="D353">
        <v>11001009503</v>
      </c>
      <c r="E353">
        <v>95.03</v>
      </c>
      <c r="F353" t="s">
        <v>1101</v>
      </c>
      <c r="G353" t="s">
        <v>47</v>
      </c>
      <c r="H353" t="s">
        <v>48</v>
      </c>
      <c r="I353">
        <v>1422869</v>
      </c>
      <c r="J353">
        <v>746</v>
      </c>
      <c r="K353">
        <v>11001009503</v>
      </c>
      <c r="L353">
        <v>9503</v>
      </c>
      <c r="M353">
        <v>0</v>
      </c>
      <c r="N353">
        <v>9503</v>
      </c>
      <c r="O353">
        <v>70</v>
      </c>
      <c r="P353">
        <v>24.8</v>
      </c>
      <c r="Q353">
        <v>5.3</v>
      </c>
      <c r="R353">
        <v>3257</v>
      </c>
      <c r="S353">
        <v>0.12</v>
      </c>
      <c r="T353">
        <v>0.19400000000000001</v>
      </c>
      <c r="U353">
        <v>79000</v>
      </c>
      <c r="V353">
        <v>0.85799999999999998</v>
      </c>
      <c r="W353">
        <v>2.8000000000000001E-2</v>
      </c>
      <c r="X353">
        <v>0.85799999999999998</v>
      </c>
      <c r="Y353">
        <v>0.151</v>
      </c>
      <c r="Z353">
        <v>492.29880700000001</v>
      </c>
      <c r="AA353">
        <v>103382.74947</v>
      </c>
      <c r="AB353">
        <v>35867.829963999997</v>
      </c>
      <c r="AC353">
        <v>67514.919506000006</v>
      </c>
      <c r="AD353">
        <v>137.142155</v>
      </c>
      <c r="AE353">
        <v>15.1</v>
      </c>
      <c r="AF353">
        <v>491.31519300000002</v>
      </c>
      <c r="AG353">
        <v>30996.266876999998</v>
      </c>
      <c r="AH353">
        <v>72179.923653000005</v>
      </c>
      <c r="AI353">
        <v>146.91164599999999</v>
      </c>
      <c r="AJ353">
        <v>13.4</v>
      </c>
      <c r="AK353">
        <v>39998.849531</v>
      </c>
      <c r="AL353">
        <v>48670.29</v>
      </c>
      <c r="AM353">
        <v>115.26852599999999</v>
      </c>
      <c r="AN353" t="s">
        <v>1102</v>
      </c>
      <c r="AO353" t="s">
        <v>1103</v>
      </c>
      <c r="AR353">
        <v>0</v>
      </c>
      <c r="AS353">
        <v>0</v>
      </c>
      <c r="AT353">
        <v>352</v>
      </c>
    </row>
    <row r="354" spans="1:46" x14ac:dyDescent="0.25">
      <c r="A354">
        <v>24</v>
      </c>
      <c r="B354">
        <v>33</v>
      </c>
      <c r="C354">
        <v>803801</v>
      </c>
      <c r="D354">
        <v>24033803801</v>
      </c>
      <c r="E354">
        <v>8038.01</v>
      </c>
      <c r="F354" t="s">
        <v>1104</v>
      </c>
      <c r="G354" t="s">
        <v>47</v>
      </c>
      <c r="H354" t="s">
        <v>48</v>
      </c>
      <c r="I354">
        <v>1247432</v>
      </c>
      <c r="J354">
        <v>0</v>
      </c>
      <c r="K354">
        <v>24033803801</v>
      </c>
      <c r="L354">
        <v>803801</v>
      </c>
      <c r="M354">
        <v>0</v>
      </c>
      <c r="N354">
        <v>803801</v>
      </c>
      <c r="O354">
        <v>80</v>
      </c>
      <c r="P354">
        <v>19.399999999999999</v>
      </c>
      <c r="Q354">
        <v>0.6</v>
      </c>
      <c r="R354">
        <v>2624</v>
      </c>
      <c r="S354">
        <v>0.19</v>
      </c>
      <c r="T354">
        <v>5.8999999999999997E-2</v>
      </c>
      <c r="U354">
        <v>64518</v>
      </c>
      <c r="V354">
        <v>0.435</v>
      </c>
      <c r="W354">
        <v>0.46100000000000002</v>
      </c>
      <c r="X354">
        <v>0.76300000000000001</v>
      </c>
      <c r="Y354">
        <v>0.13</v>
      </c>
      <c r="Z354">
        <v>341.12</v>
      </c>
      <c r="AA354">
        <v>71635.199999999997</v>
      </c>
      <c r="AB354">
        <v>34192.079633000001</v>
      </c>
      <c r="AC354">
        <v>37443.120367000003</v>
      </c>
      <c r="AD354">
        <v>109.76524499999999</v>
      </c>
      <c r="AE354">
        <v>13</v>
      </c>
      <c r="AF354">
        <v>340.77888000000002</v>
      </c>
      <c r="AG354">
        <v>35554.138718000002</v>
      </c>
      <c r="AH354">
        <v>36009.426081999998</v>
      </c>
      <c r="AI354">
        <v>105.66801</v>
      </c>
      <c r="AJ354">
        <v>17</v>
      </c>
      <c r="AK354">
        <v>50235.427122000001</v>
      </c>
      <c r="AL354">
        <v>39442.97</v>
      </c>
      <c r="AM354">
        <v>92.363648999999995</v>
      </c>
      <c r="AN354" t="s">
        <v>1105</v>
      </c>
      <c r="AO354" t="s">
        <v>1106</v>
      </c>
      <c r="AR354">
        <v>0</v>
      </c>
      <c r="AS354">
        <v>0</v>
      </c>
      <c r="AT354">
        <v>353</v>
      </c>
    </row>
    <row r="355" spans="1:46" x14ac:dyDescent="0.25">
      <c r="A355">
        <v>51</v>
      </c>
      <c r="B355">
        <v>59</v>
      </c>
      <c r="C355">
        <v>481103</v>
      </c>
      <c r="D355">
        <v>51059481103</v>
      </c>
      <c r="E355">
        <v>4811.03</v>
      </c>
      <c r="F355" t="s">
        <v>1107</v>
      </c>
      <c r="G355" t="s">
        <v>47</v>
      </c>
      <c r="H355" t="s">
        <v>48</v>
      </c>
      <c r="I355">
        <v>605030</v>
      </c>
      <c r="J355">
        <v>0</v>
      </c>
      <c r="K355">
        <v>51059481103</v>
      </c>
      <c r="L355">
        <v>481103</v>
      </c>
      <c r="M355">
        <v>0</v>
      </c>
      <c r="N355">
        <v>481103</v>
      </c>
      <c r="O355">
        <v>82.4</v>
      </c>
      <c r="P355">
        <v>10.9</v>
      </c>
      <c r="Q355">
        <v>6.7</v>
      </c>
      <c r="R355">
        <v>3597</v>
      </c>
      <c r="S355">
        <v>5.8999999999999997E-2</v>
      </c>
      <c r="T355">
        <v>6.6000000000000003E-2</v>
      </c>
      <c r="U355">
        <v>106689</v>
      </c>
      <c r="V355">
        <v>0.13</v>
      </c>
      <c r="W355">
        <v>0.14299999999999999</v>
      </c>
      <c r="X355">
        <v>0.44900000000000001</v>
      </c>
      <c r="Y355">
        <v>0.1</v>
      </c>
      <c r="Z355">
        <v>359.7</v>
      </c>
      <c r="AA355">
        <v>75537</v>
      </c>
      <c r="AB355">
        <v>51792.354270000003</v>
      </c>
      <c r="AC355">
        <v>23744.64573</v>
      </c>
      <c r="AD355">
        <v>66.012360000000001</v>
      </c>
      <c r="AE355">
        <v>10</v>
      </c>
      <c r="AF355">
        <v>359.7</v>
      </c>
      <c r="AG355">
        <v>57894.475748999997</v>
      </c>
      <c r="AH355">
        <v>17642.524250999999</v>
      </c>
      <c r="AI355">
        <v>49.047885000000001</v>
      </c>
      <c r="AJ355">
        <v>10.199999999999999</v>
      </c>
      <c r="AK355">
        <v>60265.344230000002</v>
      </c>
      <c r="AL355">
        <v>12434.14</v>
      </c>
      <c r="AM355">
        <v>35.917293000000001</v>
      </c>
      <c r="AN355" t="s">
        <v>1108</v>
      </c>
      <c r="AO355" t="s">
        <v>1109</v>
      </c>
      <c r="AR355">
        <v>0</v>
      </c>
      <c r="AS355">
        <v>0</v>
      </c>
      <c r="AT355">
        <v>354</v>
      </c>
    </row>
    <row r="356" spans="1:46" x14ac:dyDescent="0.25">
      <c r="A356">
        <v>51</v>
      </c>
      <c r="B356">
        <v>59</v>
      </c>
      <c r="C356">
        <v>482301</v>
      </c>
      <c r="D356">
        <v>51059482301</v>
      </c>
      <c r="E356">
        <v>4823.01</v>
      </c>
      <c r="F356" t="s">
        <v>1110</v>
      </c>
      <c r="G356" t="s">
        <v>47</v>
      </c>
      <c r="H356" t="s">
        <v>48</v>
      </c>
      <c r="I356">
        <v>2882866</v>
      </c>
      <c r="J356">
        <v>201851</v>
      </c>
      <c r="K356">
        <v>51059482301</v>
      </c>
      <c r="L356">
        <v>482301</v>
      </c>
      <c r="M356">
        <v>0</v>
      </c>
      <c r="N356">
        <v>482301</v>
      </c>
      <c r="O356">
        <v>92.7</v>
      </c>
      <c r="P356">
        <v>5.6</v>
      </c>
      <c r="Q356">
        <v>1.8</v>
      </c>
      <c r="R356">
        <v>4864</v>
      </c>
      <c r="S356">
        <v>3.9E-2</v>
      </c>
      <c r="T356">
        <v>0.01</v>
      </c>
      <c r="U356">
        <v>114948</v>
      </c>
      <c r="V356">
        <v>0.106</v>
      </c>
      <c r="W356">
        <v>4.5999999999999999E-2</v>
      </c>
      <c r="X356">
        <v>0.80700000000000005</v>
      </c>
      <c r="Y356">
        <v>5.2999999999999999E-2</v>
      </c>
      <c r="Z356">
        <v>258.04979200000002</v>
      </c>
      <c r="AA356">
        <v>54190.456319999998</v>
      </c>
      <c r="AB356">
        <v>40425.502653000003</v>
      </c>
      <c r="AC356">
        <v>13764.953667</v>
      </c>
      <c r="AD356">
        <v>53.342238999999999</v>
      </c>
      <c r="AE356">
        <v>5.3</v>
      </c>
      <c r="AF356">
        <v>257.79199999999997</v>
      </c>
      <c r="AG356">
        <v>43011.559424999999</v>
      </c>
      <c r="AH356">
        <v>11124.760575</v>
      </c>
      <c r="AI356">
        <v>43.154018000000001</v>
      </c>
      <c r="AJ356">
        <v>5.6</v>
      </c>
      <c r="AK356">
        <v>46273.671171000002</v>
      </c>
      <c r="AL356">
        <v>9304.09</v>
      </c>
      <c r="AM356">
        <v>35.155403</v>
      </c>
      <c r="AN356" t="s">
        <v>1111</v>
      </c>
      <c r="AO356" t="s">
        <v>1112</v>
      </c>
      <c r="AR356">
        <v>0</v>
      </c>
      <c r="AS356">
        <v>0</v>
      </c>
      <c r="AT356">
        <v>355</v>
      </c>
    </row>
    <row r="357" spans="1:46" x14ac:dyDescent="0.25">
      <c r="A357">
        <v>11</v>
      </c>
      <c r="B357">
        <v>1</v>
      </c>
      <c r="C357">
        <v>9501</v>
      </c>
      <c r="D357">
        <v>11001009501</v>
      </c>
      <c r="E357">
        <v>95.01</v>
      </c>
      <c r="F357" t="s">
        <v>1113</v>
      </c>
      <c r="G357" t="s">
        <v>47</v>
      </c>
      <c r="H357" t="s">
        <v>48</v>
      </c>
      <c r="I357">
        <v>1594368</v>
      </c>
      <c r="J357">
        <v>0</v>
      </c>
      <c r="K357">
        <v>11001009501</v>
      </c>
      <c r="L357">
        <v>9501</v>
      </c>
      <c r="M357">
        <v>0</v>
      </c>
      <c r="N357">
        <v>9501</v>
      </c>
      <c r="O357">
        <v>45.3</v>
      </c>
      <c r="P357">
        <v>40.200000000000003</v>
      </c>
      <c r="Q357">
        <v>14.5</v>
      </c>
      <c r="R357">
        <v>7006</v>
      </c>
      <c r="S357">
        <v>7.6999999999999999E-2</v>
      </c>
      <c r="T357">
        <v>0.24199999999999999</v>
      </c>
      <c r="U357">
        <v>45144</v>
      </c>
      <c r="V357">
        <v>0.59599999999999997</v>
      </c>
      <c r="W357">
        <v>0.16200000000000001</v>
      </c>
      <c r="X357">
        <v>0.245</v>
      </c>
      <c r="Y357">
        <v>0.16800000000000001</v>
      </c>
      <c r="Z357">
        <v>1177.008</v>
      </c>
      <c r="AA357">
        <v>247171.68</v>
      </c>
      <c r="AB357">
        <v>121537.679368</v>
      </c>
      <c r="AC357">
        <v>125634.000632</v>
      </c>
      <c r="AD357">
        <v>106.74014200000001</v>
      </c>
      <c r="AE357">
        <v>16.8</v>
      </c>
      <c r="AF357">
        <v>1177.008</v>
      </c>
      <c r="AG357">
        <v>114927.03165600001</v>
      </c>
      <c r="AH357">
        <v>132244.64834399999</v>
      </c>
      <c r="AI357">
        <v>112.356627</v>
      </c>
      <c r="AJ357">
        <v>19.5</v>
      </c>
      <c r="AK357">
        <v>121209.514221</v>
      </c>
      <c r="AL357">
        <v>141935.19</v>
      </c>
      <c r="AM357">
        <v>113.269958</v>
      </c>
      <c r="AN357" t="s">
        <v>1114</v>
      </c>
      <c r="AO357" t="s">
        <v>1115</v>
      </c>
      <c r="AR357">
        <v>0</v>
      </c>
      <c r="AS357">
        <v>0</v>
      </c>
      <c r="AT357">
        <v>356</v>
      </c>
    </row>
    <row r="358" spans="1:46" x14ac:dyDescent="0.25">
      <c r="A358">
        <v>11</v>
      </c>
      <c r="B358">
        <v>1</v>
      </c>
      <c r="C358">
        <v>9509</v>
      </c>
      <c r="D358">
        <v>11001009509</v>
      </c>
      <c r="E358">
        <v>95.09</v>
      </c>
      <c r="F358" t="s">
        <v>1116</v>
      </c>
      <c r="G358" t="s">
        <v>47</v>
      </c>
      <c r="H358" t="s">
        <v>48</v>
      </c>
      <c r="I358">
        <v>640167</v>
      </c>
      <c r="J358">
        <v>0</v>
      </c>
      <c r="K358">
        <v>11001009509</v>
      </c>
      <c r="L358">
        <v>9509</v>
      </c>
      <c r="M358">
        <v>0</v>
      </c>
      <c r="N358">
        <v>9509</v>
      </c>
      <c r="O358">
        <v>60.7</v>
      </c>
      <c r="P358">
        <v>38.200000000000003</v>
      </c>
      <c r="Q358">
        <v>1.1000000000000001</v>
      </c>
      <c r="R358">
        <v>3293</v>
      </c>
      <c r="S358">
        <v>0.25900000000000001</v>
      </c>
      <c r="T358">
        <v>5.5E-2</v>
      </c>
      <c r="U358">
        <v>62432</v>
      </c>
      <c r="V358">
        <v>0.84699999999999998</v>
      </c>
      <c r="W358">
        <v>0.11799999999999999</v>
      </c>
      <c r="X358">
        <v>0.873</v>
      </c>
      <c r="Y358">
        <v>0.187</v>
      </c>
      <c r="Z358">
        <v>615.79100000000005</v>
      </c>
      <c r="AA358">
        <v>129316.11</v>
      </c>
      <c r="AB358">
        <v>49425.357944000003</v>
      </c>
      <c r="AC358">
        <v>79890.752055999998</v>
      </c>
      <c r="AD358">
        <v>129.736797</v>
      </c>
      <c r="AE358">
        <v>18.7</v>
      </c>
      <c r="AF358">
        <v>615.79100000000005</v>
      </c>
      <c r="AG358">
        <v>52950.303500000002</v>
      </c>
      <c r="AH358">
        <v>76365.806500000006</v>
      </c>
      <c r="AI358">
        <v>124.012541</v>
      </c>
      <c r="AJ358">
        <v>12.4</v>
      </c>
      <c r="AK358">
        <v>40225.500133000001</v>
      </c>
      <c r="AL358">
        <v>39378.78</v>
      </c>
      <c r="AM358">
        <v>103.883154</v>
      </c>
      <c r="AN358" t="s">
        <v>1117</v>
      </c>
      <c r="AO358" t="s">
        <v>1118</v>
      </c>
      <c r="AR358">
        <v>0</v>
      </c>
      <c r="AS358">
        <v>0</v>
      </c>
      <c r="AT358">
        <v>357</v>
      </c>
    </row>
    <row r="359" spans="1:46" x14ac:dyDescent="0.25">
      <c r="A359">
        <v>11</v>
      </c>
      <c r="B359">
        <v>1</v>
      </c>
      <c r="C359">
        <v>2202</v>
      </c>
      <c r="D359">
        <v>11001002202</v>
      </c>
      <c r="E359">
        <v>22.02</v>
      </c>
      <c r="F359" t="s">
        <v>1119</v>
      </c>
      <c r="G359" t="s">
        <v>47</v>
      </c>
      <c r="H359" t="s">
        <v>48</v>
      </c>
      <c r="I359">
        <v>694961</v>
      </c>
      <c r="J359">
        <v>566</v>
      </c>
      <c r="K359">
        <v>11001002202</v>
      </c>
      <c r="L359">
        <v>2202</v>
      </c>
      <c r="M359">
        <v>0</v>
      </c>
      <c r="N359">
        <v>2202</v>
      </c>
      <c r="O359">
        <v>48.9</v>
      </c>
      <c r="P359">
        <v>48.6</v>
      </c>
      <c r="Q359">
        <v>2.5</v>
      </c>
      <c r="R359">
        <v>3595</v>
      </c>
      <c r="S359">
        <v>0.20200000000000001</v>
      </c>
      <c r="T359">
        <v>0.23599999999999999</v>
      </c>
      <c r="U359">
        <v>41875</v>
      </c>
      <c r="V359">
        <v>0.74399999999999999</v>
      </c>
      <c r="W359">
        <v>0.185</v>
      </c>
      <c r="X359">
        <v>0.46</v>
      </c>
      <c r="Y359">
        <v>0.22</v>
      </c>
      <c r="Z359">
        <v>790.9</v>
      </c>
      <c r="AA359">
        <v>166089</v>
      </c>
      <c r="AB359">
        <v>78485.439509999997</v>
      </c>
      <c r="AC359">
        <v>87603.560490000003</v>
      </c>
      <c r="AD359">
        <v>110.764396</v>
      </c>
      <c r="AE359">
        <v>22</v>
      </c>
      <c r="AF359">
        <v>790.9</v>
      </c>
      <c r="AG359">
        <v>71807.057488999999</v>
      </c>
      <c r="AH359">
        <v>94281.942511000001</v>
      </c>
      <c r="AI359">
        <v>119.20842399999999</v>
      </c>
      <c r="AJ359">
        <v>20.5</v>
      </c>
      <c r="AK359">
        <v>67594.955946999995</v>
      </c>
      <c r="AL359">
        <v>82735.64</v>
      </c>
      <c r="AM359">
        <v>115.575174</v>
      </c>
      <c r="AN359" t="s">
        <v>1120</v>
      </c>
      <c r="AO359" t="s">
        <v>1121</v>
      </c>
      <c r="AR359">
        <v>0</v>
      </c>
      <c r="AS359">
        <v>0</v>
      </c>
      <c r="AT359">
        <v>358</v>
      </c>
    </row>
    <row r="360" spans="1:46" x14ac:dyDescent="0.25">
      <c r="A360">
        <v>51</v>
      </c>
      <c r="B360">
        <v>59</v>
      </c>
      <c r="C360">
        <v>481102</v>
      </c>
      <c r="D360">
        <v>51059481102</v>
      </c>
      <c r="E360">
        <v>4811.0200000000004</v>
      </c>
      <c r="F360" t="s">
        <v>1122</v>
      </c>
      <c r="G360" t="s">
        <v>47</v>
      </c>
      <c r="H360" t="s">
        <v>48</v>
      </c>
      <c r="I360">
        <v>437202</v>
      </c>
      <c r="J360">
        <v>0</v>
      </c>
      <c r="K360">
        <v>51059481102</v>
      </c>
      <c r="L360">
        <v>481102</v>
      </c>
      <c r="M360">
        <v>0</v>
      </c>
      <c r="N360">
        <v>481102</v>
      </c>
      <c r="O360">
        <v>84.4</v>
      </c>
      <c r="P360">
        <v>11.8</v>
      </c>
      <c r="Q360">
        <v>3.8</v>
      </c>
      <c r="R360">
        <v>3313</v>
      </c>
      <c r="S360">
        <v>4.8000000000000001E-2</v>
      </c>
      <c r="T360">
        <v>2.3E-2</v>
      </c>
      <c r="U360">
        <v>139757</v>
      </c>
      <c r="V360">
        <v>0.182</v>
      </c>
      <c r="W360">
        <v>7.6999999999999999E-2</v>
      </c>
      <c r="X360">
        <v>0.17</v>
      </c>
      <c r="Y360">
        <v>0.11899999999999999</v>
      </c>
      <c r="Z360">
        <v>394.24700000000001</v>
      </c>
      <c r="AA360">
        <v>82791.87</v>
      </c>
      <c r="AB360">
        <v>50905.909893999997</v>
      </c>
      <c r="AC360">
        <v>31885.960105999999</v>
      </c>
      <c r="AD360">
        <v>80.878129999999999</v>
      </c>
      <c r="AE360">
        <v>11.9</v>
      </c>
      <c r="AF360">
        <v>393.85275300000001</v>
      </c>
      <c r="AG360">
        <v>62576.247795000003</v>
      </c>
      <c r="AH360">
        <v>20132.830334999999</v>
      </c>
      <c r="AI360">
        <v>51.117657999999999</v>
      </c>
      <c r="AJ360">
        <v>11.3</v>
      </c>
      <c r="AK360">
        <v>56158.762410000003</v>
      </c>
      <c r="AL360">
        <v>12492.13</v>
      </c>
      <c r="AM360">
        <v>38.212859000000002</v>
      </c>
      <c r="AN360" t="s">
        <v>1123</v>
      </c>
      <c r="AO360" t="s">
        <v>1124</v>
      </c>
      <c r="AR360">
        <v>0</v>
      </c>
      <c r="AS360">
        <v>0</v>
      </c>
      <c r="AT360">
        <v>359</v>
      </c>
    </row>
    <row r="361" spans="1:46" x14ac:dyDescent="0.25">
      <c r="A361">
        <v>11</v>
      </c>
      <c r="B361">
        <v>1</v>
      </c>
      <c r="C361">
        <v>2201</v>
      </c>
      <c r="D361">
        <v>11001002201</v>
      </c>
      <c r="E361">
        <v>22.01</v>
      </c>
      <c r="F361" t="s">
        <v>1125</v>
      </c>
      <c r="G361" t="s">
        <v>47</v>
      </c>
      <c r="H361" t="s">
        <v>48</v>
      </c>
      <c r="I361">
        <v>415170</v>
      </c>
      <c r="J361">
        <v>0</v>
      </c>
      <c r="K361">
        <v>11001002201</v>
      </c>
      <c r="L361">
        <v>2201</v>
      </c>
      <c r="M361">
        <v>0</v>
      </c>
      <c r="N361">
        <v>2201</v>
      </c>
      <c r="O361">
        <v>50</v>
      </c>
      <c r="P361">
        <v>46.5</v>
      </c>
      <c r="Q361">
        <v>3.5</v>
      </c>
      <c r="R361">
        <v>3668</v>
      </c>
      <c r="S361">
        <v>0.2</v>
      </c>
      <c r="T361">
        <v>7.0000000000000007E-2</v>
      </c>
      <c r="U361">
        <v>68170</v>
      </c>
      <c r="V361">
        <v>0.76800000000000002</v>
      </c>
      <c r="W361">
        <v>0.13700000000000001</v>
      </c>
      <c r="X361">
        <v>0.77300000000000002</v>
      </c>
      <c r="Y361">
        <v>0.159</v>
      </c>
      <c r="Z361">
        <v>583.21199999999999</v>
      </c>
      <c r="AA361">
        <v>122474.52</v>
      </c>
      <c r="AB361">
        <v>61177.85529</v>
      </c>
      <c r="AC361">
        <v>61296.664709999997</v>
      </c>
      <c r="AD361">
        <v>105.10185799999999</v>
      </c>
      <c r="AE361">
        <v>15.9</v>
      </c>
      <c r="AF361">
        <v>583.79521199999999</v>
      </c>
      <c r="AG361">
        <v>56204.158142</v>
      </c>
      <c r="AH361">
        <v>66392.836378000007</v>
      </c>
      <c r="AI361">
        <v>113.726243</v>
      </c>
      <c r="AJ361">
        <v>15.8</v>
      </c>
      <c r="AK361">
        <v>63431.481514999999</v>
      </c>
      <c r="AL361">
        <v>58173.22</v>
      </c>
      <c r="AM361">
        <v>100.45973499999999</v>
      </c>
      <c r="AN361" t="s">
        <v>1126</v>
      </c>
      <c r="AO361" t="s">
        <v>1127</v>
      </c>
      <c r="AR361">
        <v>0</v>
      </c>
      <c r="AS361">
        <v>0</v>
      </c>
      <c r="AT361">
        <v>360</v>
      </c>
    </row>
    <row r="362" spans="1:46" x14ac:dyDescent="0.25">
      <c r="A362">
        <v>24</v>
      </c>
      <c r="B362">
        <v>33</v>
      </c>
      <c r="C362">
        <v>800518</v>
      </c>
      <c r="D362">
        <v>24033800518</v>
      </c>
      <c r="E362">
        <v>8005.18</v>
      </c>
      <c r="F362" t="s">
        <v>1128</v>
      </c>
      <c r="G362" t="s">
        <v>47</v>
      </c>
      <c r="H362" t="s">
        <v>48</v>
      </c>
      <c r="I362">
        <v>12800876</v>
      </c>
      <c r="J362">
        <v>191354</v>
      </c>
      <c r="K362">
        <v>24033800518</v>
      </c>
      <c r="L362">
        <v>800518</v>
      </c>
      <c r="M362">
        <v>0</v>
      </c>
      <c r="N362">
        <v>800518</v>
      </c>
      <c r="O362">
        <v>94.7</v>
      </c>
      <c r="P362">
        <v>5.3</v>
      </c>
      <c r="Q362">
        <v>0</v>
      </c>
      <c r="R362">
        <v>3242</v>
      </c>
      <c r="S362">
        <v>7.0000000000000007E-2</v>
      </c>
      <c r="T362">
        <v>1.6E-2</v>
      </c>
      <c r="U362">
        <v>184167</v>
      </c>
      <c r="V362">
        <v>0.79900000000000004</v>
      </c>
      <c r="W362">
        <v>3.5000000000000003E-2</v>
      </c>
      <c r="X362">
        <v>0.93899999999999995</v>
      </c>
      <c r="Y362">
        <v>9.8000000000000004E-2</v>
      </c>
      <c r="Z362">
        <v>317.71600000000001</v>
      </c>
      <c r="AA362">
        <v>66720.36</v>
      </c>
      <c r="AB362">
        <v>52096.204087999999</v>
      </c>
      <c r="AC362">
        <v>14624.155912</v>
      </c>
      <c r="AD362">
        <v>46.029018999999998</v>
      </c>
      <c r="AE362">
        <v>9.8000000000000007</v>
      </c>
      <c r="AF362">
        <v>317.71600000000001</v>
      </c>
      <c r="AG362">
        <v>51403.010829999999</v>
      </c>
      <c r="AH362">
        <v>15317.34917</v>
      </c>
      <c r="AI362">
        <v>48.210821000000003</v>
      </c>
      <c r="AJ362">
        <v>12.1</v>
      </c>
      <c r="AK362">
        <v>69135.204712999999</v>
      </c>
      <c r="AL362">
        <v>10982.53</v>
      </c>
      <c r="AM362">
        <v>28.786766</v>
      </c>
      <c r="AN362" t="s">
        <v>1129</v>
      </c>
      <c r="AO362" t="s">
        <v>1130</v>
      </c>
      <c r="AR362">
        <v>0</v>
      </c>
      <c r="AS362">
        <v>0</v>
      </c>
      <c r="AT362">
        <v>361</v>
      </c>
    </row>
    <row r="363" spans="1:46" x14ac:dyDescent="0.25">
      <c r="A363">
        <v>11</v>
      </c>
      <c r="B363">
        <v>1</v>
      </c>
      <c r="C363">
        <v>901</v>
      </c>
      <c r="D363">
        <v>11001000901</v>
      </c>
      <c r="E363">
        <v>9.01</v>
      </c>
      <c r="F363" t="s">
        <v>1131</v>
      </c>
      <c r="G363" t="s">
        <v>47</v>
      </c>
      <c r="H363" t="s">
        <v>48</v>
      </c>
      <c r="I363">
        <v>2956421</v>
      </c>
      <c r="J363">
        <v>68722</v>
      </c>
      <c r="K363">
        <v>11001000901</v>
      </c>
      <c r="L363">
        <v>901</v>
      </c>
      <c r="M363">
        <v>0</v>
      </c>
      <c r="N363">
        <v>901</v>
      </c>
      <c r="O363">
        <v>69.2</v>
      </c>
      <c r="P363">
        <v>19.3</v>
      </c>
      <c r="Q363">
        <v>11.5</v>
      </c>
      <c r="R363">
        <v>7560</v>
      </c>
      <c r="S363">
        <v>9.5000000000000001E-2</v>
      </c>
      <c r="T363">
        <v>0.115</v>
      </c>
      <c r="U363">
        <v>201250</v>
      </c>
      <c r="V363">
        <v>0.09</v>
      </c>
      <c r="W363">
        <v>9.6000000000000002E-2</v>
      </c>
      <c r="X363">
        <v>0.80700000000000005</v>
      </c>
      <c r="Y363">
        <v>1.6E-2</v>
      </c>
      <c r="Z363">
        <v>120.96</v>
      </c>
      <c r="AA363">
        <v>25401.599999999999</v>
      </c>
      <c r="AB363">
        <v>20360.463248</v>
      </c>
      <c r="AC363">
        <v>5041.1367520000003</v>
      </c>
      <c r="AD363">
        <v>41.676063999999997</v>
      </c>
      <c r="AE363">
        <v>1.6</v>
      </c>
      <c r="AF363">
        <v>121.08096</v>
      </c>
      <c r="AG363">
        <v>19230.031651000001</v>
      </c>
      <c r="AH363">
        <v>6196.9699490000003</v>
      </c>
      <c r="AI363">
        <v>51.180382999999999</v>
      </c>
      <c r="AJ363">
        <v>1.1000000000000001</v>
      </c>
      <c r="AK363">
        <v>12791.026526</v>
      </c>
      <c r="AL363">
        <v>4522.42</v>
      </c>
      <c r="AM363">
        <v>54.853825000000001</v>
      </c>
      <c r="AN363" t="s">
        <v>1132</v>
      </c>
      <c r="AO363" t="s">
        <v>1133</v>
      </c>
      <c r="AR363">
        <v>0</v>
      </c>
      <c r="AS363">
        <v>0</v>
      </c>
      <c r="AT363">
        <v>362</v>
      </c>
    </row>
    <row r="364" spans="1:46" x14ac:dyDescent="0.25">
      <c r="A364">
        <v>24</v>
      </c>
      <c r="B364">
        <v>33</v>
      </c>
      <c r="C364">
        <v>804600</v>
      </c>
      <c r="D364">
        <v>24033804600</v>
      </c>
      <c r="E364">
        <v>8046</v>
      </c>
      <c r="F364" t="s">
        <v>1134</v>
      </c>
      <c r="G364" t="s">
        <v>47</v>
      </c>
      <c r="H364" t="s">
        <v>48</v>
      </c>
      <c r="I364">
        <v>1196238</v>
      </c>
      <c r="J364">
        <v>0</v>
      </c>
      <c r="K364">
        <v>24033804600</v>
      </c>
      <c r="L364">
        <v>804600</v>
      </c>
      <c r="M364">
        <v>0</v>
      </c>
      <c r="N364">
        <v>804600</v>
      </c>
      <c r="O364">
        <v>68.2</v>
      </c>
      <c r="P364">
        <v>31</v>
      </c>
      <c r="Q364">
        <v>0.8</v>
      </c>
      <c r="R364">
        <v>2899</v>
      </c>
      <c r="S364">
        <v>8.7999999999999995E-2</v>
      </c>
      <c r="T364">
        <v>0.14699999999999999</v>
      </c>
      <c r="U364">
        <v>54734</v>
      </c>
      <c r="V364">
        <v>0.35199999999999998</v>
      </c>
      <c r="W364">
        <v>0.499</v>
      </c>
      <c r="X364">
        <v>0.63100000000000001</v>
      </c>
      <c r="Y364">
        <v>9.7000000000000003E-2</v>
      </c>
      <c r="Z364">
        <v>281.20299999999997</v>
      </c>
      <c r="AA364">
        <v>59052.63</v>
      </c>
      <c r="AB364">
        <v>16121.043895000001</v>
      </c>
      <c r="AC364">
        <v>42931.586105000002</v>
      </c>
      <c r="AD364">
        <v>152.671153</v>
      </c>
      <c r="AE364">
        <v>9.6999999999999993</v>
      </c>
      <c r="AF364">
        <v>281.20299999999997</v>
      </c>
      <c r="AG364">
        <v>16553.176166000001</v>
      </c>
      <c r="AH364">
        <v>42499.453834</v>
      </c>
      <c r="AI364">
        <v>151.13442499999999</v>
      </c>
      <c r="AJ364">
        <v>13.1</v>
      </c>
      <c r="AK364">
        <v>27346.950155999999</v>
      </c>
      <c r="AL364">
        <v>53945.1</v>
      </c>
      <c r="AM364">
        <v>139.35521299999999</v>
      </c>
      <c r="AN364" t="s">
        <v>1135</v>
      </c>
      <c r="AO364" t="s">
        <v>1136</v>
      </c>
      <c r="AR364">
        <v>0</v>
      </c>
      <c r="AS364">
        <v>0</v>
      </c>
      <c r="AT364">
        <v>363</v>
      </c>
    </row>
    <row r="365" spans="1:46" x14ac:dyDescent="0.25">
      <c r="A365">
        <v>24</v>
      </c>
      <c r="B365">
        <v>33</v>
      </c>
      <c r="C365">
        <v>804801</v>
      </c>
      <c r="D365">
        <v>24033804801</v>
      </c>
      <c r="E365">
        <v>8048.01</v>
      </c>
      <c r="F365" t="s">
        <v>1137</v>
      </c>
      <c r="G365" t="s">
        <v>47</v>
      </c>
      <c r="H365" t="s">
        <v>48</v>
      </c>
      <c r="I365">
        <v>323216</v>
      </c>
      <c r="J365">
        <v>0</v>
      </c>
      <c r="K365">
        <v>24033804801</v>
      </c>
      <c r="L365">
        <v>804801</v>
      </c>
      <c r="M365">
        <v>0</v>
      </c>
      <c r="N365">
        <v>804801</v>
      </c>
      <c r="O365">
        <v>64.900000000000006</v>
      </c>
      <c r="P365">
        <v>35.1</v>
      </c>
      <c r="Q365">
        <v>0</v>
      </c>
      <c r="R365">
        <v>2365</v>
      </c>
      <c r="S365">
        <v>0.111</v>
      </c>
      <c r="T365">
        <v>0.29499999999999998</v>
      </c>
      <c r="U365">
        <v>36039</v>
      </c>
      <c r="V365">
        <v>0.83299999999999996</v>
      </c>
      <c r="W365">
        <v>0.14699999999999999</v>
      </c>
      <c r="X365">
        <v>8.9999999999999993E-3</v>
      </c>
      <c r="Y365">
        <v>0.29499999999999998</v>
      </c>
      <c r="Z365">
        <v>697.67499999999995</v>
      </c>
      <c r="AA365">
        <v>146511.75</v>
      </c>
      <c r="AB365">
        <v>47522.738563999999</v>
      </c>
      <c r="AC365">
        <v>98989.011436000001</v>
      </c>
      <c r="AD365">
        <v>141.884131</v>
      </c>
      <c r="AE365">
        <v>29.5</v>
      </c>
      <c r="AF365">
        <v>698.37267499999996</v>
      </c>
      <c r="AG365">
        <v>50262.166348999999</v>
      </c>
      <c r="AH365">
        <v>96396.095400999999</v>
      </c>
      <c r="AI365">
        <v>138.02959200000001</v>
      </c>
      <c r="AJ365">
        <v>27.6</v>
      </c>
      <c r="AK365">
        <v>44492.333433</v>
      </c>
      <c r="AL365">
        <v>84874.39</v>
      </c>
      <c r="AM365">
        <v>137.775938</v>
      </c>
      <c r="AN365" t="s">
        <v>1138</v>
      </c>
      <c r="AO365" t="s">
        <v>1139</v>
      </c>
      <c r="AR365">
        <v>0</v>
      </c>
      <c r="AS365">
        <v>0</v>
      </c>
      <c r="AT365">
        <v>364</v>
      </c>
    </row>
    <row r="366" spans="1:46" x14ac:dyDescent="0.25">
      <c r="A366">
        <v>11</v>
      </c>
      <c r="B366">
        <v>1</v>
      </c>
      <c r="C366">
        <v>1302</v>
      </c>
      <c r="D366">
        <v>11001001302</v>
      </c>
      <c r="E366">
        <v>13.02</v>
      </c>
      <c r="F366" t="s">
        <v>1140</v>
      </c>
      <c r="G366" t="s">
        <v>47</v>
      </c>
      <c r="H366" t="s">
        <v>48</v>
      </c>
      <c r="I366">
        <v>1592352</v>
      </c>
      <c r="J366">
        <v>92</v>
      </c>
      <c r="K366">
        <v>11001001302</v>
      </c>
      <c r="L366">
        <v>1302</v>
      </c>
      <c r="M366">
        <v>0</v>
      </c>
      <c r="N366">
        <v>1302</v>
      </c>
      <c r="O366">
        <v>33.299999999999997</v>
      </c>
      <c r="P366">
        <v>58.3</v>
      </c>
      <c r="Q366">
        <v>8.4</v>
      </c>
      <c r="R366">
        <v>7696</v>
      </c>
      <c r="S366">
        <v>3.3000000000000002E-2</v>
      </c>
      <c r="T366">
        <v>8.8999999999999996E-2</v>
      </c>
      <c r="U366">
        <v>83583</v>
      </c>
      <c r="V366">
        <v>8.5999999999999993E-2</v>
      </c>
      <c r="W366">
        <v>0.114</v>
      </c>
      <c r="X366">
        <v>0.308</v>
      </c>
      <c r="Y366">
        <v>6.4000000000000001E-2</v>
      </c>
      <c r="Z366">
        <v>492.54399999999998</v>
      </c>
      <c r="AA366">
        <v>103434.24000000001</v>
      </c>
      <c r="AB366">
        <v>69604.696196999997</v>
      </c>
      <c r="AC366">
        <v>33829.543803</v>
      </c>
      <c r="AD366">
        <v>68.683293000000006</v>
      </c>
      <c r="AE366">
        <v>6.4</v>
      </c>
      <c r="AF366">
        <v>492.05145599999997</v>
      </c>
      <c r="AG366">
        <v>64918.788408</v>
      </c>
      <c r="AH366">
        <v>38412.017352000003</v>
      </c>
      <c r="AI366">
        <v>78.065042000000005</v>
      </c>
      <c r="AJ366">
        <v>5</v>
      </c>
      <c r="AK366">
        <v>49756.363000999998</v>
      </c>
      <c r="AL366">
        <v>30411.14</v>
      </c>
      <c r="AM366">
        <v>79.662442999999996</v>
      </c>
      <c r="AN366" t="s">
        <v>1141</v>
      </c>
      <c r="AO366" t="s">
        <v>1142</v>
      </c>
      <c r="AR366">
        <v>0</v>
      </c>
      <c r="AS366">
        <v>0</v>
      </c>
      <c r="AT366">
        <v>365</v>
      </c>
    </row>
    <row r="367" spans="1:46" x14ac:dyDescent="0.25">
      <c r="A367">
        <v>51</v>
      </c>
      <c r="B367">
        <v>59</v>
      </c>
      <c r="C367">
        <v>482400</v>
      </c>
      <c r="D367">
        <v>51059482400</v>
      </c>
      <c r="E367">
        <v>4824</v>
      </c>
      <c r="F367" t="s">
        <v>1143</v>
      </c>
      <c r="G367" t="s">
        <v>47</v>
      </c>
      <c r="H367" t="s">
        <v>48</v>
      </c>
      <c r="I367">
        <v>4449495</v>
      </c>
      <c r="J367">
        <v>21629</v>
      </c>
      <c r="K367">
        <v>51059482400</v>
      </c>
      <c r="L367">
        <v>482400</v>
      </c>
      <c r="M367">
        <v>0</v>
      </c>
      <c r="N367">
        <v>482400</v>
      </c>
      <c r="O367">
        <v>92</v>
      </c>
      <c r="P367">
        <v>7.6</v>
      </c>
      <c r="Q367">
        <v>0.4</v>
      </c>
      <c r="R367">
        <v>2465</v>
      </c>
      <c r="S367">
        <v>0.02</v>
      </c>
      <c r="T367">
        <v>0.03</v>
      </c>
      <c r="U367">
        <v>190703</v>
      </c>
      <c r="V367">
        <v>0.01</v>
      </c>
      <c r="W367">
        <v>1.6E-2</v>
      </c>
      <c r="X367">
        <v>0.95399999999999996</v>
      </c>
      <c r="Y367">
        <v>5.0000000000000001E-3</v>
      </c>
      <c r="Z367">
        <v>12.324999999999999</v>
      </c>
      <c r="AA367">
        <v>2588.25</v>
      </c>
      <c r="AB367">
        <v>2257.1313319999999</v>
      </c>
      <c r="AC367">
        <v>331.11866800000001</v>
      </c>
      <c r="AD367">
        <v>26.865611999999999</v>
      </c>
      <c r="AE367">
        <v>0.5</v>
      </c>
      <c r="AF367">
        <v>12.324999999999999</v>
      </c>
      <c r="AG367">
        <v>2310.6107200000001</v>
      </c>
      <c r="AH367">
        <v>277.63927999999999</v>
      </c>
      <c r="AI367">
        <v>22.526513999999999</v>
      </c>
      <c r="AJ367">
        <v>0.2</v>
      </c>
      <c r="AK367">
        <v>743.04935499999999</v>
      </c>
      <c r="AL367">
        <v>281.33</v>
      </c>
      <c r="AM367">
        <v>57.673361</v>
      </c>
      <c r="AN367" t="s">
        <v>1144</v>
      </c>
      <c r="AO367" t="s">
        <v>1145</v>
      </c>
      <c r="AR367">
        <v>0</v>
      </c>
      <c r="AS367">
        <v>0</v>
      </c>
      <c r="AT367">
        <v>366</v>
      </c>
    </row>
    <row r="368" spans="1:46" x14ac:dyDescent="0.25">
      <c r="A368">
        <v>51</v>
      </c>
      <c r="B368">
        <v>59</v>
      </c>
      <c r="C368">
        <v>481104</v>
      </c>
      <c r="D368">
        <v>51059481104</v>
      </c>
      <c r="E368">
        <v>4811.04</v>
      </c>
      <c r="F368" t="s">
        <v>1146</v>
      </c>
      <c r="G368" t="s">
        <v>47</v>
      </c>
      <c r="H368" t="s">
        <v>48</v>
      </c>
      <c r="I368">
        <v>345265</v>
      </c>
      <c r="J368">
        <v>0</v>
      </c>
      <c r="K368">
        <v>51059481104</v>
      </c>
      <c r="L368">
        <v>481104</v>
      </c>
      <c r="M368">
        <v>0</v>
      </c>
      <c r="N368">
        <v>481104</v>
      </c>
      <c r="O368">
        <v>95</v>
      </c>
      <c r="P368">
        <v>3.7</v>
      </c>
      <c r="Q368">
        <v>1.3</v>
      </c>
      <c r="R368">
        <v>2884</v>
      </c>
      <c r="S368">
        <v>1.0999999999999999E-2</v>
      </c>
      <c r="T368">
        <v>2.1999999999999999E-2</v>
      </c>
      <c r="U368">
        <v>93289</v>
      </c>
      <c r="V368">
        <v>0.11700000000000001</v>
      </c>
      <c r="W368">
        <v>4.5999999999999999E-2</v>
      </c>
      <c r="X368">
        <v>0.26900000000000002</v>
      </c>
      <c r="Y368">
        <v>0.10299999999999999</v>
      </c>
      <c r="Z368">
        <v>297.05200000000002</v>
      </c>
      <c r="AA368">
        <v>62380.92</v>
      </c>
      <c r="AB368">
        <v>40919.685071</v>
      </c>
      <c r="AC368">
        <v>21461.234928999998</v>
      </c>
      <c r="AD368">
        <v>72.247400999999996</v>
      </c>
      <c r="AE368">
        <v>10.3</v>
      </c>
      <c r="AF368">
        <v>297.05200000000002</v>
      </c>
      <c r="AG368">
        <v>46295.584545999998</v>
      </c>
      <c r="AH368">
        <v>16085.335454</v>
      </c>
      <c r="AI368">
        <v>54.149898</v>
      </c>
      <c r="AJ368">
        <v>0</v>
      </c>
      <c r="AK368">
        <v>0</v>
      </c>
      <c r="AL368">
        <v>0</v>
      </c>
      <c r="AM368">
        <v>0</v>
      </c>
      <c r="AN368" t="s">
        <v>1147</v>
      </c>
      <c r="AO368" t="s">
        <v>1148</v>
      </c>
      <c r="AR368">
        <v>0</v>
      </c>
      <c r="AS368">
        <v>0</v>
      </c>
      <c r="AT368">
        <v>367</v>
      </c>
    </row>
    <row r="369" spans="1:46" x14ac:dyDescent="0.25">
      <c r="A369">
        <v>24</v>
      </c>
      <c r="B369">
        <v>33</v>
      </c>
      <c r="C369">
        <v>804700</v>
      </c>
      <c r="D369">
        <v>24033804700</v>
      </c>
      <c r="E369">
        <v>8047</v>
      </c>
      <c r="F369" t="s">
        <v>1149</v>
      </c>
      <c r="G369" t="s">
        <v>47</v>
      </c>
      <c r="H369" t="s">
        <v>48</v>
      </c>
      <c r="I369">
        <v>1064670</v>
      </c>
      <c r="J369">
        <v>0</v>
      </c>
      <c r="K369">
        <v>24033804700</v>
      </c>
      <c r="L369">
        <v>804700</v>
      </c>
      <c r="M369">
        <v>0</v>
      </c>
      <c r="N369">
        <v>804700</v>
      </c>
      <c r="O369">
        <v>72.7</v>
      </c>
      <c r="P369">
        <v>23.6</v>
      </c>
      <c r="Q369">
        <v>3.6</v>
      </c>
      <c r="R369">
        <v>3467</v>
      </c>
      <c r="S369">
        <v>8.4000000000000005E-2</v>
      </c>
      <c r="T369">
        <v>8.6999999999999994E-2</v>
      </c>
      <c r="U369">
        <v>84219</v>
      </c>
      <c r="V369">
        <v>0.42499999999999999</v>
      </c>
      <c r="W369">
        <v>0.316</v>
      </c>
      <c r="X369">
        <v>0.76</v>
      </c>
      <c r="Y369">
        <v>9.4E-2</v>
      </c>
      <c r="Z369">
        <v>325.57210199999997</v>
      </c>
      <c r="AA369">
        <v>68370.14142</v>
      </c>
      <c r="AB369">
        <v>15085.850291999999</v>
      </c>
      <c r="AC369">
        <v>53284.291127999997</v>
      </c>
      <c r="AD369">
        <v>163.663566</v>
      </c>
      <c r="AE369">
        <v>9.4</v>
      </c>
      <c r="AF369">
        <v>326.22389800000002</v>
      </c>
      <c r="AG369">
        <v>16996.62628</v>
      </c>
      <c r="AH369">
        <v>51510.3923</v>
      </c>
      <c r="AI369">
        <v>157.89889299999999</v>
      </c>
      <c r="AJ369">
        <v>9.8000000000000007</v>
      </c>
      <c r="AK369">
        <v>25100.695488000001</v>
      </c>
      <c r="AL369">
        <v>48390.48</v>
      </c>
      <c r="AM369">
        <v>138.27511999999999</v>
      </c>
      <c r="AN369" t="s">
        <v>1150</v>
      </c>
      <c r="AO369" t="s">
        <v>1151</v>
      </c>
      <c r="AR369">
        <v>0</v>
      </c>
      <c r="AS369">
        <v>0</v>
      </c>
      <c r="AT369">
        <v>368</v>
      </c>
    </row>
    <row r="370" spans="1:46" x14ac:dyDescent="0.25">
      <c r="A370">
        <v>11</v>
      </c>
      <c r="B370">
        <v>1</v>
      </c>
      <c r="C370">
        <v>2501</v>
      </c>
      <c r="D370">
        <v>11001002501</v>
      </c>
      <c r="E370">
        <v>25.01</v>
      </c>
      <c r="F370" t="s">
        <v>1152</v>
      </c>
      <c r="G370" t="s">
        <v>47</v>
      </c>
      <c r="H370" t="s">
        <v>48</v>
      </c>
      <c r="I370">
        <v>543460</v>
      </c>
      <c r="J370">
        <v>0</v>
      </c>
      <c r="K370">
        <v>11001002501</v>
      </c>
      <c r="L370">
        <v>2501</v>
      </c>
      <c r="M370">
        <v>0</v>
      </c>
      <c r="N370">
        <v>2501</v>
      </c>
      <c r="O370">
        <v>51.1</v>
      </c>
      <c r="P370">
        <v>48.9</v>
      </c>
      <c r="Q370">
        <v>0</v>
      </c>
      <c r="R370">
        <v>2516</v>
      </c>
      <c r="S370">
        <v>0.221</v>
      </c>
      <c r="T370">
        <v>0.317</v>
      </c>
      <c r="U370">
        <v>30694</v>
      </c>
      <c r="V370">
        <v>0.64900000000000002</v>
      </c>
      <c r="W370">
        <v>0.17299999999999999</v>
      </c>
      <c r="X370">
        <v>0.502</v>
      </c>
      <c r="Y370">
        <v>0.23599999999999999</v>
      </c>
      <c r="Z370">
        <v>593.77599999999995</v>
      </c>
      <c r="AA370">
        <v>124692.96</v>
      </c>
      <c r="AB370">
        <v>61411.620260999996</v>
      </c>
      <c r="AC370">
        <v>63281.339739000003</v>
      </c>
      <c r="AD370">
        <v>106.574432</v>
      </c>
      <c r="AE370">
        <v>23.6</v>
      </c>
      <c r="AF370">
        <v>593.77599999999995</v>
      </c>
      <c r="AG370">
        <v>55582.489708000001</v>
      </c>
      <c r="AH370">
        <v>69110.470291999998</v>
      </c>
      <c r="AI370">
        <v>116.391485</v>
      </c>
      <c r="AJ370">
        <v>27.2</v>
      </c>
      <c r="AK370">
        <v>66439.321815999996</v>
      </c>
      <c r="AL370">
        <v>66021.960000000006</v>
      </c>
      <c r="AM370">
        <v>104.669162</v>
      </c>
      <c r="AN370" t="s">
        <v>1153</v>
      </c>
      <c r="AO370" t="s">
        <v>1154</v>
      </c>
      <c r="AR370">
        <v>0</v>
      </c>
      <c r="AS370">
        <v>0</v>
      </c>
      <c r="AT370">
        <v>369</v>
      </c>
    </row>
    <row r="371" spans="1:46" x14ac:dyDescent="0.25">
      <c r="A371">
        <v>24</v>
      </c>
      <c r="B371">
        <v>33</v>
      </c>
      <c r="C371">
        <v>803700</v>
      </c>
      <c r="D371">
        <v>24033803700</v>
      </c>
      <c r="E371">
        <v>8037</v>
      </c>
      <c r="F371" t="s">
        <v>1155</v>
      </c>
      <c r="G371" t="s">
        <v>47</v>
      </c>
      <c r="H371" t="s">
        <v>48</v>
      </c>
      <c r="I371">
        <v>919954</v>
      </c>
      <c r="J371">
        <v>0</v>
      </c>
      <c r="K371">
        <v>24033803700</v>
      </c>
      <c r="L371">
        <v>803700</v>
      </c>
      <c r="M371">
        <v>0</v>
      </c>
      <c r="N371">
        <v>803700</v>
      </c>
      <c r="O371">
        <v>80.5</v>
      </c>
      <c r="P371">
        <v>18.100000000000001</v>
      </c>
      <c r="Q371">
        <v>1.5</v>
      </c>
      <c r="R371">
        <v>2388</v>
      </c>
      <c r="S371">
        <v>0.14799999999999999</v>
      </c>
      <c r="T371">
        <v>7.0999999999999994E-2</v>
      </c>
      <c r="U371">
        <v>60302</v>
      </c>
      <c r="V371">
        <v>0.45100000000000001</v>
      </c>
      <c r="W371">
        <v>0.42</v>
      </c>
      <c r="X371">
        <v>0.84399999999999997</v>
      </c>
      <c r="Y371">
        <v>0.111</v>
      </c>
      <c r="Z371">
        <v>265.33306800000003</v>
      </c>
      <c r="AA371">
        <v>55719.944280000003</v>
      </c>
      <c r="AB371">
        <v>28079.042405</v>
      </c>
      <c r="AC371">
        <v>27640.901875</v>
      </c>
      <c r="AD371">
        <v>104.174357</v>
      </c>
      <c r="AE371">
        <v>11.1</v>
      </c>
      <c r="AF371">
        <v>264.802932</v>
      </c>
      <c r="AG371">
        <v>29463.357108</v>
      </c>
      <c r="AH371">
        <v>26145.258612000001</v>
      </c>
      <c r="AI371">
        <v>98.734778000000006</v>
      </c>
      <c r="AJ371">
        <v>10.4</v>
      </c>
      <c r="AK371">
        <v>38889.836281000004</v>
      </c>
      <c r="AL371">
        <v>17719.439999999999</v>
      </c>
      <c r="AM371">
        <v>65.732742000000002</v>
      </c>
      <c r="AN371" t="s">
        <v>1156</v>
      </c>
      <c r="AO371" t="s">
        <v>1157</v>
      </c>
      <c r="AR371">
        <v>0</v>
      </c>
      <c r="AS371">
        <v>0</v>
      </c>
      <c r="AT371">
        <v>370</v>
      </c>
    </row>
    <row r="372" spans="1:46" x14ac:dyDescent="0.25">
      <c r="A372">
        <v>24</v>
      </c>
      <c r="B372">
        <v>33</v>
      </c>
      <c r="C372">
        <v>804002</v>
      </c>
      <c r="D372">
        <v>24033804002</v>
      </c>
      <c r="E372">
        <v>8040.02</v>
      </c>
      <c r="F372" t="s">
        <v>1158</v>
      </c>
      <c r="G372" t="s">
        <v>47</v>
      </c>
      <c r="H372" t="s">
        <v>48</v>
      </c>
      <c r="I372">
        <v>2082005</v>
      </c>
      <c r="J372">
        <v>102159</v>
      </c>
      <c r="K372">
        <v>24033804002</v>
      </c>
      <c r="L372">
        <v>804002</v>
      </c>
      <c r="M372">
        <v>0</v>
      </c>
      <c r="N372">
        <v>804002</v>
      </c>
      <c r="O372">
        <v>73.8</v>
      </c>
      <c r="P372">
        <v>21.6</v>
      </c>
      <c r="Q372">
        <v>4.5999999999999996</v>
      </c>
      <c r="R372">
        <v>4190</v>
      </c>
      <c r="S372">
        <v>0.13</v>
      </c>
      <c r="T372">
        <v>0.16700000000000001</v>
      </c>
      <c r="U372">
        <v>56396</v>
      </c>
      <c r="V372">
        <v>0.47699999999999998</v>
      </c>
      <c r="W372">
        <v>0.45100000000000001</v>
      </c>
      <c r="X372">
        <v>0.436</v>
      </c>
      <c r="Y372">
        <v>0.159</v>
      </c>
      <c r="Z372">
        <v>666.21</v>
      </c>
      <c r="AA372">
        <v>139904.1</v>
      </c>
      <c r="AB372">
        <v>58257.490475999999</v>
      </c>
      <c r="AC372">
        <v>81646.609524</v>
      </c>
      <c r="AD372">
        <v>122.553864</v>
      </c>
      <c r="AE372">
        <v>15.9</v>
      </c>
      <c r="AF372">
        <v>666.21</v>
      </c>
      <c r="AG372">
        <v>68282.150498999996</v>
      </c>
      <c r="AH372">
        <v>71621.949500999996</v>
      </c>
      <c r="AI372">
        <v>107.50656600000001</v>
      </c>
      <c r="AJ372">
        <v>18.3</v>
      </c>
      <c r="AK372">
        <v>48393.260456000004</v>
      </c>
      <c r="AL372">
        <v>103635.82</v>
      </c>
      <c r="AM372">
        <v>143.15367900000001</v>
      </c>
      <c r="AN372" t="s">
        <v>1159</v>
      </c>
      <c r="AO372" t="s">
        <v>1160</v>
      </c>
      <c r="AR372">
        <v>0</v>
      </c>
      <c r="AS372">
        <v>0</v>
      </c>
      <c r="AT372">
        <v>371</v>
      </c>
    </row>
    <row r="373" spans="1:46" x14ac:dyDescent="0.25">
      <c r="A373">
        <v>24</v>
      </c>
      <c r="B373">
        <v>33</v>
      </c>
      <c r="C373">
        <v>803520</v>
      </c>
      <c r="D373">
        <v>24033803520</v>
      </c>
      <c r="E373">
        <v>8035.2</v>
      </c>
      <c r="F373" t="s">
        <v>1161</v>
      </c>
      <c r="G373" t="s">
        <v>47</v>
      </c>
      <c r="H373" t="s">
        <v>48</v>
      </c>
      <c r="I373">
        <v>6854560</v>
      </c>
      <c r="J373">
        <v>20636</v>
      </c>
      <c r="K373">
        <v>24033803520</v>
      </c>
      <c r="L373">
        <v>803520</v>
      </c>
      <c r="M373">
        <v>0</v>
      </c>
      <c r="N373">
        <v>803520</v>
      </c>
      <c r="O373">
        <v>86.8</v>
      </c>
      <c r="P373">
        <v>13.2</v>
      </c>
      <c r="Q373">
        <v>0</v>
      </c>
      <c r="R373">
        <v>4020</v>
      </c>
      <c r="S373">
        <v>0.108</v>
      </c>
      <c r="T373">
        <v>1.4999999999999999E-2</v>
      </c>
      <c r="U373">
        <v>103125</v>
      </c>
      <c r="V373">
        <v>0.86</v>
      </c>
      <c r="W373">
        <v>7.0000000000000001E-3</v>
      </c>
      <c r="X373">
        <v>0.90600000000000003</v>
      </c>
      <c r="Y373">
        <v>0.155</v>
      </c>
      <c r="Z373">
        <v>623.1</v>
      </c>
      <c r="AA373">
        <v>130851</v>
      </c>
      <c r="AB373">
        <v>103466.36992700001</v>
      </c>
      <c r="AC373">
        <v>27384.630073</v>
      </c>
      <c r="AD373">
        <v>43.949013000000001</v>
      </c>
      <c r="AE373">
        <v>15.5</v>
      </c>
      <c r="AF373">
        <v>623.1</v>
      </c>
      <c r="AG373">
        <v>101971.75165400001</v>
      </c>
      <c r="AH373">
        <v>28879.248346</v>
      </c>
      <c r="AI373">
        <v>46.347693999999997</v>
      </c>
      <c r="AJ373">
        <v>16.100000000000001</v>
      </c>
      <c r="AK373">
        <v>97679.275628999996</v>
      </c>
      <c r="AL373">
        <v>35430.69</v>
      </c>
      <c r="AM373">
        <v>55.896984000000003</v>
      </c>
      <c r="AN373" t="s">
        <v>1162</v>
      </c>
      <c r="AO373" t="s">
        <v>1163</v>
      </c>
      <c r="AR373">
        <v>0</v>
      </c>
      <c r="AS373">
        <v>0</v>
      </c>
      <c r="AT373">
        <v>372</v>
      </c>
    </row>
    <row r="374" spans="1:46" x14ac:dyDescent="0.25">
      <c r="A374">
        <v>24</v>
      </c>
      <c r="B374">
        <v>33</v>
      </c>
      <c r="C374">
        <v>803601</v>
      </c>
      <c r="D374">
        <v>24033803601</v>
      </c>
      <c r="E374">
        <v>8036.01</v>
      </c>
      <c r="F374" t="s">
        <v>1164</v>
      </c>
      <c r="G374" t="s">
        <v>47</v>
      </c>
      <c r="H374" t="s">
        <v>48</v>
      </c>
      <c r="I374">
        <v>2330209</v>
      </c>
      <c r="J374">
        <v>0</v>
      </c>
      <c r="K374">
        <v>24033803601</v>
      </c>
      <c r="L374">
        <v>803601</v>
      </c>
      <c r="M374">
        <v>0</v>
      </c>
      <c r="N374">
        <v>803601</v>
      </c>
      <c r="O374">
        <v>83.7</v>
      </c>
      <c r="P374">
        <v>16.3</v>
      </c>
      <c r="Q374">
        <v>0</v>
      </c>
      <c r="R374">
        <v>3790</v>
      </c>
      <c r="S374">
        <v>9.8000000000000004E-2</v>
      </c>
      <c r="T374">
        <v>2.8000000000000001E-2</v>
      </c>
      <c r="U374">
        <v>95943</v>
      </c>
      <c r="V374">
        <v>0.877</v>
      </c>
      <c r="W374">
        <v>8.8999999999999996E-2</v>
      </c>
      <c r="X374">
        <v>0.95399999999999996</v>
      </c>
      <c r="Y374">
        <v>0.13900000000000001</v>
      </c>
      <c r="Z374">
        <v>526.80999999999995</v>
      </c>
      <c r="AA374">
        <v>110630.1</v>
      </c>
      <c r="AB374">
        <v>77754.325402999995</v>
      </c>
      <c r="AC374">
        <v>32875.774597000003</v>
      </c>
      <c r="AD374">
        <v>62.405372999999997</v>
      </c>
      <c r="AE374">
        <v>13.9</v>
      </c>
      <c r="AF374">
        <v>526.80999999999995</v>
      </c>
      <c r="AG374">
        <v>76647.386450000005</v>
      </c>
      <c r="AH374">
        <v>33982.71355</v>
      </c>
      <c r="AI374">
        <v>64.506584000000004</v>
      </c>
      <c r="AJ374">
        <v>14.8</v>
      </c>
      <c r="AK374">
        <v>80923.673788999993</v>
      </c>
      <c r="AL374">
        <v>40661.29</v>
      </c>
      <c r="AM374">
        <v>70.229658000000001</v>
      </c>
      <c r="AN374" t="s">
        <v>1165</v>
      </c>
      <c r="AO374" t="s">
        <v>1166</v>
      </c>
      <c r="AR374">
        <v>0</v>
      </c>
      <c r="AS374">
        <v>0</v>
      </c>
      <c r="AT374">
        <v>373</v>
      </c>
    </row>
    <row r="375" spans="1:46" x14ac:dyDescent="0.25">
      <c r="A375">
        <v>51</v>
      </c>
      <c r="B375">
        <v>59</v>
      </c>
      <c r="C375">
        <v>470400</v>
      </c>
      <c r="D375">
        <v>51059470400</v>
      </c>
      <c r="E375">
        <v>4704</v>
      </c>
      <c r="F375" t="s">
        <v>1167</v>
      </c>
      <c r="G375" t="s">
        <v>47</v>
      </c>
      <c r="H375" t="s">
        <v>48</v>
      </c>
      <c r="I375">
        <v>5730465</v>
      </c>
      <c r="J375">
        <v>32781</v>
      </c>
      <c r="K375">
        <v>51059470400</v>
      </c>
      <c r="L375">
        <v>470400</v>
      </c>
      <c r="M375">
        <v>0</v>
      </c>
      <c r="N375">
        <v>470400</v>
      </c>
      <c r="O375">
        <v>95.6</v>
      </c>
      <c r="P375">
        <v>3.5</v>
      </c>
      <c r="Q375">
        <v>0.9</v>
      </c>
      <c r="R375">
        <v>4603</v>
      </c>
      <c r="S375">
        <v>5.6000000000000001E-2</v>
      </c>
      <c r="T375">
        <v>1.2999999999999999E-2</v>
      </c>
      <c r="U375">
        <v>205588</v>
      </c>
      <c r="V375">
        <v>4.0000000000000001E-3</v>
      </c>
      <c r="W375">
        <v>5.6000000000000001E-2</v>
      </c>
      <c r="X375">
        <v>0.89300000000000002</v>
      </c>
      <c r="Y375">
        <v>1.6E-2</v>
      </c>
      <c r="Z375">
        <v>73.647999999999996</v>
      </c>
      <c r="AA375">
        <v>15466.08</v>
      </c>
      <c r="AB375">
        <v>14555.987137</v>
      </c>
      <c r="AC375">
        <v>910.09286299999997</v>
      </c>
      <c r="AD375">
        <v>12.357333000000001</v>
      </c>
      <c r="AE375">
        <v>1.6</v>
      </c>
      <c r="AF375">
        <v>73.647999999999996</v>
      </c>
      <c r="AG375">
        <v>14601.579474</v>
      </c>
      <c r="AH375">
        <v>864.50052600000004</v>
      </c>
      <c r="AI375">
        <v>11.738276000000001</v>
      </c>
      <c r="AJ375">
        <v>1.7</v>
      </c>
      <c r="AK375">
        <v>11400.078089000001</v>
      </c>
      <c r="AL375">
        <v>4732.75</v>
      </c>
      <c r="AM375">
        <v>61.605924000000002</v>
      </c>
      <c r="AN375" t="s">
        <v>1168</v>
      </c>
      <c r="AO375" t="s">
        <v>1169</v>
      </c>
      <c r="AR375">
        <v>0</v>
      </c>
      <c r="AS375">
        <v>0</v>
      </c>
      <c r="AT375">
        <v>374</v>
      </c>
    </row>
    <row r="376" spans="1:46" x14ac:dyDescent="0.25">
      <c r="A376">
        <v>51</v>
      </c>
      <c r="B376">
        <v>59</v>
      </c>
      <c r="C376">
        <v>481105</v>
      </c>
      <c r="D376">
        <v>51059481105</v>
      </c>
      <c r="E376">
        <v>4811.05</v>
      </c>
      <c r="F376" t="s">
        <v>1170</v>
      </c>
      <c r="G376" t="s">
        <v>47</v>
      </c>
      <c r="H376" t="s">
        <v>48</v>
      </c>
      <c r="I376">
        <v>3367529</v>
      </c>
      <c r="J376">
        <v>16933</v>
      </c>
      <c r="K376">
        <v>51059481105</v>
      </c>
      <c r="L376">
        <v>481105</v>
      </c>
      <c r="M376">
        <v>0</v>
      </c>
      <c r="N376">
        <v>481105</v>
      </c>
      <c r="O376">
        <v>94</v>
      </c>
      <c r="P376">
        <v>5.7</v>
      </c>
      <c r="Q376">
        <v>0.2</v>
      </c>
      <c r="R376">
        <v>5269</v>
      </c>
      <c r="S376">
        <v>4.2999999999999997E-2</v>
      </c>
      <c r="T376">
        <v>1E-3</v>
      </c>
      <c r="U376">
        <v>207961</v>
      </c>
      <c r="V376">
        <v>5.3999999999999999E-2</v>
      </c>
      <c r="W376">
        <v>7.3999999999999996E-2</v>
      </c>
      <c r="X376">
        <v>0.95</v>
      </c>
      <c r="Y376">
        <v>2E-3</v>
      </c>
      <c r="Z376">
        <v>10.527462</v>
      </c>
      <c r="AA376">
        <v>2210.7670199999998</v>
      </c>
      <c r="AB376">
        <v>1450.7941760000001</v>
      </c>
      <c r="AC376">
        <v>759.97284400000001</v>
      </c>
      <c r="AD376">
        <v>72.189559000000003</v>
      </c>
      <c r="AE376">
        <v>0.2</v>
      </c>
      <c r="AF376">
        <v>10.538</v>
      </c>
      <c r="AG376">
        <v>1643.1264920000001</v>
      </c>
      <c r="AH376">
        <v>569.85350800000003</v>
      </c>
      <c r="AI376">
        <v>54.076059000000001</v>
      </c>
      <c r="AJ376">
        <v>0.9</v>
      </c>
      <c r="AK376">
        <v>9167.4736680000005</v>
      </c>
      <c r="AL376">
        <v>1437.32</v>
      </c>
      <c r="AM376">
        <v>28.462273</v>
      </c>
      <c r="AN376" t="s">
        <v>1171</v>
      </c>
      <c r="AO376" t="s">
        <v>1172</v>
      </c>
      <c r="AR376">
        <v>0</v>
      </c>
      <c r="AS376">
        <v>0</v>
      </c>
      <c r="AT376">
        <v>375</v>
      </c>
    </row>
    <row r="377" spans="1:46" x14ac:dyDescent="0.25">
      <c r="A377">
        <v>11</v>
      </c>
      <c r="B377">
        <v>1</v>
      </c>
      <c r="C377">
        <v>2301</v>
      </c>
      <c r="D377">
        <v>11001002301</v>
      </c>
      <c r="E377">
        <v>23.01</v>
      </c>
      <c r="F377" t="s">
        <v>1173</v>
      </c>
      <c r="G377" t="s">
        <v>47</v>
      </c>
      <c r="H377" t="s">
        <v>48</v>
      </c>
      <c r="I377">
        <v>412610</v>
      </c>
      <c r="J377">
        <v>0</v>
      </c>
      <c r="K377">
        <v>11001002301</v>
      </c>
      <c r="L377">
        <v>2301</v>
      </c>
      <c r="M377">
        <v>0</v>
      </c>
      <c r="N377">
        <v>2301</v>
      </c>
      <c r="O377">
        <v>51.3</v>
      </c>
      <c r="P377">
        <v>47.6</v>
      </c>
      <c r="Q377">
        <v>1.2</v>
      </c>
      <c r="R377">
        <v>2868</v>
      </c>
      <c r="S377">
        <v>0.11700000000000001</v>
      </c>
      <c r="T377">
        <v>0.14399999999999999</v>
      </c>
      <c r="U377">
        <v>66509</v>
      </c>
      <c r="V377">
        <v>0.68799999999999994</v>
      </c>
      <c r="W377">
        <v>0.114</v>
      </c>
      <c r="X377">
        <v>0.746</v>
      </c>
      <c r="Y377">
        <v>0.129</v>
      </c>
      <c r="Z377">
        <v>370.341972</v>
      </c>
      <c r="AA377">
        <v>77771.814119999995</v>
      </c>
      <c r="AB377">
        <v>36558.805082999999</v>
      </c>
      <c r="AC377">
        <v>41213.009037000003</v>
      </c>
      <c r="AD377">
        <v>111.28365700000001</v>
      </c>
      <c r="AE377">
        <v>12.9</v>
      </c>
      <c r="AF377">
        <v>369.97199999999998</v>
      </c>
      <c r="AG377">
        <v>32154.947663999999</v>
      </c>
      <c r="AH377">
        <v>45539.172336000003</v>
      </c>
      <c r="AI377">
        <v>123.088159</v>
      </c>
      <c r="AJ377">
        <v>12.9</v>
      </c>
      <c r="AK377">
        <v>33070.903351000001</v>
      </c>
      <c r="AL377">
        <v>43810.52</v>
      </c>
      <c r="AM377">
        <v>119.66751499999999</v>
      </c>
      <c r="AN377" t="s">
        <v>1174</v>
      </c>
      <c r="AO377" t="s">
        <v>1175</v>
      </c>
      <c r="AR377">
        <v>0</v>
      </c>
      <c r="AS377">
        <v>0</v>
      </c>
      <c r="AT377">
        <v>376</v>
      </c>
    </row>
    <row r="378" spans="1:46" x14ac:dyDescent="0.25">
      <c r="A378">
        <v>11</v>
      </c>
      <c r="B378">
        <v>1</v>
      </c>
      <c r="C378">
        <v>9400</v>
      </c>
      <c r="D378">
        <v>11001009400</v>
      </c>
      <c r="E378">
        <v>94</v>
      </c>
      <c r="F378" t="s">
        <v>1176</v>
      </c>
      <c r="G378" t="s">
        <v>47</v>
      </c>
      <c r="H378" t="s">
        <v>48</v>
      </c>
      <c r="I378">
        <v>1590674</v>
      </c>
      <c r="J378">
        <v>0</v>
      </c>
      <c r="K378">
        <v>11001009400</v>
      </c>
      <c r="L378">
        <v>9400</v>
      </c>
      <c r="M378">
        <v>0</v>
      </c>
      <c r="N378">
        <v>9400</v>
      </c>
      <c r="O378">
        <v>60.1</v>
      </c>
      <c r="P378">
        <v>35.5</v>
      </c>
      <c r="Q378">
        <v>4.3</v>
      </c>
      <c r="R378">
        <v>4295</v>
      </c>
      <c r="S378">
        <v>0.25700000000000001</v>
      </c>
      <c r="T378">
        <v>0.155</v>
      </c>
      <c r="U378">
        <v>69701</v>
      </c>
      <c r="V378">
        <v>0.78600000000000003</v>
      </c>
      <c r="W378">
        <v>0.106</v>
      </c>
      <c r="X378">
        <v>0.74299999999999999</v>
      </c>
      <c r="Y378">
        <v>0.21099999999999999</v>
      </c>
      <c r="Z378">
        <v>905.33875499999999</v>
      </c>
      <c r="AA378">
        <v>190121.13855</v>
      </c>
      <c r="AB378">
        <v>61143.669192000001</v>
      </c>
      <c r="AC378">
        <v>128977.469358</v>
      </c>
      <c r="AD378">
        <v>142.46321499999999</v>
      </c>
      <c r="AE378">
        <v>21.1</v>
      </c>
      <c r="AF378">
        <v>905.33875499999999</v>
      </c>
      <c r="AG378">
        <v>56660.385262999996</v>
      </c>
      <c r="AH378">
        <v>133460.753287</v>
      </c>
      <c r="AI378">
        <v>147.415266</v>
      </c>
      <c r="AJ378">
        <v>23.2</v>
      </c>
      <c r="AK378">
        <v>75877.627261999995</v>
      </c>
      <c r="AL378">
        <v>125628.29</v>
      </c>
      <c r="AM378">
        <v>130.923903</v>
      </c>
      <c r="AN378" t="s">
        <v>1177</v>
      </c>
      <c r="AO378" t="s">
        <v>1178</v>
      </c>
      <c r="AR378">
        <v>0</v>
      </c>
      <c r="AS378">
        <v>0</v>
      </c>
      <c r="AT378">
        <v>377</v>
      </c>
    </row>
    <row r="379" spans="1:46" x14ac:dyDescent="0.25">
      <c r="A379">
        <v>11</v>
      </c>
      <c r="B379">
        <v>1</v>
      </c>
      <c r="C379">
        <v>2400</v>
      </c>
      <c r="D379">
        <v>11001002400</v>
      </c>
      <c r="E379">
        <v>24</v>
      </c>
      <c r="F379" t="s">
        <v>1179</v>
      </c>
      <c r="G379" t="s">
        <v>47</v>
      </c>
      <c r="H379" t="s">
        <v>48</v>
      </c>
      <c r="I379">
        <v>556361</v>
      </c>
      <c r="J379">
        <v>0</v>
      </c>
      <c r="K379">
        <v>11001002400</v>
      </c>
      <c r="L379">
        <v>2400</v>
      </c>
      <c r="M379">
        <v>0</v>
      </c>
      <c r="N379">
        <v>2400</v>
      </c>
      <c r="O379">
        <v>44.5</v>
      </c>
      <c r="P379">
        <v>52.3</v>
      </c>
      <c r="Q379">
        <v>3.1</v>
      </c>
      <c r="R379">
        <v>3914</v>
      </c>
      <c r="S379">
        <v>0.13200000000000001</v>
      </c>
      <c r="T379">
        <v>0.122</v>
      </c>
      <c r="U379">
        <v>65227</v>
      </c>
      <c r="V379">
        <v>0.60099999999999998</v>
      </c>
      <c r="W379">
        <v>0.19700000000000001</v>
      </c>
      <c r="X379">
        <v>0.57599999999999996</v>
      </c>
      <c r="Y379">
        <v>0.13100000000000001</v>
      </c>
      <c r="Z379">
        <v>512.22126600000001</v>
      </c>
      <c r="AA379">
        <v>107566.46586</v>
      </c>
      <c r="AB379">
        <v>55129.500178000002</v>
      </c>
      <c r="AC379">
        <v>52436.965682000002</v>
      </c>
      <c r="AD379">
        <v>102.371708</v>
      </c>
      <c r="AE379">
        <v>13.1</v>
      </c>
      <c r="AF379">
        <v>512.73400000000004</v>
      </c>
      <c r="AG379">
        <v>49298.519761000003</v>
      </c>
      <c r="AH379">
        <v>58375.620239000003</v>
      </c>
      <c r="AI379">
        <v>113.85166599999999</v>
      </c>
      <c r="AJ379">
        <v>13.4</v>
      </c>
      <c r="AK379">
        <v>49788.554517999997</v>
      </c>
      <c r="AL379">
        <v>53485.25</v>
      </c>
      <c r="AM379">
        <v>108.758481</v>
      </c>
      <c r="AN379" t="s">
        <v>1180</v>
      </c>
      <c r="AO379" t="s">
        <v>1181</v>
      </c>
      <c r="AR379">
        <v>0</v>
      </c>
      <c r="AS379">
        <v>0</v>
      </c>
      <c r="AT379">
        <v>378</v>
      </c>
    </row>
    <row r="380" spans="1:46" x14ac:dyDescent="0.25">
      <c r="A380">
        <v>11</v>
      </c>
      <c r="B380">
        <v>1</v>
      </c>
      <c r="C380">
        <v>9504</v>
      </c>
      <c r="D380">
        <v>11001009504</v>
      </c>
      <c r="E380">
        <v>95.04</v>
      </c>
      <c r="F380" t="s">
        <v>1182</v>
      </c>
      <c r="G380" t="s">
        <v>47</v>
      </c>
      <c r="H380" t="s">
        <v>48</v>
      </c>
      <c r="I380">
        <v>1026344</v>
      </c>
      <c r="J380">
        <v>0</v>
      </c>
      <c r="K380">
        <v>11001009504</v>
      </c>
      <c r="L380">
        <v>9504</v>
      </c>
      <c r="M380">
        <v>0</v>
      </c>
      <c r="N380">
        <v>9504</v>
      </c>
      <c r="O380">
        <v>45</v>
      </c>
      <c r="P380">
        <v>53.2</v>
      </c>
      <c r="Q380">
        <v>1.7</v>
      </c>
      <c r="R380">
        <v>2847</v>
      </c>
      <c r="S380">
        <v>0.20300000000000001</v>
      </c>
      <c r="T380">
        <v>0.108</v>
      </c>
      <c r="U380">
        <v>61875</v>
      </c>
      <c r="V380">
        <v>0.753</v>
      </c>
      <c r="W380">
        <v>0.111</v>
      </c>
      <c r="X380">
        <v>0.46400000000000002</v>
      </c>
      <c r="Y380">
        <v>0.20300000000000001</v>
      </c>
      <c r="Z380">
        <v>577.36305900000002</v>
      </c>
      <c r="AA380">
        <v>121246.24239</v>
      </c>
      <c r="AB380">
        <v>50994.699121999998</v>
      </c>
      <c r="AC380">
        <v>70251.543267999994</v>
      </c>
      <c r="AD380">
        <v>121.676547</v>
      </c>
      <c r="AE380">
        <v>20.3</v>
      </c>
      <c r="AF380">
        <v>577.94100000000003</v>
      </c>
      <c r="AG380">
        <v>47909.106617999998</v>
      </c>
      <c r="AH380">
        <v>73458.503381999995</v>
      </c>
      <c r="AI380">
        <v>127.10381099999999</v>
      </c>
      <c r="AJ380">
        <v>21.1</v>
      </c>
      <c r="AK380">
        <v>60113.458657000003</v>
      </c>
      <c r="AL380">
        <v>65239.53</v>
      </c>
      <c r="AM380">
        <v>109.29377599999999</v>
      </c>
      <c r="AN380" t="s">
        <v>1183</v>
      </c>
      <c r="AO380" t="s">
        <v>1184</v>
      </c>
      <c r="AR380">
        <v>0</v>
      </c>
      <c r="AS380">
        <v>0</v>
      </c>
      <c r="AT380">
        <v>379</v>
      </c>
    </row>
    <row r="381" spans="1:46" x14ac:dyDescent="0.25">
      <c r="A381">
        <v>51</v>
      </c>
      <c r="B381">
        <v>59</v>
      </c>
      <c r="C381">
        <v>460200</v>
      </c>
      <c r="D381">
        <v>51059460200</v>
      </c>
      <c r="E381">
        <v>4602</v>
      </c>
      <c r="F381" t="s">
        <v>1185</v>
      </c>
      <c r="G381" t="s">
        <v>47</v>
      </c>
      <c r="H381" t="s">
        <v>48</v>
      </c>
      <c r="I381">
        <v>8104186</v>
      </c>
      <c r="J381">
        <v>42412</v>
      </c>
      <c r="K381">
        <v>51059460200</v>
      </c>
      <c r="L381">
        <v>460200</v>
      </c>
      <c r="M381">
        <v>0</v>
      </c>
      <c r="N381">
        <v>460200</v>
      </c>
      <c r="O381">
        <v>89.8</v>
      </c>
      <c r="P381">
        <v>10.1</v>
      </c>
      <c r="Q381">
        <v>0</v>
      </c>
      <c r="R381">
        <v>4151</v>
      </c>
      <c r="S381">
        <v>6.3E-2</v>
      </c>
      <c r="T381">
        <v>2.7E-2</v>
      </c>
      <c r="U381">
        <v>200694</v>
      </c>
      <c r="V381">
        <v>2E-3</v>
      </c>
      <c r="W381">
        <v>3.1E-2</v>
      </c>
      <c r="X381">
        <v>0.95499999999999996</v>
      </c>
      <c r="Y381">
        <v>0.02</v>
      </c>
      <c r="Z381">
        <v>82.936980000000005</v>
      </c>
      <c r="AA381">
        <v>17416.765800000001</v>
      </c>
      <c r="AB381">
        <v>9395.9606280000007</v>
      </c>
      <c r="AC381">
        <v>8020.8051720000003</v>
      </c>
      <c r="AD381">
        <v>96.709636000000003</v>
      </c>
      <c r="AE381">
        <v>2</v>
      </c>
      <c r="AF381">
        <v>82.936980000000005</v>
      </c>
      <c r="AG381">
        <v>10692.767688</v>
      </c>
      <c r="AH381">
        <v>6723.9981120000002</v>
      </c>
      <c r="AI381">
        <v>81.073582999999999</v>
      </c>
      <c r="AJ381">
        <v>1.9</v>
      </c>
      <c r="AK381">
        <v>13300.924985</v>
      </c>
      <c r="AL381">
        <v>2758.83</v>
      </c>
      <c r="AM381">
        <v>36.074860999999999</v>
      </c>
      <c r="AN381" t="s">
        <v>1186</v>
      </c>
      <c r="AO381" t="s">
        <v>1187</v>
      </c>
      <c r="AR381">
        <v>0</v>
      </c>
      <c r="AS381">
        <v>0</v>
      </c>
      <c r="AT381">
        <v>380</v>
      </c>
    </row>
    <row r="382" spans="1:46" x14ac:dyDescent="0.25">
      <c r="A382">
        <v>11</v>
      </c>
      <c r="B382">
        <v>1</v>
      </c>
      <c r="C382">
        <v>1002</v>
      </c>
      <c r="D382">
        <v>11001001002</v>
      </c>
      <c r="E382">
        <v>10.02</v>
      </c>
      <c r="F382" t="s">
        <v>1188</v>
      </c>
      <c r="G382" t="s">
        <v>47</v>
      </c>
      <c r="H382" t="s">
        <v>48</v>
      </c>
      <c r="I382">
        <v>889586</v>
      </c>
      <c r="J382">
        <v>137</v>
      </c>
      <c r="K382">
        <v>11001001002</v>
      </c>
      <c r="L382">
        <v>1002</v>
      </c>
      <c r="M382">
        <v>0</v>
      </c>
      <c r="N382">
        <v>1002</v>
      </c>
      <c r="O382">
        <v>48.2</v>
      </c>
      <c r="P382">
        <v>34.1</v>
      </c>
      <c r="Q382">
        <v>17.600000000000001</v>
      </c>
      <c r="R382">
        <v>3299</v>
      </c>
      <c r="S382">
        <v>3.4000000000000002E-2</v>
      </c>
      <c r="T382">
        <v>0.26800000000000002</v>
      </c>
      <c r="U382">
        <v>84063</v>
      </c>
      <c r="V382">
        <v>7.0000000000000007E-2</v>
      </c>
      <c r="W382">
        <v>7.3999999999999996E-2</v>
      </c>
      <c r="X382">
        <v>0.42799999999999999</v>
      </c>
      <c r="Y382">
        <v>8.7999999999999995E-2</v>
      </c>
      <c r="Z382">
        <v>290.02168799999998</v>
      </c>
      <c r="AA382">
        <v>60904.554479999999</v>
      </c>
      <c r="AB382">
        <v>45583.607083000003</v>
      </c>
      <c r="AC382">
        <v>15320.947397</v>
      </c>
      <c r="AD382">
        <v>52.826901999999997</v>
      </c>
      <c r="AE382">
        <v>8.8000000000000007</v>
      </c>
      <c r="AF382">
        <v>290.31200000000001</v>
      </c>
      <c r="AG382">
        <v>44105.257334000002</v>
      </c>
      <c r="AH382">
        <v>16860.262665999999</v>
      </c>
      <c r="AI382">
        <v>58.076355</v>
      </c>
      <c r="AJ382">
        <v>6.3</v>
      </c>
      <c r="AK382">
        <v>27524.224988999998</v>
      </c>
      <c r="AL382">
        <v>14070.9</v>
      </c>
      <c r="AM382">
        <v>71.039293999999998</v>
      </c>
      <c r="AN382" t="s">
        <v>1189</v>
      </c>
      <c r="AO382" t="s">
        <v>1190</v>
      </c>
      <c r="AR382">
        <v>0</v>
      </c>
      <c r="AS382">
        <v>0</v>
      </c>
      <c r="AT382">
        <v>381</v>
      </c>
    </row>
    <row r="383" spans="1:46" x14ac:dyDescent="0.25">
      <c r="A383">
        <v>51</v>
      </c>
      <c r="B383">
        <v>59</v>
      </c>
      <c r="C383">
        <v>470600</v>
      </c>
      <c r="D383">
        <v>51059470600</v>
      </c>
      <c r="E383">
        <v>4706</v>
      </c>
      <c r="F383" t="s">
        <v>1191</v>
      </c>
      <c r="G383" t="s">
        <v>47</v>
      </c>
      <c r="H383" t="s">
        <v>48</v>
      </c>
      <c r="I383">
        <v>2419147</v>
      </c>
      <c r="J383">
        <v>13553</v>
      </c>
      <c r="K383">
        <v>51059470600</v>
      </c>
      <c r="L383">
        <v>470600</v>
      </c>
      <c r="M383">
        <v>0</v>
      </c>
      <c r="N383">
        <v>470600</v>
      </c>
      <c r="O383">
        <v>91.5</v>
      </c>
      <c r="P383">
        <v>5.0999999999999996</v>
      </c>
      <c r="Q383">
        <v>3.4</v>
      </c>
      <c r="R383">
        <v>2673</v>
      </c>
      <c r="S383">
        <v>8.5000000000000006E-2</v>
      </c>
      <c r="T383">
        <v>2.3E-2</v>
      </c>
      <c r="U383">
        <v>181786</v>
      </c>
      <c r="V383">
        <v>7.0000000000000001E-3</v>
      </c>
      <c r="W383">
        <v>3.2000000000000001E-2</v>
      </c>
      <c r="X383">
        <v>0.748</v>
      </c>
      <c r="Y383">
        <v>5.8000000000000003E-2</v>
      </c>
      <c r="Z383">
        <v>155.03399999999999</v>
      </c>
      <c r="AA383">
        <v>32557.14</v>
      </c>
      <c r="AB383">
        <v>31365.793874999999</v>
      </c>
      <c r="AC383">
        <v>1191.346125</v>
      </c>
      <c r="AD383">
        <v>7.684418</v>
      </c>
      <c r="AE383">
        <v>5.8</v>
      </c>
      <c r="AF383">
        <v>155.18903399999999</v>
      </c>
      <c r="AG383">
        <v>31529.382984</v>
      </c>
      <c r="AH383">
        <v>1060.3141559999999</v>
      </c>
      <c r="AI383">
        <v>6.8324040000000004</v>
      </c>
      <c r="AJ383">
        <v>7.1</v>
      </c>
      <c r="AK383">
        <v>32433.271219999999</v>
      </c>
      <c r="AL383">
        <v>8077.2</v>
      </c>
      <c r="AM383">
        <v>41.870947000000001</v>
      </c>
      <c r="AN383" t="s">
        <v>1192</v>
      </c>
      <c r="AO383" t="s">
        <v>1193</v>
      </c>
      <c r="AR383">
        <v>0</v>
      </c>
      <c r="AS383">
        <v>0</v>
      </c>
      <c r="AT383">
        <v>382</v>
      </c>
    </row>
    <row r="384" spans="1:46" x14ac:dyDescent="0.25">
      <c r="A384">
        <v>24</v>
      </c>
      <c r="B384">
        <v>33</v>
      </c>
      <c r="C384">
        <v>804102</v>
      </c>
      <c r="D384">
        <v>24033804102</v>
      </c>
      <c r="E384">
        <v>8041.02</v>
      </c>
      <c r="F384" t="s">
        <v>1194</v>
      </c>
      <c r="G384" t="s">
        <v>47</v>
      </c>
      <c r="H384" t="s">
        <v>48</v>
      </c>
      <c r="I384">
        <v>2138131</v>
      </c>
      <c r="J384">
        <v>0</v>
      </c>
      <c r="K384">
        <v>24033804102</v>
      </c>
      <c r="L384">
        <v>804102</v>
      </c>
      <c r="M384">
        <v>0</v>
      </c>
      <c r="N384">
        <v>804102</v>
      </c>
      <c r="O384">
        <v>78.599999999999994</v>
      </c>
      <c r="P384">
        <v>19.100000000000001</v>
      </c>
      <c r="Q384">
        <v>2.4</v>
      </c>
      <c r="R384">
        <v>5926</v>
      </c>
      <c r="S384">
        <v>0.155</v>
      </c>
      <c r="T384">
        <v>0.151</v>
      </c>
      <c r="U384">
        <v>53888</v>
      </c>
      <c r="V384">
        <v>0.69599999999999995</v>
      </c>
      <c r="W384">
        <v>0.24</v>
      </c>
      <c r="X384">
        <v>0.59299999999999997</v>
      </c>
      <c r="Y384">
        <v>0.20200000000000001</v>
      </c>
      <c r="Z384">
        <v>1198.2490519999999</v>
      </c>
      <c r="AA384">
        <v>251632.30092000001</v>
      </c>
      <c r="AB384">
        <v>113741.770342</v>
      </c>
      <c r="AC384">
        <v>137890.53057800001</v>
      </c>
      <c r="AD384">
        <v>115.07668700000001</v>
      </c>
      <c r="AE384">
        <v>20.2</v>
      </c>
      <c r="AF384">
        <v>1195.8549479999999</v>
      </c>
      <c r="AG384">
        <v>118890.453918</v>
      </c>
      <c r="AH384">
        <v>132239.085162</v>
      </c>
      <c r="AI384">
        <v>110.581208</v>
      </c>
      <c r="AJ384">
        <v>21.9</v>
      </c>
      <c r="AK384">
        <v>138912.55305300001</v>
      </c>
      <c r="AL384">
        <v>133164.29</v>
      </c>
      <c r="AM384">
        <v>102.781627</v>
      </c>
      <c r="AN384" t="s">
        <v>1195</v>
      </c>
      <c r="AO384" t="s">
        <v>1196</v>
      </c>
      <c r="AR384">
        <v>0</v>
      </c>
      <c r="AS384">
        <v>0</v>
      </c>
      <c r="AT384">
        <v>383</v>
      </c>
    </row>
    <row r="385" spans="1:46" x14ac:dyDescent="0.25">
      <c r="A385">
        <v>24</v>
      </c>
      <c r="B385">
        <v>33</v>
      </c>
      <c r="C385">
        <v>800520</v>
      </c>
      <c r="D385">
        <v>24033800520</v>
      </c>
      <c r="E385">
        <v>8005.2</v>
      </c>
      <c r="F385" t="s">
        <v>1197</v>
      </c>
      <c r="G385" t="s">
        <v>47</v>
      </c>
      <c r="H385" t="s">
        <v>48</v>
      </c>
      <c r="I385">
        <v>637971</v>
      </c>
      <c r="J385">
        <v>0</v>
      </c>
      <c r="K385">
        <v>24033800520</v>
      </c>
      <c r="L385">
        <v>800520</v>
      </c>
      <c r="M385">
        <v>0</v>
      </c>
      <c r="N385">
        <v>800520</v>
      </c>
      <c r="O385">
        <v>80.599999999999994</v>
      </c>
      <c r="P385">
        <v>18.100000000000001</v>
      </c>
      <c r="Q385">
        <v>1.3</v>
      </c>
      <c r="R385">
        <v>1906</v>
      </c>
      <c r="S385">
        <v>0.109</v>
      </c>
      <c r="T385">
        <v>2.4E-2</v>
      </c>
      <c r="U385">
        <v>99702</v>
      </c>
      <c r="V385">
        <v>0.93200000000000005</v>
      </c>
      <c r="W385">
        <v>3.0000000000000001E-3</v>
      </c>
      <c r="X385">
        <v>0.73199999999999998</v>
      </c>
      <c r="Y385">
        <v>0.182</v>
      </c>
      <c r="Z385">
        <v>346.892</v>
      </c>
      <c r="AA385">
        <v>72847.320000000007</v>
      </c>
      <c r="AB385">
        <v>60961.840807</v>
      </c>
      <c r="AC385">
        <v>11885.479192999999</v>
      </c>
      <c r="AD385">
        <v>34.262765000000002</v>
      </c>
      <c r="AE385">
        <v>18.2</v>
      </c>
      <c r="AF385">
        <v>346.892</v>
      </c>
      <c r="AG385">
        <v>62062.219353</v>
      </c>
      <c r="AH385">
        <v>10785.100646999999</v>
      </c>
      <c r="AI385">
        <v>31.090658000000001</v>
      </c>
      <c r="AJ385">
        <v>17.100000000000001</v>
      </c>
      <c r="AK385">
        <v>64341.821236999996</v>
      </c>
      <c r="AL385">
        <v>4605.38</v>
      </c>
      <c r="AM385">
        <v>14.027104</v>
      </c>
      <c r="AN385" t="s">
        <v>1198</v>
      </c>
      <c r="AO385" t="s">
        <v>1199</v>
      </c>
      <c r="AR385">
        <v>0</v>
      </c>
      <c r="AS385">
        <v>0</v>
      </c>
      <c r="AT385">
        <v>384</v>
      </c>
    </row>
    <row r="386" spans="1:46" x14ac:dyDescent="0.25">
      <c r="A386">
        <v>24</v>
      </c>
      <c r="B386">
        <v>33</v>
      </c>
      <c r="C386">
        <v>804400</v>
      </c>
      <c r="D386">
        <v>24033804400</v>
      </c>
      <c r="E386">
        <v>8044</v>
      </c>
      <c r="F386" t="s">
        <v>1200</v>
      </c>
      <c r="G386" t="s">
        <v>47</v>
      </c>
      <c r="H386" t="s">
        <v>48</v>
      </c>
      <c r="I386">
        <v>2605675</v>
      </c>
      <c r="J386">
        <v>79449</v>
      </c>
      <c r="K386">
        <v>24033804400</v>
      </c>
      <c r="L386">
        <v>804400</v>
      </c>
      <c r="M386">
        <v>0</v>
      </c>
      <c r="N386">
        <v>804400</v>
      </c>
      <c r="O386">
        <v>77.2</v>
      </c>
      <c r="P386">
        <v>18.8</v>
      </c>
      <c r="Q386">
        <v>3.9</v>
      </c>
      <c r="R386">
        <v>2509</v>
      </c>
      <c r="S386">
        <v>0.104</v>
      </c>
      <c r="T386">
        <v>0.14699999999999999</v>
      </c>
      <c r="U386">
        <v>56875</v>
      </c>
      <c r="V386">
        <v>0.442</v>
      </c>
      <c r="W386">
        <v>0.41</v>
      </c>
      <c r="X386">
        <v>0.71099999999999997</v>
      </c>
      <c r="Y386">
        <v>0.11700000000000001</v>
      </c>
      <c r="Z386">
        <v>293.25944700000002</v>
      </c>
      <c r="AA386">
        <v>61584.483869999996</v>
      </c>
      <c r="AB386">
        <v>12170.974034000001</v>
      </c>
      <c r="AC386">
        <v>49413.509835999997</v>
      </c>
      <c r="AD386">
        <v>168.497589</v>
      </c>
      <c r="AE386">
        <v>11.7</v>
      </c>
      <c r="AF386">
        <v>293.25944700000002</v>
      </c>
      <c r="AG386">
        <v>11076.281645999999</v>
      </c>
      <c r="AH386">
        <v>50508.202224000001</v>
      </c>
      <c r="AI386">
        <v>172.230435</v>
      </c>
      <c r="AJ386">
        <v>14.4</v>
      </c>
      <c r="AK386">
        <v>30727.083449999998</v>
      </c>
      <c r="AL386">
        <v>48380.76</v>
      </c>
      <c r="AM386">
        <v>128.431757</v>
      </c>
      <c r="AN386" t="s">
        <v>1201</v>
      </c>
      <c r="AO386" t="s">
        <v>1202</v>
      </c>
      <c r="AR386">
        <v>0</v>
      </c>
      <c r="AS386">
        <v>0</v>
      </c>
      <c r="AT386">
        <v>385</v>
      </c>
    </row>
    <row r="387" spans="1:46" x14ac:dyDescent="0.25">
      <c r="A387">
        <v>51</v>
      </c>
      <c r="B387">
        <v>153</v>
      </c>
      <c r="C387">
        <v>901509</v>
      </c>
      <c r="D387">
        <v>51153901509</v>
      </c>
      <c r="E387">
        <v>9015.09</v>
      </c>
      <c r="F387" t="s">
        <v>1203</v>
      </c>
      <c r="G387" t="s">
        <v>47</v>
      </c>
      <c r="H387" t="s">
        <v>48</v>
      </c>
      <c r="I387">
        <v>62559520</v>
      </c>
      <c r="J387">
        <v>435118</v>
      </c>
      <c r="K387">
        <v>51153901509</v>
      </c>
      <c r="L387">
        <v>901509</v>
      </c>
      <c r="M387">
        <v>0</v>
      </c>
      <c r="N387">
        <v>901509</v>
      </c>
      <c r="O387">
        <v>94.9</v>
      </c>
      <c r="P387">
        <v>4.4000000000000004</v>
      </c>
      <c r="Q387">
        <v>0.8</v>
      </c>
      <c r="R387">
        <v>4786</v>
      </c>
      <c r="S387">
        <v>5.3999999999999999E-2</v>
      </c>
      <c r="T387">
        <v>3.4000000000000002E-2</v>
      </c>
      <c r="U387">
        <v>123843</v>
      </c>
      <c r="V387">
        <v>1.4999999999999999E-2</v>
      </c>
      <c r="W387">
        <v>7.1999999999999995E-2</v>
      </c>
      <c r="X387">
        <v>0.92200000000000004</v>
      </c>
      <c r="Y387">
        <v>3.9E-2</v>
      </c>
      <c r="Z387">
        <v>186.840654</v>
      </c>
      <c r="AA387">
        <v>39236.537340000003</v>
      </c>
      <c r="AB387">
        <v>35684.899892000001</v>
      </c>
      <c r="AC387">
        <v>3551.6374479999999</v>
      </c>
      <c r="AD387">
        <v>19.008911000000001</v>
      </c>
      <c r="AE387">
        <v>3.9</v>
      </c>
      <c r="AF387">
        <v>186.654</v>
      </c>
      <c r="AG387">
        <v>36477.567711999996</v>
      </c>
      <c r="AH387">
        <v>2719.7722880000001</v>
      </c>
      <c r="AI387">
        <v>14.571197</v>
      </c>
      <c r="AJ387">
        <v>3.3</v>
      </c>
      <c r="AK387">
        <v>29435.848281999999</v>
      </c>
      <c r="AL387">
        <v>598.77</v>
      </c>
      <c r="AM387">
        <v>4.1865709999999998</v>
      </c>
      <c r="AN387" t="s">
        <v>1204</v>
      </c>
      <c r="AO387" t="s">
        <v>1205</v>
      </c>
      <c r="AR387">
        <v>0</v>
      </c>
      <c r="AS387">
        <v>0</v>
      </c>
      <c r="AT387">
        <v>386</v>
      </c>
    </row>
    <row r="388" spans="1:46" x14ac:dyDescent="0.25">
      <c r="A388">
        <v>11</v>
      </c>
      <c r="B388">
        <v>1</v>
      </c>
      <c r="C388">
        <v>2302</v>
      </c>
      <c r="D388">
        <v>11001002302</v>
      </c>
      <c r="E388">
        <v>23.02</v>
      </c>
      <c r="F388" t="s">
        <v>1206</v>
      </c>
      <c r="G388" t="s">
        <v>47</v>
      </c>
      <c r="H388" t="s">
        <v>48</v>
      </c>
      <c r="I388">
        <v>2010128</v>
      </c>
      <c r="J388">
        <v>5298</v>
      </c>
      <c r="K388">
        <v>11001002302</v>
      </c>
      <c r="L388">
        <v>2302</v>
      </c>
      <c r="M388">
        <v>0</v>
      </c>
      <c r="N388">
        <v>2302</v>
      </c>
      <c r="O388">
        <v>56</v>
      </c>
      <c r="P388">
        <v>40.9</v>
      </c>
      <c r="Q388">
        <v>3.1</v>
      </c>
      <c r="R388">
        <v>1808</v>
      </c>
      <c r="S388">
        <v>5.0000000000000001E-3</v>
      </c>
      <c r="T388">
        <v>0.34300000000000003</v>
      </c>
      <c r="U388">
        <v>60263</v>
      </c>
      <c r="V388">
        <v>0.57599999999999996</v>
      </c>
      <c r="W388">
        <v>8.0000000000000002E-3</v>
      </c>
      <c r="X388">
        <v>0.19400000000000001</v>
      </c>
      <c r="Y388">
        <v>0.17</v>
      </c>
      <c r="Z388">
        <v>307.36</v>
      </c>
      <c r="AA388">
        <v>64545.599999999999</v>
      </c>
      <c r="AB388">
        <v>25992.014528</v>
      </c>
      <c r="AC388">
        <v>38553.585471999999</v>
      </c>
      <c r="AD388">
        <v>125.434622</v>
      </c>
      <c r="AE388">
        <v>17</v>
      </c>
      <c r="AF388">
        <v>307.05264</v>
      </c>
      <c r="AG388">
        <v>22957.217584000002</v>
      </c>
      <c r="AH388">
        <v>41523.836816000003</v>
      </c>
      <c r="AI388">
        <v>135.23361</v>
      </c>
      <c r="AJ388">
        <v>16.100000000000001</v>
      </c>
      <c r="AK388">
        <v>23033.115467</v>
      </c>
      <c r="AL388">
        <v>32651.95</v>
      </c>
      <c r="AM388">
        <v>123.13732299999999</v>
      </c>
      <c r="AN388" t="s">
        <v>1207</v>
      </c>
      <c r="AO388" t="s">
        <v>1208</v>
      </c>
      <c r="AR388">
        <v>0</v>
      </c>
      <c r="AS388">
        <v>0</v>
      </c>
      <c r="AT388">
        <v>387</v>
      </c>
    </row>
    <row r="389" spans="1:46" x14ac:dyDescent="0.25">
      <c r="A389">
        <v>51</v>
      </c>
      <c r="B389">
        <v>59</v>
      </c>
      <c r="C389">
        <v>482302</v>
      </c>
      <c r="D389">
        <v>51059482302</v>
      </c>
      <c r="E389">
        <v>4823.0200000000004</v>
      </c>
      <c r="F389" t="s">
        <v>1209</v>
      </c>
      <c r="G389" t="s">
        <v>47</v>
      </c>
      <c r="H389" t="s">
        <v>48</v>
      </c>
      <c r="I389">
        <v>769189</v>
      </c>
      <c r="J389">
        <v>0</v>
      </c>
      <c r="K389">
        <v>51059482302</v>
      </c>
      <c r="L389">
        <v>482302</v>
      </c>
      <c r="M389">
        <v>0</v>
      </c>
      <c r="N389">
        <v>482302</v>
      </c>
      <c r="O389">
        <v>84.5</v>
      </c>
      <c r="P389">
        <v>10</v>
      </c>
      <c r="Q389">
        <v>5.5</v>
      </c>
      <c r="R389">
        <v>4836</v>
      </c>
      <c r="S389">
        <v>0.16900000000000001</v>
      </c>
      <c r="T389">
        <v>0.253</v>
      </c>
      <c r="U389">
        <v>71208</v>
      </c>
      <c r="V389">
        <v>0.27600000000000002</v>
      </c>
      <c r="W389">
        <v>0.33700000000000002</v>
      </c>
      <c r="X389">
        <v>0.4</v>
      </c>
      <c r="Y389">
        <v>0.19</v>
      </c>
      <c r="Z389">
        <v>918.84</v>
      </c>
      <c r="AA389">
        <v>192956.4</v>
      </c>
      <c r="AB389">
        <v>138457.97485200001</v>
      </c>
      <c r="AC389">
        <v>54498.425148000002</v>
      </c>
      <c r="AD389">
        <v>59.312204000000001</v>
      </c>
      <c r="AE389">
        <v>19</v>
      </c>
      <c r="AF389">
        <v>919.75883999999996</v>
      </c>
      <c r="AG389">
        <v>151511.748792</v>
      </c>
      <c r="AH389">
        <v>41637.607607999998</v>
      </c>
      <c r="AI389">
        <v>45.270136000000001</v>
      </c>
      <c r="AJ389">
        <v>19.399999999999999</v>
      </c>
      <c r="AK389">
        <v>155394.148434</v>
      </c>
      <c r="AL389">
        <v>30502.47</v>
      </c>
      <c r="AM389">
        <v>34.457428</v>
      </c>
      <c r="AN389" t="s">
        <v>1210</v>
      </c>
      <c r="AO389" t="s">
        <v>1211</v>
      </c>
      <c r="AR389">
        <v>0</v>
      </c>
      <c r="AS389">
        <v>0</v>
      </c>
      <c r="AT389">
        <v>388</v>
      </c>
    </row>
    <row r="390" spans="1:46" x14ac:dyDescent="0.25">
      <c r="A390">
        <v>24</v>
      </c>
      <c r="B390">
        <v>33</v>
      </c>
      <c r="C390">
        <v>803509</v>
      </c>
      <c r="D390">
        <v>24033803509</v>
      </c>
      <c r="E390">
        <v>8035.09</v>
      </c>
      <c r="F390" t="s">
        <v>1212</v>
      </c>
      <c r="G390" t="s">
        <v>47</v>
      </c>
      <c r="H390" t="s">
        <v>48</v>
      </c>
      <c r="I390">
        <v>2224143</v>
      </c>
      <c r="J390">
        <v>3091</v>
      </c>
      <c r="K390">
        <v>24033803509</v>
      </c>
      <c r="L390">
        <v>803509</v>
      </c>
      <c r="M390">
        <v>0</v>
      </c>
      <c r="N390">
        <v>803509</v>
      </c>
      <c r="O390">
        <v>69.599999999999994</v>
      </c>
      <c r="P390">
        <v>20.9</v>
      </c>
      <c r="Q390">
        <v>9.5</v>
      </c>
      <c r="R390">
        <v>3194</v>
      </c>
      <c r="S390">
        <v>0.129</v>
      </c>
      <c r="T390">
        <v>0.20599999999999999</v>
      </c>
      <c r="U390">
        <v>45721</v>
      </c>
      <c r="V390">
        <v>0.84499999999999997</v>
      </c>
      <c r="W390">
        <v>0.14499999999999999</v>
      </c>
      <c r="X390">
        <v>8.4000000000000005E-2</v>
      </c>
      <c r="Y390">
        <v>0.27900000000000003</v>
      </c>
      <c r="Z390">
        <v>891.12599999999998</v>
      </c>
      <c r="AA390">
        <v>187136.46</v>
      </c>
      <c r="AB390">
        <v>100457.450664</v>
      </c>
      <c r="AC390">
        <v>86679.009336000003</v>
      </c>
      <c r="AD390">
        <v>97.269084000000007</v>
      </c>
      <c r="AE390">
        <v>27.9</v>
      </c>
      <c r="AF390">
        <v>891.12599999999998</v>
      </c>
      <c r="AG390">
        <v>105500.079487</v>
      </c>
      <c r="AH390">
        <v>81636.380512999996</v>
      </c>
      <c r="AI390">
        <v>91.610367999999994</v>
      </c>
      <c r="AJ390">
        <v>28.7</v>
      </c>
      <c r="AK390">
        <v>107028.51575799999</v>
      </c>
      <c r="AL390">
        <v>75469.039999999994</v>
      </c>
      <c r="AM390">
        <v>86.842252999999999</v>
      </c>
      <c r="AN390" t="s">
        <v>1213</v>
      </c>
      <c r="AO390" t="s">
        <v>1214</v>
      </c>
      <c r="AR390">
        <v>0</v>
      </c>
      <c r="AS390">
        <v>0</v>
      </c>
      <c r="AT390">
        <v>389</v>
      </c>
    </row>
    <row r="391" spans="1:46" x14ac:dyDescent="0.25">
      <c r="A391">
        <v>11</v>
      </c>
      <c r="B391">
        <v>1</v>
      </c>
      <c r="C391">
        <v>600</v>
      </c>
      <c r="D391">
        <v>11001000600</v>
      </c>
      <c r="E391">
        <v>6</v>
      </c>
      <c r="F391" t="s">
        <v>1215</v>
      </c>
      <c r="G391" t="s">
        <v>47</v>
      </c>
      <c r="H391" t="s">
        <v>48</v>
      </c>
      <c r="I391">
        <v>1442828</v>
      </c>
      <c r="J391">
        <v>71</v>
      </c>
      <c r="K391">
        <v>11001000600</v>
      </c>
      <c r="L391">
        <v>600</v>
      </c>
      <c r="M391">
        <v>0</v>
      </c>
      <c r="N391">
        <v>600</v>
      </c>
      <c r="O391">
        <v>46.3</v>
      </c>
      <c r="P391">
        <v>46.7</v>
      </c>
      <c r="Q391">
        <v>7</v>
      </c>
      <c r="R391">
        <v>4479</v>
      </c>
      <c r="S391">
        <v>2.8000000000000001E-2</v>
      </c>
      <c r="T391">
        <v>0.109</v>
      </c>
      <c r="U391">
        <v>125921</v>
      </c>
      <c r="V391">
        <v>8.4000000000000005E-2</v>
      </c>
      <c r="W391">
        <v>9.5000000000000001E-2</v>
      </c>
      <c r="X391">
        <v>0.69299999999999995</v>
      </c>
      <c r="Y391">
        <v>1.4999999999999999E-2</v>
      </c>
      <c r="Z391">
        <v>67.185000000000002</v>
      </c>
      <c r="AA391">
        <v>14108.85</v>
      </c>
      <c r="AB391">
        <v>9767.3889390000004</v>
      </c>
      <c r="AC391">
        <v>4341.461061</v>
      </c>
      <c r="AD391">
        <v>64.619499000000005</v>
      </c>
      <c r="AE391">
        <v>1.5</v>
      </c>
      <c r="AF391">
        <v>67.252184999999997</v>
      </c>
      <c r="AG391">
        <v>8848.0309410000009</v>
      </c>
      <c r="AH391">
        <v>5274.927909</v>
      </c>
      <c r="AI391">
        <v>78.435040999999998</v>
      </c>
      <c r="AJ391">
        <v>1.1000000000000001</v>
      </c>
      <c r="AK391">
        <v>6622.2636689999999</v>
      </c>
      <c r="AL391">
        <v>3708.06</v>
      </c>
      <c r="AM391">
        <v>75.379255000000001</v>
      </c>
      <c r="AN391" t="s">
        <v>1216</v>
      </c>
      <c r="AO391" t="s">
        <v>1217</v>
      </c>
      <c r="AR391">
        <v>0</v>
      </c>
      <c r="AS391">
        <v>0</v>
      </c>
      <c r="AT391">
        <v>390</v>
      </c>
    </row>
    <row r="392" spans="1:46" x14ac:dyDescent="0.25">
      <c r="A392">
        <v>51</v>
      </c>
      <c r="B392">
        <v>59</v>
      </c>
      <c r="C392">
        <v>482303</v>
      </c>
      <c r="D392">
        <v>51059482303</v>
      </c>
      <c r="E392">
        <v>4823.03</v>
      </c>
      <c r="F392" t="s">
        <v>1218</v>
      </c>
      <c r="G392" t="s">
        <v>47</v>
      </c>
      <c r="H392" t="s">
        <v>48</v>
      </c>
      <c r="I392">
        <v>1635414</v>
      </c>
      <c r="J392">
        <v>85653</v>
      </c>
      <c r="K392">
        <v>51059482303</v>
      </c>
      <c r="L392">
        <v>482303</v>
      </c>
      <c r="M392">
        <v>0</v>
      </c>
      <c r="N392">
        <v>482303</v>
      </c>
      <c r="O392">
        <v>91</v>
      </c>
      <c r="P392">
        <v>8.1999999999999993</v>
      </c>
      <c r="Q392">
        <v>0.9</v>
      </c>
      <c r="R392">
        <v>3512</v>
      </c>
      <c r="S392">
        <v>2.8000000000000001E-2</v>
      </c>
      <c r="T392">
        <v>2.3E-2</v>
      </c>
      <c r="U392">
        <v>120448</v>
      </c>
      <c r="V392">
        <v>3.5999999999999997E-2</v>
      </c>
      <c r="W392">
        <v>0.109</v>
      </c>
      <c r="X392">
        <v>0.71499999999999997</v>
      </c>
      <c r="Y392">
        <v>4.2999999999999997E-2</v>
      </c>
      <c r="Z392">
        <v>151.16701599999999</v>
      </c>
      <c r="AA392">
        <v>31745.073359999999</v>
      </c>
      <c r="AB392">
        <v>25451.312081</v>
      </c>
      <c r="AC392">
        <v>6293.7612790000003</v>
      </c>
      <c r="AD392">
        <v>41.634487999999997</v>
      </c>
      <c r="AE392">
        <v>4.3</v>
      </c>
      <c r="AF392">
        <v>151.01599999999999</v>
      </c>
      <c r="AG392">
        <v>26904.208599000001</v>
      </c>
      <c r="AH392">
        <v>4809.1514010000001</v>
      </c>
      <c r="AI392">
        <v>31.845310000000001</v>
      </c>
      <c r="AJ392">
        <v>4.2</v>
      </c>
      <c r="AK392">
        <v>23444.620294</v>
      </c>
      <c r="AL392">
        <v>7707.62</v>
      </c>
      <c r="AM392">
        <v>51.957745000000003</v>
      </c>
      <c r="AN392" t="s">
        <v>1219</v>
      </c>
      <c r="AO392" t="s">
        <v>1220</v>
      </c>
      <c r="AR392">
        <v>0</v>
      </c>
      <c r="AS392">
        <v>0</v>
      </c>
      <c r="AT392">
        <v>391</v>
      </c>
    </row>
    <row r="393" spans="1:46" x14ac:dyDescent="0.25">
      <c r="A393">
        <v>11</v>
      </c>
      <c r="B393">
        <v>1</v>
      </c>
      <c r="C393">
        <v>2502</v>
      </c>
      <c r="D393">
        <v>11001002502</v>
      </c>
      <c r="E393">
        <v>25.02</v>
      </c>
      <c r="F393" t="s">
        <v>1221</v>
      </c>
      <c r="G393" t="s">
        <v>47</v>
      </c>
      <c r="H393" t="s">
        <v>48</v>
      </c>
      <c r="I393">
        <v>604505</v>
      </c>
      <c r="J393">
        <v>0</v>
      </c>
      <c r="K393">
        <v>11001002502</v>
      </c>
      <c r="L393">
        <v>2502</v>
      </c>
      <c r="M393">
        <v>0</v>
      </c>
      <c r="N393">
        <v>2502</v>
      </c>
      <c r="O393">
        <v>45.6</v>
      </c>
      <c r="P393">
        <v>52</v>
      </c>
      <c r="Q393">
        <v>2.5</v>
      </c>
      <c r="R393">
        <v>5509</v>
      </c>
      <c r="S393">
        <v>8.5000000000000006E-2</v>
      </c>
      <c r="T393">
        <v>0.151</v>
      </c>
      <c r="U393">
        <v>54018</v>
      </c>
      <c r="V393">
        <v>0.49099999999999999</v>
      </c>
      <c r="W393">
        <v>0.36399999999999999</v>
      </c>
      <c r="X393">
        <v>0.30299999999999999</v>
      </c>
      <c r="Y393">
        <v>0.11</v>
      </c>
      <c r="Z393">
        <v>606.59599000000003</v>
      </c>
      <c r="AA393">
        <v>127385.15790000001</v>
      </c>
      <c r="AB393">
        <v>65482.088942000002</v>
      </c>
      <c r="AC393">
        <v>61903.068958000003</v>
      </c>
      <c r="AD393">
        <v>102.049915</v>
      </c>
      <c r="AE393">
        <v>11</v>
      </c>
      <c r="AF393">
        <v>605.99</v>
      </c>
      <c r="AG393">
        <v>55872.400995999997</v>
      </c>
      <c r="AH393">
        <v>71385.499003999998</v>
      </c>
      <c r="AI393">
        <v>117.799797</v>
      </c>
      <c r="AJ393">
        <v>12.9</v>
      </c>
      <c r="AK393">
        <v>63323.832880000002</v>
      </c>
      <c r="AL393">
        <v>72424.160000000003</v>
      </c>
      <c r="AM393">
        <v>112.039029</v>
      </c>
      <c r="AN393" t="s">
        <v>1222</v>
      </c>
      <c r="AO393" t="s">
        <v>1223</v>
      </c>
      <c r="AR393">
        <v>0</v>
      </c>
      <c r="AS393">
        <v>0</v>
      </c>
      <c r="AT393">
        <v>392</v>
      </c>
    </row>
    <row r="394" spans="1:46" x14ac:dyDescent="0.25">
      <c r="A394">
        <v>24</v>
      </c>
      <c r="B394">
        <v>33</v>
      </c>
      <c r="C394">
        <v>800519</v>
      </c>
      <c r="D394">
        <v>24033800519</v>
      </c>
      <c r="E394">
        <v>8005.19</v>
      </c>
      <c r="F394" t="s">
        <v>1224</v>
      </c>
      <c r="G394" t="s">
        <v>47</v>
      </c>
      <c r="H394" t="s">
        <v>48</v>
      </c>
      <c r="I394">
        <v>3124034</v>
      </c>
      <c r="J394">
        <v>0</v>
      </c>
      <c r="K394">
        <v>24033800519</v>
      </c>
      <c r="L394">
        <v>800519</v>
      </c>
      <c r="M394">
        <v>0</v>
      </c>
      <c r="N394">
        <v>800519</v>
      </c>
      <c r="O394">
        <v>90</v>
      </c>
      <c r="P394">
        <v>8.6999999999999993</v>
      </c>
      <c r="Q394">
        <v>1.3</v>
      </c>
      <c r="R394">
        <v>3707</v>
      </c>
      <c r="S394">
        <v>0.113</v>
      </c>
      <c r="T394">
        <v>4.4999999999999998E-2</v>
      </c>
      <c r="U394">
        <v>101307</v>
      </c>
      <c r="V394">
        <v>0.65900000000000003</v>
      </c>
      <c r="W394">
        <v>4.2000000000000003E-2</v>
      </c>
      <c r="X394">
        <v>0.84099999999999997</v>
      </c>
      <c r="Y394">
        <v>0.14799999999999999</v>
      </c>
      <c r="Z394">
        <v>548.63599999999997</v>
      </c>
      <c r="AA394">
        <v>115213.56</v>
      </c>
      <c r="AB394">
        <v>95223.894572999998</v>
      </c>
      <c r="AC394">
        <v>19989.665427</v>
      </c>
      <c r="AD394">
        <v>36.435206000000001</v>
      </c>
      <c r="AE394">
        <v>14.8</v>
      </c>
      <c r="AF394">
        <v>549.18463599999995</v>
      </c>
      <c r="AG394">
        <v>97134.096363999997</v>
      </c>
      <c r="AH394">
        <v>18194.677196000001</v>
      </c>
      <c r="AI394">
        <v>33.130346000000003</v>
      </c>
      <c r="AJ394">
        <v>12.7</v>
      </c>
      <c r="AK394">
        <v>96961.686900999994</v>
      </c>
      <c r="AL394">
        <v>8971.5499999999993</v>
      </c>
      <c r="AM394">
        <v>17.785032999999999</v>
      </c>
      <c r="AN394" t="s">
        <v>1225</v>
      </c>
      <c r="AO394" t="s">
        <v>1226</v>
      </c>
      <c r="AR394">
        <v>0</v>
      </c>
      <c r="AS394">
        <v>0</v>
      </c>
      <c r="AT394">
        <v>393</v>
      </c>
    </row>
    <row r="395" spans="1:46" x14ac:dyDescent="0.25">
      <c r="A395">
        <v>11</v>
      </c>
      <c r="B395">
        <v>1</v>
      </c>
      <c r="C395">
        <v>902</v>
      </c>
      <c r="D395">
        <v>11001000902</v>
      </c>
      <c r="E395">
        <v>9.02</v>
      </c>
      <c r="F395" t="s">
        <v>1227</v>
      </c>
      <c r="G395" t="s">
        <v>47</v>
      </c>
      <c r="H395" t="s">
        <v>48</v>
      </c>
      <c r="I395">
        <v>1860970</v>
      </c>
      <c r="J395">
        <v>323837</v>
      </c>
      <c r="K395">
        <v>11001000902</v>
      </c>
      <c r="L395">
        <v>902</v>
      </c>
      <c r="M395">
        <v>0</v>
      </c>
      <c r="N395">
        <v>902</v>
      </c>
      <c r="O395">
        <v>81.400000000000006</v>
      </c>
      <c r="P395">
        <v>15.7</v>
      </c>
      <c r="Q395">
        <v>2.9</v>
      </c>
      <c r="R395">
        <v>2134</v>
      </c>
      <c r="S395">
        <v>5.1999999999999998E-2</v>
      </c>
      <c r="T395">
        <v>3.3000000000000002E-2</v>
      </c>
      <c r="U395">
        <v>185500</v>
      </c>
      <c r="V395">
        <v>2.5000000000000001E-2</v>
      </c>
      <c r="W395">
        <v>0.115</v>
      </c>
      <c r="X395">
        <v>0.89</v>
      </c>
      <c r="Y395">
        <v>0</v>
      </c>
      <c r="Z395">
        <v>0</v>
      </c>
      <c r="AA395">
        <v>0</v>
      </c>
      <c r="AB395">
        <v>0</v>
      </c>
      <c r="AC395">
        <v>0</v>
      </c>
      <c r="AD395">
        <v>0</v>
      </c>
      <c r="AE395">
        <v>0</v>
      </c>
      <c r="AF395">
        <v>0</v>
      </c>
      <c r="AG395">
        <v>0</v>
      </c>
      <c r="AH395">
        <v>0</v>
      </c>
      <c r="AI395">
        <v>0</v>
      </c>
      <c r="AJ395">
        <v>0</v>
      </c>
      <c r="AK395">
        <v>0</v>
      </c>
      <c r="AL395">
        <v>0</v>
      </c>
      <c r="AM395">
        <v>0</v>
      </c>
      <c r="AN395" t="s">
        <v>1228</v>
      </c>
      <c r="AO395" t="s">
        <v>1229</v>
      </c>
      <c r="AR395">
        <v>0</v>
      </c>
      <c r="AS395">
        <v>0</v>
      </c>
      <c r="AT395">
        <v>394</v>
      </c>
    </row>
    <row r="396" spans="1:46" x14ac:dyDescent="0.25">
      <c r="A396">
        <v>51</v>
      </c>
      <c r="B396">
        <v>59</v>
      </c>
      <c r="C396">
        <v>481106</v>
      </c>
      <c r="D396">
        <v>51059481106</v>
      </c>
      <c r="E396">
        <v>4811.0600000000004</v>
      </c>
      <c r="F396" t="s">
        <v>1230</v>
      </c>
      <c r="G396" t="s">
        <v>47</v>
      </c>
      <c r="H396" t="s">
        <v>48</v>
      </c>
      <c r="I396">
        <v>3685856</v>
      </c>
      <c r="J396">
        <v>13718</v>
      </c>
      <c r="K396">
        <v>51059481106</v>
      </c>
      <c r="L396">
        <v>481106</v>
      </c>
      <c r="M396">
        <v>0</v>
      </c>
      <c r="N396">
        <v>481106</v>
      </c>
      <c r="O396">
        <v>94.8</v>
      </c>
      <c r="P396">
        <v>4.9000000000000004</v>
      </c>
      <c r="Q396">
        <v>0.2</v>
      </c>
      <c r="R396">
        <v>5473</v>
      </c>
      <c r="S396">
        <v>2.8000000000000001E-2</v>
      </c>
      <c r="T396">
        <v>3.9E-2</v>
      </c>
      <c r="U396">
        <v>169268</v>
      </c>
      <c r="V396">
        <v>3.7999999999999999E-2</v>
      </c>
      <c r="W396">
        <v>3.5000000000000003E-2</v>
      </c>
      <c r="X396">
        <v>0.90300000000000002</v>
      </c>
      <c r="Y396">
        <v>2.1999999999999999E-2</v>
      </c>
      <c r="Z396">
        <v>120.285594</v>
      </c>
      <c r="AA396">
        <v>25259.974740000001</v>
      </c>
      <c r="AB396">
        <v>17296.447640999999</v>
      </c>
      <c r="AC396">
        <v>7963.5270989999999</v>
      </c>
      <c r="AD396">
        <v>66.205161000000004</v>
      </c>
      <c r="AE396">
        <v>2.2000000000000002</v>
      </c>
      <c r="AF396">
        <v>120.285594</v>
      </c>
      <c r="AG396">
        <v>19412.928779000002</v>
      </c>
      <c r="AH396">
        <v>5847.0459609999998</v>
      </c>
      <c r="AI396">
        <v>48.609693999999998</v>
      </c>
      <c r="AJ396">
        <v>1</v>
      </c>
      <c r="AK396">
        <v>9592.058959</v>
      </c>
      <c r="AL396">
        <v>1985.24</v>
      </c>
      <c r="AM396">
        <v>36.010176999999999</v>
      </c>
      <c r="AN396" t="s">
        <v>1231</v>
      </c>
      <c r="AO396" t="s">
        <v>1232</v>
      </c>
      <c r="AR396">
        <v>0</v>
      </c>
      <c r="AS396">
        <v>0</v>
      </c>
      <c r="AT396">
        <v>395</v>
      </c>
    </row>
    <row r="397" spans="1:46" x14ac:dyDescent="0.25">
      <c r="A397">
        <v>51</v>
      </c>
      <c r="B397">
        <v>59</v>
      </c>
      <c r="C397">
        <v>481400</v>
      </c>
      <c r="D397">
        <v>51059481400</v>
      </c>
      <c r="E397">
        <v>4814</v>
      </c>
      <c r="F397" t="s">
        <v>1233</v>
      </c>
      <c r="G397" t="s">
        <v>47</v>
      </c>
      <c r="H397" t="s">
        <v>48</v>
      </c>
      <c r="I397">
        <v>5580870</v>
      </c>
      <c r="J397">
        <v>124621</v>
      </c>
      <c r="K397">
        <v>51059481400</v>
      </c>
      <c r="L397">
        <v>481400</v>
      </c>
      <c r="M397">
        <v>0</v>
      </c>
      <c r="N397">
        <v>481400</v>
      </c>
      <c r="O397">
        <v>91.8</v>
      </c>
      <c r="P397">
        <v>7.6</v>
      </c>
      <c r="Q397">
        <v>0.7</v>
      </c>
      <c r="R397">
        <v>5828</v>
      </c>
      <c r="S397">
        <v>4.8000000000000001E-2</v>
      </c>
      <c r="T397">
        <v>0.11</v>
      </c>
      <c r="U397">
        <v>113042</v>
      </c>
      <c r="V397">
        <v>8.6999999999999994E-2</v>
      </c>
      <c r="W397">
        <v>8.4000000000000005E-2</v>
      </c>
      <c r="X397">
        <v>0.79700000000000004</v>
      </c>
      <c r="Y397">
        <v>7.0000000000000007E-2</v>
      </c>
      <c r="Z397">
        <v>408.36795999999998</v>
      </c>
      <c r="AA397">
        <v>85757.271599999993</v>
      </c>
      <c r="AB397">
        <v>65021.208678000003</v>
      </c>
      <c r="AC397">
        <v>20736.062922000001</v>
      </c>
      <c r="AD397">
        <v>50.777889000000002</v>
      </c>
      <c r="AE397">
        <v>7</v>
      </c>
      <c r="AF397">
        <v>407.96</v>
      </c>
      <c r="AG397">
        <v>72534.942026999997</v>
      </c>
      <c r="AH397">
        <v>13136.657972999999</v>
      </c>
      <c r="AI397">
        <v>32.200848000000001</v>
      </c>
      <c r="AJ397">
        <v>6.7</v>
      </c>
      <c r="AK397">
        <v>59962.113182000001</v>
      </c>
      <c r="AL397">
        <v>22853.91</v>
      </c>
      <c r="AM397">
        <v>57.951594999999998</v>
      </c>
      <c r="AN397" t="s">
        <v>1234</v>
      </c>
      <c r="AO397" t="s">
        <v>1235</v>
      </c>
      <c r="AR397">
        <v>0</v>
      </c>
      <c r="AS397">
        <v>0</v>
      </c>
      <c r="AT397">
        <v>396</v>
      </c>
    </row>
    <row r="398" spans="1:46" x14ac:dyDescent="0.25">
      <c r="A398">
        <v>51</v>
      </c>
      <c r="B398">
        <v>59</v>
      </c>
      <c r="C398">
        <v>470300</v>
      </c>
      <c r="D398">
        <v>51059470300</v>
      </c>
      <c r="E398">
        <v>4703</v>
      </c>
      <c r="F398" t="s">
        <v>1236</v>
      </c>
      <c r="G398" t="s">
        <v>47</v>
      </c>
      <c r="H398" t="s">
        <v>48</v>
      </c>
      <c r="I398">
        <v>3475921</v>
      </c>
      <c r="J398">
        <v>40509</v>
      </c>
      <c r="K398">
        <v>51059470300</v>
      </c>
      <c r="L398">
        <v>470300</v>
      </c>
      <c r="M398">
        <v>0</v>
      </c>
      <c r="N398">
        <v>470300</v>
      </c>
      <c r="O398">
        <v>97.4</v>
      </c>
      <c r="P398">
        <v>2</v>
      </c>
      <c r="Q398">
        <v>0.7</v>
      </c>
      <c r="R398">
        <v>3492</v>
      </c>
      <c r="S398">
        <v>3.9E-2</v>
      </c>
      <c r="T398">
        <v>3.3000000000000002E-2</v>
      </c>
      <c r="U398">
        <v>237159</v>
      </c>
      <c r="V398">
        <v>4.0000000000000001E-3</v>
      </c>
      <c r="W398">
        <v>5.2999999999999999E-2</v>
      </c>
      <c r="X398">
        <v>0.95099999999999996</v>
      </c>
      <c r="Y398">
        <v>0</v>
      </c>
      <c r="Z398">
        <v>0</v>
      </c>
      <c r="AA398">
        <v>0</v>
      </c>
      <c r="AB398">
        <v>0</v>
      </c>
      <c r="AC398">
        <v>0</v>
      </c>
      <c r="AD398">
        <v>0</v>
      </c>
      <c r="AE398">
        <v>0</v>
      </c>
      <c r="AF398">
        <v>0</v>
      </c>
      <c r="AG398">
        <v>0</v>
      </c>
      <c r="AH398">
        <v>0</v>
      </c>
      <c r="AI398">
        <v>0</v>
      </c>
      <c r="AJ398">
        <v>1</v>
      </c>
      <c r="AK398">
        <v>4758.0836849999996</v>
      </c>
      <c r="AL398">
        <v>2539.42</v>
      </c>
      <c r="AM398">
        <v>73.076728000000003</v>
      </c>
      <c r="AN398" t="s">
        <v>1237</v>
      </c>
      <c r="AO398" t="s">
        <v>1238</v>
      </c>
      <c r="AR398">
        <v>0</v>
      </c>
      <c r="AS398">
        <v>0</v>
      </c>
      <c r="AT398">
        <v>397</v>
      </c>
    </row>
    <row r="399" spans="1:46" x14ac:dyDescent="0.25">
      <c r="A399">
        <v>24</v>
      </c>
      <c r="B399">
        <v>33</v>
      </c>
      <c r="C399">
        <v>804300</v>
      </c>
      <c r="D399">
        <v>24033804300</v>
      </c>
      <c r="E399">
        <v>8043</v>
      </c>
      <c r="F399" t="s">
        <v>1239</v>
      </c>
      <c r="G399" t="s">
        <v>47</v>
      </c>
      <c r="H399" t="s">
        <v>48</v>
      </c>
      <c r="I399">
        <v>3496407</v>
      </c>
      <c r="J399">
        <v>66455</v>
      </c>
      <c r="K399">
        <v>24033804300</v>
      </c>
      <c r="L399">
        <v>804300</v>
      </c>
      <c r="M399">
        <v>0</v>
      </c>
      <c r="N399">
        <v>804300</v>
      </c>
      <c r="O399">
        <v>78.099999999999994</v>
      </c>
      <c r="P399">
        <v>21.9</v>
      </c>
      <c r="Q399">
        <v>0</v>
      </c>
      <c r="R399">
        <v>3311</v>
      </c>
      <c r="S399">
        <v>9.6000000000000002E-2</v>
      </c>
      <c r="T399">
        <v>0.13800000000000001</v>
      </c>
      <c r="U399">
        <v>39479</v>
      </c>
      <c r="V399">
        <v>0.69699999999999995</v>
      </c>
      <c r="W399">
        <v>0.246</v>
      </c>
      <c r="X399">
        <v>0.27600000000000002</v>
      </c>
      <c r="Y399">
        <v>0.20599999999999999</v>
      </c>
      <c r="Z399">
        <v>682.06600000000003</v>
      </c>
      <c r="AA399">
        <v>143233.85999999999</v>
      </c>
      <c r="AB399">
        <v>42134.781442</v>
      </c>
      <c r="AC399">
        <v>101099.07855799999</v>
      </c>
      <c r="AD399">
        <v>148.224774</v>
      </c>
      <c r="AE399">
        <v>20.6</v>
      </c>
      <c r="AF399">
        <v>682.06600000000003</v>
      </c>
      <c r="AG399">
        <v>47409.250312999997</v>
      </c>
      <c r="AH399">
        <v>95824.609687000004</v>
      </c>
      <c r="AI399">
        <v>140.49169699999999</v>
      </c>
      <c r="AJ399">
        <v>21.2</v>
      </c>
      <c r="AK399">
        <v>58378.750975000003</v>
      </c>
      <c r="AL399">
        <v>104608.97</v>
      </c>
      <c r="AM399">
        <v>134.78244599999999</v>
      </c>
      <c r="AN399" t="s">
        <v>1240</v>
      </c>
      <c r="AO399" t="s">
        <v>1241</v>
      </c>
      <c r="AR399">
        <v>0</v>
      </c>
      <c r="AS399">
        <v>0</v>
      </c>
      <c r="AT399">
        <v>398</v>
      </c>
    </row>
    <row r="400" spans="1:46" x14ac:dyDescent="0.25">
      <c r="A400">
        <v>11</v>
      </c>
      <c r="B400">
        <v>1</v>
      </c>
      <c r="C400">
        <v>2701</v>
      </c>
      <c r="D400">
        <v>11001002701</v>
      </c>
      <c r="E400">
        <v>27.01</v>
      </c>
      <c r="F400" t="s">
        <v>1242</v>
      </c>
      <c r="G400" t="s">
        <v>47</v>
      </c>
      <c r="H400" t="s">
        <v>48</v>
      </c>
      <c r="I400">
        <v>451448</v>
      </c>
      <c r="J400">
        <v>0</v>
      </c>
      <c r="K400">
        <v>11001002701</v>
      </c>
      <c r="L400">
        <v>2701</v>
      </c>
      <c r="M400">
        <v>0</v>
      </c>
      <c r="N400">
        <v>2701</v>
      </c>
      <c r="O400">
        <v>34.700000000000003</v>
      </c>
      <c r="P400">
        <v>58.7</v>
      </c>
      <c r="Q400">
        <v>6.8</v>
      </c>
      <c r="R400">
        <v>4600</v>
      </c>
      <c r="S400">
        <v>7.3999999999999996E-2</v>
      </c>
      <c r="T400">
        <v>0.122</v>
      </c>
      <c r="U400">
        <v>65633</v>
      </c>
      <c r="V400">
        <v>0.20599999999999999</v>
      </c>
      <c r="W400">
        <v>0.182</v>
      </c>
      <c r="X400">
        <v>0.26200000000000001</v>
      </c>
      <c r="Y400">
        <v>0.10100000000000001</v>
      </c>
      <c r="Z400">
        <v>465.5292</v>
      </c>
      <c r="AA400">
        <v>97761.131999999998</v>
      </c>
      <c r="AB400">
        <v>56831.233275999999</v>
      </c>
      <c r="AC400">
        <v>40929.898723999999</v>
      </c>
      <c r="AD400">
        <v>87.921227999999999</v>
      </c>
      <c r="AE400">
        <v>10.1</v>
      </c>
      <c r="AF400">
        <v>464.6</v>
      </c>
      <c r="AG400">
        <v>50172.611880999997</v>
      </c>
      <c r="AH400">
        <v>47393.388119000003</v>
      </c>
      <c r="AI400">
        <v>102.00901399999999</v>
      </c>
      <c r="AJ400">
        <v>10.8</v>
      </c>
      <c r="AK400">
        <v>57516.16113</v>
      </c>
      <c r="AL400">
        <v>52459.16</v>
      </c>
      <c r="AM400">
        <v>100.171778</v>
      </c>
      <c r="AN400" t="s">
        <v>1243</v>
      </c>
      <c r="AO400" t="s">
        <v>1244</v>
      </c>
      <c r="AR400">
        <v>0</v>
      </c>
      <c r="AS400">
        <v>0</v>
      </c>
      <c r="AT400">
        <v>399</v>
      </c>
    </row>
    <row r="401" spans="1:46" x14ac:dyDescent="0.25">
      <c r="A401">
        <v>51</v>
      </c>
      <c r="B401">
        <v>59</v>
      </c>
      <c r="C401">
        <v>482503</v>
      </c>
      <c r="D401">
        <v>51059482503</v>
      </c>
      <c r="E401">
        <v>4825.03</v>
      </c>
      <c r="F401" t="s">
        <v>1245</v>
      </c>
      <c r="G401" t="s">
        <v>47</v>
      </c>
      <c r="H401" t="s">
        <v>48</v>
      </c>
      <c r="I401">
        <v>2964847</v>
      </c>
      <c r="J401">
        <v>21711</v>
      </c>
      <c r="K401">
        <v>51059482503</v>
      </c>
      <c r="L401">
        <v>482503</v>
      </c>
      <c r="M401">
        <v>0</v>
      </c>
      <c r="N401">
        <v>482503</v>
      </c>
      <c r="O401">
        <v>96.8</v>
      </c>
      <c r="P401">
        <v>3.2</v>
      </c>
      <c r="Q401">
        <v>0</v>
      </c>
      <c r="R401">
        <v>5045</v>
      </c>
      <c r="S401">
        <v>3.4000000000000002E-2</v>
      </c>
      <c r="T401">
        <v>4.7E-2</v>
      </c>
      <c r="U401">
        <v>189583</v>
      </c>
      <c r="V401">
        <v>6.3E-2</v>
      </c>
      <c r="W401">
        <v>2.4E-2</v>
      </c>
      <c r="X401">
        <v>0.92400000000000004</v>
      </c>
      <c r="Y401">
        <v>2.1999999999999999E-2</v>
      </c>
      <c r="Z401">
        <v>110.99</v>
      </c>
      <c r="AA401">
        <v>23307.9</v>
      </c>
      <c r="AB401">
        <v>15899.466977</v>
      </c>
      <c r="AC401">
        <v>7408.4330229999996</v>
      </c>
      <c r="AD401">
        <v>66.748653000000004</v>
      </c>
      <c r="AE401">
        <v>2.2000000000000002</v>
      </c>
      <c r="AF401">
        <v>111.10099</v>
      </c>
      <c r="AG401">
        <v>17959.246293</v>
      </c>
      <c r="AH401">
        <v>5371.9616070000002</v>
      </c>
      <c r="AI401">
        <v>48.352058999999997</v>
      </c>
      <c r="AJ401">
        <v>3.2</v>
      </c>
      <c r="AK401">
        <v>27755.515200000002</v>
      </c>
      <c r="AL401">
        <v>6167.04</v>
      </c>
      <c r="AM401">
        <v>38.177526</v>
      </c>
      <c r="AN401" t="s">
        <v>1246</v>
      </c>
      <c r="AO401" t="s">
        <v>1247</v>
      </c>
      <c r="AR401">
        <v>0</v>
      </c>
      <c r="AS401">
        <v>0</v>
      </c>
      <c r="AT401">
        <v>400</v>
      </c>
    </row>
    <row r="402" spans="1:46" x14ac:dyDescent="0.25">
      <c r="A402">
        <v>11</v>
      </c>
      <c r="B402">
        <v>1</v>
      </c>
      <c r="C402">
        <v>801</v>
      </c>
      <c r="D402">
        <v>11001000801</v>
      </c>
      <c r="E402">
        <v>8.01</v>
      </c>
      <c r="F402" t="s">
        <v>1248</v>
      </c>
      <c r="G402" t="s">
        <v>47</v>
      </c>
      <c r="H402" t="s">
        <v>48</v>
      </c>
      <c r="I402">
        <v>2931487</v>
      </c>
      <c r="J402">
        <v>144814</v>
      </c>
      <c r="K402">
        <v>11001000801</v>
      </c>
      <c r="L402">
        <v>801</v>
      </c>
      <c r="M402">
        <v>0</v>
      </c>
      <c r="N402">
        <v>801</v>
      </c>
      <c r="O402">
        <v>82.3</v>
      </c>
      <c r="P402">
        <v>13.4</v>
      </c>
      <c r="Q402">
        <v>4.3</v>
      </c>
      <c r="R402">
        <v>6517</v>
      </c>
      <c r="S402">
        <v>8.1000000000000003E-2</v>
      </c>
      <c r="T402">
        <v>0.129</v>
      </c>
      <c r="U402">
        <v>119641</v>
      </c>
      <c r="V402">
        <v>8.2000000000000003E-2</v>
      </c>
      <c r="W402">
        <v>9.0999999999999998E-2</v>
      </c>
      <c r="X402">
        <v>0.69399999999999995</v>
      </c>
      <c r="Y402">
        <v>4.8000000000000001E-2</v>
      </c>
      <c r="Z402">
        <v>312.81599999999997</v>
      </c>
      <c r="AA402">
        <v>65691.360000000001</v>
      </c>
      <c r="AB402">
        <v>43428.004762999997</v>
      </c>
      <c r="AC402">
        <v>22263.355237</v>
      </c>
      <c r="AD402">
        <v>71.170769000000007</v>
      </c>
      <c r="AE402">
        <v>4.8</v>
      </c>
      <c r="AF402">
        <v>312.81599999999997</v>
      </c>
      <c r="AG402">
        <v>39299.165024000002</v>
      </c>
      <c r="AH402">
        <v>26392.194975999999</v>
      </c>
      <c r="AI402">
        <v>84.369709</v>
      </c>
      <c r="AJ402">
        <v>4.8</v>
      </c>
      <c r="AK402">
        <v>48169.260675999998</v>
      </c>
      <c r="AL402">
        <v>23035.86</v>
      </c>
      <c r="AM402">
        <v>67.937957999999995</v>
      </c>
      <c r="AN402" t="s">
        <v>1249</v>
      </c>
      <c r="AO402" t="s">
        <v>1250</v>
      </c>
      <c r="AR402">
        <v>0</v>
      </c>
      <c r="AS402">
        <v>0</v>
      </c>
      <c r="AT402">
        <v>401</v>
      </c>
    </row>
    <row r="403" spans="1:46" x14ac:dyDescent="0.25">
      <c r="A403">
        <v>11</v>
      </c>
      <c r="B403">
        <v>1</v>
      </c>
      <c r="C403">
        <v>2801</v>
      </c>
      <c r="D403">
        <v>11001002801</v>
      </c>
      <c r="E403">
        <v>28.01</v>
      </c>
      <c r="F403" t="s">
        <v>1251</v>
      </c>
      <c r="G403" t="s">
        <v>47</v>
      </c>
      <c r="H403" t="s">
        <v>48</v>
      </c>
      <c r="I403">
        <v>171911</v>
      </c>
      <c r="J403">
        <v>0</v>
      </c>
      <c r="K403">
        <v>11001002801</v>
      </c>
      <c r="L403">
        <v>2801</v>
      </c>
      <c r="M403">
        <v>0</v>
      </c>
      <c r="N403">
        <v>2801</v>
      </c>
      <c r="O403">
        <v>38</v>
      </c>
      <c r="P403">
        <v>52.7</v>
      </c>
      <c r="Q403">
        <v>9.4</v>
      </c>
      <c r="R403">
        <v>4210</v>
      </c>
      <c r="S403">
        <v>8.3000000000000004E-2</v>
      </c>
      <c r="T403">
        <v>0.188</v>
      </c>
      <c r="U403">
        <v>49232</v>
      </c>
      <c r="V403">
        <v>0.38100000000000001</v>
      </c>
      <c r="W403">
        <v>0.33100000000000002</v>
      </c>
      <c r="X403">
        <v>0.215</v>
      </c>
      <c r="Y403">
        <v>0.121</v>
      </c>
      <c r="Z403">
        <v>509.91941000000003</v>
      </c>
      <c r="AA403">
        <v>107083.07610000001</v>
      </c>
      <c r="AB403">
        <v>60294.314427999998</v>
      </c>
      <c r="AC403">
        <v>46788.761672000001</v>
      </c>
      <c r="AD403">
        <v>91.757169000000005</v>
      </c>
      <c r="AE403">
        <v>12.1</v>
      </c>
      <c r="AF403">
        <v>509.41</v>
      </c>
      <c r="AG403">
        <v>52447.218799000002</v>
      </c>
      <c r="AH403">
        <v>54528.881200999997</v>
      </c>
      <c r="AI403">
        <v>107.043209</v>
      </c>
      <c r="AJ403">
        <v>15</v>
      </c>
      <c r="AK403">
        <v>57374.232221999999</v>
      </c>
      <c r="AL403">
        <v>69791.27</v>
      </c>
      <c r="AM403">
        <v>115.252692</v>
      </c>
      <c r="AN403" t="s">
        <v>1252</v>
      </c>
      <c r="AO403" t="s">
        <v>1253</v>
      </c>
      <c r="AR403">
        <v>0</v>
      </c>
      <c r="AS403">
        <v>0</v>
      </c>
      <c r="AT403">
        <v>402</v>
      </c>
    </row>
    <row r="404" spans="1:46" x14ac:dyDescent="0.25">
      <c r="A404">
        <v>11</v>
      </c>
      <c r="B404">
        <v>1</v>
      </c>
      <c r="C404">
        <v>3200</v>
      </c>
      <c r="D404">
        <v>11001003200</v>
      </c>
      <c r="E404">
        <v>32</v>
      </c>
      <c r="F404" t="s">
        <v>1254</v>
      </c>
      <c r="G404" t="s">
        <v>47</v>
      </c>
      <c r="H404" t="s">
        <v>48</v>
      </c>
      <c r="I404">
        <v>444898</v>
      </c>
      <c r="J404">
        <v>0</v>
      </c>
      <c r="K404">
        <v>11001003200</v>
      </c>
      <c r="L404">
        <v>3200</v>
      </c>
      <c r="M404">
        <v>0</v>
      </c>
      <c r="N404">
        <v>3200</v>
      </c>
      <c r="O404">
        <v>39.9</v>
      </c>
      <c r="P404">
        <v>52.8</v>
      </c>
      <c r="Q404">
        <v>7.5</v>
      </c>
      <c r="R404">
        <v>4734</v>
      </c>
      <c r="S404">
        <v>6.9000000000000006E-2</v>
      </c>
      <c r="T404">
        <v>0.153</v>
      </c>
      <c r="U404">
        <v>67988</v>
      </c>
      <c r="V404">
        <v>0.55800000000000005</v>
      </c>
      <c r="W404">
        <v>0.28100000000000003</v>
      </c>
      <c r="X404">
        <v>0.57599999999999996</v>
      </c>
      <c r="Y404">
        <v>8.6999999999999994E-2</v>
      </c>
      <c r="Z404">
        <v>412.68171599999999</v>
      </c>
      <c r="AA404">
        <v>86663.160359999994</v>
      </c>
      <c r="AB404">
        <v>43899.731337999998</v>
      </c>
      <c r="AC404">
        <v>42763.429021999997</v>
      </c>
      <c r="AD404">
        <v>103.62327000000001</v>
      </c>
      <c r="AE404">
        <v>8.6999999999999993</v>
      </c>
      <c r="AF404">
        <v>411.858</v>
      </c>
      <c r="AG404">
        <v>37649.739866999997</v>
      </c>
      <c r="AH404">
        <v>48840.440132999996</v>
      </c>
      <c r="AI404">
        <v>118.585629</v>
      </c>
      <c r="AJ404">
        <v>9.1</v>
      </c>
      <c r="AK404">
        <v>37530.253854000002</v>
      </c>
      <c r="AL404">
        <v>55726.55</v>
      </c>
      <c r="AM404">
        <v>125.487629</v>
      </c>
      <c r="AN404" t="s">
        <v>1255</v>
      </c>
      <c r="AO404" t="s">
        <v>1256</v>
      </c>
      <c r="AR404">
        <v>0</v>
      </c>
      <c r="AS404">
        <v>0</v>
      </c>
      <c r="AT404">
        <v>403</v>
      </c>
    </row>
    <row r="405" spans="1:46" x14ac:dyDescent="0.25">
      <c r="A405">
        <v>11</v>
      </c>
      <c r="B405">
        <v>1</v>
      </c>
      <c r="C405">
        <v>2900</v>
      </c>
      <c r="D405">
        <v>11001002900</v>
      </c>
      <c r="E405">
        <v>29</v>
      </c>
      <c r="F405" t="s">
        <v>1257</v>
      </c>
      <c r="G405" t="s">
        <v>47</v>
      </c>
      <c r="H405" t="s">
        <v>48</v>
      </c>
      <c r="I405">
        <v>302154</v>
      </c>
      <c r="J405">
        <v>0</v>
      </c>
      <c r="K405">
        <v>11001002900</v>
      </c>
      <c r="L405">
        <v>2900</v>
      </c>
      <c r="M405">
        <v>0</v>
      </c>
      <c r="N405">
        <v>2900</v>
      </c>
      <c r="O405">
        <v>31</v>
      </c>
      <c r="P405">
        <v>62.6</v>
      </c>
      <c r="Q405">
        <v>6.4</v>
      </c>
      <c r="R405">
        <v>4746</v>
      </c>
      <c r="S405">
        <v>0.05</v>
      </c>
      <c r="T405">
        <v>8.6999999999999994E-2</v>
      </c>
      <c r="U405">
        <v>82120</v>
      </c>
      <c r="V405">
        <v>0.311</v>
      </c>
      <c r="W405">
        <v>0.35299999999999998</v>
      </c>
      <c r="X405">
        <v>0.439</v>
      </c>
      <c r="Y405">
        <v>4.3999999999999997E-2</v>
      </c>
      <c r="Z405">
        <v>208.82400000000001</v>
      </c>
      <c r="AA405">
        <v>43853.04</v>
      </c>
      <c r="AB405">
        <v>24589.668801</v>
      </c>
      <c r="AC405">
        <v>19263.371199000001</v>
      </c>
      <c r="AD405">
        <v>92.246921999999998</v>
      </c>
      <c r="AE405">
        <v>4.4000000000000004</v>
      </c>
      <c r="AF405">
        <v>208.82400000000001</v>
      </c>
      <c r="AG405">
        <v>20909.128197999999</v>
      </c>
      <c r="AH405">
        <v>22943.911801999999</v>
      </c>
      <c r="AI405">
        <v>109.872006</v>
      </c>
      <c r="AJ405">
        <v>8.1999999999999993</v>
      </c>
      <c r="AK405">
        <v>36099.310501</v>
      </c>
      <c r="AL405">
        <v>43818.71</v>
      </c>
      <c r="AM405">
        <v>115.142104</v>
      </c>
      <c r="AN405" t="s">
        <v>1258</v>
      </c>
      <c r="AO405" t="s">
        <v>1259</v>
      </c>
      <c r="AR405">
        <v>0</v>
      </c>
      <c r="AS405">
        <v>0</v>
      </c>
      <c r="AT405">
        <v>404</v>
      </c>
    </row>
    <row r="406" spans="1:46" x14ac:dyDescent="0.25">
      <c r="A406">
        <v>51</v>
      </c>
      <c r="B406">
        <v>59</v>
      </c>
      <c r="C406">
        <v>460400</v>
      </c>
      <c r="D406">
        <v>51059460400</v>
      </c>
      <c r="E406">
        <v>4604</v>
      </c>
      <c r="F406" t="s">
        <v>1260</v>
      </c>
      <c r="G406" t="s">
        <v>47</v>
      </c>
      <c r="H406" t="s">
        <v>48</v>
      </c>
      <c r="I406">
        <v>4034107</v>
      </c>
      <c r="J406">
        <v>8050</v>
      </c>
      <c r="K406">
        <v>51059460400</v>
      </c>
      <c r="L406">
        <v>460400</v>
      </c>
      <c r="M406">
        <v>0</v>
      </c>
      <c r="N406">
        <v>460400</v>
      </c>
      <c r="O406">
        <v>90.6</v>
      </c>
      <c r="P406">
        <v>7.3</v>
      </c>
      <c r="Q406">
        <v>2.1</v>
      </c>
      <c r="R406">
        <v>4811</v>
      </c>
      <c r="S406">
        <v>8.4000000000000005E-2</v>
      </c>
      <c r="T406">
        <v>4.9000000000000002E-2</v>
      </c>
      <c r="U406">
        <v>123580</v>
      </c>
      <c r="V406">
        <v>4.1000000000000002E-2</v>
      </c>
      <c r="W406">
        <v>3.9E-2</v>
      </c>
      <c r="X406">
        <v>0.65</v>
      </c>
      <c r="Y406">
        <v>9.1999999999999998E-2</v>
      </c>
      <c r="Z406">
        <v>442.61200000000002</v>
      </c>
      <c r="AA406">
        <v>92948.52</v>
      </c>
      <c r="AB406">
        <v>58876.156523999998</v>
      </c>
      <c r="AC406">
        <v>34072.363475999999</v>
      </c>
      <c r="AD406">
        <v>76.980206999999993</v>
      </c>
      <c r="AE406">
        <v>9.1999999999999993</v>
      </c>
      <c r="AF406">
        <v>442.61200000000002</v>
      </c>
      <c r="AG406">
        <v>66023.906308000005</v>
      </c>
      <c r="AH406">
        <v>26924.613691999999</v>
      </c>
      <c r="AI406">
        <v>60.831187999999997</v>
      </c>
      <c r="AJ406">
        <v>8.5</v>
      </c>
      <c r="AK406">
        <v>77787.839980000004</v>
      </c>
      <c r="AL406">
        <v>11140.86</v>
      </c>
      <c r="AM406">
        <v>26.308499000000001</v>
      </c>
      <c r="AN406" t="s">
        <v>1261</v>
      </c>
      <c r="AO406" t="s">
        <v>1262</v>
      </c>
      <c r="AR406">
        <v>0</v>
      </c>
      <c r="AS406">
        <v>0</v>
      </c>
      <c r="AT406">
        <v>405</v>
      </c>
    </row>
    <row r="407" spans="1:46" x14ac:dyDescent="0.25">
      <c r="A407">
        <v>24</v>
      </c>
      <c r="B407">
        <v>33</v>
      </c>
      <c r="C407">
        <v>803521</v>
      </c>
      <c r="D407">
        <v>24033803521</v>
      </c>
      <c r="E407">
        <v>8035.21</v>
      </c>
      <c r="F407" t="s">
        <v>1263</v>
      </c>
      <c r="G407" t="s">
        <v>47</v>
      </c>
      <c r="H407" t="s">
        <v>48</v>
      </c>
      <c r="I407">
        <v>5251569</v>
      </c>
      <c r="J407">
        <v>27356</v>
      </c>
      <c r="K407">
        <v>24033803521</v>
      </c>
      <c r="L407">
        <v>803521</v>
      </c>
      <c r="M407">
        <v>0</v>
      </c>
      <c r="N407">
        <v>803521</v>
      </c>
      <c r="O407">
        <v>81.5</v>
      </c>
      <c r="P407">
        <v>17.399999999999999</v>
      </c>
      <c r="Q407">
        <v>1.1000000000000001</v>
      </c>
      <c r="R407">
        <v>4827</v>
      </c>
      <c r="S407">
        <v>8.1000000000000003E-2</v>
      </c>
      <c r="T407">
        <v>2.7E-2</v>
      </c>
      <c r="U407">
        <v>100424</v>
      </c>
      <c r="V407">
        <v>0.85399999999999998</v>
      </c>
      <c r="W407">
        <v>1.7000000000000001E-2</v>
      </c>
      <c r="X407">
        <v>0.74399999999999999</v>
      </c>
      <c r="Y407">
        <v>0.159</v>
      </c>
      <c r="Z407">
        <v>767.49300000000005</v>
      </c>
      <c r="AA407">
        <v>161173.53</v>
      </c>
      <c r="AB407">
        <v>112272.914126</v>
      </c>
      <c r="AC407">
        <v>48900.615874000003</v>
      </c>
      <c r="AD407">
        <v>63.714739000000002</v>
      </c>
      <c r="AE407">
        <v>15.9</v>
      </c>
      <c r="AF407">
        <v>767.49300000000005</v>
      </c>
      <c r="AG407">
        <v>112511.40685499999</v>
      </c>
      <c r="AH407">
        <v>48662.123144999998</v>
      </c>
      <c r="AI407">
        <v>63.403995999999999</v>
      </c>
      <c r="AJ407">
        <v>15.3</v>
      </c>
      <c r="AK407">
        <v>96274.501245000007</v>
      </c>
      <c r="AL407">
        <v>54447.33</v>
      </c>
      <c r="AM407">
        <v>75.861199999999997</v>
      </c>
      <c r="AN407" t="s">
        <v>1264</v>
      </c>
      <c r="AO407" t="s">
        <v>1265</v>
      </c>
      <c r="AR407">
        <v>0</v>
      </c>
      <c r="AS407">
        <v>0</v>
      </c>
      <c r="AT407">
        <v>406</v>
      </c>
    </row>
    <row r="408" spans="1:46" x14ac:dyDescent="0.25">
      <c r="A408">
        <v>11</v>
      </c>
      <c r="B408">
        <v>1</v>
      </c>
      <c r="C408">
        <v>3100</v>
      </c>
      <c r="D408">
        <v>11001003100</v>
      </c>
      <c r="E408">
        <v>31</v>
      </c>
      <c r="F408" t="s">
        <v>1266</v>
      </c>
      <c r="G408" t="s">
        <v>47</v>
      </c>
      <c r="H408" t="s">
        <v>48</v>
      </c>
      <c r="I408">
        <v>294805</v>
      </c>
      <c r="J408">
        <v>0</v>
      </c>
      <c r="K408">
        <v>11001003100</v>
      </c>
      <c r="L408">
        <v>3100</v>
      </c>
      <c r="M408">
        <v>0</v>
      </c>
      <c r="N408">
        <v>3100</v>
      </c>
      <c r="O408">
        <v>41.5</v>
      </c>
      <c r="P408">
        <v>54.9</v>
      </c>
      <c r="Q408">
        <v>3.6</v>
      </c>
      <c r="R408">
        <v>3280</v>
      </c>
      <c r="S408">
        <v>6.9000000000000006E-2</v>
      </c>
      <c r="T408">
        <v>0.109</v>
      </c>
      <c r="U408">
        <v>63750</v>
      </c>
      <c r="V408">
        <v>0.33200000000000002</v>
      </c>
      <c r="W408">
        <v>0.38200000000000001</v>
      </c>
      <c r="X408">
        <v>0.54300000000000004</v>
      </c>
      <c r="Y408">
        <v>5.0999999999999997E-2</v>
      </c>
      <c r="Z408">
        <v>167.28</v>
      </c>
      <c r="AA408">
        <v>35128.800000000003</v>
      </c>
      <c r="AB408">
        <v>17743.458439000002</v>
      </c>
      <c r="AC408">
        <v>17385.341561000001</v>
      </c>
      <c r="AD408">
        <v>103.929588</v>
      </c>
      <c r="AE408">
        <v>5.0999999999999996</v>
      </c>
      <c r="AF408">
        <v>167.44728000000001</v>
      </c>
      <c r="AG408">
        <v>15186.901562999999</v>
      </c>
      <c r="AH408">
        <v>19977.027236999998</v>
      </c>
      <c r="AI408">
        <v>119.30338500000001</v>
      </c>
      <c r="AJ408">
        <v>5.5</v>
      </c>
      <c r="AK408">
        <v>16707.966536</v>
      </c>
      <c r="AL408">
        <v>22192.43</v>
      </c>
      <c r="AM408">
        <v>119.803678</v>
      </c>
      <c r="AN408" t="s">
        <v>1267</v>
      </c>
      <c r="AO408" t="s">
        <v>1268</v>
      </c>
      <c r="AR408">
        <v>0</v>
      </c>
      <c r="AS408">
        <v>0</v>
      </c>
      <c r="AT408">
        <v>407</v>
      </c>
    </row>
    <row r="409" spans="1:46" x14ac:dyDescent="0.25">
      <c r="A409">
        <v>51</v>
      </c>
      <c r="B409">
        <v>59</v>
      </c>
      <c r="C409">
        <v>471202</v>
      </c>
      <c r="D409">
        <v>51059471202</v>
      </c>
      <c r="E409">
        <v>4712.0200000000004</v>
      </c>
      <c r="F409" t="s">
        <v>1269</v>
      </c>
      <c r="G409" t="s">
        <v>47</v>
      </c>
      <c r="H409" t="s">
        <v>48</v>
      </c>
      <c r="I409">
        <v>2013091</v>
      </c>
      <c r="J409">
        <v>3933</v>
      </c>
      <c r="K409">
        <v>51059471202</v>
      </c>
      <c r="L409">
        <v>471202</v>
      </c>
      <c r="M409">
        <v>0</v>
      </c>
      <c r="N409">
        <v>471202</v>
      </c>
      <c r="O409">
        <v>72.900000000000006</v>
      </c>
      <c r="P409">
        <v>19.5</v>
      </c>
      <c r="Q409">
        <v>7.6</v>
      </c>
      <c r="R409">
        <v>4709</v>
      </c>
      <c r="S409">
        <v>6.4000000000000001E-2</v>
      </c>
      <c r="T409">
        <v>3.6999999999999998E-2</v>
      </c>
      <c r="U409">
        <v>93700</v>
      </c>
      <c r="V409">
        <v>0.04</v>
      </c>
      <c r="W409">
        <v>0.13900000000000001</v>
      </c>
      <c r="X409">
        <v>0.42299999999999999</v>
      </c>
      <c r="Y409">
        <v>9.7000000000000003E-2</v>
      </c>
      <c r="Z409">
        <v>456.77300000000002</v>
      </c>
      <c r="AA409">
        <v>95922.33</v>
      </c>
      <c r="AB409">
        <v>65454.782225000003</v>
      </c>
      <c r="AC409">
        <v>30467.547774999999</v>
      </c>
      <c r="AD409">
        <v>66.701727000000005</v>
      </c>
      <c r="AE409">
        <v>9.6999999999999993</v>
      </c>
      <c r="AF409">
        <v>457.22977300000002</v>
      </c>
      <c r="AG409">
        <v>69317.345488999999</v>
      </c>
      <c r="AH409">
        <v>26700.906841</v>
      </c>
      <c r="AI409">
        <v>58.397131000000002</v>
      </c>
      <c r="AJ409">
        <v>8</v>
      </c>
      <c r="AK409">
        <v>63187.069060000002</v>
      </c>
      <c r="AL409">
        <v>16243.33</v>
      </c>
      <c r="AM409">
        <v>42.944510000000001</v>
      </c>
      <c r="AN409" t="s">
        <v>1270</v>
      </c>
      <c r="AO409" t="s">
        <v>1271</v>
      </c>
      <c r="AR409">
        <v>0</v>
      </c>
      <c r="AS409">
        <v>0</v>
      </c>
      <c r="AT409">
        <v>408</v>
      </c>
    </row>
    <row r="410" spans="1:46" x14ac:dyDescent="0.25">
      <c r="A410">
        <v>24</v>
      </c>
      <c r="B410">
        <v>33</v>
      </c>
      <c r="C410">
        <v>804200</v>
      </c>
      <c r="D410">
        <v>24033804200</v>
      </c>
      <c r="E410">
        <v>8042</v>
      </c>
      <c r="F410" t="s">
        <v>1272</v>
      </c>
      <c r="G410" t="s">
        <v>47</v>
      </c>
      <c r="H410" t="s">
        <v>48</v>
      </c>
      <c r="I410">
        <v>2453548</v>
      </c>
      <c r="J410">
        <v>0</v>
      </c>
      <c r="K410">
        <v>24033804200</v>
      </c>
      <c r="L410">
        <v>804200</v>
      </c>
      <c r="M410">
        <v>0</v>
      </c>
      <c r="N410">
        <v>804200</v>
      </c>
      <c r="O410">
        <v>77.3</v>
      </c>
      <c r="P410">
        <v>21.1</v>
      </c>
      <c r="Q410">
        <v>1.6</v>
      </c>
      <c r="R410">
        <v>2974</v>
      </c>
      <c r="S410">
        <v>9.8000000000000004E-2</v>
      </c>
      <c r="T410">
        <v>2.8000000000000001E-2</v>
      </c>
      <c r="U410">
        <v>102415</v>
      </c>
      <c r="V410">
        <v>0.42099999999999999</v>
      </c>
      <c r="W410">
        <v>0.127</v>
      </c>
      <c r="X410">
        <v>0.92800000000000005</v>
      </c>
      <c r="Y410">
        <v>9.5000000000000001E-2</v>
      </c>
      <c r="Z410">
        <v>282.52999999999997</v>
      </c>
      <c r="AA410">
        <v>59331.3</v>
      </c>
      <c r="AB410">
        <v>22486.8413</v>
      </c>
      <c r="AC410">
        <v>36844.458700000003</v>
      </c>
      <c r="AD410">
        <v>130.40901400000001</v>
      </c>
      <c r="AE410">
        <v>9.5</v>
      </c>
      <c r="AF410">
        <v>282.52999999999997</v>
      </c>
      <c r="AG410">
        <v>24607.113571000002</v>
      </c>
      <c r="AH410">
        <v>34724.186429000001</v>
      </c>
      <c r="AI410">
        <v>122.904422</v>
      </c>
      <c r="AJ410">
        <v>6.8</v>
      </c>
      <c r="AK410">
        <v>15886.638967999999</v>
      </c>
      <c r="AL410">
        <v>26510.68</v>
      </c>
      <c r="AM410">
        <v>131.31120100000001</v>
      </c>
      <c r="AN410" t="s">
        <v>1273</v>
      </c>
      <c r="AO410" t="s">
        <v>1274</v>
      </c>
      <c r="AR410">
        <v>0</v>
      </c>
      <c r="AS410">
        <v>0</v>
      </c>
      <c r="AT410">
        <v>409</v>
      </c>
    </row>
    <row r="411" spans="1:46" x14ac:dyDescent="0.25">
      <c r="A411">
        <v>11</v>
      </c>
      <c r="B411">
        <v>1</v>
      </c>
      <c r="C411">
        <v>11100</v>
      </c>
      <c r="D411">
        <v>11001011100</v>
      </c>
      <c r="E411">
        <v>111</v>
      </c>
      <c r="F411" t="s">
        <v>1275</v>
      </c>
      <c r="G411" t="s">
        <v>47</v>
      </c>
      <c r="H411" t="s">
        <v>48</v>
      </c>
      <c r="I411">
        <v>5712488</v>
      </c>
      <c r="J411">
        <v>346649</v>
      </c>
      <c r="K411">
        <v>11001011100</v>
      </c>
      <c r="L411">
        <v>11100</v>
      </c>
      <c r="M411">
        <v>0</v>
      </c>
      <c r="N411">
        <v>11100</v>
      </c>
      <c r="O411">
        <v>69.8</v>
      </c>
      <c r="P411">
        <v>27.6</v>
      </c>
      <c r="Q411">
        <v>2.5</v>
      </c>
      <c r="R411">
        <v>4702</v>
      </c>
      <c r="S411">
        <v>0.23599999999999999</v>
      </c>
      <c r="T411">
        <v>0.183</v>
      </c>
      <c r="U411">
        <v>55108</v>
      </c>
      <c r="V411">
        <v>0.83599999999999997</v>
      </c>
      <c r="W411">
        <v>7.5999999999999998E-2</v>
      </c>
      <c r="X411">
        <v>0.629</v>
      </c>
      <c r="Y411">
        <v>0.23</v>
      </c>
      <c r="Z411">
        <v>1080.3785399999999</v>
      </c>
      <c r="AA411">
        <v>226879.49340000001</v>
      </c>
      <c r="AB411">
        <v>50552.259265000001</v>
      </c>
      <c r="AC411">
        <v>176327.23413500001</v>
      </c>
      <c r="AD411">
        <v>163.208753</v>
      </c>
      <c r="AE411">
        <v>23</v>
      </c>
      <c r="AF411">
        <v>1081.46</v>
      </c>
      <c r="AG411">
        <v>51125.144882000001</v>
      </c>
      <c r="AH411">
        <v>175981.45511800001</v>
      </c>
      <c r="AI411">
        <v>162.72581099999999</v>
      </c>
      <c r="AJ411">
        <v>21.3</v>
      </c>
      <c r="AK411">
        <v>75399.773281000002</v>
      </c>
      <c r="AL411">
        <v>139796.26</v>
      </c>
      <c r="AM411">
        <v>136.42079699999999</v>
      </c>
      <c r="AN411" t="s">
        <v>1276</v>
      </c>
      <c r="AO411" t="s">
        <v>1277</v>
      </c>
      <c r="AR411">
        <v>0</v>
      </c>
      <c r="AS411">
        <v>0</v>
      </c>
      <c r="AT411">
        <v>410</v>
      </c>
    </row>
    <row r="412" spans="1:46" x14ac:dyDescent="0.25">
      <c r="A412">
        <v>11</v>
      </c>
      <c r="B412">
        <v>1</v>
      </c>
      <c r="C412">
        <v>9301</v>
      </c>
      <c r="D412">
        <v>11001009301</v>
      </c>
      <c r="E412">
        <v>93.01</v>
      </c>
      <c r="F412" t="s">
        <v>1278</v>
      </c>
      <c r="G412" t="s">
        <v>47</v>
      </c>
      <c r="H412" t="s">
        <v>48</v>
      </c>
      <c r="I412">
        <v>1101401</v>
      </c>
      <c r="J412">
        <v>0</v>
      </c>
      <c r="K412">
        <v>11001009301</v>
      </c>
      <c r="L412">
        <v>9301</v>
      </c>
      <c r="M412">
        <v>0</v>
      </c>
      <c r="N412">
        <v>9301</v>
      </c>
      <c r="O412">
        <v>51.4</v>
      </c>
      <c r="P412">
        <v>43.7</v>
      </c>
      <c r="Q412">
        <v>4.9000000000000004</v>
      </c>
      <c r="R412">
        <v>3509</v>
      </c>
      <c r="S412">
        <v>0.13200000000000001</v>
      </c>
      <c r="T412">
        <v>0.13800000000000001</v>
      </c>
      <c r="U412">
        <v>78415</v>
      </c>
      <c r="V412">
        <v>0.61499999999999999</v>
      </c>
      <c r="W412">
        <v>4.2000000000000003E-2</v>
      </c>
      <c r="X412">
        <v>0.78800000000000003</v>
      </c>
      <c r="Y412">
        <v>0.13100000000000001</v>
      </c>
      <c r="Z412">
        <v>459.67899999999997</v>
      </c>
      <c r="AA412">
        <v>96532.59</v>
      </c>
      <c r="AB412">
        <v>31753.606463</v>
      </c>
      <c r="AC412">
        <v>64778.983537</v>
      </c>
      <c r="AD412">
        <v>140.92221599999999</v>
      </c>
      <c r="AE412">
        <v>13.1</v>
      </c>
      <c r="AF412">
        <v>459.67899999999997</v>
      </c>
      <c r="AG412">
        <v>30004.962957</v>
      </c>
      <c r="AH412">
        <v>66527.627043</v>
      </c>
      <c r="AI412">
        <v>144.72627</v>
      </c>
      <c r="AJ412">
        <v>11.2</v>
      </c>
      <c r="AK412">
        <v>26368.125919999999</v>
      </c>
      <c r="AL412">
        <v>49131.07</v>
      </c>
      <c r="AM412">
        <v>136.65741600000001</v>
      </c>
      <c r="AN412" t="s">
        <v>1279</v>
      </c>
      <c r="AO412" t="s">
        <v>1280</v>
      </c>
      <c r="AR412">
        <v>0</v>
      </c>
      <c r="AS412">
        <v>0</v>
      </c>
      <c r="AT412">
        <v>411</v>
      </c>
    </row>
    <row r="413" spans="1:46" x14ac:dyDescent="0.25">
      <c r="A413">
        <v>24</v>
      </c>
      <c r="B413">
        <v>33</v>
      </c>
      <c r="C413">
        <v>803508</v>
      </c>
      <c r="D413">
        <v>24033803508</v>
      </c>
      <c r="E413">
        <v>8035.08</v>
      </c>
      <c r="F413" t="s">
        <v>1281</v>
      </c>
      <c r="G413" t="s">
        <v>47</v>
      </c>
      <c r="H413" t="s">
        <v>48</v>
      </c>
      <c r="I413">
        <v>2192376</v>
      </c>
      <c r="J413">
        <v>0</v>
      </c>
      <c r="K413">
        <v>24033803508</v>
      </c>
      <c r="L413">
        <v>803508</v>
      </c>
      <c r="M413">
        <v>0</v>
      </c>
      <c r="N413">
        <v>803508</v>
      </c>
      <c r="O413">
        <v>81.400000000000006</v>
      </c>
      <c r="P413">
        <v>18.100000000000001</v>
      </c>
      <c r="Q413">
        <v>0.5</v>
      </c>
      <c r="R413">
        <v>4683</v>
      </c>
      <c r="S413">
        <v>0.13100000000000001</v>
      </c>
      <c r="T413">
        <v>0.28100000000000003</v>
      </c>
      <c r="U413">
        <v>45270</v>
      </c>
      <c r="V413">
        <v>0.88100000000000001</v>
      </c>
      <c r="W413">
        <v>9.7000000000000003E-2</v>
      </c>
      <c r="X413">
        <v>0.44</v>
      </c>
      <c r="Y413">
        <v>0.26700000000000002</v>
      </c>
      <c r="Z413">
        <v>1250.3610000000001</v>
      </c>
      <c r="AA413">
        <v>262575.81</v>
      </c>
      <c r="AB413">
        <v>163582.959382</v>
      </c>
      <c r="AC413">
        <v>98992.850617999997</v>
      </c>
      <c r="AD413">
        <v>79.171415999999994</v>
      </c>
      <c r="AE413">
        <v>26.7</v>
      </c>
      <c r="AF413">
        <v>1249.110639</v>
      </c>
      <c r="AG413">
        <v>164098.08571099999</v>
      </c>
      <c r="AH413">
        <v>98215.148478999996</v>
      </c>
      <c r="AI413">
        <v>78.628062</v>
      </c>
      <c r="AJ413">
        <v>26.3</v>
      </c>
      <c r="AK413">
        <v>169644.96191799999</v>
      </c>
      <c r="AL413">
        <v>84192.12</v>
      </c>
      <c r="AM413">
        <v>69.652331000000004</v>
      </c>
      <c r="AN413" t="s">
        <v>1282</v>
      </c>
      <c r="AO413" t="s">
        <v>1283</v>
      </c>
      <c r="AR413">
        <v>0</v>
      </c>
      <c r="AS413">
        <v>0</v>
      </c>
      <c r="AT413">
        <v>412</v>
      </c>
    </row>
    <row r="414" spans="1:46" x14ac:dyDescent="0.25">
      <c r="A414">
        <v>51</v>
      </c>
      <c r="B414">
        <v>59</v>
      </c>
      <c r="C414">
        <v>480202</v>
      </c>
      <c r="D414">
        <v>51059480202</v>
      </c>
      <c r="E414">
        <v>4802.0200000000004</v>
      </c>
      <c r="F414" t="s">
        <v>1284</v>
      </c>
      <c r="G414" t="s">
        <v>47</v>
      </c>
      <c r="H414" t="s">
        <v>48</v>
      </c>
      <c r="I414">
        <v>3464086</v>
      </c>
      <c r="J414">
        <v>16208</v>
      </c>
      <c r="K414">
        <v>51059480202</v>
      </c>
      <c r="L414">
        <v>480202</v>
      </c>
      <c r="M414">
        <v>0</v>
      </c>
      <c r="N414">
        <v>480202</v>
      </c>
      <c r="O414">
        <v>87.3</v>
      </c>
      <c r="P414">
        <v>7.4</v>
      </c>
      <c r="Q414">
        <v>5.4</v>
      </c>
      <c r="R414">
        <v>3222</v>
      </c>
      <c r="S414">
        <v>1.7000000000000001E-2</v>
      </c>
      <c r="T414">
        <v>0.05</v>
      </c>
      <c r="U414">
        <v>95216</v>
      </c>
      <c r="V414">
        <v>0.04</v>
      </c>
      <c r="W414">
        <v>5.5E-2</v>
      </c>
      <c r="X414">
        <v>0.23</v>
      </c>
      <c r="Y414">
        <v>0.107</v>
      </c>
      <c r="Z414">
        <v>345.09875399999999</v>
      </c>
      <c r="AA414">
        <v>72470.738339999996</v>
      </c>
      <c r="AB414">
        <v>44994.026042999998</v>
      </c>
      <c r="AC414">
        <v>27476.712296999998</v>
      </c>
      <c r="AD414">
        <v>79.619854000000004</v>
      </c>
      <c r="AE414">
        <v>10.7</v>
      </c>
      <c r="AF414">
        <v>344.75400000000002</v>
      </c>
      <c r="AG414">
        <v>50229.97496</v>
      </c>
      <c r="AH414">
        <v>22168.365040000001</v>
      </c>
      <c r="AI414">
        <v>64.301980999999998</v>
      </c>
      <c r="AJ414">
        <v>10.9</v>
      </c>
      <c r="AK414">
        <v>53181.408065000003</v>
      </c>
      <c r="AL414">
        <v>12879.13</v>
      </c>
      <c r="AM414">
        <v>40.941502</v>
      </c>
      <c r="AN414" t="s">
        <v>1285</v>
      </c>
      <c r="AO414" t="s">
        <v>1286</v>
      </c>
      <c r="AR414">
        <v>0</v>
      </c>
      <c r="AS414">
        <v>0</v>
      </c>
      <c r="AT414">
        <v>413</v>
      </c>
    </row>
    <row r="415" spans="1:46" x14ac:dyDescent="0.25">
      <c r="A415">
        <v>24</v>
      </c>
      <c r="B415">
        <v>33</v>
      </c>
      <c r="C415">
        <v>804101</v>
      </c>
      <c r="D415">
        <v>24033804101</v>
      </c>
      <c r="E415">
        <v>8041.01</v>
      </c>
      <c r="F415" t="s">
        <v>1287</v>
      </c>
      <c r="G415" t="s">
        <v>47</v>
      </c>
      <c r="H415" t="s">
        <v>48</v>
      </c>
      <c r="I415">
        <v>1405242</v>
      </c>
      <c r="J415">
        <v>0</v>
      </c>
      <c r="K415">
        <v>24033804101</v>
      </c>
      <c r="L415">
        <v>804101</v>
      </c>
      <c r="M415">
        <v>0</v>
      </c>
      <c r="N415">
        <v>804101</v>
      </c>
      <c r="O415">
        <v>83.8</v>
      </c>
      <c r="P415">
        <v>13.8</v>
      </c>
      <c r="Q415">
        <v>2.4</v>
      </c>
      <c r="R415">
        <v>3212</v>
      </c>
      <c r="S415">
        <v>0.13100000000000001</v>
      </c>
      <c r="T415">
        <v>0.125</v>
      </c>
      <c r="U415">
        <v>69792</v>
      </c>
      <c r="V415">
        <v>0.76400000000000001</v>
      </c>
      <c r="W415">
        <v>0.10100000000000001</v>
      </c>
      <c r="X415">
        <v>0.56999999999999995</v>
      </c>
      <c r="Y415">
        <v>0.20899999999999999</v>
      </c>
      <c r="Z415">
        <v>671.30799999999999</v>
      </c>
      <c r="AA415">
        <v>140974.68</v>
      </c>
      <c r="AB415">
        <v>54330.968415000003</v>
      </c>
      <c r="AC415">
        <v>86643.711584999997</v>
      </c>
      <c r="AD415">
        <v>129.067003</v>
      </c>
      <c r="AE415">
        <v>20.9</v>
      </c>
      <c r="AF415">
        <v>670.63669200000004</v>
      </c>
      <c r="AG415">
        <v>56888.903317999997</v>
      </c>
      <c r="AH415">
        <v>83944.802001999997</v>
      </c>
      <c r="AI415">
        <v>125.1718</v>
      </c>
      <c r="AJ415">
        <v>19.100000000000001</v>
      </c>
      <c r="AK415">
        <v>53689.583768999997</v>
      </c>
      <c r="AL415">
        <v>74060.77</v>
      </c>
      <c r="AM415">
        <v>121.743392</v>
      </c>
      <c r="AN415" t="s">
        <v>1288</v>
      </c>
      <c r="AO415" t="s">
        <v>1289</v>
      </c>
      <c r="AR415">
        <v>0</v>
      </c>
      <c r="AS415">
        <v>0</v>
      </c>
      <c r="AT415">
        <v>414</v>
      </c>
    </row>
    <row r="416" spans="1:46" x14ac:dyDescent="0.25">
      <c r="A416">
        <v>51</v>
      </c>
      <c r="B416">
        <v>13</v>
      </c>
      <c r="C416">
        <v>100300</v>
      </c>
      <c r="D416">
        <v>51013100300</v>
      </c>
      <c r="E416">
        <v>1003</v>
      </c>
      <c r="F416" t="s">
        <v>1290</v>
      </c>
      <c r="G416" t="s">
        <v>47</v>
      </c>
      <c r="H416" t="s">
        <v>48</v>
      </c>
      <c r="I416">
        <v>4422563</v>
      </c>
      <c r="J416">
        <v>4972</v>
      </c>
      <c r="K416">
        <v>51013100300</v>
      </c>
      <c r="L416">
        <v>100300</v>
      </c>
      <c r="M416">
        <v>0</v>
      </c>
      <c r="N416">
        <v>100300</v>
      </c>
      <c r="O416">
        <v>88.7</v>
      </c>
      <c r="P416">
        <v>6.3</v>
      </c>
      <c r="Q416">
        <v>5</v>
      </c>
      <c r="R416">
        <v>6211</v>
      </c>
      <c r="S416">
        <v>5.3999999999999999E-2</v>
      </c>
      <c r="T416">
        <v>1.6E-2</v>
      </c>
      <c r="U416">
        <v>232461</v>
      </c>
      <c r="V416">
        <v>2.5999999999999999E-2</v>
      </c>
      <c r="W416">
        <v>5.7000000000000002E-2</v>
      </c>
      <c r="X416">
        <v>0.91</v>
      </c>
      <c r="Y416">
        <v>7.0000000000000001E-3</v>
      </c>
      <c r="Z416">
        <v>43.476999999999997</v>
      </c>
      <c r="AA416">
        <v>9130.17</v>
      </c>
      <c r="AB416">
        <v>7017.5060979999998</v>
      </c>
      <c r="AC416">
        <v>2112.6639019999998</v>
      </c>
      <c r="AD416">
        <v>48.592678999999997</v>
      </c>
      <c r="AE416">
        <v>0.7</v>
      </c>
      <c r="AF416">
        <v>43.520477</v>
      </c>
      <c r="AG416">
        <v>7049.8836039999997</v>
      </c>
      <c r="AH416">
        <v>2089.4165659999999</v>
      </c>
      <c r="AI416">
        <v>48.009965000000001</v>
      </c>
      <c r="AJ416">
        <v>2.9</v>
      </c>
      <c r="AK416">
        <v>22457.686738</v>
      </c>
      <c r="AL416">
        <v>14995.81</v>
      </c>
      <c r="AM416">
        <v>84.080815999999999</v>
      </c>
      <c r="AN416" t="s">
        <v>1291</v>
      </c>
      <c r="AO416" t="s">
        <v>1292</v>
      </c>
      <c r="AR416">
        <v>0</v>
      </c>
      <c r="AS416">
        <v>0</v>
      </c>
      <c r="AT416">
        <v>415</v>
      </c>
    </row>
    <row r="417" spans="1:46" x14ac:dyDescent="0.25">
      <c r="A417">
        <v>51</v>
      </c>
      <c r="B417">
        <v>59</v>
      </c>
      <c r="C417">
        <v>470700</v>
      </c>
      <c r="D417">
        <v>51059470700</v>
      </c>
      <c r="E417">
        <v>4707</v>
      </c>
      <c r="F417" t="s">
        <v>1293</v>
      </c>
      <c r="G417" t="s">
        <v>47</v>
      </c>
      <c r="H417" t="s">
        <v>48</v>
      </c>
      <c r="I417">
        <v>3538990</v>
      </c>
      <c r="J417">
        <v>11105</v>
      </c>
      <c r="K417">
        <v>51059470700</v>
      </c>
      <c r="L417">
        <v>470700</v>
      </c>
      <c r="M417">
        <v>0</v>
      </c>
      <c r="N417">
        <v>470700</v>
      </c>
      <c r="O417">
        <v>89.8</v>
      </c>
      <c r="P417">
        <v>7.4</v>
      </c>
      <c r="Q417">
        <v>2.8</v>
      </c>
      <c r="R417">
        <v>5592</v>
      </c>
      <c r="S417">
        <v>3.5999999999999997E-2</v>
      </c>
      <c r="T417">
        <v>0.04</v>
      </c>
      <c r="U417">
        <v>159583</v>
      </c>
      <c r="V417">
        <v>3.7999999999999999E-2</v>
      </c>
      <c r="W417">
        <v>6.8000000000000005E-2</v>
      </c>
      <c r="X417">
        <v>0.89300000000000002</v>
      </c>
      <c r="Y417">
        <v>2.5999999999999999E-2</v>
      </c>
      <c r="Z417">
        <v>145.392</v>
      </c>
      <c r="AA417">
        <v>30532.32</v>
      </c>
      <c r="AB417">
        <v>14981.192558000001</v>
      </c>
      <c r="AC417">
        <v>15551.127442000001</v>
      </c>
      <c r="AD417">
        <v>106.95999399999999</v>
      </c>
      <c r="AE417">
        <v>2.6</v>
      </c>
      <c r="AF417">
        <v>145.392</v>
      </c>
      <c r="AG417">
        <v>17215.366000999999</v>
      </c>
      <c r="AH417">
        <v>13316.953998999999</v>
      </c>
      <c r="AI417">
        <v>91.593444000000005</v>
      </c>
      <c r="AJ417">
        <v>2.2999999999999998</v>
      </c>
      <c r="AK417">
        <v>21179.624046000001</v>
      </c>
      <c r="AL417">
        <v>5820.08</v>
      </c>
      <c r="AM417">
        <v>45.267760000000003</v>
      </c>
      <c r="AN417" t="s">
        <v>1294</v>
      </c>
      <c r="AO417" t="s">
        <v>1295</v>
      </c>
      <c r="AR417">
        <v>0</v>
      </c>
      <c r="AS417">
        <v>0</v>
      </c>
      <c r="AT417">
        <v>416</v>
      </c>
    </row>
    <row r="418" spans="1:46" x14ac:dyDescent="0.25">
      <c r="A418">
        <v>11</v>
      </c>
      <c r="B418">
        <v>1</v>
      </c>
      <c r="C418">
        <v>9201</v>
      </c>
      <c r="D418">
        <v>11001009201</v>
      </c>
      <c r="E418">
        <v>92.01</v>
      </c>
      <c r="F418" t="s">
        <v>1296</v>
      </c>
      <c r="G418" t="s">
        <v>47</v>
      </c>
      <c r="H418" t="s">
        <v>48</v>
      </c>
      <c r="I418">
        <v>640834</v>
      </c>
      <c r="J418">
        <v>0</v>
      </c>
      <c r="K418">
        <v>11001009201</v>
      </c>
      <c r="L418">
        <v>9201</v>
      </c>
      <c r="M418">
        <v>0</v>
      </c>
      <c r="N418">
        <v>9201</v>
      </c>
      <c r="O418">
        <v>33.9</v>
      </c>
      <c r="P418">
        <v>50.4</v>
      </c>
      <c r="Q418">
        <v>15.7</v>
      </c>
      <c r="R418">
        <v>1709</v>
      </c>
      <c r="S418">
        <v>0.222</v>
      </c>
      <c r="T418">
        <v>0.23699999999999999</v>
      </c>
      <c r="U418">
        <v>50677</v>
      </c>
      <c r="V418">
        <v>0.625</v>
      </c>
      <c r="W418">
        <v>0.06</v>
      </c>
      <c r="X418">
        <v>0.33200000000000002</v>
      </c>
      <c r="Y418">
        <v>0.248</v>
      </c>
      <c r="Z418">
        <v>423.83199999999999</v>
      </c>
      <c r="AA418">
        <v>89004.72</v>
      </c>
      <c r="AB418">
        <v>42694.770370999999</v>
      </c>
      <c r="AC418">
        <v>46309.949629000002</v>
      </c>
      <c r="AD418">
        <v>109.26487299999999</v>
      </c>
      <c r="AE418">
        <v>24.8</v>
      </c>
      <c r="AF418">
        <v>423.40816799999999</v>
      </c>
      <c r="AG418">
        <v>42517.450396</v>
      </c>
      <c r="AH418">
        <v>46398.264883999997</v>
      </c>
      <c r="AI418">
        <v>109.582829</v>
      </c>
      <c r="AJ418">
        <v>21.5</v>
      </c>
      <c r="AK418">
        <v>30787.396765000001</v>
      </c>
      <c r="AL418">
        <v>49850.5</v>
      </c>
      <c r="AM418">
        <v>129.82239999999999</v>
      </c>
      <c r="AN418" t="s">
        <v>1297</v>
      </c>
      <c r="AO418" t="s">
        <v>1298</v>
      </c>
      <c r="AR418">
        <v>0</v>
      </c>
      <c r="AS418">
        <v>0</v>
      </c>
      <c r="AT418">
        <v>417</v>
      </c>
    </row>
    <row r="419" spans="1:46" x14ac:dyDescent="0.25">
      <c r="A419">
        <v>11</v>
      </c>
      <c r="B419">
        <v>1</v>
      </c>
      <c r="C419">
        <v>501</v>
      </c>
      <c r="D419">
        <v>11001000501</v>
      </c>
      <c r="E419">
        <v>5.01</v>
      </c>
      <c r="F419" t="s">
        <v>1299</v>
      </c>
      <c r="G419" t="s">
        <v>47</v>
      </c>
      <c r="H419" t="s">
        <v>48</v>
      </c>
      <c r="I419">
        <v>940955</v>
      </c>
      <c r="J419">
        <v>3434</v>
      </c>
      <c r="K419">
        <v>11001000501</v>
      </c>
      <c r="L419">
        <v>501</v>
      </c>
      <c r="M419">
        <v>0</v>
      </c>
      <c r="N419">
        <v>501</v>
      </c>
      <c r="O419">
        <v>38.299999999999997</v>
      </c>
      <c r="P419">
        <v>55.3</v>
      </c>
      <c r="Q419">
        <v>6.5</v>
      </c>
      <c r="R419">
        <v>3357</v>
      </c>
      <c r="S419">
        <v>4.5999999999999999E-2</v>
      </c>
      <c r="T419">
        <v>0.10100000000000001</v>
      </c>
      <c r="U419">
        <v>95556</v>
      </c>
      <c r="V419">
        <v>5.5E-2</v>
      </c>
      <c r="W419">
        <v>9.8000000000000004E-2</v>
      </c>
      <c r="X419">
        <v>0.153</v>
      </c>
      <c r="Y419">
        <v>8.4000000000000005E-2</v>
      </c>
      <c r="Z419">
        <v>282.26998800000001</v>
      </c>
      <c r="AA419">
        <v>59276.697480000003</v>
      </c>
      <c r="AB419">
        <v>35323.838576000002</v>
      </c>
      <c r="AC419">
        <v>23952.858904000001</v>
      </c>
      <c r="AD419">
        <v>84.857973000000001</v>
      </c>
      <c r="AE419">
        <v>8.4</v>
      </c>
      <c r="AF419">
        <v>281.988</v>
      </c>
      <c r="AG419">
        <v>32093.37241</v>
      </c>
      <c r="AH419">
        <v>27124.10759</v>
      </c>
      <c r="AI419">
        <v>96.188872000000003</v>
      </c>
      <c r="AJ419">
        <v>7.9</v>
      </c>
      <c r="AK419">
        <v>25478.81134</v>
      </c>
      <c r="AL419">
        <v>28123.48</v>
      </c>
      <c r="AM419">
        <v>110.180564</v>
      </c>
      <c r="AN419" t="s">
        <v>1300</v>
      </c>
      <c r="AO419" t="s">
        <v>1301</v>
      </c>
      <c r="AR419">
        <v>0</v>
      </c>
      <c r="AS419">
        <v>0</v>
      </c>
      <c r="AT419">
        <v>418</v>
      </c>
    </row>
    <row r="420" spans="1:46" x14ac:dyDescent="0.25">
      <c r="A420">
        <v>11</v>
      </c>
      <c r="B420">
        <v>1</v>
      </c>
      <c r="C420">
        <v>701</v>
      </c>
      <c r="D420">
        <v>11001000701</v>
      </c>
      <c r="E420">
        <v>7.01</v>
      </c>
      <c r="F420" t="s">
        <v>1302</v>
      </c>
      <c r="G420" t="s">
        <v>47</v>
      </c>
      <c r="H420" t="s">
        <v>48</v>
      </c>
      <c r="I420">
        <v>549865</v>
      </c>
      <c r="J420">
        <v>0</v>
      </c>
      <c r="K420">
        <v>11001000701</v>
      </c>
      <c r="L420">
        <v>701</v>
      </c>
      <c r="M420">
        <v>0</v>
      </c>
      <c r="N420">
        <v>701</v>
      </c>
      <c r="O420">
        <v>60.9</v>
      </c>
      <c r="P420">
        <v>31.9</v>
      </c>
      <c r="Q420">
        <v>7.3</v>
      </c>
      <c r="R420">
        <v>4915</v>
      </c>
      <c r="S420">
        <v>5.0999999999999997E-2</v>
      </c>
      <c r="T420">
        <v>4.8000000000000001E-2</v>
      </c>
      <c r="U420">
        <v>70515</v>
      </c>
      <c r="V420">
        <v>4.1000000000000002E-2</v>
      </c>
      <c r="W420">
        <v>4.7E-2</v>
      </c>
      <c r="X420">
        <v>0.45800000000000002</v>
      </c>
      <c r="Y420">
        <v>6.0999999999999999E-2</v>
      </c>
      <c r="Z420">
        <v>300.11481500000002</v>
      </c>
      <c r="AA420">
        <v>63024.111149999997</v>
      </c>
      <c r="AB420">
        <v>43269.530047</v>
      </c>
      <c r="AC420">
        <v>19754.581103</v>
      </c>
      <c r="AD420">
        <v>65.823412000000005</v>
      </c>
      <c r="AE420">
        <v>6.1</v>
      </c>
      <c r="AF420">
        <v>299.51518499999997</v>
      </c>
      <c r="AG420">
        <v>38917.143896000001</v>
      </c>
      <c r="AH420">
        <v>23981.044954000001</v>
      </c>
      <c r="AI420">
        <v>80.066208000000003</v>
      </c>
      <c r="AJ420">
        <v>2.6</v>
      </c>
      <c r="AK420">
        <v>17278.858937000001</v>
      </c>
      <c r="AL420">
        <v>7171.02</v>
      </c>
      <c r="AM420">
        <v>61.591895999999998</v>
      </c>
      <c r="AN420" t="s">
        <v>1303</v>
      </c>
      <c r="AO420" t="s">
        <v>1304</v>
      </c>
      <c r="AR420">
        <v>0</v>
      </c>
      <c r="AS420">
        <v>0</v>
      </c>
      <c r="AT420">
        <v>419</v>
      </c>
    </row>
    <row r="421" spans="1:46" x14ac:dyDescent="0.25">
      <c r="A421">
        <v>51</v>
      </c>
      <c r="B421">
        <v>153</v>
      </c>
      <c r="C421">
        <v>901503</v>
      </c>
      <c r="D421">
        <v>51153901503</v>
      </c>
      <c r="E421">
        <v>9015.0300000000007</v>
      </c>
      <c r="F421" t="s">
        <v>1305</v>
      </c>
      <c r="G421" t="s">
        <v>47</v>
      </c>
      <c r="H421" t="s">
        <v>48</v>
      </c>
      <c r="I421">
        <v>81633283</v>
      </c>
      <c r="J421">
        <v>670876</v>
      </c>
      <c r="K421">
        <v>51153901503</v>
      </c>
      <c r="L421">
        <v>901503</v>
      </c>
      <c r="M421">
        <v>0</v>
      </c>
      <c r="N421">
        <v>901503</v>
      </c>
      <c r="O421">
        <v>97.3</v>
      </c>
      <c r="P421">
        <v>1.4</v>
      </c>
      <c r="Q421">
        <v>1.2</v>
      </c>
      <c r="R421">
        <v>6217</v>
      </c>
      <c r="S421">
        <v>1.2999999999999999E-2</v>
      </c>
      <c r="T421">
        <v>6.0000000000000001E-3</v>
      </c>
      <c r="U421">
        <v>151343</v>
      </c>
      <c r="V421">
        <v>2.1000000000000001E-2</v>
      </c>
      <c r="W421">
        <v>9.9000000000000005E-2</v>
      </c>
      <c r="X421">
        <v>0.93799999999999994</v>
      </c>
      <c r="Y421">
        <v>0</v>
      </c>
      <c r="Z421">
        <v>0</v>
      </c>
      <c r="AA421">
        <v>0</v>
      </c>
      <c r="AB421">
        <v>0</v>
      </c>
      <c r="AC421">
        <v>0</v>
      </c>
      <c r="AD421">
        <v>0</v>
      </c>
      <c r="AE421">
        <v>0</v>
      </c>
      <c r="AF421">
        <v>0</v>
      </c>
      <c r="AG421">
        <v>0</v>
      </c>
      <c r="AH421">
        <v>0</v>
      </c>
      <c r="AI421">
        <v>0</v>
      </c>
      <c r="AJ421">
        <v>0.7</v>
      </c>
      <c r="AK421">
        <v>8552.1704320000008</v>
      </c>
      <c r="AL421">
        <v>613.28</v>
      </c>
      <c r="AM421">
        <v>14.051542</v>
      </c>
      <c r="AN421" t="s">
        <v>1306</v>
      </c>
      <c r="AO421" t="s">
        <v>1307</v>
      </c>
      <c r="AR421">
        <v>0</v>
      </c>
      <c r="AS421">
        <v>0</v>
      </c>
      <c r="AT421">
        <v>420</v>
      </c>
    </row>
    <row r="422" spans="1:46" x14ac:dyDescent="0.25">
      <c r="A422">
        <v>11</v>
      </c>
      <c r="B422">
        <v>1</v>
      </c>
      <c r="C422">
        <v>2702</v>
      </c>
      <c r="D422">
        <v>11001002702</v>
      </c>
      <c r="E422">
        <v>27.02</v>
      </c>
      <c r="F422" t="s">
        <v>1308</v>
      </c>
      <c r="G422" t="s">
        <v>47</v>
      </c>
      <c r="H422" t="s">
        <v>48</v>
      </c>
      <c r="I422">
        <v>488089</v>
      </c>
      <c r="J422">
        <v>16379</v>
      </c>
      <c r="K422">
        <v>11001002702</v>
      </c>
      <c r="L422">
        <v>2702</v>
      </c>
      <c r="M422">
        <v>0</v>
      </c>
      <c r="N422">
        <v>2702</v>
      </c>
      <c r="O422">
        <v>33.5</v>
      </c>
      <c r="P422">
        <v>56.9</v>
      </c>
      <c r="Q422">
        <v>9.6</v>
      </c>
      <c r="R422">
        <v>5847</v>
      </c>
      <c r="S422">
        <v>4.5999999999999999E-2</v>
      </c>
      <c r="T422">
        <v>4.2999999999999997E-2</v>
      </c>
      <c r="U422">
        <v>100000</v>
      </c>
      <c r="V422">
        <v>0.151</v>
      </c>
      <c r="W422">
        <v>0.25800000000000001</v>
      </c>
      <c r="X422">
        <v>0.41</v>
      </c>
      <c r="Y422">
        <v>3.2000000000000001E-2</v>
      </c>
      <c r="Z422">
        <v>187.10400000000001</v>
      </c>
      <c r="AA422">
        <v>39291.839999999997</v>
      </c>
      <c r="AB422">
        <v>23008.768501999999</v>
      </c>
      <c r="AC422">
        <v>16283.071497999999</v>
      </c>
      <c r="AD422">
        <v>87.026848999999999</v>
      </c>
      <c r="AE422">
        <v>3.2</v>
      </c>
      <c r="AF422">
        <v>186.91689600000001</v>
      </c>
      <c r="AG422">
        <v>19790.362503</v>
      </c>
      <c r="AH422">
        <v>19462.185657000002</v>
      </c>
      <c r="AI422">
        <v>104.12213199999999</v>
      </c>
      <c r="AJ422">
        <v>5.4</v>
      </c>
      <c r="AK422">
        <v>29500.094437</v>
      </c>
      <c r="AL422">
        <v>29150.39</v>
      </c>
      <c r="AM422">
        <v>104.37392800000001</v>
      </c>
      <c r="AN422" t="s">
        <v>1309</v>
      </c>
      <c r="AO422" t="s">
        <v>1310</v>
      </c>
      <c r="AR422">
        <v>0</v>
      </c>
      <c r="AS422">
        <v>0</v>
      </c>
      <c r="AT422">
        <v>421</v>
      </c>
    </row>
    <row r="423" spans="1:46" x14ac:dyDescent="0.25">
      <c r="A423">
        <v>11</v>
      </c>
      <c r="B423">
        <v>1</v>
      </c>
      <c r="C423">
        <v>2802</v>
      </c>
      <c r="D423">
        <v>11001002802</v>
      </c>
      <c r="E423">
        <v>28.02</v>
      </c>
      <c r="F423" t="s">
        <v>1311</v>
      </c>
      <c r="G423" t="s">
        <v>47</v>
      </c>
      <c r="H423" t="s">
        <v>48</v>
      </c>
      <c r="I423">
        <v>229968</v>
      </c>
      <c r="J423">
        <v>0</v>
      </c>
      <c r="K423">
        <v>11001002802</v>
      </c>
      <c r="L423">
        <v>2802</v>
      </c>
      <c r="M423">
        <v>0</v>
      </c>
      <c r="N423">
        <v>2802</v>
      </c>
      <c r="O423">
        <v>25</v>
      </c>
      <c r="P423">
        <v>65.599999999999994</v>
      </c>
      <c r="Q423">
        <v>9.4</v>
      </c>
      <c r="R423">
        <v>4877</v>
      </c>
      <c r="S423">
        <v>7.0999999999999994E-2</v>
      </c>
      <c r="T423">
        <v>0.17399999999999999</v>
      </c>
      <c r="U423">
        <v>46421</v>
      </c>
      <c r="V423">
        <v>0.25</v>
      </c>
      <c r="W423">
        <v>0.44</v>
      </c>
      <c r="X423">
        <v>0.14699999999999999</v>
      </c>
      <c r="Y423">
        <v>9.2999999999999999E-2</v>
      </c>
      <c r="Z423">
        <v>453.56099999999998</v>
      </c>
      <c r="AA423">
        <v>95247.81</v>
      </c>
      <c r="AB423">
        <v>56395.099181999998</v>
      </c>
      <c r="AC423">
        <v>38852.710818</v>
      </c>
      <c r="AD423">
        <v>85.661489000000003</v>
      </c>
      <c r="AE423">
        <v>9.3000000000000007</v>
      </c>
      <c r="AF423">
        <v>453.56099999999998</v>
      </c>
      <c r="AG423">
        <v>48754.219603999998</v>
      </c>
      <c r="AH423">
        <v>46493.590396</v>
      </c>
      <c r="AI423">
        <v>102.50791100000001</v>
      </c>
      <c r="AJ423">
        <v>12</v>
      </c>
      <c r="AK423">
        <v>53139.471944999998</v>
      </c>
      <c r="AL423">
        <v>66308.53</v>
      </c>
      <c r="AM423">
        <v>116.57617399999999</v>
      </c>
      <c r="AN423" t="s">
        <v>1312</v>
      </c>
      <c r="AO423" t="s">
        <v>1313</v>
      </c>
      <c r="AR423">
        <v>0</v>
      </c>
      <c r="AS423">
        <v>0</v>
      </c>
      <c r="AT423">
        <v>422</v>
      </c>
    </row>
    <row r="424" spans="1:46" x14ac:dyDescent="0.25">
      <c r="A424">
        <v>11</v>
      </c>
      <c r="B424">
        <v>1</v>
      </c>
      <c r="C424">
        <v>502</v>
      </c>
      <c r="D424">
        <v>11001000502</v>
      </c>
      <c r="E424">
        <v>5.0199999999999996</v>
      </c>
      <c r="F424" t="s">
        <v>1314</v>
      </c>
      <c r="G424" t="s">
        <v>47</v>
      </c>
      <c r="H424" t="s">
        <v>48</v>
      </c>
      <c r="I424">
        <v>581504</v>
      </c>
      <c r="J424">
        <v>0</v>
      </c>
      <c r="K424">
        <v>11001000502</v>
      </c>
      <c r="L424">
        <v>502</v>
      </c>
      <c r="M424">
        <v>0</v>
      </c>
      <c r="N424">
        <v>502</v>
      </c>
      <c r="O424">
        <v>40.299999999999997</v>
      </c>
      <c r="P424">
        <v>51.4</v>
      </c>
      <c r="Q424">
        <v>8.4</v>
      </c>
      <c r="R424">
        <v>3030</v>
      </c>
      <c r="S424">
        <v>2.9000000000000001E-2</v>
      </c>
      <c r="T424">
        <v>4.8000000000000001E-2</v>
      </c>
      <c r="U424">
        <v>115216</v>
      </c>
      <c r="V424">
        <v>4.8000000000000001E-2</v>
      </c>
      <c r="W424">
        <v>9.8000000000000004E-2</v>
      </c>
      <c r="X424">
        <v>0.50900000000000001</v>
      </c>
      <c r="Y424">
        <v>2.4E-2</v>
      </c>
      <c r="Z424">
        <v>72.792720000000003</v>
      </c>
      <c r="AA424">
        <v>15286.4712</v>
      </c>
      <c r="AB424">
        <v>10098.486204000001</v>
      </c>
      <c r="AC424">
        <v>5187.9849960000001</v>
      </c>
      <c r="AD424">
        <v>71.270657</v>
      </c>
      <c r="AE424">
        <v>2.4</v>
      </c>
      <c r="AF424">
        <v>72.72</v>
      </c>
      <c r="AG424">
        <v>9217.8634020000009</v>
      </c>
      <c r="AH424">
        <v>6053.3365979999999</v>
      </c>
      <c r="AI424">
        <v>83.241702000000004</v>
      </c>
      <c r="AJ424">
        <v>2</v>
      </c>
      <c r="AK424">
        <v>7201.3912780000001</v>
      </c>
      <c r="AL424">
        <v>5717.81</v>
      </c>
      <c r="AM424">
        <v>92.942273</v>
      </c>
      <c r="AN424" t="s">
        <v>1315</v>
      </c>
      <c r="AO424" t="s">
        <v>1316</v>
      </c>
      <c r="AR424">
        <v>0</v>
      </c>
      <c r="AS424">
        <v>0</v>
      </c>
      <c r="AT424">
        <v>423</v>
      </c>
    </row>
    <row r="425" spans="1:46" x14ac:dyDescent="0.25">
      <c r="A425">
        <v>51</v>
      </c>
      <c r="B425">
        <v>59</v>
      </c>
      <c r="C425">
        <v>480203</v>
      </c>
      <c r="D425">
        <v>51059480203</v>
      </c>
      <c r="E425">
        <v>4802.03</v>
      </c>
      <c r="F425" t="s">
        <v>1317</v>
      </c>
      <c r="G425" t="s">
        <v>47</v>
      </c>
      <c r="H425" t="s">
        <v>48</v>
      </c>
      <c r="I425">
        <v>372961</v>
      </c>
      <c r="J425">
        <v>3133</v>
      </c>
      <c r="K425">
        <v>51059480203</v>
      </c>
      <c r="L425">
        <v>480203</v>
      </c>
      <c r="M425">
        <v>0</v>
      </c>
      <c r="N425">
        <v>480203</v>
      </c>
      <c r="O425">
        <v>94.1</v>
      </c>
      <c r="P425">
        <v>5.9</v>
      </c>
      <c r="Q425">
        <v>0</v>
      </c>
      <c r="R425">
        <v>2534</v>
      </c>
      <c r="S425">
        <v>0.11</v>
      </c>
      <c r="T425">
        <v>0.08</v>
      </c>
      <c r="U425">
        <v>88813</v>
      </c>
      <c r="V425">
        <v>0.127</v>
      </c>
      <c r="W425">
        <v>8.4000000000000005E-2</v>
      </c>
      <c r="X425">
        <v>0.53800000000000003</v>
      </c>
      <c r="Y425">
        <v>0.13400000000000001</v>
      </c>
      <c r="Z425">
        <v>339.55599999999998</v>
      </c>
      <c r="AA425">
        <v>71306.759999999995</v>
      </c>
      <c r="AB425">
        <v>42048.043408999998</v>
      </c>
      <c r="AC425">
        <v>29258.716591</v>
      </c>
      <c r="AD425">
        <v>86.167574000000002</v>
      </c>
      <c r="AE425">
        <v>13.4</v>
      </c>
      <c r="AF425">
        <v>339.55599999999998</v>
      </c>
      <c r="AG425">
        <v>47427.807858</v>
      </c>
      <c r="AH425">
        <v>23878.952141999998</v>
      </c>
      <c r="AI425">
        <v>70.324046999999993</v>
      </c>
      <c r="AJ425">
        <v>14.6</v>
      </c>
      <c r="AK425">
        <v>65842.346544999993</v>
      </c>
      <c r="AL425">
        <v>7404.39</v>
      </c>
      <c r="AM425">
        <v>21.228559000000001</v>
      </c>
      <c r="AN425" t="s">
        <v>1318</v>
      </c>
      <c r="AO425" t="s">
        <v>1319</v>
      </c>
      <c r="AR425">
        <v>0</v>
      </c>
      <c r="AS425">
        <v>0</v>
      </c>
      <c r="AT425">
        <v>424</v>
      </c>
    </row>
    <row r="426" spans="1:46" x14ac:dyDescent="0.25">
      <c r="A426">
        <v>11</v>
      </c>
      <c r="B426">
        <v>1</v>
      </c>
      <c r="C426">
        <v>400</v>
      </c>
      <c r="D426">
        <v>11001000400</v>
      </c>
      <c r="E426">
        <v>4</v>
      </c>
      <c r="F426" t="s">
        <v>1320</v>
      </c>
      <c r="G426" t="s">
        <v>47</v>
      </c>
      <c r="H426" t="s">
        <v>48</v>
      </c>
      <c r="I426">
        <v>1532715</v>
      </c>
      <c r="J426">
        <v>69</v>
      </c>
      <c r="K426">
        <v>11001000400</v>
      </c>
      <c r="L426">
        <v>400</v>
      </c>
      <c r="M426">
        <v>0</v>
      </c>
      <c r="N426">
        <v>400</v>
      </c>
      <c r="O426">
        <v>81.7</v>
      </c>
      <c r="P426">
        <v>11.5</v>
      </c>
      <c r="Q426">
        <v>6.7</v>
      </c>
      <c r="R426">
        <v>1507</v>
      </c>
      <c r="S426">
        <v>2.3E-2</v>
      </c>
      <c r="T426">
        <v>8.2000000000000003E-2</v>
      </c>
      <c r="U426">
        <v>233250</v>
      </c>
      <c r="V426">
        <v>7.0999999999999994E-2</v>
      </c>
      <c r="W426">
        <v>0.11600000000000001</v>
      </c>
      <c r="X426">
        <v>0.755</v>
      </c>
      <c r="Y426">
        <v>0</v>
      </c>
      <c r="Z426">
        <v>0</v>
      </c>
      <c r="AA426">
        <v>0</v>
      </c>
      <c r="AB426">
        <v>0</v>
      </c>
      <c r="AC426">
        <v>0</v>
      </c>
      <c r="AD426">
        <v>0</v>
      </c>
      <c r="AE426">
        <v>0</v>
      </c>
      <c r="AF426">
        <v>0</v>
      </c>
      <c r="AG426">
        <v>0</v>
      </c>
      <c r="AH426">
        <v>0</v>
      </c>
      <c r="AI426">
        <v>0</v>
      </c>
      <c r="AJ426">
        <v>0</v>
      </c>
      <c r="AK426">
        <v>0</v>
      </c>
      <c r="AL426">
        <v>0</v>
      </c>
      <c r="AM426">
        <v>0</v>
      </c>
      <c r="AN426" t="s">
        <v>1321</v>
      </c>
      <c r="AO426" t="s">
        <v>1322</v>
      </c>
      <c r="AR426">
        <v>0</v>
      </c>
      <c r="AS426">
        <v>0</v>
      </c>
      <c r="AT426">
        <v>425</v>
      </c>
    </row>
    <row r="427" spans="1:46" x14ac:dyDescent="0.25">
      <c r="A427">
        <v>11</v>
      </c>
      <c r="B427">
        <v>1</v>
      </c>
      <c r="C427">
        <v>3000</v>
      </c>
      <c r="D427">
        <v>11001003000</v>
      </c>
      <c r="E427">
        <v>30</v>
      </c>
      <c r="F427" t="s">
        <v>1323</v>
      </c>
      <c r="G427" t="s">
        <v>47</v>
      </c>
      <c r="H427" t="s">
        <v>48</v>
      </c>
      <c r="I427">
        <v>209673</v>
      </c>
      <c r="J427">
        <v>0</v>
      </c>
      <c r="K427">
        <v>11001003000</v>
      </c>
      <c r="L427">
        <v>3000</v>
      </c>
      <c r="M427">
        <v>0</v>
      </c>
      <c r="N427">
        <v>3000</v>
      </c>
      <c r="O427">
        <v>34.799999999999997</v>
      </c>
      <c r="P427">
        <v>58.1</v>
      </c>
      <c r="Q427">
        <v>7.1</v>
      </c>
      <c r="R427">
        <v>3737</v>
      </c>
      <c r="S427">
        <v>0.1</v>
      </c>
      <c r="T427">
        <v>0.26800000000000002</v>
      </c>
      <c r="U427">
        <v>63309</v>
      </c>
      <c r="V427">
        <v>0.49199999999999999</v>
      </c>
      <c r="W427">
        <v>0.111</v>
      </c>
      <c r="X427">
        <v>0.27700000000000002</v>
      </c>
      <c r="Y427">
        <v>0.17399999999999999</v>
      </c>
      <c r="Z427">
        <v>650.23800000000006</v>
      </c>
      <c r="AA427">
        <v>136549.98000000001</v>
      </c>
      <c r="AB427">
        <v>74984.008369999996</v>
      </c>
      <c r="AC427">
        <v>61565.97163</v>
      </c>
      <c r="AD427">
        <v>94.682210999999995</v>
      </c>
      <c r="AE427">
        <v>17.399999999999999</v>
      </c>
      <c r="AF427">
        <v>650.23800000000006</v>
      </c>
      <c r="AG427">
        <v>63160.787648999998</v>
      </c>
      <c r="AH427">
        <v>73389.192351000005</v>
      </c>
      <c r="AI427">
        <v>112.86512399999999</v>
      </c>
      <c r="AJ427">
        <v>17.8</v>
      </c>
      <c r="AK427">
        <v>56978.607151999997</v>
      </c>
      <c r="AL427">
        <v>74038.289999999994</v>
      </c>
      <c r="AM427">
        <v>118.67203000000001</v>
      </c>
      <c r="AN427" t="s">
        <v>1324</v>
      </c>
      <c r="AO427" t="s">
        <v>1325</v>
      </c>
      <c r="AR427">
        <v>0</v>
      </c>
      <c r="AS427">
        <v>0</v>
      </c>
      <c r="AT427">
        <v>426</v>
      </c>
    </row>
    <row r="428" spans="1:46" x14ac:dyDescent="0.25">
      <c r="A428">
        <v>11</v>
      </c>
      <c r="B428">
        <v>1</v>
      </c>
      <c r="C428">
        <v>9000</v>
      </c>
      <c r="D428">
        <v>11001009000</v>
      </c>
      <c r="E428">
        <v>90</v>
      </c>
      <c r="F428" t="s">
        <v>1326</v>
      </c>
      <c r="G428" t="s">
        <v>47</v>
      </c>
      <c r="H428" t="s">
        <v>48</v>
      </c>
      <c r="I428">
        <v>1425229</v>
      </c>
      <c r="J428">
        <v>30647</v>
      </c>
      <c r="K428">
        <v>11001009000</v>
      </c>
      <c r="L428">
        <v>9000</v>
      </c>
      <c r="M428">
        <v>0</v>
      </c>
      <c r="N428">
        <v>9000</v>
      </c>
      <c r="O428">
        <v>72.7</v>
      </c>
      <c r="P428">
        <v>27.2</v>
      </c>
      <c r="Q428">
        <v>0</v>
      </c>
      <c r="R428">
        <v>2967</v>
      </c>
      <c r="S428">
        <v>8.7999999999999995E-2</v>
      </c>
      <c r="T428">
        <v>0.16300000000000001</v>
      </c>
      <c r="U428">
        <v>31740</v>
      </c>
      <c r="V428">
        <v>0.97399999999999998</v>
      </c>
      <c r="W428">
        <v>1.2999999999999999E-2</v>
      </c>
      <c r="X428">
        <v>0.36799999999999999</v>
      </c>
      <c r="Y428">
        <v>0.20499999999999999</v>
      </c>
      <c r="Z428">
        <v>607.62676499999998</v>
      </c>
      <c r="AA428">
        <v>127601.62065</v>
      </c>
      <c r="AB428">
        <v>26654.450434999999</v>
      </c>
      <c r="AC428">
        <v>100947.17021500001</v>
      </c>
      <c r="AD428">
        <v>166.13351499999999</v>
      </c>
      <c r="AE428">
        <v>20.5</v>
      </c>
      <c r="AF428">
        <v>608.23500000000001</v>
      </c>
      <c r="AG428">
        <v>21763.448819000001</v>
      </c>
      <c r="AH428">
        <v>105965.90118099999</v>
      </c>
      <c r="AI428">
        <v>174.218684</v>
      </c>
      <c r="AJ428">
        <v>17.600000000000001</v>
      </c>
      <c r="AK428">
        <v>35727.861302999998</v>
      </c>
      <c r="AL428">
        <v>67057.899999999994</v>
      </c>
      <c r="AM428">
        <v>137.00495799999999</v>
      </c>
      <c r="AN428" t="s">
        <v>1327</v>
      </c>
      <c r="AO428" t="s">
        <v>1328</v>
      </c>
      <c r="AR428">
        <v>0</v>
      </c>
      <c r="AS428">
        <v>0</v>
      </c>
      <c r="AT428">
        <v>427</v>
      </c>
    </row>
    <row r="429" spans="1:46" x14ac:dyDescent="0.25">
      <c r="A429">
        <v>51</v>
      </c>
      <c r="B429">
        <v>59</v>
      </c>
      <c r="C429">
        <v>460300</v>
      </c>
      <c r="D429">
        <v>51059460300</v>
      </c>
      <c r="E429">
        <v>4603</v>
      </c>
      <c r="F429" t="s">
        <v>1329</v>
      </c>
      <c r="G429" t="s">
        <v>47</v>
      </c>
      <c r="H429" t="s">
        <v>48</v>
      </c>
      <c r="I429">
        <v>2238003</v>
      </c>
      <c r="J429">
        <v>17220</v>
      </c>
      <c r="K429">
        <v>51059460300</v>
      </c>
      <c r="L429">
        <v>460300</v>
      </c>
      <c r="M429">
        <v>0</v>
      </c>
      <c r="N429">
        <v>460300</v>
      </c>
      <c r="O429">
        <v>90.3</v>
      </c>
      <c r="P429">
        <v>8.6</v>
      </c>
      <c r="Q429">
        <v>1</v>
      </c>
      <c r="R429">
        <v>2888</v>
      </c>
      <c r="S429">
        <v>5.6000000000000001E-2</v>
      </c>
      <c r="T429">
        <v>1.0999999999999999E-2</v>
      </c>
      <c r="U429">
        <v>168929</v>
      </c>
      <c r="V429">
        <v>2E-3</v>
      </c>
      <c r="W429">
        <v>4.1000000000000002E-2</v>
      </c>
      <c r="X429">
        <v>0.95099999999999996</v>
      </c>
      <c r="Y429">
        <v>2.3E-2</v>
      </c>
      <c r="Z429">
        <v>66.357575999999995</v>
      </c>
      <c r="AA429">
        <v>13935.09096</v>
      </c>
      <c r="AB429">
        <v>8450.0248570000003</v>
      </c>
      <c r="AC429">
        <v>5485.0661030000001</v>
      </c>
      <c r="AD429">
        <v>82.659228999999996</v>
      </c>
      <c r="AE429">
        <v>2.2999999999999998</v>
      </c>
      <c r="AF429">
        <v>66.424000000000007</v>
      </c>
      <c r="AG429">
        <v>9654.0981150000007</v>
      </c>
      <c r="AH429">
        <v>4294.9418850000002</v>
      </c>
      <c r="AI429">
        <v>64.659488999999994</v>
      </c>
      <c r="AJ429">
        <v>2.8</v>
      </c>
      <c r="AK429">
        <v>14342.892959000001</v>
      </c>
      <c r="AL429">
        <v>2515.0700000000002</v>
      </c>
      <c r="AM429">
        <v>31.330248999999998</v>
      </c>
      <c r="AN429" t="s">
        <v>1330</v>
      </c>
      <c r="AO429" t="s">
        <v>1331</v>
      </c>
      <c r="AR429">
        <v>0</v>
      </c>
      <c r="AS429">
        <v>0</v>
      </c>
      <c r="AT429">
        <v>428</v>
      </c>
    </row>
    <row r="430" spans="1:46" x14ac:dyDescent="0.25">
      <c r="A430">
        <v>51</v>
      </c>
      <c r="B430">
        <v>59</v>
      </c>
      <c r="C430">
        <v>470800</v>
      </c>
      <c r="D430">
        <v>51059470800</v>
      </c>
      <c r="E430">
        <v>4708</v>
      </c>
      <c r="F430" t="s">
        <v>1332</v>
      </c>
      <c r="G430" t="s">
        <v>47</v>
      </c>
      <c r="H430" t="s">
        <v>48</v>
      </c>
      <c r="I430">
        <v>1972365</v>
      </c>
      <c r="J430">
        <v>3852</v>
      </c>
      <c r="K430">
        <v>51059470800</v>
      </c>
      <c r="L430">
        <v>470800</v>
      </c>
      <c r="M430">
        <v>0</v>
      </c>
      <c r="N430">
        <v>470800</v>
      </c>
      <c r="O430">
        <v>90.7</v>
      </c>
      <c r="P430">
        <v>8.1</v>
      </c>
      <c r="Q430">
        <v>1.2</v>
      </c>
      <c r="R430">
        <v>3103</v>
      </c>
      <c r="S430">
        <v>2.7E-2</v>
      </c>
      <c r="T430">
        <v>1.0999999999999999E-2</v>
      </c>
      <c r="U430">
        <v>139773</v>
      </c>
      <c r="V430">
        <v>3.4000000000000002E-2</v>
      </c>
      <c r="W430">
        <v>4.8000000000000001E-2</v>
      </c>
      <c r="X430">
        <v>0.79</v>
      </c>
      <c r="Y430">
        <v>3.5000000000000003E-2</v>
      </c>
      <c r="Z430">
        <v>108.605</v>
      </c>
      <c r="AA430">
        <v>22807.05</v>
      </c>
      <c r="AB430">
        <v>13516.604573000001</v>
      </c>
      <c r="AC430">
        <v>9290.4454270000006</v>
      </c>
      <c r="AD430">
        <v>85.543441000000001</v>
      </c>
      <c r="AE430">
        <v>3.5</v>
      </c>
      <c r="AF430">
        <v>108.713605</v>
      </c>
      <c r="AG430">
        <v>15484.495856</v>
      </c>
      <c r="AH430">
        <v>7345.3611940000001</v>
      </c>
      <c r="AI430">
        <v>67.566163000000003</v>
      </c>
      <c r="AJ430">
        <v>3.1</v>
      </c>
      <c r="AK430">
        <v>16432.188974000001</v>
      </c>
      <c r="AL430">
        <v>4432.3599999999997</v>
      </c>
      <c r="AM430">
        <v>44.611355000000003</v>
      </c>
      <c r="AN430" t="s">
        <v>1333</v>
      </c>
      <c r="AO430" t="s">
        <v>1334</v>
      </c>
      <c r="AR430">
        <v>0</v>
      </c>
      <c r="AS430">
        <v>0</v>
      </c>
      <c r="AT430">
        <v>429</v>
      </c>
    </row>
    <row r="431" spans="1:46" x14ac:dyDescent="0.25">
      <c r="A431">
        <v>24</v>
      </c>
      <c r="B431">
        <v>33</v>
      </c>
      <c r="C431">
        <v>803200</v>
      </c>
      <c r="D431">
        <v>24033803200</v>
      </c>
      <c r="E431">
        <v>8032</v>
      </c>
      <c r="F431" t="s">
        <v>1335</v>
      </c>
      <c r="G431" t="s">
        <v>47</v>
      </c>
      <c r="H431" t="s">
        <v>48</v>
      </c>
      <c r="I431">
        <v>1549551</v>
      </c>
      <c r="J431">
        <v>2326</v>
      </c>
      <c r="K431">
        <v>24033803200</v>
      </c>
      <c r="L431">
        <v>803200</v>
      </c>
      <c r="M431">
        <v>0</v>
      </c>
      <c r="N431">
        <v>803200</v>
      </c>
      <c r="O431">
        <v>60.7</v>
      </c>
      <c r="P431">
        <v>34.700000000000003</v>
      </c>
      <c r="Q431">
        <v>4.5999999999999996</v>
      </c>
      <c r="R431">
        <v>2888</v>
      </c>
      <c r="S431">
        <v>5.6000000000000001E-2</v>
      </c>
      <c r="T431">
        <v>9.9000000000000005E-2</v>
      </c>
      <c r="U431">
        <v>49250</v>
      </c>
      <c r="V431">
        <v>0.95799999999999996</v>
      </c>
      <c r="W431">
        <v>3.9E-2</v>
      </c>
      <c r="X431">
        <v>0.21</v>
      </c>
      <c r="Y431">
        <v>0.23400000000000001</v>
      </c>
      <c r="Z431">
        <v>675.79200000000003</v>
      </c>
      <c r="AA431">
        <v>141916.32</v>
      </c>
      <c r="AB431">
        <v>72538.336012</v>
      </c>
      <c r="AC431">
        <v>69377.983988000007</v>
      </c>
      <c r="AD431">
        <v>102.661742</v>
      </c>
      <c r="AE431">
        <v>23.4</v>
      </c>
      <c r="AF431">
        <v>675.79200000000003</v>
      </c>
      <c r="AG431">
        <v>74334.618499000004</v>
      </c>
      <c r="AH431">
        <v>67581.701501000003</v>
      </c>
      <c r="AI431">
        <v>100.003702</v>
      </c>
      <c r="AJ431">
        <v>22.1</v>
      </c>
      <c r="AK431">
        <v>64322.557582000001</v>
      </c>
      <c r="AL431">
        <v>76438.97</v>
      </c>
      <c r="AM431">
        <v>114.03814800000001</v>
      </c>
      <c r="AN431" t="s">
        <v>1336</v>
      </c>
      <c r="AO431" t="s">
        <v>1337</v>
      </c>
      <c r="AR431">
        <v>0</v>
      </c>
      <c r="AS431">
        <v>0</v>
      </c>
      <c r="AT431">
        <v>430</v>
      </c>
    </row>
    <row r="432" spans="1:46" x14ac:dyDescent="0.25">
      <c r="A432">
        <v>51</v>
      </c>
      <c r="B432">
        <v>13</v>
      </c>
      <c r="C432">
        <v>100400</v>
      </c>
      <c r="D432">
        <v>51013100400</v>
      </c>
      <c r="E432">
        <v>1004</v>
      </c>
      <c r="F432" t="s">
        <v>1338</v>
      </c>
      <c r="G432" t="s">
        <v>47</v>
      </c>
      <c r="H432" t="s">
        <v>48</v>
      </c>
      <c r="I432">
        <v>3845436</v>
      </c>
      <c r="J432">
        <v>0</v>
      </c>
      <c r="K432">
        <v>51013100400</v>
      </c>
      <c r="L432">
        <v>100400</v>
      </c>
      <c r="M432">
        <v>0</v>
      </c>
      <c r="N432">
        <v>100400</v>
      </c>
      <c r="O432">
        <v>96.1</v>
      </c>
      <c r="P432">
        <v>2.8</v>
      </c>
      <c r="Q432">
        <v>1.2</v>
      </c>
      <c r="R432">
        <v>3872</v>
      </c>
      <c r="S432">
        <v>1.6E-2</v>
      </c>
      <c r="T432">
        <v>2.8000000000000001E-2</v>
      </c>
      <c r="U432">
        <v>206058</v>
      </c>
      <c r="V432">
        <v>0</v>
      </c>
      <c r="W432">
        <v>7.5999999999999998E-2</v>
      </c>
      <c r="X432">
        <v>0.89</v>
      </c>
      <c r="Y432">
        <v>0</v>
      </c>
      <c r="Z432">
        <v>0</v>
      </c>
      <c r="AA432">
        <v>0</v>
      </c>
      <c r="AB432">
        <v>0</v>
      </c>
      <c r="AC432">
        <v>0</v>
      </c>
      <c r="AD432">
        <v>0</v>
      </c>
      <c r="AE432">
        <v>0</v>
      </c>
      <c r="AF432">
        <v>0</v>
      </c>
      <c r="AG432">
        <v>0</v>
      </c>
      <c r="AH432">
        <v>0</v>
      </c>
      <c r="AI432">
        <v>0</v>
      </c>
      <c r="AJ432">
        <v>0</v>
      </c>
      <c r="AK432">
        <v>0</v>
      </c>
      <c r="AL432">
        <v>0</v>
      </c>
      <c r="AM432">
        <v>0</v>
      </c>
      <c r="AN432" t="s">
        <v>1339</v>
      </c>
      <c r="AO432" t="s">
        <v>1340</v>
      </c>
      <c r="AR432">
        <v>0</v>
      </c>
      <c r="AS432">
        <v>0</v>
      </c>
      <c r="AT432">
        <v>431</v>
      </c>
    </row>
    <row r="433" spans="1:46" x14ac:dyDescent="0.25">
      <c r="A433">
        <v>11</v>
      </c>
      <c r="B433">
        <v>1</v>
      </c>
      <c r="C433">
        <v>3400</v>
      </c>
      <c r="D433">
        <v>11001003400</v>
      </c>
      <c r="E433">
        <v>34</v>
      </c>
      <c r="F433" t="s">
        <v>1341</v>
      </c>
      <c r="G433" t="s">
        <v>47</v>
      </c>
      <c r="H433" t="s">
        <v>48</v>
      </c>
      <c r="I433">
        <v>917944</v>
      </c>
      <c r="J433">
        <v>159593</v>
      </c>
      <c r="K433">
        <v>11001003400</v>
      </c>
      <c r="L433">
        <v>3400</v>
      </c>
      <c r="M433">
        <v>0</v>
      </c>
      <c r="N433">
        <v>3400</v>
      </c>
      <c r="O433">
        <v>32.1</v>
      </c>
      <c r="P433">
        <v>53.6</v>
      </c>
      <c r="Q433">
        <v>14.2</v>
      </c>
      <c r="R433">
        <v>5012</v>
      </c>
      <c r="S433">
        <v>0.152</v>
      </c>
      <c r="T433">
        <v>0.24</v>
      </c>
      <c r="U433">
        <v>70263</v>
      </c>
      <c r="V433">
        <v>0.68300000000000005</v>
      </c>
      <c r="W433">
        <v>0.109</v>
      </c>
      <c r="X433">
        <v>0.56499999999999995</v>
      </c>
      <c r="Y433">
        <v>0.18099999999999999</v>
      </c>
      <c r="Z433">
        <v>906.26482799999997</v>
      </c>
      <c r="AA433">
        <v>190315.61387999999</v>
      </c>
      <c r="AB433">
        <v>102938.09437200001</v>
      </c>
      <c r="AC433">
        <v>87377.519507999998</v>
      </c>
      <c r="AD433">
        <v>96.414996000000002</v>
      </c>
      <c r="AE433">
        <v>18.100000000000001</v>
      </c>
      <c r="AF433">
        <v>906.26482799999997</v>
      </c>
      <c r="AG433">
        <v>89233.111277999997</v>
      </c>
      <c r="AH433">
        <v>101082.50260199999</v>
      </c>
      <c r="AI433">
        <v>111.537488</v>
      </c>
      <c r="AJ433">
        <v>18</v>
      </c>
      <c r="AK433">
        <v>82364.916127999997</v>
      </c>
      <c r="AL433">
        <v>104745.08</v>
      </c>
      <c r="AM433">
        <v>117.559017</v>
      </c>
      <c r="AN433" t="s">
        <v>1342</v>
      </c>
      <c r="AO433" t="s">
        <v>1343</v>
      </c>
      <c r="AR433">
        <v>0</v>
      </c>
      <c r="AS433">
        <v>0</v>
      </c>
      <c r="AT433">
        <v>432</v>
      </c>
    </row>
    <row r="434" spans="1:46" x14ac:dyDescent="0.25">
      <c r="A434">
        <v>11</v>
      </c>
      <c r="B434">
        <v>1</v>
      </c>
      <c r="C434">
        <v>3900</v>
      </c>
      <c r="D434">
        <v>11001003900</v>
      </c>
      <c r="E434">
        <v>39</v>
      </c>
      <c r="F434" t="s">
        <v>1344</v>
      </c>
      <c r="G434" t="s">
        <v>47</v>
      </c>
      <c r="H434" t="s">
        <v>48</v>
      </c>
      <c r="I434">
        <v>380082</v>
      </c>
      <c r="J434">
        <v>20933</v>
      </c>
      <c r="K434">
        <v>11001003900</v>
      </c>
      <c r="L434">
        <v>3900</v>
      </c>
      <c r="M434">
        <v>0</v>
      </c>
      <c r="N434">
        <v>3900</v>
      </c>
      <c r="O434">
        <v>27.8</v>
      </c>
      <c r="P434">
        <v>65.7</v>
      </c>
      <c r="Q434">
        <v>6.5</v>
      </c>
      <c r="R434">
        <v>4666</v>
      </c>
      <c r="S434">
        <v>9.1999999999999998E-2</v>
      </c>
      <c r="T434">
        <v>0.112</v>
      </c>
      <c r="U434">
        <v>80750</v>
      </c>
      <c r="V434">
        <v>0.161</v>
      </c>
      <c r="W434">
        <v>0.13700000000000001</v>
      </c>
      <c r="X434">
        <v>0.26200000000000001</v>
      </c>
      <c r="Y434">
        <v>0.107</v>
      </c>
      <c r="Z434">
        <v>499.262</v>
      </c>
      <c r="AA434">
        <v>104845.02</v>
      </c>
      <c r="AB434">
        <v>64245.080489</v>
      </c>
      <c r="AC434">
        <v>40599.939510999997</v>
      </c>
      <c r="AD434">
        <v>81.319907000000001</v>
      </c>
      <c r="AE434">
        <v>10.7</v>
      </c>
      <c r="AF434">
        <v>498.76273800000001</v>
      </c>
      <c r="AG434">
        <v>55892.794142999999</v>
      </c>
      <c r="AH434">
        <v>48847.380836999997</v>
      </c>
      <c r="AI434">
        <v>97.937109000000007</v>
      </c>
      <c r="AJ434">
        <v>9</v>
      </c>
      <c r="AK434">
        <v>39559.292465999999</v>
      </c>
      <c r="AL434">
        <v>42995.91</v>
      </c>
      <c r="AM434">
        <v>109.370949</v>
      </c>
      <c r="AN434" t="s">
        <v>1345</v>
      </c>
      <c r="AO434" t="s">
        <v>1346</v>
      </c>
      <c r="AR434">
        <v>0</v>
      </c>
      <c r="AS434">
        <v>0</v>
      </c>
      <c r="AT434">
        <v>433</v>
      </c>
    </row>
    <row r="435" spans="1:46" x14ac:dyDescent="0.25">
      <c r="A435">
        <v>11</v>
      </c>
      <c r="B435">
        <v>1</v>
      </c>
      <c r="C435">
        <v>9302</v>
      </c>
      <c r="D435">
        <v>11001009302</v>
      </c>
      <c r="E435">
        <v>93.02</v>
      </c>
      <c r="F435" t="s">
        <v>1347</v>
      </c>
      <c r="G435" t="s">
        <v>47</v>
      </c>
      <c r="H435" t="s">
        <v>48</v>
      </c>
      <c r="I435">
        <v>403356</v>
      </c>
      <c r="J435">
        <v>0</v>
      </c>
      <c r="K435">
        <v>11001009302</v>
      </c>
      <c r="L435">
        <v>9302</v>
      </c>
      <c r="M435">
        <v>0</v>
      </c>
      <c r="N435">
        <v>9302</v>
      </c>
      <c r="O435">
        <v>63.8</v>
      </c>
      <c r="P435">
        <v>28.5</v>
      </c>
      <c r="Q435">
        <v>7.8</v>
      </c>
      <c r="R435">
        <v>1092</v>
      </c>
      <c r="S435">
        <v>0.13800000000000001</v>
      </c>
      <c r="T435">
        <v>3.1E-2</v>
      </c>
      <c r="U435">
        <v>58424</v>
      </c>
      <c r="V435">
        <v>0.71799999999999997</v>
      </c>
      <c r="W435">
        <v>1.9E-2</v>
      </c>
      <c r="X435">
        <v>0.71699999999999997</v>
      </c>
      <c r="Y435">
        <v>0.14099999999999999</v>
      </c>
      <c r="Z435">
        <v>154.12597199999999</v>
      </c>
      <c r="AA435">
        <v>32366.454119999999</v>
      </c>
      <c r="AB435">
        <v>8784.6348959999996</v>
      </c>
      <c r="AC435">
        <v>23581.819223999999</v>
      </c>
      <c r="AD435">
        <v>153.00353899999999</v>
      </c>
      <c r="AE435">
        <v>14.1</v>
      </c>
      <c r="AF435">
        <v>154.12597199999999</v>
      </c>
      <c r="AG435">
        <v>8477.0208600000005</v>
      </c>
      <c r="AH435">
        <v>23889.433260000002</v>
      </c>
      <c r="AI435">
        <v>154.99940000000001</v>
      </c>
      <c r="AJ435">
        <v>9.5</v>
      </c>
      <c r="AK435">
        <v>7782.5122240000001</v>
      </c>
      <c r="AL435">
        <v>15179.94</v>
      </c>
      <c r="AM435">
        <v>138.82608099999999</v>
      </c>
      <c r="AN435" t="s">
        <v>1348</v>
      </c>
      <c r="AO435" t="s">
        <v>1349</v>
      </c>
      <c r="AR435">
        <v>0</v>
      </c>
      <c r="AS435">
        <v>0</v>
      </c>
      <c r="AT435">
        <v>434</v>
      </c>
    </row>
    <row r="436" spans="1:46" x14ac:dyDescent="0.25">
      <c r="A436">
        <v>51</v>
      </c>
      <c r="B436">
        <v>59</v>
      </c>
      <c r="C436">
        <v>481500</v>
      </c>
      <c r="D436">
        <v>51059481500</v>
      </c>
      <c r="E436">
        <v>4815</v>
      </c>
      <c r="F436" t="s">
        <v>1350</v>
      </c>
      <c r="G436" t="s">
        <v>47</v>
      </c>
      <c r="H436" t="s">
        <v>48</v>
      </c>
      <c r="I436">
        <v>4939224</v>
      </c>
      <c r="J436">
        <v>16359</v>
      </c>
      <c r="K436">
        <v>51059481500</v>
      </c>
      <c r="L436">
        <v>481500</v>
      </c>
      <c r="M436">
        <v>0</v>
      </c>
      <c r="N436">
        <v>481500</v>
      </c>
      <c r="O436">
        <v>88.6</v>
      </c>
      <c r="P436">
        <v>11.4</v>
      </c>
      <c r="Q436">
        <v>0</v>
      </c>
      <c r="R436">
        <v>2317</v>
      </c>
      <c r="S436">
        <v>1.6E-2</v>
      </c>
      <c r="T436">
        <v>5.0000000000000001E-3</v>
      </c>
      <c r="U436">
        <v>183125</v>
      </c>
      <c r="V436">
        <v>5.3999999999999999E-2</v>
      </c>
      <c r="W436">
        <v>4.1000000000000002E-2</v>
      </c>
      <c r="X436">
        <v>0.97</v>
      </c>
      <c r="Y436">
        <v>0</v>
      </c>
      <c r="Z436">
        <v>0</v>
      </c>
      <c r="AA436">
        <v>0</v>
      </c>
      <c r="AB436">
        <v>0</v>
      </c>
      <c r="AC436">
        <v>0</v>
      </c>
      <c r="AD436">
        <v>0</v>
      </c>
      <c r="AE436">
        <v>0</v>
      </c>
      <c r="AF436">
        <v>0</v>
      </c>
      <c r="AG436">
        <v>0</v>
      </c>
      <c r="AH436">
        <v>0</v>
      </c>
      <c r="AI436">
        <v>0</v>
      </c>
      <c r="AJ436">
        <v>0.7</v>
      </c>
      <c r="AK436">
        <v>2608.6403380000002</v>
      </c>
      <c r="AL436">
        <v>751.78</v>
      </c>
      <c r="AM436">
        <v>46.980356</v>
      </c>
      <c r="AN436" t="s">
        <v>1351</v>
      </c>
      <c r="AO436" t="s">
        <v>1352</v>
      </c>
      <c r="AR436">
        <v>0</v>
      </c>
      <c r="AS436">
        <v>0</v>
      </c>
      <c r="AT436">
        <v>435</v>
      </c>
    </row>
    <row r="437" spans="1:46" x14ac:dyDescent="0.25">
      <c r="A437">
        <v>11</v>
      </c>
      <c r="B437">
        <v>1</v>
      </c>
      <c r="C437">
        <v>9102</v>
      </c>
      <c r="D437">
        <v>11001009102</v>
      </c>
      <c r="E437">
        <v>91.02</v>
      </c>
      <c r="F437" t="s">
        <v>1353</v>
      </c>
      <c r="G437" t="s">
        <v>47</v>
      </c>
      <c r="H437" t="s">
        <v>48</v>
      </c>
      <c r="I437">
        <v>1835502</v>
      </c>
      <c r="J437">
        <v>453</v>
      </c>
      <c r="K437">
        <v>11001009102</v>
      </c>
      <c r="L437">
        <v>9102</v>
      </c>
      <c r="M437">
        <v>0</v>
      </c>
      <c r="N437">
        <v>9102</v>
      </c>
      <c r="O437">
        <v>45.4</v>
      </c>
      <c r="P437">
        <v>50.9</v>
      </c>
      <c r="Q437">
        <v>3.8</v>
      </c>
      <c r="R437">
        <v>5229</v>
      </c>
      <c r="S437">
        <v>0.14299999999999999</v>
      </c>
      <c r="T437">
        <v>0.30499999999999999</v>
      </c>
      <c r="U437">
        <v>35685</v>
      </c>
      <c r="V437">
        <v>0.90600000000000003</v>
      </c>
      <c r="W437">
        <v>5.1999999999999998E-2</v>
      </c>
      <c r="X437">
        <v>0.33200000000000002</v>
      </c>
      <c r="Y437">
        <v>0.249</v>
      </c>
      <c r="Z437">
        <v>1303.3230209999999</v>
      </c>
      <c r="AA437">
        <v>273697.83441000001</v>
      </c>
      <c r="AB437">
        <v>99963.457062999994</v>
      </c>
      <c r="AC437">
        <v>173734.377347</v>
      </c>
      <c r="AD437">
        <v>133.30108799999999</v>
      </c>
      <c r="AE437">
        <v>24.9</v>
      </c>
      <c r="AF437">
        <v>1304.6250419999999</v>
      </c>
      <c r="AG437">
        <v>77408.187353999994</v>
      </c>
      <c r="AH437">
        <v>196563.07146599999</v>
      </c>
      <c r="AI437">
        <v>150.66633300000001</v>
      </c>
      <c r="AJ437">
        <v>25.2</v>
      </c>
      <c r="AK437">
        <v>78088.843242999996</v>
      </c>
      <c r="AL437">
        <v>178520.24</v>
      </c>
      <c r="AM437">
        <v>146.09478999999999</v>
      </c>
      <c r="AN437" t="s">
        <v>1354</v>
      </c>
      <c r="AO437" t="s">
        <v>1355</v>
      </c>
      <c r="AR437">
        <v>0</v>
      </c>
      <c r="AS437">
        <v>0</v>
      </c>
      <c r="AT437">
        <v>436</v>
      </c>
    </row>
    <row r="438" spans="1:46" x14ac:dyDescent="0.25">
      <c r="A438">
        <v>24</v>
      </c>
      <c r="B438">
        <v>33</v>
      </c>
      <c r="C438">
        <v>800517</v>
      </c>
      <c r="D438">
        <v>24033800517</v>
      </c>
      <c r="E438">
        <v>8005.17</v>
      </c>
      <c r="F438" t="s">
        <v>1356</v>
      </c>
      <c r="G438" t="s">
        <v>47</v>
      </c>
      <c r="H438" t="s">
        <v>48</v>
      </c>
      <c r="I438">
        <v>11789234</v>
      </c>
      <c r="J438">
        <v>29644</v>
      </c>
      <c r="K438">
        <v>24033800517</v>
      </c>
      <c r="L438">
        <v>800517</v>
      </c>
      <c r="M438">
        <v>0</v>
      </c>
      <c r="N438">
        <v>800517</v>
      </c>
      <c r="O438">
        <v>88.9</v>
      </c>
      <c r="P438">
        <v>10</v>
      </c>
      <c r="Q438">
        <v>1</v>
      </c>
      <c r="R438">
        <v>5107</v>
      </c>
      <c r="S438">
        <v>8.2000000000000003E-2</v>
      </c>
      <c r="T438">
        <v>2.5999999999999999E-2</v>
      </c>
      <c r="U438">
        <v>165365</v>
      </c>
      <c r="V438">
        <v>0.90400000000000003</v>
      </c>
      <c r="W438">
        <v>1.0999999999999999E-2</v>
      </c>
      <c r="X438">
        <v>0.94899999999999995</v>
      </c>
      <c r="Y438">
        <v>0.123</v>
      </c>
      <c r="Z438">
        <v>627.53283899999997</v>
      </c>
      <c r="AA438">
        <v>131781.89619</v>
      </c>
      <c r="AB438">
        <v>108230.557875</v>
      </c>
      <c r="AC438">
        <v>23551.338315000001</v>
      </c>
      <c r="AD438">
        <v>37.530048999999998</v>
      </c>
      <c r="AE438">
        <v>12.3</v>
      </c>
      <c r="AF438">
        <v>628.78916100000004</v>
      </c>
      <c r="AG438">
        <v>107362.962807</v>
      </c>
      <c r="AH438">
        <v>24682.761003</v>
      </c>
      <c r="AI438">
        <v>39.254430999999997</v>
      </c>
      <c r="AJ438">
        <v>9.4</v>
      </c>
      <c r="AK438">
        <v>82894.418894000002</v>
      </c>
      <c r="AL438">
        <v>15292.34</v>
      </c>
      <c r="AM438">
        <v>32.706972</v>
      </c>
      <c r="AN438" t="s">
        <v>1357</v>
      </c>
      <c r="AO438" t="s">
        <v>1358</v>
      </c>
      <c r="AR438">
        <v>0</v>
      </c>
      <c r="AS438">
        <v>0</v>
      </c>
      <c r="AT438">
        <v>437</v>
      </c>
    </row>
    <row r="439" spans="1:46" x14ac:dyDescent="0.25">
      <c r="A439">
        <v>24</v>
      </c>
      <c r="B439">
        <v>33</v>
      </c>
      <c r="C439">
        <v>803300</v>
      </c>
      <c r="D439">
        <v>24033803300</v>
      </c>
      <c r="E439">
        <v>8033</v>
      </c>
      <c r="F439" t="s">
        <v>1359</v>
      </c>
      <c r="G439" t="s">
        <v>47</v>
      </c>
      <c r="H439" t="s">
        <v>48</v>
      </c>
      <c r="I439">
        <v>2793093</v>
      </c>
      <c r="J439">
        <v>3564</v>
      </c>
      <c r="K439">
        <v>24033803300</v>
      </c>
      <c r="L439">
        <v>803300</v>
      </c>
      <c r="M439">
        <v>0</v>
      </c>
      <c r="N439">
        <v>803300</v>
      </c>
      <c r="O439">
        <v>73</v>
      </c>
      <c r="P439">
        <v>25</v>
      </c>
      <c r="Q439">
        <v>2</v>
      </c>
      <c r="R439">
        <v>4449</v>
      </c>
      <c r="S439">
        <v>0.13800000000000001</v>
      </c>
      <c r="T439">
        <v>0.16800000000000001</v>
      </c>
      <c r="U439">
        <v>57118</v>
      </c>
      <c r="V439">
        <v>0.86099999999999999</v>
      </c>
      <c r="W439">
        <v>0.14000000000000001</v>
      </c>
      <c r="X439">
        <v>0.68700000000000006</v>
      </c>
      <c r="Y439">
        <v>0.214</v>
      </c>
      <c r="Z439">
        <v>952.08600000000001</v>
      </c>
      <c r="AA439">
        <v>199938.06</v>
      </c>
      <c r="AB439">
        <v>100349.38318</v>
      </c>
      <c r="AC439">
        <v>99588.676819999993</v>
      </c>
      <c r="AD439">
        <v>104.600505</v>
      </c>
      <c r="AE439">
        <v>21.4</v>
      </c>
      <c r="AF439">
        <v>951.133914</v>
      </c>
      <c r="AG439">
        <v>102864.663277</v>
      </c>
      <c r="AH439">
        <v>96873.458662999998</v>
      </c>
      <c r="AI439">
        <v>101.850494</v>
      </c>
      <c r="AJ439">
        <v>20</v>
      </c>
      <c r="AK439">
        <v>83772.653076999995</v>
      </c>
      <c r="AL439">
        <v>103421.35</v>
      </c>
      <c r="AM439">
        <v>116.021255</v>
      </c>
      <c r="AN439" t="s">
        <v>1360</v>
      </c>
      <c r="AO439" t="s">
        <v>1361</v>
      </c>
      <c r="AR439">
        <v>0</v>
      </c>
      <c r="AS439">
        <v>0</v>
      </c>
      <c r="AT439">
        <v>438</v>
      </c>
    </row>
    <row r="440" spans="1:46" x14ac:dyDescent="0.25">
      <c r="A440">
        <v>11</v>
      </c>
      <c r="B440">
        <v>1</v>
      </c>
      <c r="C440">
        <v>3500</v>
      </c>
      <c r="D440">
        <v>11001003500</v>
      </c>
      <c r="E440">
        <v>35</v>
      </c>
      <c r="F440" t="s">
        <v>1362</v>
      </c>
      <c r="G440" t="s">
        <v>47</v>
      </c>
      <c r="H440" t="s">
        <v>48</v>
      </c>
      <c r="I440">
        <v>381867</v>
      </c>
      <c r="J440">
        <v>0</v>
      </c>
      <c r="K440">
        <v>11001003500</v>
      </c>
      <c r="L440">
        <v>3500</v>
      </c>
      <c r="M440">
        <v>0</v>
      </c>
      <c r="N440">
        <v>3500</v>
      </c>
      <c r="O440">
        <v>30</v>
      </c>
      <c r="P440">
        <v>49.1</v>
      </c>
      <c r="Q440">
        <v>20.8</v>
      </c>
      <c r="R440">
        <v>4489</v>
      </c>
      <c r="S440">
        <v>0.13800000000000001</v>
      </c>
      <c r="T440">
        <v>0.27700000000000002</v>
      </c>
      <c r="U440">
        <v>66830</v>
      </c>
      <c r="V440">
        <v>0.67900000000000005</v>
      </c>
      <c r="W440">
        <v>0.13800000000000001</v>
      </c>
      <c r="X440">
        <v>0.38400000000000001</v>
      </c>
      <c r="Y440">
        <v>0.19500000000000001</v>
      </c>
      <c r="Z440">
        <v>874.479645</v>
      </c>
      <c r="AA440">
        <v>183640.72545</v>
      </c>
      <c r="AB440">
        <v>104998.14462000001</v>
      </c>
      <c r="AC440">
        <v>78642.580830000006</v>
      </c>
      <c r="AD440">
        <v>89.930716000000004</v>
      </c>
      <c r="AE440">
        <v>19.5</v>
      </c>
      <c r="AF440">
        <v>875.35500000000002</v>
      </c>
      <c r="AG440">
        <v>95426.370450000002</v>
      </c>
      <c r="AH440">
        <v>88398.179550000001</v>
      </c>
      <c r="AI440">
        <v>100.98551999999999</v>
      </c>
      <c r="AJ440">
        <v>19.2</v>
      </c>
      <c r="AK440">
        <v>61613.093965</v>
      </c>
      <c r="AL440">
        <v>88699.87</v>
      </c>
      <c r="AM440">
        <v>123.921263</v>
      </c>
      <c r="AN440" t="s">
        <v>1363</v>
      </c>
      <c r="AO440" t="s">
        <v>1364</v>
      </c>
      <c r="AR440">
        <v>0</v>
      </c>
      <c r="AS440">
        <v>0</v>
      </c>
      <c r="AT440">
        <v>439</v>
      </c>
    </row>
    <row r="441" spans="1:46" x14ac:dyDescent="0.25">
      <c r="A441">
        <v>11</v>
      </c>
      <c r="B441">
        <v>1</v>
      </c>
      <c r="C441">
        <v>9203</v>
      </c>
      <c r="D441">
        <v>11001009203</v>
      </c>
      <c r="E441">
        <v>92.03</v>
      </c>
      <c r="F441" t="s">
        <v>1365</v>
      </c>
      <c r="G441" t="s">
        <v>47</v>
      </c>
      <c r="H441" t="s">
        <v>48</v>
      </c>
      <c r="I441">
        <v>587344</v>
      </c>
      <c r="J441">
        <v>0</v>
      </c>
      <c r="K441">
        <v>11001009203</v>
      </c>
      <c r="L441">
        <v>9203</v>
      </c>
      <c r="M441">
        <v>0</v>
      </c>
      <c r="N441">
        <v>9203</v>
      </c>
      <c r="O441">
        <v>41.9</v>
      </c>
      <c r="P441">
        <v>50.5</v>
      </c>
      <c r="Q441">
        <v>7.7</v>
      </c>
      <c r="R441">
        <v>2609</v>
      </c>
      <c r="S441">
        <v>0.23499999999999999</v>
      </c>
      <c r="T441">
        <v>0.154</v>
      </c>
      <c r="U441">
        <v>63073</v>
      </c>
      <c r="V441">
        <v>0.80900000000000005</v>
      </c>
      <c r="W441">
        <v>0.10100000000000001</v>
      </c>
      <c r="X441">
        <v>0.51600000000000001</v>
      </c>
      <c r="Y441">
        <v>0.22800000000000001</v>
      </c>
      <c r="Z441">
        <v>595.44685200000004</v>
      </c>
      <c r="AA441">
        <v>125043.83891999999</v>
      </c>
      <c r="AB441">
        <v>56376.953247999998</v>
      </c>
      <c r="AC441">
        <v>68666.885672000004</v>
      </c>
      <c r="AD441">
        <v>115.319924</v>
      </c>
      <c r="AE441">
        <v>22.8</v>
      </c>
      <c r="AF441">
        <v>594.85199999999998</v>
      </c>
      <c r="AG441">
        <v>52553.345284000003</v>
      </c>
      <c r="AH441">
        <v>72365.574716000003</v>
      </c>
      <c r="AI441">
        <v>121.653075</v>
      </c>
      <c r="AJ441">
        <v>20.399999999999999</v>
      </c>
      <c r="AK441">
        <v>40192.584756999997</v>
      </c>
      <c r="AL441">
        <v>70848.7</v>
      </c>
      <c r="AM441">
        <v>133.98824300000001</v>
      </c>
      <c r="AN441" t="s">
        <v>1366</v>
      </c>
      <c r="AO441" t="s">
        <v>1367</v>
      </c>
      <c r="AR441">
        <v>0</v>
      </c>
      <c r="AS441">
        <v>0</v>
      </c>
      <c r="AT441">
        <v>440</v>
      </c>
    </row>
    <row r="442" spans="1:46" x14ac:dyDescent="0.25">
      <c r="A442">
        <v>11</v>
      </c>
      <c r="B442">
        <v>1</v>
      </c>
      <c r="C442">
        <v>3600</v>
      </c>
      <c r="D442">
        <v>11001003600</v>
      </c>
      <c r="E442">
        <v>36</v>
      </c>
      <c r="F442" t="s">
        <v>1368</v>
      </c>
      <c r="G442" t="s">
        <v>47</v>
      </c>
      <c r="H442" t="s">
        <v>48</v>
      </c>
      <c r="I442">
        <v>305552</v>
      </c>
      <c r="J442">
        <v>0</v>
      </c>
      <c r="K442">
        <v>11001003600</v>
      </c>
      <c r="L442">
        <v>3600</v>
      </c>
      <c r="M442">
        <v>0</v>
      </c>
      <c r="N442">
        <v>3600</v>
      </c>
      <c r="O442">
        <v>32.1</v>
      </c>
      <c r="P442">
        <v>57.4</v>
      </c>
      <c r="Q442">
        <v>10.5</v>
      </c>
      <c r="R442">
        <v>4469</v>
      </c>
      <c r="S442">
        <v>9.9000000000000005E-2</v>
      </c>
      <c r="T442">
        <v>0.128</v>
      </c>
      <c r="U442">
        <v>75505</v>
      </c>
      <c r="V442">
        <v>0.38</v>
      </c>
      <c r="W442">
        <v>0.158</v>
      </c>
      <c r="X442">
        <v>0.28499999999999998</v>
      </c>
      <c r="Y442">
        <v>0.128</v>
      </c>
      <c r="Z442">
        <v>572.03200000000004</v>
      </c>
      <c r="AA442">
        <v>120126.72</v>
      </c>
      <c r="AB442">
        <v>66840.111546</v>
      </c>
      <c r="AC442">
        <v>53286.608454000001</v>
      </c>
      <c r="AD442">
        <v>93.153194999999997</v>
      </c>
      <c r="AE442">
        <v>12.8</v>
      </c>
      <c r="AF442">
        <v>572.03200000000004</v>
      </c>
      <c r="AG442">
        <v>59459.629641</v>
      </c>
      <c r="AH442">
        <v>60667.090359000002</v>
      </c>
      <c r="AI442">
        <v>106.055414</v>
      </c>
      <c r="AJ442">
        <v>10.3</v>
      </c>
      <c r="AK442">
        <v>37881.597478999996</v>
      </c>
      <c r="AL442">
        <v>55149.03</v>
      </c>
      <c r="AM442">
        <v>124.48907199999999</v>
      </c>
      <c r="AN442" t="s">
        <v>1369</v>
      </c>
      <c r="AO442" t="s">
        <v>1370</v>
      </c>
      <c r="AR442">
        <v>0</v>
      </c>
      <c r="AS442">
        <v>0</v>
      </c>
      <c r="AT442">
        <v>441</v>
      </c>
    </row>
    <row r="443" spans="1:46" x14ac:dyDescent="0.25">
      <c r="A443">
        <v>11</v>
      </c>
      <c r="B443">
        <v>1</v>
      </c>
      <c r="C443">
        <v>3700</v>
      </c>
      <c r="D443">
        <v>11001003700</v>
      </c>
      <c r="E443">
        <v>37</v>
      </c>
      <c r="F443" t="s">
        <v>1371</v>
      </c>
      <c r="G443" t="s">
        <v>47</v>
      </c>
      <c r="H443" t="s">
        <v>48</v>
      </c>
      <c r="I443">
        <v>292983</v>
      </c>
      <c r="J443">
        <v>0</v>
      </c>
      <c r="K443">
        <v>11001003700</v>
      </c>
      <c r="L443">
        <v>3700</v>
      </c>
      <c r="M443">
        <v>0</v>
      </c>
      <c r="N443">
        <v>3700</v>
      </c>
      <c r="O443">
        <v>30.8</v>
      </c>
      <c r="P443">
        <v>53.1</v>
      </c>
      <c r="Q443">
        <v>16.2</v>
      </c>
      <c r="R443">
        <v>5551</v>
      </c>
      <c r="S443">
        <v>7.6999999999999999E-2</v>
      </c>
      <c r="T443">
        <v>0.14699999999999999</v>
      </c>
      <c r="U443">
        <v>58663</v>
      </c>
      <c r="V443">
        <v>0.41299999999999998</v>
      </c>
      <c r="W443">
        <v>0.254</v>
      </c>
      <c r="X443">
        <v>0.23599999999999999</v>
      </c>
      <c r="Y443">
        <v>0.11899999999999999</v>
      </c>
      <c r="Z443">
        <v>661.22956899999997</v>
      </c>
      <c r="AA443">
        <v>138858.20949000001</v>
      </c>
      <c r="AB443">
        <v>80964.777096000005</v>
      </c>
      <c r="AC443">
        <v>57893.432394000003</v>
      </c>
      <c r="AD443">
        <v>87.554209999999998</v>
      </c>
      <c r="AE443">
        <v>11.9</v>
      </c>
      <c r="AF443">
        <v>659.90843099999995</v>
      </c>
      <c r="AG443">
        <v>70032.274495000005</v>
      </c>
      <c r="AH443">
        <v>68548.496014999997</v>
      </c>
      <c r="AI443">
        <v>103.87576900000001</v>
      </c>
      <c r="AJ443">
        <v>13.2</v>
      </c>
      <c r="AK443">
        <v>63191.526933000001</v>
      </c>
      <c r="AL443">
        <v>74410.55</v>
      </c>
      <c r="AM443">
        <v>113.560901</v>
      </c>
      <c r="AN443" t="s">
        <v>1372</v>
      </c>
      <c r="AO443" t="s">
        <v>1373</v>
      </c>
      <c r="AR443">
        <v>0</v>
      </c>
      <c r="AS443">
        <v>0</v>
      </c>
      <c r="AT443">
        <v>442</v>
      </c>
    </row>
    <row r="444" spans="1:46" x14ac:dyDescent="0.25">
      <c r="A444">
        <v>11</v>
      </c>
      <c r="B444">
        <v>1</v>
      </c>
      <c r="C444">
        <v>3301</v>
      </c>
      <c r="D444">
        <v>11001003301</v>
      </c>
      <c r="E444">
        <v>33.01</v>
      </c>
      <c r="F444" t="s">
        <v>1374</v>
      </c>
      <c r="G444" t="s">
        <v>47</v>
      </c>
      <c r="H444" t="s">
        <v>48</v>
      </c>
      <c r="I444">
        <v>439657</v>
      </c>
      <c r="J444">
        <v>0</v>
      </c>
      <c r="K444">
        <v>11001003301</v>
      </c>
      <c r="L444">
        <v>3301</v>
      </c>
      <c r="M444">
        <v>0</v>
      </c>
      <c r="N444">
        <v>3301</v>
      </c>
      <c r="O444">
        <v>46.8</v>
      </c>
      <c r="P444">
        <v>43.5</v>
      </c>
      <c r="Q444">
        <v>9.6999999999999993</v>
      </c>
      <c r="R444">
        <v>3325</v>
      </c>
      <c r="S444">
        <v>7.8E-2</v>
      </c>
      <c r="T444">
        <v>0.14799999999999999</v>
      </c>
      <c r="U444">
        <v>93903</v>
      </c>
      <c r="V444">
        <v>0.504</v>
      </c>
      <c r="W444">
        <v>0.09</v>
      </c>
      <c r="X444">
        <v>0.68899999999999995</v>
      </c>
      <c r="Y444">
        <v>9.4E-2</v>
      </c>
      <c r="Z444">
        <v>312.55</v>
      </c>
      <c r="AA444">
        <v>65635.5</v>
      </c>
      <c r="AB444">
        <v>29472.309281000002</v>
      </c>
      <c r="AC444">
        <v>36163.190718999998</v>
      </c>
      <c r="AD444">
        <v>115.703698</v>
      </c>
      <c r="AE444">
        <v>9.4</v>
      </c>
      <c r="AF444">
        <v>312.55</v>
      </c>
      <c r="AG444">
        <v>26624.245191000002</v>
      </c>
      <c r="AH444">
        <v>39011.254808999998</v>
      </c>
      <c r="AI444">
        <v>124.816045</v>
      </c>
      <c r="AJ444">
        <v>10.1</v>
      </c>
      <c r="AK444">
        <v>20249.025455999999</v>
      </c>
      <c r="AL444">
        <v>44080.9</v>
      </c>
      <c r="AM444">
        <v>143.89864800000001</v>
      </c>
      <c r="AN444" t="s">
        <v>1375</v>
      </c>
      <c r="AO444" t="s">
        <v>1376</v>
      </c>
      <c r="AR444">
        <v>0</v>
      </c>
      <c r="AS444">
        <v>0</v>
      </c>
      <c r="AT444">
        <v>443</v>
      </c>
    </row>
    <row r="445" spans="1:46" x14ac:dyDescent="0.25">
      <c r="A445">
        <v>11</v>
      </c>
      <c r="B445">
        <v>1</v>
      </c>
      <c r="C445">
        <v>3800</v>
      </c>
      <c r="D445">
        <v>11001003800</v>
      </c>
      <c r="E445">
        <v>38</v>
      </c>
      <c r="F445" t="s">
        <v>1377</v>
      </c>
      <c r="G445" t="s">
        <v>47</v>
      </c>
      <c r="H445" t="s">
        <v>48</v>
      </c>
      <c r="I445">
        <v>355843</v>
      </c>
      <c r="J445">
        <v>0</v>
      </c>
      <c r="K445">
        <v>11001003800</v>
      </c>
      <c r="L445">
        <v>3800</v>
      </c>
      <c r="M445">
        <v>0</v>
      </c>
      <c r="N445">
        <v>3800</v>
      </c>
      <c r="O445">
        <v>32.799999999999997</v>
      </c>
      <c r="P445">
        <v>53.3</v>
      </c>
      <c r="Q445">
        <v>13.9</v>
      </c>
      <c r="R445">
        <v>5028</v>
      </c>
      <c r="S445">
        <v>7.1999999999999995E-2</v>
      </c>
      <c r="T445">
        <v>9.6000000000000002E-2</v>
      </c>
      <c r="U445">
        <v>93461</v>
      </c>
      <c r="V445">
        <v>0.16800000000000001</v>
      </c>
      <c r="W445">
        <v>0.17799999999999999</v>
      </c>
      <c r="X445">
        <v>0.29799999999999999</v>
      </c>
      <c r="Y445">
        <v>8.1000000000000003E-2</v>
      </c>
      <c r="Z445">
        <v>407.26799999999997</v>
      </c>
      <c r="AA445">
        <v>85526.28</v>
      </c>
      <c r="AB445">
        <v>51163.113777999999</v>
      </c>
      <c r="AC445">
        <v>34363.166222</v>
      </c>
      <c r="AD445">
        <v>84.374825000000001</v>
      </c>
      <c r="AE445">
        <v>8.1</v>
      </c>
      <c r="AF445">
        <v>407.26799999999997</v>
      </c>
      <c r="AG445">
        <v>45355.870149000002</v>
      </c>
      <c r="AH445">
        <v>40170.409850999997</v>
      </c>
      <c r="AI445">
        <v>98.633848</v>
      </c>
      <c r="AJ445">
        <v>8.6</v>
      </c>
      <c r="AK445">
        <v>36274.500029000003</v>
      </c>
      <c r="AL445">
        <v>48408.84</v>
      </c>
      <c r="AM445">
        <v>120.04553</v>
      </c>
      <c r="AN445" t="s">
        <v>1378</v>
      </c>
      <c r="AO445" t="s">
        <v>1379</v>
      </c>
      <c r="AR445">
        <v>0</v>
      </c>
      <c r="AS445">
        <v>0</v>
      </c>
      <c r="AT445">
        <v>444</v>
      </c>
    </row>
    <row r="446" spans="1:46" x14ac:dyDescent="0.25">
      <c r="A446">
        <v>24</v>
      </c>
      <c r="B446">
        <v>33</v>
      </c>
      <c r="C446">
        <v>800511</v>
      </c>
      <c r="D446">
        <v>24033800511</v>
      </c>
      <c r="E446">
        <v>8005.11</v>
      </c>
      <c r="F446" t="s">
        <v>1380</v>
      </c>
      <c r="G446" t="s">
        <v>47</v>
      </c>
      <c r="H446" t="s">
        <v>48</v>
      </c>
      <c r="I446">
        <v>4026276</v>
      </c>
      <c r="J446">
        <v>0</v>
      </c>
      <c r="K446">
        <v>24033800511</v>
      </c>
      <c r="L446">
        <v>800511</v>
      </c>
      <c r="M446">
        <v>0</v>
      </c>
      <c r="N446">
        <v>800511</v>
      </c>
      <c r="O446">
        <v>79</v>
      </c>
      <c r="P446">
        <v>17</v>
      </c>
      <c r="Q446">
        <v>4</v>
      </c>
      <c r="R446">
        <v>5227</v>
      </c>
      <c r="S446">
        <v>4.2000000000000003E-2</v>
      </c>
      <c r="T446">
        <v>2.1000000000000001E-2</v>
      </c>
      <c r="U446">
        <v>97667</v>
      </c>
      <c r="V446">
        <v>0.61099999999999999</v>
      </c>
      <c r="W446">
        <v>8.5999999999999993E-2</v>
      </c>
      <c r="X446">
        <v>0.84699999999999998</v>
      </c>
      <c r="Y446">
        <v>9.7000000000000003E-2</v>
      </c>
      <c r="Z446">
        <v>507.01900000000001</v>
      </c>
      <c r="AA446">
        <v>106473.99</v>
      </c>
      <c r="AB446">
        <v>93950.288822999995</v>
      </c>
      <c r="AC446">
        <v>12523.701177000001</v>
      </c>
      <c r="AD446">
        <v>24.700655000000001</v>
      </c>
      <c r="AE446">
        <v>9.6999999999999993</v>
      </c>
      <c r="AF446">
        <v>507.01900000000001</v>
      </c>
      <c r="AG446">
        <v>94114.811130999995</v>
      </c>
      <c r="AH446">
        <v>12359.178868999999</v>
      </c>
      <c r="AI446">
        <v>24.376165</v>
      </c>
      <c r="AJ446">
        <v>7.9</v>
      </c>
      <c r="AK446">
        <v>74136.040458999996</v>
      </c>
      <c r="AL446">
        <v>8631.4699999999993</v>
      </c>
      <c r="AM446">
        <v>21.900002000000001</v>
      </c>
      <c r="AN446" t="s">
        <v>1381</v>
      </c>
      <c r="AO446" t="s">
        <v>1382</v>
      </c>
      <c r="AR446">
        <v>0</v>
      </c>
      <c r="AS446">
        <v>0</v>
      </c>
      <c r="AT446">
        <v>445</v>
      </c>
    </row>
    <row r="447" spans="1:46" x14ac:dyDescent="0.25">
      <c r="A447">
        <v>24</v>
      </c>
      <c r="B447">
        <v>33</v>
      </c>
      <c r="C447">
        <v>803401</v>
      </c>
      <c r="D447">
        <v>24033803401</v>
      </c>
      <c r="E447">
        <v>8034.01</v>
      </c>
      <c r="F447" t="s">
        <v>1383</v>
      </c>
      <c r="G447" t="s">
        <v>47</v>
      </c>
      <c r="H447" t="s">
        <v>48</v>
      </c>
      <c r="I447">
        <v>528360</v>
      </c>
      <c r="J447">
        <v>1539</v>
      </c>
      <c r="K447">
        <v>24033803401</v>
      </c>
      <c r="L447">
        <v>803401</v>
      </c>
      <c r="M447">
        <v>0</v>
      </c>
      <c r="N447">
        <v>803401</v>
      </c>
      <c r="O447">
        <v>70.7</v>
      </c>
      <c r="P447">
        <v>29.2</v>
      </c>
      <c r="Q447">
        <v>0</v>
      </c>
      <c r="R447">
        <v>1494</v>
      </c>
      <c r="S447">
        <v>0.13900000000000001</v>
      </c>
      <c r="T447">
        <v>0.182</v>
      </c>
      <c r="U447">
        <v>55924</v>
      </c>
      <c r="V447">
        <v>0.71399999999999997</v>
      </c>
      <c r="W447">
        <v>0.25700000000000001</v>
      </c>
      <c r="X447">
        <v>0.76900000000000002</v>
      </c>
      <c r="Y447">
        <v>0.18</v>
      </c>
      <c r="Z447">
        <v>268.65107999999998</v>
      </c>
      <c r="AA447">
        <v>56416.726799999997</v>
      </c>
      <c r="AB447">
        <v>31865.629865999999</v>
      </c>
      <c r="AC447">
        <v>24551.096934000001</v>
      </c>
      <c r="AD447">
        <v>91.386555999999999</v>
      </c>
      <c r="AE447">
        <v>18</v>
      </c>
      <c r="AF447">
        <v>268.92</v>
      </c>
      <c r="AG447">
        <v>31228.669207999999</v>
      </c>
      <c r="AH447">
        <v>25244.530792000001</v>
      </c>
      <c r="AI447">
        <v>93.873756999999998</v>
      </c>
      <c r="AJ447">
        <v>18.7</v>
      </c>
      <c r="AK447">
        <v>34430.771957999998</v>
      </c>
      <c r="AL447">
        <v>21371.9</v>
      </c>
      <c r="AM447">
        <v>80.428026000000003</v>
      </c>
      <c r="AN447" t="s">
        <v>1384</v>
      </c>
      <c r="AO447" t="s">
        <v>1385</v>
      </c>
      <c r="AR447">
        <v>0</v>
      </c>
      <c r="AS447">
        <v>0</v>
      </c>
      <c r="AT447">
        <v>446</v>
      </c>
    </row>
    <row r="448" spans="1:46" x14ac:dyDescent="0.25">
      <c r="A448">
        <v>11</v>
      </c>
      <c r="B448">
        <v>1</v>
      </c>
      <c r="C448">
        <v>702</v>
      </c>
      <c r="D448">
        <v>11001000702</v>
      </c>
      <c r="E448">
        <v>7.02</v>
      </c>
      <c r="F448" t="s">
        <v>1386</v>
      </c>
      <c r="G448" t="s">
        <v>47</v>
      </c>
      <c r="H448" t="s">
        <v>48</v>
      </c>
      <c r="I448">
        <v>292758</v>
      </c>
      <c r="J448">
        <v>158</v>
      </c>
      <c r="K448">
        <v>11001000702</v>
      </c>
      <c r="L448">
        <v>702</v>
      </c>
      <c r="M448">
        <v>0</v>
      </c>
      <c r="N448">
        <v>702</v>
      </c>
      <c r="O448">
        <v>50</v>
      </c>
      <c r="P448">
        <v>34</v>
      </c>
      <c r="Q448">
        <v>16.100000000000001</v>
      </c>
      <c r="R448">
        <v>3286</v>
      </c>
      <c r="S448">
        <v>2.7E-2</v>
      </c>
      <c r="T448">
        <v>7.2999999999999995E-2</v>
      </c>
      <c r="U448">
        <v>70033</v>
      </c>
      <c r="V448">
        <v>5.5E-2</v>
      </c>
      <c r="W448">
        <v>0.14000000000000001</v>
      </c>
      <c r="X448">
        <v>0.23300000000000001</v>
      </c>
      <c r="Y448">
        <v>6.3E-2</v>
      </c>
      <c r="Z448">
        <v>207.22501800000001</v>
      </c>
      <c r="AA448">
        <v>43517.253779999999</v>
      </c>
      <c r="AB448">
        <v>31659.985896999999</v>
      </c>
      <c r="AC448">
        <v>11857.267883</v>
      </c>
      <c r="AD448">
        <v>57.219287999999999</v>
      </c>
      <c r="AE448">
        <v>6.3</v>
      </c>
      <c r="AF448">
        <v>207.018</v>
      </c>
      <c r="AG448">
        <v>28411.210951000001</v>
      </c>
      <c r="AH448">
        <v>15062.569049</v>
      </c>
      <c r="AI448">
        <v>72.759707000000006</v>
      </c>
      <c r="AJ448">
        <v>7.2</v>
      </c>
      <c r="AK448">
        <v>29635.951625000002</v>
      </c>
      <c r="AL448">
        <v>18506.13</v>
      </c>
      <c r="AM448">
        <v>80.725364999999996</v>
      </c>
      <c r="AN448" t="s">
        <v>1387</v>
      </c>
      <c r="AO448" t="s">
        <v>1388</v>
      </c>
      <c r="AR448">
        <v>0</v>
      </c>
      <c r="AS448">
        <v>0</v>
      </c>
      <c r="AT448">
        <v>447</v>
      </c>
    </row>
    <row r="449" spans="1:46" x14ac:dyDescent="0.25">
      <c r="A449">
        <v>11</v>
      </c>
      <c r="B449">
        <v>1</v>
      </c>
      <c r="C449">
        <v>9204</v>
      </c>
      <c r="D449">
        <v>11001009204</v>
      </c>
      <c r="E449">
        <v>92.04</v>
      </c>
      <c r="F449" t="s">
        <v>1389</v>
      </c>
      <c r="G449" t="s">
        <v>47</v>
      </c>
      <c r="H449" t="s">
        <v>48</v>
      </c>
      <c r="I449">
        <v>303077</v>
      </c>
      <c r="J449">
        <v>0</v>
      </c>
      <c r="K449">
        <v>11001009204</v>
      </c>
      <c r="L449">
        <v>9204</v>
      </c>
      <c r="M449">
        <v>0</v>
      </c>
      <c r="N449">
        <v>9204</v>
      </c>
      <c r="O449">
        <v>40.1</v>
      </c>
      <c r="P449">
        <v>52.1</v>
      </c>
      <c r="Q449">
        <v>7.8</v>
      </c>
      <c r="R449">
        <v>2930</v>
      </c>
      <c r="S449">
        <v>0.214</v>
      </c>
      <c r="T449">
        <v>0.38</v>
      </c>
      <c r="U449">
        <v>24489</v>
      </c>
      <c r="V449">
        <v>0.77900000000000003</v>
      </c>
      <c r="W449">
        <v>0.20699999999999999</v>
      </c>
      <c r="X449">
        <v>0.156</v>
      </c>
      <c r="Y449">
        <v>0.28699999999999998</v>
      </c>
      <c r="Z449">
        <v>840.91</v>
      </c>
      <c r="AA449">
        <v>176591.1</v>
      </c>
      <c r="AB449">
        <v>73104.075779999999</v>
      </c>
      <c r="AC449">
        <v>103487.02422000001</v>
      </c>
      <c r="AD449">
        <v>123.065517</v>
      </c>
      <c r="AE449">
        <v>28.7</v>
      </c>
      <c r="AF449">
        <v>840.91</v>
      </c>
      <c r="AG449">
        <v>61601.105522999998</v>
      </c>
      <c r="AH449">
        <v>114989.994477</v>
      </c>
      <c r="AI449">
        <v>136.74471</v>
      </c>
      <c r="AJ449">
        <v>26.8</v>
      </c>
      <c r="AK449">
        <v>57744.616585000003</v>
      </c>
      <c r="AL449">
        <v>89258.74</v>
      </c>
      <c r="AM449">
        <v>127.509576</v>
      </c>
      <c r="AN449" t="s">
        <v>1390</v>
      </c>
      <c r="AO449" t="s">
        <v>1391</v>
      </c>
      <c r="AR449">
        <v>0</v>
      </c>
      <c r="AS449">
        <v>0</v>
      </c>
      <c r="AT449">
        <v>448</v>
      </c>
    </row>
    <row r="450" spans="1:46" x14ac:dyDescent="0.25">
      <c r="A450">
        <v>51</v>
      </c>
      <c r="B450">
        <v>59</v>
      </c>
      <c r="C450">
        <v>481701</v>
      </c>
      <c r="D450">
        <v>51059481701</v>
      </c>
      <c r="E450">
        <v>4817.01</v>
      </c>
      <c r="F450" t="s">
        <v>1392</v>
      </c>
      <c r="G450" t="s">
        <v>47</v>
      </c>
      <c r="H450" t="s">
        <v>48</v>
      </c>
      <c r="I450">
        <v>10455086</v>
      </c>
      <c r="J450">
        <v>27688</v>
      </c>
      <c r="K450">
        <v>51059481701</v>
      </c>
      <c r="L450">
        <v>481701</v>
      </c>
      <c r="M450">
        <v>0</v>
      </c>
      <c r="N450">
        <v>481701</v>
      </c>
      <c r="O450">
        <v>92.7</v>
      </c>
      <c r="P450">
        <v>6.8</v>
      </c>
      <c r="Q450">
        <v>0.5</v>
      </c>
      <c r="R450">
        <v>5994</v>
      </c>
      <c r="S450">
        <v>3.3000000000000002E-2</v>
      </c>
      <c r="T450">
        <v>7.0000000000000001E-3</v>
      </c>
      <c r="U450">
        <v>193686</v>
      </c>
      <c r="V450">
        <v>4.2000000000000003E-2</v>
      </c>
      <c r="W450">
        <v>1.9E-2</v>
      </c>
      <c r="X450">
        <v>0.96799999999999997</v>
      </c>
      <c r="Y450">
        <v>8.0000000000000002E-3</v>
      </c>
      <c r="Z450">
        <v>47.951999999999998</v>
      </c>
      <c r="AA450">
        <v>10069.92</v>
      </c>
      <c r="AB450">
        <v>7875.3563350000004</v>
      </c>
      <c r="AC450">
        <v>2194.5636650000001</v>
      </c>
      <c r="AD450">
        <v>45.765841999999999</v>
      </c>
      <c r="AE450">
        <v>0.8</v>
      </c>
      <c r="AF450">
        <v>47.999952</v>
      </c>
      <c r="AG450">
        <v>8502.6371870000003</v>
      </c>
      <c r="AH450">
        <v>1577.3527329999999</v>
      </c>
      <c r="AI450">
        <v>32.861547999999999</v>
      </c>
      <c r="AJ450">
        <v>2.9</v>
      </c>
      <c r="AK450">
        <v>33590.978302000003</v>
      </c>
      <c r="AL450">
        <v>4112.21</v>
      </c>
      <c r="AM450">
        <v>22.904278999999999</v>
      </c>
      <c r="AN450" t="s">
        <v>1393</v>
      </c>
      <c r="AO450" t="s">
        <v>1394</v>
      </c>
      <c r="AR450">
        <v>0</v>
      </c>
      <c r="AS450">
        <v>0</v>
      </c>
      <c r="AT450">
        <v>449</v>
      </c>
    </row>
    <row r="451" spans="1:46" x14ac:dyDescent="0.25">
      <c r="A451">
        <v>51</v>
      </c>
      <c r="B451">
        <v>59</v>
      </c>
      <c r="C451">
        <v>471201</v>
      </c>
      <c r="D451">
        <v>51059471201</v>
      </c>
      <c r="E451">
        <v>4712.01</v>
      </c>
      <c r="F451" t="s">
        <v>1395</v>
      </c>
      <c r="G451" t="s">
        <v>47</v>
      </c>
      <c r="H451" t="s">
        <v>48</v>
      </c>
      <c r="I451">
        <v>730065</v>
      </c>
      <c r="J451">
        <v>191</v>
      </c>
      <c r="K451">
        <v>51059471201</v>
      </c>
      <c r="L451">
        <v>471201</v>
      </c>
      <c r="M451">
        <v>0</v>
      </c>
      <c r="N451">
        <v>471201</v>
      </c>
      <c r="O451">
        <v>92.5</v>
      </c>
      <c r="P451">
        <v>7.1</v>
      </c>
      <c r="Q451">
        <v>0.5</v>
      </c>
      <c r="R451">
        <v>3082</v>
      </c>
      <c r="S451">
        <v>0.10199999999999999</v>
      </c>
      <c r="T451">
        <v>2.5999999999999999E-2</v>
      </c>
      <c r="U451">
        <v>94500</v>
      </c>
      <c r="V451">
        <v>0.14699999999999999</v>
      </c>
      <c r="W451">
        <v>3.7999999999999999E-2</v>
      </c>
      <c r="X451">
        <v>0.39200000000000002</v>
      </c>
      <c r="Y451">
        <v>0.14199999999999999</v>
      </c>
      <c r="Z451">
        <v>438.08164399999998</v>
      </c>
      <c r="AA451">
        <v>91997.145239999998</v>
      </c>
      <c r="AB451">
        <v>54835.224347000003</v>
      </c>
      <c r="AC451">
        <v>37161.920893000002</v>
      </c>
      <c r="AD451">
        <v>84.828755999999998</v>
      </c>
      <c r="AE451">
        <v>14.2</v>
      </c>
      <c r="AF451">
        <v>437.64400000000001</v>
      </c>
      <c r="AG451">
        <v>61825.392133000001</v>
      </c>
      <c r="AH451">
        <v>30079.847867</v>
      </c>
      <c r="AI451">
        <v>68.731316000000007</v>
      </c>
      <c r="AJ451">
        <v>13.1</v>
      </c>
      <c r="AK451">
        <v>73744.461628999998</v>
      </c>
      <c r="AL451">
        <v>15690.55</v>
      </c>
      <c r="AM451">
        <v>36.842565</v>
      </c>
      <c r="AN451" t="s">
        <v>1396</v>
      </c>
      <c r="AO451" t="s">
        <v>1397</v>
      </c>
      <c r="AR451">
        <v>0</v>
      </c>
      <c r="AS451">
        <v>0</v>
      </c>
      <c r="AT451">
        <v>450</v>
      </c>
    </row>
    <row r="452" spans="1:46" x14ac:dyDescent="0.25">
      <c r="A452">
        <v>51</v>
      </c>
      <c r="B452">
        <v>59</v>
      </c>
      <c r="C452">
        <v>471100</v>
      </c>
      <c r="D452">
        <v>51059471100</v>
      </c>
      <c r="E452">
        <v>4711</v>
      </c>
      <c r="F452" t="s">
        <v>1398</v>
      </c>
      <c r="G452" t="s">
        <v>47</v>
      </c>
      <c r="H452" t="s">
        <v>48</v>
      </c>
      <c r="I452">
        <v>3875440</v>
      </c>
      <c r="J452">
        <v>1744</v>
      </c>
      <c r="K452">
        <v>51059471100</v>
      </c>
      <c r="L452">
        <v>471100</v>
      </c>
      <c r="M452">
        <v>0</v>
      </c>
      <c r="N452">
        <v>471100</v>
      </c>
      <c r="O452">
        <v>84.2</v>
      </c>
      <c r="P452">
        <v>13.3</v>
      </c>
      <c r="Q452">
        <v>2.4</v>
      </c>
      <c r="R452">
        <v>6924</v>
      </c>
      <c r="S452">
        <v>4.2000000000000003E-2</v>
      </c>
      <c r="T452">
        <v>5.3999999999999999E-2</v>
      </c>
      <c r="U452">
        <v>105451</v>
      </c>
      <c r="V452">
        <v>2.5000000000000001E-2</v>
      </c>
      <c r="W452">
        <v>0.122</v>
      </c>
      <c r="X452">
        <v>0.60599999999999998</v>
      </c>
      <c r="Y452">
        <v>6.8000000000000005E-2</v>
      </c>
      <c r="Z452">
        <v>470.36116800000002</v>
      </c>
      <c r="AA452">
        <v>98775.845279999994</v>
      </c>
      <c r="AB452">
        <v>53643.502379999998</v>
      </c>
      <c r="AC452">
        <v>45132.342900000003</v>
      </c>
      <c r="AD452">
        <v>95.952527000000003</v>
      </c>
      <c r="AE452">
        <v>6.8</v>
      </c>
      <c r="AF452">
        <v>470.36116800000002</v>
      </c>
      <c r="AG452">
        <v>62617.955951999997</v>
      </c>
      <c r="AH452">
        <v>36157.889327999997</v>
      </c>
      <c r="AI452">
        <v>76.872607000000002</v>
      </c>
      <c r="AJ452">
        <v>6.9</v>
      </c>
      <c r="AK452">
        <v>91412.604753000007</v>
      </c>
      <c r="AL452">
        <v>13248.67</v>
      </c>
      <c r="AM452">
        <v>26.583088</v>
      </c>
      <c r="AN452" t="s">
        <v>1399</v>
      </c>
      <c r="AO452" t="s">
        <v>1400</v>
      </c>
      <c r="AR452">
        <v>0</v>
      </c>
      <c r="AS452">
        <v>0</v>
      </c>
      <c r="AT452">
        <v>451</v>
      </c>
    </row>
    <row r="453" spans="1:46" x14ac:dyDescent="0.25">
      <c r="A453">
        <v>51</v>
      </c>
      <c r="B453">
        <v>59</v>
      </c>
      <c r="C453">
        <v>461201</v>
      </c>
      <c r="D453">
        <v>51059461201</v>
      </c>
      <c r="E453">
        <v>4612.01</v>
      </c>
      <c r="F453" t="s">
        <v>1401</v>
      </c>
      <c r="G453" t="s">
        <v>47</v>
      </c>
      <c r="H453" t="s">
        <v>48</v>
      </c>
      <c r="I453">
        <v>10123637</v>
      </c>
      <c r="J453">
        <v>29011</v>
      </c>
      <c r="K453">
        <v>51059461201</v>
      </c>
      <c r="L453">
        <v>461201</v>
      </c>
      <c r="M453">
        <v>0</v>
      </c>
      <c r="N453">
        <v>461201</v>
      </c>
      <c r="O453">
        <v>91.4</v>
      </c>
      <c r="P453">
        <v>7.5</v>
      </c>
      <c r="Q453">
        <v>1.1000000000000001</v>
      </c>
      <c r="R453">
        <v>4513</v>
      </c>
      <c r="S453">
        <v>3.9E-2</v>
      </c>
      <c r="T453">
        <v>1.2999999999999999E-2</v>
      </c>
      <c r="U453">
        <v>194861</v>
      </c>
      <c r="V453">
        <v>5.0000000000000001E-3</v>
      </c>
      <c r="W453">
        <v>0.04</v>
      </c>
      <c r="X453">
        <v>0.98699999999999999</v>
      </c>
      <c r="Y453">
        <v>3.0000000000000001E-3</v>
      </c>
      <c r="Z453">
        <v>13.539</v>
      </c>
      <c r="AA453">
        <v>2843.19</v>
      </c>
      <c r="AB453">
        <v>1571.7774959999999</v>
      </c>
      <c r="AC453">
        <v>1271.4125039999999</v>
      </c>
      <c r="AD453">
        <v>93.907415999999998</v>
      </c>
      <c r="AE453">
        <v>0.3</v>
      </c>
      <c r="AF453">
        <v>13.525461</v>
      </c>
      <c r="AG453">
        <v>1814.602394</v>
      </c>
      <c r="AH453">
        <v>1025.744416</v>
      </c>
      <c r="AI453">
        <v>75.838037</v>
      </c>
      <c r="AJ453">
        <v>0.5</v>
      </c>
      <c r="AK453">
        <v>3968.1559689999999</v>
      </c>
      <c r="AL453">
        <v>838.74</v>
      </c>
      <c r="AM453">
        <v>36.642378000000001</v>
      </c>
      <c r="AN453" t="s">
        <v>1402</v>
      </c>
      <c r="AO453" t="s">
        <v>1403</v>
      </c>
      <c r="AR453">
        <v>0</v>
      </c>
      <c r="AS453">
        <v>0</v>
      </c>
      <c r="AT453">
        <v>452</v>
      </c>
    </row>
    <row r="454" spans="1:46" x14ac:dyDescent="0.25">
      <c r="A454">
        <v>11</v>
      </c>
      <c r="B454">
        <v>1</v>
      </c>
      <c r="C454">
        <v>4001</v>
      </c>
      <c r="D454">
        <v>11001004001</v>
      </c>
      <c r="E454">
        <v>40.01</v>
      </c>
      <c r="F454" t="s">
        <v>1404</v>
      </c>
      <c r="G454" t="s">
        <v>47</v>
      </c>
      <c r="H454" t="s">
        <v>48</v>
      </c>
      <c r="I454">
        <v>271166</v>
      </c>
      <c r="J454">
        <v>4697</v>
      </c>
      <c r="K454">
        <v>11001004001</v>
      </c>
      <c r="L454">
        <v>4001</v>
      </c>
      <c r="M454">
        <v>0</v>
      </c>
      <c r="N454">
        <v>4001</v>
      </c>
      <c r="O454">
        <v>46.3</v>
      </c>
      <c r="P454">
        <v>43</v>
      </c>
      <c r="Q454">
        <v>10.8</v>
      </c>
      <c r="R454">
        <v>3427</v>
      </c>
      <c r="S454">
        <v>4.8000000000000001E-2</v>
      </c>
      <c r="T454">
        <v>2.1999999999999999E-2</v>
      </c>
      <c r="U454">
        <v>102757</v>
      </c>
      <c r="V454">
        <v>1.2999999999999999E-2</v>
      </c>
      <c r="W454">
        <v>7.5999999999999998E-2</v>
      </c>
      <c r="X454">
        <v>0.52900000000000003</v>
      </c>
      <c r="Y454">
        <v>3.1E-2</v>
      </c>
      <c r="Z454">
        <v>106.343237</v>
      </c>
      <c r="AA454">
        <v>22332.07977</v>
      </c>
      <c r="AB454">
        <v>12982.407666999999</v>
      </c>
      <c r="AC454">
        <v>9349.6721030000008</v>
      </c>
      <c r="AD454">
        <v>87.919762000000006</v>
      </c>
      <c r="AE454">
        <v>3.1</v>
      </c>
      <c r="AF454">
        <v>106.23699999999999</v>
      </c>
      <c r="AG454">
        <v>11797.215194</v>
      </c>
      <c r="AH454">
        <v>10512.554806</v>
      </c>
      <c r="AI454">
        <v>98.953800000000001</v>
      </c>
      <c r="AJ454">
        <v>2.8</v>
      </c>
      <c r="AK454">
        <v>10003.492254999999</v>
      </c>
      <c r="AL454">
        <v>10770.55</v>
      </c>
      <c r="AM454">
        <v>108.876994</v>
      </c>
      <c r="AN454" t="s">
        <v>1405</v>
      </c>
      <c r="AO454" t="s">
        <v>1406</v>
      </c>
      <c r="AR454">
        <v>0</v>
      </c>
      <c r="AS454">
        <v>0</v>
      </c>
      <c r="AT454">
        <v>453</v>
      </c>
    </row>
    <row r="455" spans="1:46" x14ac:dyDescent="0.25">
      <c r="A455">
        <v>51</v>
      </c>
      <c r="B455">
        <v>59</v>
      </c>
      <c r="C455">
        <v>481600</v>
      </c>
      <c r="D455">
        <v>51059481600</v>
      </c>
      <c r="E455">
        <v>4816</v>
      </c>
      <c r="F455" t="s">
        <v>1407</v>
      </c>
      <c r="G455" t="s">
        <v>47</v>
      </c>
      <c r="H455" t="s">
        <v>48</v>
      </c>
      <c r="I455">
        <v>8635761</v>
      </c>
      <c r="J455">
        <v>165986</v>
      </c>
      <c r="K455">
        <v>51059481600</v>
      </c>
      <c r="L455">
        <v>481600</v>
      </c>
      <c r="M455">
        <v>0</v>
      </c>
      <c r="N455">
        <v>481600</v>
      </c>
      <c r="O455">
        <v>95.2</v>
      </c>
      <c r="P455">
        <v>4.8</v>
      </c>
      <c r="Q455">
        <v>0</v>
      </c>
      <c r="R455">
        <v>3465</v>
      </c>
      <c r="S455">
        <v>0.04</v>
      </c>
      <c r="T455">
        <v>1.4E-2</v>
      </c>
      <c r="U455">
        <v>199022</v>
      </c>
      <c r="V455">
        <v>6.0000000000000001E-3</v>
      </c>
      <c r="W455">
        <v>6.5000000000000002E-2</v>
      </c>
      <c r="X455">
        <v>0.95399999999999996</v>
      </c>
      <c r="Y455">
        <v>2E-3</v>
      </c>
      <c r="Z455">
        <v>6.93</v>
      </c>
      <c r="AA455">
        <v>1455.3</v>
      </c>
      <c r="AB455">
        <v>1168.5785559999999</v>
      </c>
      <c r="AC455">
        <v>286.72144400000002</v>
      </c>
      <c r="AD455">
        <v>41.373945999999997</v>
      </c>
      <c r="AE455">
        <v>0.2</v>
      </c>
      <c r="AF455">
        <v>6.9230700000000001</v>
      </c>
      <c r="AG455">
        <v>1238.40167</v>
      </c>
      <c r="AH455">
        <v>215.44302999999999</v>
      </c>
      <c r="AI455">
        <v>31.119579999999999</v>
      </c>
      <c r="AJ455">
        <v>0</v>
      </c>
      <c r="AK455">
        <v>0</v>
      </c>
      <c r="AL455">
        <v>0</v>
      </c>
      <c r="AM455">
        <v>0</v>
      </c>
      <c r="AN455" t="s">
        <v>1408</v>
      </c>
      <c r="AO455" t="s">
        <v>1409</v>
      </c>
      <c r="AR455">
        <v>0</v>
      </c>
      <c r="AS455">
        <v>0</v>
      </c>
      <c r="AT455">
        <v>454</v>
      </c>
    </row>
    <row r="456" spans="1:46" x14ac:dyDescent="0.25">
      <c r="A456">
        <v>11</v>
      </c>
      <c r="B456">
        <v>1</v>
      </c>
      <c r="C456">
        <v>4002</v>
      </c>
      <c r="D456">
        <v>11001004002</v>
      </c>
      <c r="E456">
        <v>40.020000000000003</v>
      </c>
      <c r="F456" t="s">
        <v>1410</v>
      </c>
      <c r="G456" t="s">
        <v>47</v>
      </c>
      <c r="H456" t="s">
        <v>48</v>
      </c>
      <c r="I456">
        <v>196096</v>
      </c>
      <c r="J456">
        <v>0</v>
      </c>
      <c r="K456">
        <v>11001004002</v>
      </c>
      <c r="L456">
        <v>4002</v>
      </c>
      <c r="M456">
        <v>0</v>
      </c>
      <c r="N456">
        <v>4002</v>
      </c>
      <c r="O456">
        <v>31.8</v>
      </c>
      <c r="P456">
        <v>47.5</v>
      </c>
      <c r="Q456">
        <v>20.7</v>
      </c>
      <c r="R456">
        <v>2675</v>
      </c>
      <c r="S456">
        <v>1.4E-2</v>
      </c>
      <c r="T456">
        <v>3.9E-2</v>
      </c>
      <c r="U456">
        <v>89675</v>
      </c>
      <c r="V456">
        <v>9.1999999999999998E-2</v>
      </c>
      <c r="W456">
        <v>7.4999999999999997E-2</v>
      </c>
      <c r="X456">
        <v>0.33800000000000002</v>
      </c>
      <c r="Y456">
        <v>4.7E-2</v>
      </c>
      <c r="Z456">
        <v>125.72499999999999</v>
      </c>
      <c r="AA456">
        <v>26402.25</v>
      </c>
      <c r="AB456">
        <v>16481.499458999999</v>
      </c>
      <c r="AC456">
        <v>9920.7505409999994</v>
      </c>
      <c r="AD456">
        <v>78.908336000000006</v>
      </c>
      <c r="AE456">
        <v>4.7</v>
      </c>
      <c r="AF456">
        <v>125.850725</v>
      </c>
      <c r="AG456">
        <v>14364.58742</v>
      </c>
      <c r="AH456">
        <v>12064.064829999999</v>
      </c>
      <c r="AI456">
        <v>95.860113999999996</v>
      </c>
      <c r="AJ456">
        <v>3.4</v>
      </c>
      <c r="AK456">
        <v>7244.5272830000004</v>
      </c>
      <c r="AL456">
        <v>9948.59</v>
      </c>
      <c r="AM456">
        <v>121.513982</v>
      </c>
      <c r="AN456" t="s">
        <v>1411</v>
      </c>
      <c r="AO456" t="s">
        <v>1412</v>
      </c>
      <c r="AR456">
        <v>0</v>
      </c>
      <c r="AS456">
        <v>0</v>
      </c>
      <c r="AT456">
        <v>455</v>
      </c>
    </row>
    <row r="457" spans="1:46" x14ac:dyDescent="0.25">
      <c r="A457">
        <v>11</v>
      </c>
      <c r="B457">
        <v>1</v>
      </c>
      <c r="C457">
        <v>300</v>
      </c>
      <c r="D457">
        <v>11001000300</v>
      </c>
      <c r="E457">
        <v>3</v>
      </c>
      <c r="F457" t="s">
        <v>1413</v>
      </c>
      <c r="G457" t="s">
        <v>47</v>
      </c>
      <c r="H457" t="s">
        <v>48</v>
      </c>
      <c r="I457">
        <v>1020016</v>
      </c>
      <c r="J457">
        <v>2334</v>
      </c>
      <c r="K457">
        <v>11001000300</v>
      </c>
      <c r="L457">
        <v>300</v>
      </c>
      <c r="M457">
        <v>0</v>
      </c>
      <c r="N457">
        <v>300</v>
      </c>
      <c r="O457">
        <v>62.7</v>
      </c>
      <c r="P457">
        <v>24.9</v>
      </c>
      <c r="Q457">
        <v>12.5</v>
      </c>
      <c r="R457">
        <v>5909</v>
      </c>
      <c r="S457">
        <v>4.2000000000000003E-2</v>
      </c>
      <c r="T457">
        <v>0.13</v>
      </c>
      <c r="U457">
        <v>111289</v>
      </c>
      <c r="V457">
        <v>2.4E-2</v>
      </c>
      <c r="W457">
        <v>8.4000000000000005E-2</v>
      </c>
      <c r="X457">
        <v>0.58199999999999996</v>
      </c>
      <c r="Y457">
        <v>3.7999999999999999E-2</v>
      </c>
      <c r="Z457">
        <v>224.76654199999999</v>
      </c>
      <c r="AA457">
        <v>47200.973819999999</v>
      </c>
      <c r="AB457">
        <v>30950.919342000001</v>
      </c>
      <c r="AC457">
        <v>16250.054478</v>
      </c>
      <c r="AD457">
        <v>72.297479999999993</v>
      </c>
      <c r="AE457">
        <v>3.8</v>
      </c>
      <c r="AF457">
        <v>224.542</v>
      </c>
      <c r="AG457">
        <v>27168.369025</v>
      </c>
      <c r="AH457">
        <v>19985.450975</v>
      </c>
      <c r="AI457">
        <v>89.005402000000004</v>
      </c>
      <c r="AJ457">
        <v>2.2999999999999998</v>
      </c>
      <c r="AK457">
        <v>14307.700966</v>
      </c>
      <c r="AL457">
        <v>11769.47</v>
      </c>
      <c r="AM457">
        <v>94.779781999999997</v>
      </c>
      <c r="AN457" t="s">
        <v>1414</v>
      </c>
      <c r="AO457" t="s">
        <v>1415</v>
      </c>
      <c r="AR457">
        <v>0</v>
      </c>
      <c r="AS457">
        <v>0</v>
      </c>
      <c r="AT457">
        <v>456</v>
      </c>
    </row>
    <row r="458" spans="1:46" x14ac:dyDescent="0.25">
      <c r="A458">
        <v>51</v>
      </c>
      <c r="B458">
        <v>59</v>
      </c>
      <c r="C458">
        <v>460900</v>
      </c>
      <c r="D458">
        <v>51059460900</v>
      </c>
      <c r="E458">
        <v>4609</v>
      </c>
      <c r="F458" t="s">
        <v>1416</v>
      </c>
      <c r="G458" t="s">
        <v>47</v>
      </c>
      <c r="H458" t="s">
        <v>48</v>
      </c>
      <c r="I458">
        <v>2722729</v>
      </c>
      <c r="J458">
        <v>13653</v>
      </c>
      <c r="K458">
        <v>51059460900</v>
      </c>
      <c r="L458">
        <v>460900</v>
      </c>
      <c r="M458">
        <v>0</v>
      </c>
      <c r="N458">
        <v>460900</v>
      </c>
      <c r="O458">
        <v>93.9</v>
      </c>
      <c r="P458">
        <v>4.4000000000000004</v>
      </c>
      <c r="Q458">
        <v>1.7</v>
      </c>
      <c r="R458">
        <v>2376</v>
      </c>
      <c r="S458">
        <v>3.2000000000000001E-2</v>
      </c>
      <c r="T458">
        <v>3.0000000000000001E-3</v>
      </c>
      <c r="U458">
        <v>158750</v>
      </c>
      <c r="V458">
        <v>8.0000000000000002E-3</v>
      </c>
      <c r="W458">
        <v>8.7999999999999995E-2</v>
      </c>
      <c r="X458">
        <v>0.95699999999999996</v>
      </c>
      <c r="Y458">
        <v>5.0000000000000001E-3</v>
      </c>
      <c r="Z458">
        <v>11.88</v>
      </c>
      <c r="AA458">
        <v>2494.8000000000002</v>
      </c>
      <c r="AB458">
        <v>1504.1886199999999</v>
      </c>
      <c r="AC458">
        <v>990.61138000000005</v>
      </c>
      <c r="AD458">
        <v>83.384795999999994</v>
      </c>
      <c r="AE458">
        <v>0.5</v>
      </c>
      <c r="AF458">
        <v>11.868119999999999</v>
      </c>
      <c r="AG458">
        <v>1699.2277059999999</v>
      </c>
      <c r="AH458">
        <v>793.077494</v>
      </c>
      <c r="AI458">
        <v>66.824189000000004</v>
      </c>
      <c r="AJ458">
        <v>1.4</v>
      </c>
      <c r="AK458">
        <v>5927.4696240000003</v>
      </c>
      <c r="AL458">
        <v>1240.25</v>
      </c>
      <c r="AM458">
        <v>36.336880000000001</v>
      </c>
      <c r="AN458" t="s">
        <v>1417</v>
      </c>
      <c r="AO458" t="s">
        <v>1418</v>
      </c>
      <c r="AR458">
        <v>0</v>
      </c>
      <c r="AS458">
        <v>0</v>
      </c>
      <c r="AT458">
        <v>457</v>
      </c>
    </row>
    <row r="459" spans="1:46" x14ac:dyDescent="0.25">
      <c r="A459">
        <v>51</v>
      </c>
      <c r="B459">
        <v>59</v>
      </c>
      <c r="C459">
        <v>482504</v>
      </c>
      <c r="D459">
        <v>51059482504</v>
      </c>
      <c r="E459">
        <v>4825.04</v>
      </c>
      <c r="F459" t="s">
        <v>1419</v>
      </c>
      <c r="G459" t="s">
        <v>47</v>
      </c>
      <c r="H459" t="s">
        <v>48</v>
      </c>
      <c r="I459">
        <v>4125032</v>
      </c>
      <c r="J459">
        <v>53529</v>
      </c>
      <c r="K459">
        <v>51059482504</v>
      </c>
      <c r="L459">
        <v>482504</v>
      </c>
      <c r="M459">
        <v>0</v>
      </c>
      <c r="N459">
        <v>482504</v>
      </c>
      <c r="O459">
        <v>94.7</v>
      </c>
      <c r="P459">
        <v>5</v>
      </c>
      <c r="Q459">
        <v>0.3</v>
      </c>
      <c r="R459">
        <v>5698</v>
      </c>
      <c r="S459">
        <v>3.2000000000000001E-2</v>
      </c>
      <c r="T459">
        <v>2E-3</v>
      </c>
      <c r="U459">
        <v>188372</v>
      </c>
      <c r="V459">
        <v>1.6E-2</v>
      </c>
      <c r="W459">
        <v>4.9000000000000002E-2</v>
      </c>
      <c r="X459">
        <v>0.97699999999999998</v>
      </c>
      <c r="Y459">
        <v>0</v>
      </c>
      <c r="Z459">
        <v>0</v>
      </c>
      <c r="AA459">
        <v>0</v>
      </c>
      <c r="AB459">
        <v>0</v>
      </c>
      <c r="AC459">
        <v>0</v>
      </c>
      <c r="AD459">
        <v>0</v>
      </c>
      <c r="AE459">
        <v>0</v>
      </c>
      <c r="AF459">
        <v>0</v>
      </c>
      <c r="AG459">
        <v>0</v>
      </c>
      <c r="AH459">
        <v>0</v>
      </c>
      <c r="AI459">
        <v>0</v>
      </c>
      <c r="AJ459">
        <v>0</v>
      </c>
      <c r="AK459">
        <v>0</v>
      </c>
      <c r="AL459">
        <v>0</v>
      </c>
      <c r="AM459">
        <v>0</v>
      </c>
      <c r="AN459" t="s">
        <v>1420</v>
      </c>
      <c r="AO459" t="s">
        <v>1421</v>
      </c>
      <c r="AR459">
        <v>0</v>
      </c>
      <c r="AS459">
        <v>0</v>
      </c>
      <c r="AT459">
        <v>458</v>
      </c>
    </row>
    <row r="460" spans="1:46" x14ac:dyDescent="0.25">
      <c r="A460">
        <v>51</v>
      </c>
      <c r="B460">
        <v>59</v>
      </c>
      <c r="C460">
        <v>470900</v>
      </c>
      <c r="D460">
        <v>51059470900</v>
      </c>
      <c r="E460">
        <v>4709</v>
      </c>
      <c r="F460" t="s">
        <v>1422</v>
      </c>
      <c r="G460" t="s">
        <v>47</v>
      </c>
      <c r="H460" t="s">
        <v>48</v>
      </c>
      <c r="I460">
        <v>4411103</v>
      </c>
      <c r="J460">
        <v>0</v>
      </c>
      <c r="K460">
        <v>51059470900</v>
      </c>
      <c r="L460">
        <v>470900</v>
      </c>
      <c r="M460">
        <v>0</v>
      </c>
      <c r="N460">
        <v>470900</v>
      </c>
      <c r="O460">
        <v>85.2</v>
      </c>
      <c r="P460">
        <v>14.8</v>
      </c>
      <c r="Q460">
        <v>0</v>
      </c>
      <c r="R460">
        <v>7413</v>
      </c>
      <c r="S460">
        <v>4.3999999999999997E-2</v>
      </c>
      <c r="T460">
        <v>2.4E-2</v>
      </c>
      <c r="U460">
        <v>154398</v>
      </c>
      <c r="V460">
        <v>1.0999999999999999E-2</v>
      </c>
      <c r="W460">
        <v>5.8999999999999997E-2</v>
      </c>
      <c r="X460">
        <v>0.82699999999999996</v>
      </c>
      <c r="Y460">
        <v>3.4000000000000002E-2</v>
      </c>
      <c r="Z460">
        <v>252.042</v>
      </c>
      <c r="AA460">
        <v>52928.82</v>
      </c>
      <c r="AB460">
        <v>25890.899000000001</v>
      </c>
      <c r="AC460">
        <v>27037.920999999998</v>
      </c>
      <c r="AD460">
        <v>107.275458</v>
      </c>
      <c r="AE460">
        <v>3.4</v>
      </c>
      <c r="AF460">
        <v>252.042</v>
      </c>
      <c r="AG460">
        <v>30811.526949999999</v>
      </c>
      <c r="AH460">
        <v>22117.29305</v>
      </c>
      <c r="AI460">
        <v>87.752410999999995</v>
      </c>
      <c r="AJ460">
        <v>4.3</v>
      </c>
      <c r="AK460">
        <v>48783.233539000001</v>
      </c>
      <c r="AL460">
        <v>15302.68</v>
      </c>
      <c r="AM460">
        <v>50.144596</v>
      </c>
      <c r="AN460" t="s">
        <v>1423</v>
      </c>
      <c r="AO460" t="s">
        <v>1424</v>
      </c>
      <c r="AR460">
        <v>0</v>
      </c>
      <c r="AS460">
        <v>0</v>
      </c>
      <c r="AT460">
        <v>459</v>
      </c>
    </row>
    <row r="461" spans="1:46" x14ac:dyDescent="0.25">
      <c r="A461">
        <v>11</v>
      </c>
      <c r="B461">
        <v>1</v>
      </c>
      <c r="C461">
        <v>4100</v>
      </c>
      <c r="D461">
        <v>11001004100</v>
      </c>
      <c r="E461">
        <v>41</v>
      </c>
      <c r="F461" t="s">
        <v>1425</v>
      </c>
      <c r="G461" t="s">
        <v>47</v>
      </c>
      <c r="H461" t="s">
        <v>48</v>
      </c>
      <c r="I461">
        <v>787700</v>
      </c>
      <c r="J461">
        <v>29312</v>
      </c>
      <c r="K461">
        <v>11001004100</v>
      </c>
      <c r="L461">
        <v>4100</v>
      </c>
      <c r="M461">
        <v>0</v>
      </c>
      <c r="N461">
        <v>4100</v>
      </c>
      <c r="O461">
        <v>47.1</v>
      </c>
      <c r="P461">
        <v>30.7</v>
      </c>
      <c r="Q461">
        <v>22.2</v>
      </c>
      <c r="R461">
        <v>2698</v>
      </c>
      <c r="S461">
        <v>5.3999999999999999E-2</v>
      </c>
      <c r="T461">
        <v>6.4000000000000001E-2</v>
      </c>
      <c r="U461">
        <v>114602</v>
      </c>
      <c r="V461">
        <v>6.9000000000000006E-2</v>
      </c>
      <c r="W461">
        <v>0.13500000000000001</v>
      </c>
      <c r="X461">
        <v>0.5</v>
      </c>
      <c r="Y461">
        <v>3.6999999999999998E-2</v>
      </c>
      <c r="Z461">
        <v>99.825999999999993</v>
      </c>
      <c r="AA461">
        <v>20963.46</v>
      </c>
      <c r="AB461">
        <v>13667.228762999999</v>
      </c>
      <c r="AC461">
        <v>7296.231237</v>
      </c>
      <c r="AD461">
        <v>73.089488000000003</v>
      </c>
      <c r="AE461">
        <v>3.7</v>
      </c>
      <c r="AF461">
        <v>99.825999999999993</v>
      </c>
      <c r="AG461">
        <v>11607.030631</v>
      </c>
      <c r="AH461">
        <v>9356.4293689999995</v>
      </c>
      <c r="AI461">
        <v>93.727378999999999</v>
      </c>
      <c r="AJ461">
        <v>3.6</v>
      </c>
      <c r="AK461">
        <v>8668.3026649999993</v>
      </c>
      <c r="AL461">
        <v>12008.3</v>
      </c>
      <c r="AM461">
        <v>121.961175</v>
      </c>
      <c r="AN461" t="s">
        <v>1426</v>
      </c>
      <c r="AO461" t="s">
        <v>1427</v>
      </c>
      <c r="AR461">
        <v>0</v>
      </c>
      <c r="AS461">
        <v>0</v>
      </c>
      <c r="AT461">
        <v>460</v>
      </c>
    </row>
    <row r="462" spans="1:46" x14ac:dyDescent="0.25">
      <c r="A462">
        <v>24</v>
      </c>
      <c r="B462">
        <v>33</v>
      </c>
      <c r="C462">
        <v>803523</v>
      </c>
      <c r="D462">
        <v>24033803523</v>
      </c>
      <c r="E462">
        <v>8035.23</v>
      </c>
      <c r="F462" t="s">
        <v>1428</v>
      </c>
      <c r="G462" t="s">
        <v>47</v>
      </c>
      <c r="H462" t="s">
        <v>48</v>
      </c>
      <c r="I462">
        <v>3111306</v>
      </c>
      <c r="J462">
        <v>21344</v>
      </c>
      <c r="K462">
        <v>24033803523</v>
      </c>
      <c r="L462">
        <v>803523</v>
      </c>
      <c r="M462">
        <v>0</v>
      </c>
      <c r="N462">
        <v>803523</v>
      </c>
      <c r="O462">
        <v>84</v>
      </c>
      <c r="P462">
        <v>16</v>
      </c>
      <c r="Q462">
        <v>0</v>
      </c>
      <c r="R462">
        <v>3817</v>
      </c>
      <c r="S462">
        <v>8.1000000000000003E-2</v>
      </c>
      <c r="T462">
        <v>1.7000000000000001E-2</v>
      </c>
      <c r="U462">
        <v>130635</v>
      </c>
      <c r="V462">
        <v>0.93300000000000005</v>
      </c>
      <c r="W462">
        <v>4.0000000000000001E-3</v>
      </c>
      <c r="X462">
        <v>0.92</v>
      </c>
      <c r="Y462">
        <v>0.13800000000000001</v>
      </c>
      <c r="Z462">
        <v>526.74599999999998</v>
      </c>
      <c r="AA462">
        <v>110616.66</v>
      </c>
      <c r="AB462">
        <v>89817.255248000001</v>
      </c>
      <c r="AC462">
        <v>20799.404751999999</v>
      </c>
      <c r="AD462">
        <v>39.486592999999999</v>
      </c>
      <c r="AE462">
        <v>13.8</v>
      </c>
      <c r="AF462">
        <v>527.27274599999998</v>
      </c>
      <c r="AG462">
        <v>86745.507156000007</v>
      </c>
      <c r="AH462">
        <v>23981.769504</v>
      </c>
      <c r="AI462">
        <v>45.482664999999997</v>
      </c>
      <c r="AJ462">
        <v>13.9</v>
      </c>
      <c r="AK462">
        <v>80187.583329999994</v>
      </c>
      <c r="AL462">
        <v>35083.730000000003</v>
      </c>
      <c r="AM462">
        <v>63.915146</v>
      </c>
      <c r="AN462" t="s">
        <v>1429</v>
      </c>
      <c r="AO462" t="s">
        <v>1430</v>
      </c>
      <c r="AR462">
        <v>0</v>
      </c>
      <c r="AS462">
        <v>0</v>
      </c>
      <c r="AT462">
        <v>461</v>
      </c>
    </row>
    <row r="463" spans="1:46" x14ac:dyDescent="0.25">
      <c r="A463">
        <v>11</v>
      </c>
      <c r="B463">
        <v>1</v>
      </c>
      <c r="C463">
        <v>8702</v>
      </c>
      <c r="D463">
        <v>11001008702</v>
      </c>
      <c r="E463">
        <v>87.02</v>
      </c>
      <c r="F463" t="s">
        <v>1431</v>
      </c>
      <c r="G463" t="s">
        <v>47</v>
      </c>
      <c r="H463" t="s">
        <v>48</v>
      </c>
      <c r="I463">
        <v>474437</v>
      </c>
      <c r="J463">
        <v>0</v>
      </c>
      <c r="K463">
        <v>11001008702</v>
      </c>
      <c r="L463">
        <v>8702</v>
      </c>
      <c r="M463">
        <v>0</v>
      </c>
      <c r="N463">
        <v>8702</v>
      </c>
      <c r="O463">
        <v>51.1</v>
      </c>
      <c r="P463">
        <v>46.6</v>
      </c>
      <c r="Q463">
        <v>2.2000000000000002</v>
      </c>
      <c r="R463">
        <v>2122</v>
      </c>
      <c r="S463">
        <v>0.216</v>
      </c>
      <c r="T463">
        <v>0.19900000000000001</v>
      </c>
      <c r="U463">
        <v>54259</v>
      </c>
      <c r="V463">
        <v>0.73699999999999999</v>
      </c>
      <c r="W463">
        <v>0.13700000000000001</v>
      </c>
      <c r="X463">
        <v>0.43</v>
      </c>
      <c r="Y463">
        <v>0.22600000000000001</v>
      </c>
      <c r="Z463">
        <v>479.09242799999998</v>
      </c>
      <c r="AA463">
        <v>100609.40988000001</v>
      </c>
      <c r="AB463">
        <v>37704.393908999999</v>
      </c>
      <c r="AC463">
        <v>62905.015971000001</v>
      </c>
      <c r="AD463">
        <v>131.300376</v>
      </c>
      <c r="AE463">
        <v>22.6</v>
      </c>
      <c r="AF463">
        <v>480.05157200000002</v>
      </c>
      <c r="AG463">
        <v>37522.901016000003</v>
      </c>
      <c r="AH463">
        <v>63287.929104000003</v>
      </c>
      <c r="AI463">
        <v>131.835688</v>
      </c>
      <c r="AJ463">
        <v>21.6</v>
      </c>
      <c r="AK463">
        <v>39254.209388000003</v>
      </c>
      <c r="AL463">
        <v>46204.03</v>
      </c>
      <c r="AM463">
        <v>113.539039</v>
      </c>
      <c r="AN463" t="s">
        <v>1432</v>
      </c>
      <c r="AO463" t="s">
        <v>1433</v>
      </c>
      <c r="AR463">
        <v>0</v>
      </c>
      <c r="AS463">
        <v>0</v>
      </c>
      <c r="AT463">
        <v>462</v>
      </c>
    </row>
    <row r="464" spans="1:46" x14ac:dyDescent="0.25">
      <c r="A464">
        <v>51</v>
      </c>
      <c r="B464">
        <v>59</v>
      </c>
      <c r="C464">
        <v>482502</v>
      </c>
      <c r="D464">
        <v>51059482502</v>
      </c>
      <c r="E464">
        <v>4825.0200000000004</v>
      </c>
      <c r="F464" t="s">
        <v>1434</v>
      </c>
      <c r="G464" t="s">
        <v>47</v>
      </c>
      <c r="H464" t="s">
        <v>48</v>
      </c>
      <c r="I464">
        <v>1591310</v>
      </c>
      <c r="J464">
        <v>0</v>
      </c>
      <c r="K464">
        <v>51059482502</v>
      </c>
      <c r="L464">
        <v>482502</v>
      </c>
      <c r="M464">
        <v>0</v>
      </c>
      <c r="N464">
        <v>482502</v>
      </c>
      <c r="O464">
        <v>89.4</v>
      </c>
      <c r="P464">
        <v>9.8000000000000007</v>
      </c>
      <c r="Q464">
        <v>0.7</v>
      </c>
      <c r="R464">
        <v>3234</v>
      </c>
      <c r="S464">
        <v>6.6000000000000003E-2</v>
      </c>
      <c r="T464">
        <v>1.4999999999999999E-2</v>
      </c>
      <c r="U464">
        <v>152955</v>
      </c>
      <c r="V464">
        <v>3.9E-2</v>
      </c>
      <c r="W464">
        <v>0.109</v>
      </c>
      <c r="X464">
        <v>0.93400000000000005</v>
      </c>
      <c r="Y464">
        <v>2.9000000000000001E-2</v>
      </c>
      <c r="Z464">
        <v>93.692214000000007</v>
      </c>
      <c r="AA464">
        <v>19675.364939999999</v>
      </c>
      <c r="AB464">
        <v>15263.529745</v>
      </c>
      <c r="AC464">
        <v>4411.8351949999997</v>
      </c>
      <c r="AD464">
        <v>47.0886</v>
      </c>
      <c r="AE464">
        <v>2.9</v>
      </c>
      <c r="AF464">
        <v>93.786000000000001</v>
      </c>
      <c r="AG464">
        <v>16579.266802999999</v>
      </c>
      <c r="AH464">
        <v>3115.793197</v>
      </c>
      <c r="AI464">
        <v>33.222369999999998</v>
      </c>
      <c r="AJ464">
        <v>2.1</v>
      </c>
      <c r="AK464">
        <v>11730.776763</v>
      </c>
      <c r="AL464">
        <v>1966.68</v>
      </c>
      <c r="AM464">
        <v>30.151827999999998</v>
      </c>
      <c r="AN464" t="s">
        <v>1435</v>
      </c>
      <c r="AO464" t="s">
        <v>1436</v>
      </c>
      <c r="AR464">
        <v>0</v>
      </c>
      <c r="AS464">
        <v>0</v>
      </c>
      <c r="AT464">
        <v>463</v>
      </c>
    </row>
    <row r="465" spans="1:46" x14ac:dyDescent="0.25">
      <c r="A465">
        <v>24</v>
      </c>
      <c r="B465">
        <v>33</v>
      </c>
      <c r="C465">
        <v>803402</v>
      </c>
      <c r="D465">
        <v>24033803402</v>
      </c>
      <c r="E465">
        <v>8034.02</v>
      </c>
      <c r="F465" t="s">
        <v>1437</v>
      </c>
      <c r="G465" t="s">
        <v>47</v>
      </c>
      <c r="H465" t="s">
        <v>48</v>
      </c>
      <c r="I465">
        <v>1463435</v>
      </c>
      <c r="J465">
        <v>2820</v>
      </c>
      <c r="K465">
        <v>24033803402</v>
      </c>
      <c r="L465">
        <v>803402</v>
      </c>
      <c r="M465">
        <v>0</v>
      </c>
      <c r="N465">
        <v>803402</v>
      </c>
      <c r="O465">
        <v>75.099999999999994</v>
      </c>
      <c r="P465">
        <v>23.8</v>
      </c>
      <c r="Q465">
        <v>1.1000000000000001</v>
      </c>
      <c r="R465">
        <v>4871</v>
      </c>
      <c r="S465">
        <v>0.125</v>
      </c>
      <c r="T465">
        <v>0.192</v>
      </c>
      <c r="U465">
        <v>46518</v>
      </c>
      <c r="V465">
        <v>0.94499999999999995</v>
      </c>
      <c r="W465">
        <v>4.3999999999999997E-2</v>
      </c>
      <c r="X465">
        <v>0.51800000000000002</v>
      </c>
      <c r="Y465">
        <v>0.253</v>
      </c>
      <c r="Z465">
        <v>1232.3630000000001</v>
      </c>
      <c r="AA465">
        <v>258796.23</v>
      </c>
      <c r="AB465">
        <v>139224.32899800001</v>
      </c>
      <c r="AC465">
        <v>119571.901002</v>
      </c>
      <c r="AD465">
        <v>97.026526000000004</v>
      </c>
      <c r="AE465">
        <v>25.3</v>
      </c>
      <c r="AF465">
        <v>1231.130637</v>
      </c>
      <c r="AG465">
        <v>145314.90913099999</v>
      </c>
      <c r="AH465">
        <v>113222.524639</v>
      </c>
      <c r="AI465">
        <v>91.966296</v>
      </c>
      <c r="AJ465">
        <v>24.1</v>
      </c>
      <c r="AK465">
        <v>130407.244677</v>
      </c>
      <c r="AL465">
        <v>94098.72</v>
      </c>
      <c r="AM465">
        <v>88.018732999999997</v>
      </c>
      <c r="AN465" t="s">
        <v>1438</v>
      </c>
      <c r="AO465" t="s">
        <v>1439</v>
      </c>
      <c r="AR465">
        <v>0</v>
      </c>
      <c r="AS465">
        <v>0</v>
      </c>
      <c r="AT465">
        <v>464</v>
      </c>
    </row>
    <row r="466" spans="1:46" x14ac:dyDescent="0.25">
      <c r="A466">
        <v>11</v>
      </c>
      <c r="B466">
        <v>1</v>
      </c>
      <c r="C466">
        <v>4400</v>
      </c>
      <c r="D466">
        <v>11001004400</v>
      </c>
      <c r="E466">
        <v>44</v>
      </c>
      <c r="F466" t="s">
        <v>1440</v>
      </c>
      <c r="G466" t="s">
        <v>47</v>
      </c>
      <c r="H466" t="s">
        <v>48</v>
      </c>
      <c r="I466">
        <v>521741</v>
      </c>
      <c r="J466">
        <v>0</v>
      </c>
      <c r="K466">
        <v>11001004400</v>
      </c>
      <c r="L466">
        <v>4400</v>
      </c>
      <c r="M466">
        <v>0</v>
      </c>
      <c r="N466">
        <v>4400</v>
      </c>
      <c r="O466">
        <v>39.200000000000003</v>
      </c>
      <c r="P466">
        <v>46.1</v>
      </c>
      <c r="Q466">
        <v>14.6</v>
      </c>
      <c r="R466">
        <v>5496</v>
      </c>
      <c r="S466">
        <v>6.5000000000000002E-2</v>
      </c>
      <c r="T466">
        <v>0.14899999999999999</v>
      </c>
      <c r="U466">
        <v>119638</v>
      </c>
      <c r="V466">
        <v>0.26300000000000001</v>
      </c>
      <c r="W466">
        <v>7.3999999999999996E-2</v>
      </c>
      <c r="X466">
        <v>0.502</v>
      </c>
      <c r="Y466">
        <v>8.1000000000000003E-2</v>
      </c>
      <c r="Z466">
        <v>444.73082399999998</v>
      </c>
      <c r="AA466">
        <v>93393.473039999997</v>
      </c>
      <c r="AB466">
        <v>52423.558152999998</v>
      </c>
      <c r="AC466">
        <v>40969.914886999999</v>
      </c>
      <c r="AD466">
        <v>92.122949000000006</v>
      </c>
      <c r="AE466">
        <v>8.1</v>
      </c>
      <c r="AF466">
        <v>444.73082399999998</v>
      </c>
      <c r="AG466">
        <v>47595.678701999997</v>
      </c>
      <c r="AH466">
        <v>45797.794338</v>
      </c>
      <c r="AI466">
        <v>102.978683</v>
      </c>
      <c r="AJ466">
        <v>8.1</v>
      </c>
      <c r="AK466">
        <v>35507.442904000003</v>
      </c>
      <c r="AL466">
        <v>55104.83</v>
      </c>
      <c r="AM466">
        <v>127.709125</v>
      </c>
      <c r="AN466" t="s">
        <v>1441</v>
      </c>
      <c r="AO466" t="s">
        <v>1442</v>
      </c>
      <c r="AR466">
        <v>0</v>
      </c>
      <c r="AS466">
        <v>0</v>
      </c>
      <c r="AT466">
        <v>465</v>
      </c>
    </row>
    <row r="467" spans="1:46" x14ac:dyDescent="0.25">
      <c r="A467">
        <v>11</v>
      </c>
      <c r="B467">
        <v>1</v>
      </c>
      <c r="C467">
        <v>4300</v>
      </c>
      <c r="D467">
        <v>11001004300</v>
      </c>
      <c r="E467">
        <v>43</v>
      </c>
      <c r="F467" t="s">
        <v>1443</v>
      </c>
      <c r="G467" t="s">
        <v>47</v>
      </c>
      <c r="H467" t="s">
        <v>48</v>
      </c>
      <c r="I467">
        <v>236646</v>
      </c>
      <c r="J467">
        <v>0</v>
      </c>
      <c r="K467">
        <v>11001004300</v>
      </c>
      <c r="L467">
        <v>4300</v>
      </c>
      <c r="M467">
        <v>0</v>
      </c>
      <c r="N467">
        <v>4300</v>
      </c>
      <c r="O467">
        <v>29.6</v>
      </c>
      <c r="P467">
        <v>49.3</v>
      </c>
      <c r="Q467">
        <v>21.1</v>
      </c>
      <c r="R467">
        <v>3287</v>
      </c>
      <c r="S467">
        <v>5.8999999999999997E-2</v>
      </c>
      <c r="T467">
        <v>0.125</v>
      </c>
      <c r="U467">
        <v>71021</v>
      </c>
      <c r="V467">
        <v>0.314</v>
      </c>
      <c r="W467">
        <v>0.122</v>
      </c>
      <c r="X467">
        <v>0.249</v>
      </c>
      <c r="Y467">
        <v>0.112</v>
      </c>
      <c r="Z467">
        <v>368.14400000000001</v>
      </c>
      <c r="AA467">
        <v>77310.240000000005</v>
      </c>
      <c r="AB467">
        <v>46883.785902000003</v>
      </c>
      <c r="AC467">
        <v>30426.454097999998</v>
      </c>
      <c r="AD467">
        <v>82.648240999999999</v>
      </c>
      <c r="AE467">
        <v>11.2</v>
      </c>
      <c r="AF467">
        <v>368.14400000000001</v>
      </c>
      <c r="AG467">
        <v>39946.297728999998</v>
      </c>
      <c r="AH467">
        <v>37363.942271</v>
      </c>
      <c r="AI467">
        <v>101.49273700000001</v>
      </c>
      <c r="AJ467">
        <v>9.1</v>
      </c>
      <c r="AK467">
        <v>24487.946968</v>
      </c>
      <c r="AL467">
        <v>31924.77</v>
      </c>
      <c r="AM467">
        <v>118.842033</v>
      </c>
      <c r="AN467" t="s">
        <v>1444</v>
      </c>
      <c r="AO467" t="s">
        <v>1445</v>
      </c>
      <c r="AR467">
        <v>0</v>
      </c>
      <c r="AS467">
        <v>0</v>
      </c>
      <c r="AT467">
        <v>466</v>
      </c>
    </row>
    <row r="468" spans="1:46" x14ac:dyDescent="0.25">
      <c r="A468">
        <v>51</v>
      </c>
      <c r="B468">
        <v>59</v>
      </c>
      <c r="C468">
        <v>490103</v>
      </c>
      <c r="D468">
        <v>51059490103</v>
      </c>
      <c r="E468">
        <v>4901.03</v>
      </c>
      <c r="F468" t="s">
        <v>1446</v>
      </c>
      <c r="G468" t="s">
        <v>47</v>
      </c>
      <c r="H468" t="s">
        <v>48</v>
      </c>
      <c r="I468">
        <v>18872900</v>
      </c>
      <c r="J468">
        <v>249582</v>
      </c>
      <c r="K468">
        <v>51059490103</v>
      </c>
      <c r="L468">
        <v>490103</v>
      </c>
      <c r="M468">
        <v>0</v>
      </c>
      <c r="N468">
        <v>490103</v>
      </c>
      <c r="O468">
        <v>98.3</v>
      </c>
      <c r="P468">
        <v>1.8</v>
      </c>
      <c r="Q468">
        <v>0</v>
      </c>
      <c r="R468">
        <v>5735</v>
      </c>
      <c r="S468">
        <v>0.06</v>
      </c>
      <c r="T468">
        <v>8.9999999999999993E-3</v>
      </c>
      <c r="U468">
        <v>110477</v>
      </c>
      <c r="V468">
        <v>4.2999999999999997E-2</v>
      </c>
      <c r="W468">
        <v>0.19</v>
      </c>
      <c r="X468">
        <v>0.84199999999999997</v>
      </c>
      <c r="Y468">
        <v>3.5999999999999997E-2</v>
      </c>
      <c r="Z468">
        <v>206.66646</v>
      </c>
      <c r="AA468">
        <v>43399.956599999998</v>
      </c>
      <c r="AB468">
        <v>36909.207425000001</v>
      </c>
      <c r="AC468">
        <v>6490.7491749999999</v>
      </c>
      <c r="AD468">
        <v>31.406882</v>
      </c>
      <c r="AE468">
        <v>3.6</v>
      </c>
      <c r="AF468">
        <v>206.46</v>
      </c>
      <c r="AG468">
        <v>39265.574525000004</v>
      </c>
      <c r="AH468">
        <v>4091.0254749999999</v>
      </c>
      <c r="AI468">
        <v>19.815100000000001</v>
      </c>
      <c r="AJ468">
        <v>3.4</v>
      </c>
      <c r="AK468">
        <v>38258.909044</v>
      </c>
      <c r="AL468">
        <v>3667.17</v>
      </c>
      <c r="AM468">
        <v>18.368182999999998</v>
      </c>
      <c r="AN468" t="s">
        <v>1447</v>
      </c>
      <c r="AO468" t="s">
        <v>1448</v>
      </c>
      <c r="AR468">
        <v>0</v>
      </c>
      <c r="AS468">
        <v>0</v>
      </c>
      <c r="AT468">
        <v>467</v>
      </c>
    </row>
    <row r="469" spans="1:46" x14ac:dyDescent="0.25">
      <c r="A469">
        <v>11</v>
      </c>
      <c r="B469">
        <v>1</v>
      </c>
      <c r="C469">
        <v>802</v>
      </c>
      <c r="D469">
        <v>11001000802</v>
      </c>
      <c r="E469">
        <v>8.02</v>
      </c>
      <c r="F469" t="s">
        <v>1449</v>
      </c>
      <c r="G469" t="s">
        <v>47</v>
      </c>
      <c r="H469" t="s">
        <v>48</v>
      </c>
      <c r="I469">
        <v>1638008</v>
      </c>
      <c r="J469">
        <v>640778</v>
      </c>
      <c r="K469">
        <v>11001000802</v>
      </c>
      <c r="L469">
        <v>802</v>
      </c>
      <c r="M469">
        <v>0</v>
      </c>
      <c r="N469">
        <v>802</v>
      </c>
      <c r="O469">
        <v>67.599999999999994</v>
      </c>
      <c r="P469">
        <v>21.5</v>
      </c>
      <c r="Q469">
        <v>11</v>
      </c>
      <c r="R469">
        <v>2653</v>
      </c>
      <c r="S469">
        <v>3.3000000000000002E-2</v>
      </c>
      <c r="T469">
        <v>0.13900000000000001</v>
      </c>
      <c r="U469">
        <v>113523</v>
      </c>
      <c r="V469">
        <v>7.6999999999999999E-2</v>
      </c>
      <c r="W469">
        <v>8.1000000000000003E-2</v>
      </c>
      <c r="X469">
        <v>0.63700000000000001</v>
      </c>
      <c r="Y469">
        <v>3.4000000000000002E-2</v>
      </c>
      <c r="Z469">
        <v>90.292202000000003</v>
      </c>
      <c r="AA469">
        <v>18961.362420000001</v>
      </c>
      <c r="AB469">
        <v>11559.497154999999</v>
      </c>
      <c r="AC469">
        <v>7401.8652650000004</v>
      </c>
      <c r="AD469">
        <v>81.976793999999998</v>
      </c>
      <c r="AE469">
        <v>3.4</v>
      </c>
      <c r="AF469">
        <v>90.201999999999998</v>
      </c>
      <c r="AG469">
        <v>10123.530475</v>
      </c>
      <c r="AH469">
        <v>8818.8895250000005</v>
      </c>
      <c r="AI469">
        <v>97.768225999999999</v>
      </c>
      <c r="AJ469">
        <v>2.2999999999999998</v>
      </c>
      <c r="AK469">
        <v>8386.7247910000006</v>
      </c>
      <c r="AL469">
        <v>3939.44</v>
      </c>
      <c r="AM469">
        <v>67.115905999999995</v>
      </c>
      <c r="AN469" t="s">
        <v>1450</v>
      </c>
      <c r="AO469" t="s">
        <v>1451</v>
      </c>
      <c r="AR469">
        <v>0</v>
      </c>
      <c r="AS469">
        <v>0</v>
      </c>
      <c r="AT469">
        <v>468</v>
      </c>
    </row>
    <row r="470" spans="1:46" x14ac:dyDescent="0.25">
      <c r="A470">
        <v>51</v>
      </c>
      <c r="B470">
        <v>59</v>
      </c>
      <c r="C470">
        <v>460501</v>
      </c>
      <c r="D470">
        <v>51059460501</v>
      </c>
      <c r="E470">
        <v>4605.01</v>
      </c>
      <c r="F470" t="s">
        <v>1452</v>
      </c>
      <c r="G470" t="s">
        <v>47</v>
      </c>
      <c r="H470" t="s">
        <v>48</v>
      </c>
      <c r="I470">
        <v>2240859</v>
      </c>
      <c r="J470">
        <v>228</v>
      </c>
      <c r="K470">
        <v>51059460501</v>
      </c>
      <c r="L470">
        <v>460501</v>
      </c>
      <c r="M470">
        <v>0</v>
      </c>
      <c r="N470">
        <v>460501</v>
      </c>
      <c r="O470">
        <v>87.4</v>
      </c>
      <c r="P470">
        <v>12.2</v>
      </c>
      <c r="Q470">
        <v>0.3</v>
      </c>
      <c r="R470">
        <v>2755</v>
      </c>
      <c r="S470">
        <v>7.9000000000000001E-2</v>
      </c>
      <c r="T470">
        <v>4.1000000000000002E-2</v>
      </c>
      <c r="U470">
        <v>179375</v>
      </c>
      <c r="V470">
        <v>0.01</v>
      </c>
      <c r="W470">
        <v>6.5000000000000002E-2</v>
      </c>
      <c r="X470">
        <v>0.92600000000000005</v>
      </c>
      <c r="Y470">
        <v>3.5999999999999997E-2</v>
      </c>
      <c r="Z470">
        <v>99.080820000000003</v>
      </c>
      <c r="AA470">
        <v>20806.9722</v>
      </c>
      <c r="AB470">
        <v>11865.393099000001</v>
      </c>
      <c r="AC470">
        <v>8941.5791009999994</v>
      </c>
      <c r="AD470">
        <v>90.245307999999994</v>
      </c>
      <c r="AE470">
        <v>3.6</v>
      </c>
      <c r="AF470">
        <v>99.080820000000003</v>
      </c>
      <c r="AG470">
        <v>13566.523551</v>
      </c>
      <c r="AH470">
        <v>7240.4486489999999</v>
      </c>
      <c r="AI470">
        <v>73.076188000000002</v>
      </c>
      <c r="AJ470">
        <v>5.5</v>
      </c>
      <c r="AK470">
        <v>25157.442658</v>
      </c>
      <c r="AL470">
        <v>6593.51</v>
      </c>
      <c r="AM470">
        <v>43.609295000000003</v>
      </c>
      <c r="AN470" t="s">
        <v>1453</v>
      </c>
      <c r="AO470" t="s">
        <v>1454</v>
      </c>
      <c r="AR470">
        <v>0</v>
      </c>
      <c r="AS470">
        <v>0</v>
      </c>
      <c r="AT470">
        <v>469</v>
      </c>
    </row>
    <row r="471" spans="1:46" x14ac:dyDescent="0.25">
      <c r="A471">
        <v>11</v>
      </c>
      <c r="B471">
        <v>1</v>
      </c>
      <c r="C471">
        <v>4201</v>
      </c>
      <c r="D471">
        <v>11001004201</v>
      </c>
      <c r="E471">
        <v>42.01</v>
      </c>
      <c r="F471" t="s">
        <v>1455</v>
      </c>
      <c r="G471" t="s">
        <v>47</v>
      </c>
      <c r="H471" t="s">
        <v>48</v>
      </c>
      <c r="I471">
        <v>204528</v>
      </c>
      <c r="J471">
        <v>0</v>
      </c>
      <c r="K471">
        <v>11001004201</v>
      </c>
      <c r="L471">
        <v>4201</v>
      </c>
      <c r="M471">
        <v>0</v>
      </c>
      <c r="N471">
        <v>4201</v>
      </c>
      <c r="O471">
        <v>26.8</v>
      </c>
      <c r="P471">
        <v>43.3</v>
      </c>
      <c r="Q471">
        <v>29.8</v>
      </c>
      <c r="R471">
        <v>3734</v>
      </c>
      <c r="S471">
        <v>4.2000000000000003E-2</v>
      </c>
      <c r="T471">
        <v>5.8000000000000003E-2</v>
      </c>
      <c r="U471">
        <v>89851</v>
      </c>
      <c r="V471">
        <v>0.11</v>
      </c>
      <c r="W471">
        <v>6.6000000000000003E-2</v>
      </c>
      <c r="X471">
        <v>0.372</v>
      </c>
      <c r="Y471">
        <v>6.4000000000000001E-2</v>
      </c>
      <c r="Z471">
        <v>238.73702399999999</v>
      </c>
      <c r="AA471">
        <v>50134.77504</v>
      </c>
      <c r="AB471">
        <v>32404.62383</v>
      </c>
      <c r="AC471">
        <v>17730.15121</v>
      </c>
      <c r="AD471">
        <v>74.266450000000006</v>
      </c>
      <c r="AE471">
        <v>6.4</v>
      </c>
      <c r="AF471">
        <v>238.976</v>
      </c>
      <c r="AG471">
        <v>30024.253790999999</v>
      </c>
      <c r="AH471">
        <v>20160.706209</v>
      </c>
      <c r="AI471">
        <v>84.362891000000005</v>
      </c>
      <c r="AJ471">
        <v>5.5</v>
      </c>
      <c r="AK471">
        <v>18382.233666</v>
      </c>
      <c r="AL471">
        <v>22724.22</v>
      </c>
      <c r="AM471">
        <v>116.09091600000001</v>
      </c>
      <c r="AN471" t="s">
        <v>1456</v>
      </c>
      <c r="AO471" t="s">
        <v>1457</v>
      </c>
      <c r="AR471">
        <v>0</v>
      </c>
      <c r="AS471">
        <v>0</v>
      </c>
      <c r="AT471">
        <v>470</v>
      </c>
    </row>
    <row r="472" spans="1:46" x14ac:dyDescent="0.25">
      <c r="A472">
        <v>11</v>
      </c>
      <c r="B472">
        <v>1</v>
      </c>
      <c r="C472">
        <v>100</v>
      </c>
      <c r="D472">
        <v>11001000100</v>
      </c>
      <c r="E472">
        <v>1</v>
      </c>
      <c r="F472" t="s">
        <v>1458</v>
      </c>
      <c r="G472" t="s">
        <v>47</v>
      </c>
      <c r="H472" t="s">
        <v>48</v>
      </c>
      <c r="I472">
        <v>1868805</v>
      </c>
      <c r="J472">
        <v>500891</v>
      </c>
      <c r="K472">
        <v>11001000100</v>
      </c>
      <c r="L472">
        <v>100</v>
      </c>
      <c r="M472">
        <v>0</v>
      </c>
      <c r="N472">
        <v>100</v>
      </c>
      <c r="O472">
        <v>51.9</v>
      </c>
      <c r="P472">
        <v>27.7</v>
      </c>
      <c r="Q472">
        <v>20.399999999999999</v>
      </c>
      <c r="R472">
        <v>4999</v>
      </c>
      <c r="S472">
        <v>6.0999999999999999E-2</v>
      </c>
      <c r="T472">
        <v>4.4999999999999998E-2</v>
      </c>
      <c r="U472">
        <v>146161</v>
      </c>
      <c r="V472">
        <v>1.7999999999999999E-2</v>
      </c>
      <c r="W472">
        <v>5.6000000000000001E-2</v>
      </c>
      <c r="X472">
        <v>0.52</v>
      </c>
      <c r="Y472">
        <v>3.2000000000000001E-2</v>
      </c>
      <c r="Z472">
        <v>159.96799999999999</v>
      </c>
      <c r="AA472">
        <v>33593.279999999999</v>
      </c>
      <c r="AB472">
        <v>22101.807772</v>
      </c>
      <c r="AC472">
        <v>11491.472228000001</v>
      </c>
      <c r="AD472">
        <v>71.836068999999995</v>
      </c>
      <c r="AE472">
        <v>3.2</v>
      </c>
      <c r="AF472">
        <v>159.96799999999999</v>
      </c>
      <c r="AG472">
        <v>20084.032945999999</v>
      </c>
      <c r="AH472">
        <v>13509.247053999999</v>
      </c>
      <c r="AI472">
        <v>84.449684000000005</v>
      </c>
      <c r="AJ472">
        <v>1.6</v>
      </c>
      <c r="AK472">
        <v>8316.3218730000008</v>
      </c>
      <c r="AL472">
        <v>8618.08</v>
      </c>
      <c r="AM472">
        <v>106.871009</v>
      </c>
      <c r="AN472" t="s">
        <v>1459</v>
      </c>
      <c r="AO472" t="s">
        <v>1460</v>
      </c>
      <c r="AR472">
        <v>0</v>
      </c>
      <c r="AS472">
        <v>0</v>
      </c>
      <c r="AT472">
        <v>471</v>
      </c>
    </row>
    <row r="473" spans="1:46" x14ac:dyDescent="0.25">
      <c r="A473">
        <v>11</v>
      </c>
      <c r="B473">
        <v>1</v>
      </c>
      <c r="C473">
        <v>8701</v>
      </c>
      <c r="D473">
        <v>11001008701</v>
      </c>
      <c r="E473">
        <v>87.01</v>
      </c>
      <c r="F473" t="s">
        <v>1461</v>
      </c>
      <c r="G473" t="s">
        <v>47</v>
      </c>
      <c r="H473" t="s">
        <v>48</v>
      </c>
      <c r="I473">
        <v>384507</v>
      </c>
      <c r="J473">
        <v>0</v>
      </c>
      <c r="K473">
        <v>11001008701</v>
      </c>
      <c r="L473">
        <v>8701</v>
      </c>
      <c r="M473">
        <v>0</v>
      </c>
      <c r="N473">
        <v>8701</v>
      </c>
      <c r="O473">
        <v>47.6</v>
      </c>
      <c r="P473">
        <v>44.3</v>
      </c>
      <c r="Q473">
        <v>8.1</v>
      </c>
      <c r="R473">
        <v>2333</v>
      </c>
      <c r="S473">
        <v>0.113</v>
      </c>
      <c r="T473">
        <v>0.153</v>
      </c>
      <c r="U473">
        <v>57212</v>
      </c>
      <c r="V473">
        <v>0.76</v>
      </c>
      <c r="W473">
        <v>1.2E-2</v>
      </c>
      <c r="X473">
        <v>0.505</v>
      </c>
      <c r="Y473">
        <v>0.17599999999999999</v>
      </c>
      <c r="Z473">
        <v>410.608</v>
      </c>
      <c r="AA473">
        <v>86227.68</v>
      </c>
      <c r="AB473">
        <v>36389.031325000004</v>
      </c>
      <c r="AC473">
        <v>49838.648674999997</v>
      </c>
      <c r="AD473">
        <v>121.377685</v>
      </c>
      <c r="AE473">
        <v>17.600000000000001</v>
      </c>
      <c r="AF473">
        <v>410.19739199999998</v>
      </c>
      <c r="AG473">
        <v>31659.563565</v>
      </c>
      <c r="AH473">
        <v>54481.888755</v>
      </c>
      <c r="AI473">
        <v>132.81871100000001</v>
      </c>
      <c r="AJ473">
        <v>18.3</v>
      </c>
      <c r="AK473">
        <v>36472.851728000001</v>
      </c>
      <c r="AL473">
        <v>45190.9</v>
      </c>
      <c r="AM473">
        <v>116.209317</v>
      </c>
      <c r="AN473" t="s">
        <v>1462</v>
      </c>
      <c r="AO473" t="s">
        <v>1463</v>
      </c>
      <c r="AR473">
        <v>0</v>
      </c>
      <c r="AS473">
        <v>0</v>
      </c>
      <c r="AT473">
        <v>472</v>
      </c>
    </row>
    <row r="474" spans="1:46" x14ac:dyDescent="0.25">
      <c r="A474">
        <v>51</v>
      </c>
      <c r="B474">
        <v>59</v>
      </c>
      <c r="C474">
        <v>461100</v>
      </c>
      <c r="D474">
        <v>51059461100</v>
      </c>
      <c r="E474">
        <v>4611</v>
      </c>
      <c r="F474" t="s">
        <v>1464</v>
      </c>
      <c r="G474" t="s">
        <v>47</v>
      </c>
      <c r="H474" t="s">
        <v>48</v>
      </c>
      <c r="I474">
        <v>6487656</v>
      </c>
      <c r="J474">
        <v>16416</v>
      </c>
      <c r="K474">
        <v>51059461100</v>
      </c>
      <c r="L474">
        <v>461100</v>
      </c>
      <c r="M474">
        <v>0</v>
      </c>
      <c r="N474">
        <v>461100</v>
      </c>
      <c r="O474">
        <v>80.599999999999994</v>
      </c>
      <c r="P474">
        <v>12.7</v>
      </c>
      <c r="Q474">
        <v>6.7</v>
      </c>
      <c r="R474">
        <v>7941</v>
      </c>
      <c r="S474">
        <v>2.1000000000000001E-2</v>
      </c>
      <c r="T474">
        <v>7.2999999999999995E-2</v>
      </c>
      <c r="U474">
        <v>134728</v>
      </c>
      <c r="V474">
        <v>2.3E-2</v>
      </c>
      <c r="W474">
        <v>0.22900000000000001</v>
      </c>
      <c r="X474">
        <v>0.754</v>
      </c>
      <c r="Y474">
        <v>2.1000000000000001E-2</v>
      </c>
      <c r="Z474">
        <v>166.761</v>
      </c>
      <c r="AA474">
        <v>35019.81</v>
      </c>
      <c r="AB474">
        <v>21170.06105</v>
      </c>
      <c r="AC474">
        <v>13849.748949999999</v>
      </c>
      <c r="AD474">
        <v>83.051486999999995</v>
      </c>
      <c r="AE474">
        <v>2.1</v>
      </c>
      <c r="AF474">
        <v>166.761</v>
      </c>
      <c r="AG474">
        <v>23957.053139</v>
      </c>
      <c r="AH474">
        <v>11062.756861</v>
      </c>
      <c r="AI474">
        <v>66.338993000000002</v>
      </c>
      <c r="AJ474">
        <v>3.1</v>
      </c>
      <c r="AK474">
        <v>40824.348485000002</v>
      </c>
      <c r="AL474">
        <v>7968.1</v>
      </c>
      <c r="AM474">
        <v>34.294266999999998</v>
      </c>
      <c r="AN474" t="s">
        <v>1465</v>
      </c>
      <c r="AO474" t="s">
        <v>1466</v>
      </c>
      <c r="AR474">
        <v>0</v>
      </c>
      <c r="AS474">
        <v>0</v>
      </c>
      <c r="AT474">
        <v>473</v>
      </c>
    </row>
    <row r="475" spans="1:46" x14ac:dyDescent="0.25">
      <c r="A475">
        <v>11</v>
      </c>
      <c r="B475">
        <v>1</v>
      </c>
      <c r="C475">
        <v>9601</v>
      </c>
      <c r="D475">
        <v>11001009601</v>
      </c>
      <c r="E475">
        <v>96.01</v>
      </c>
      <c r="F475" t="s">
        <v>1467</v>
      </c>
      <c r="G475" t="s">
        <v>47</v>
      </c>
      <c r="H475" t="s">
        <v>48</v>
      </c>
      <c r="I475">
        <v>1884954</v>
      </c>
      <c r="J475">
        <v>198779</v>
      </c>
      <c r="K475">
        <v>11001009601</v>
      </c>
      <c r="L475">
        <v>9601</v>
      </c>
      <c r="M475">
        <v>0</v>
      </c>
      <c r="N475">
        <v>9601</v>
      </c>
      <c r="O475">
        <v>42.6</v>
      </c>
      <c r="P475">
        <v>52.9</v>
      </c>
      <c r="Q475">
        <v>4.5999999999999996</v>
      </c>
      <c r="R475">
        <v>2521</v>
      </c>
      <c r="S475">
        <v>0.29899999999999999</v>
      </c>
      <c r="T475">
        <v>0.43099999999999999</v>
      </c>
      <c r="U475">
        <v>26620</v>
      </c>
      <c r="V475">
        <v>0.996</v>
      </c>
      <c r="W475">
        <v>3.0000000000000001E-3</v>
      </c>
      <c r="X475">
        <v>0.41799999999999998</v>
      </c>
      <c r="Y475">
        <v>0.36</v>
      </c>
      <c r="Z475">
        <v>908.46756000000005</v>
      </c>
      <c r="AA475">
        <v>190778.1876</v>
      </c>
      <c r="AB475">
        <v>82507.619850999996</v>
      </c>
      <c r="AC475">
        <v>108270.56774899999</v>
      </c>
      <c r="AD475">
        <v>119.179344</v>
      </c>
      <c r="AE475">
        <v>36</v>
      </c>
      <c r="AF475">
        <v>908.46756000000005</v>
      </c>
      <c r="AG475">
        <v>80841.982464999994</v>
      </c>
      <c r="AH475">
        <v>109936.205135</v>
      </c>
      <c r="AI475">
        <v>121.01280199999999</v>
      </c>
      <c r="AJ475">
        <v>35.1</v>
      </c>
      <c r="AK475">
        <v>64816.198845999999</v>
      </c>
      <c r="AL475">
        <v>135306.45000000001</v>
      </c>
      <c r="AM475">
        <v>141.984702</v>
      </c>
      <c r="AN475" t="s">
        <v>1468</v>
      </c>
      <c r="AO475" t="s">
        <v>1469</v>
      </c>
      <c r="AR475">
        <v>0</v>
      </c>
      <c r="AS475">
        <v>0</v>
      </c>
      <c r="AT475">
        <v>474</v>
      </c>
    </row>
    <row r="476" spans="1:46" x14ac:dyDescent="0.25">
      <c r="A476">
        <v>24</v>
      </c>
      <c r="B476">
        <v>33</v>
      </c>
      <c r="C476">
        <v>803525</v>
      </c>
      <c r="D476">
        <v>24033803525</v>
      </c>
      <c r="E476">
        <v>8035.25</v>
      </c>
      <c r="F476" t="s">
        <v>1470</v>
      </c>
      <c r="G476" t="s">
        <v>47</v>
      </c>
      <c r="H476" t="s">
        <v>48</v>
      </c>
      <c r="I476">
        <v>2429590</v>
      </c>
      <c r="J476">
        <v>14743</v>
      </c>
      <c r="K476">
        <v>24033803525</v>
      </c>
      <c r="L476">
        <v>803525</v>
      </c>
      <c r="M476">
        <v>0</v>
      </c>
      <c r="N476">
        <v>803525</v>
      </c>
      <c r="O476">
        <v>71.099999999999994</v>
      </c>
      <c r="P476">
        <v>28.3</v>
      </c>
      <c r="Q476">
        <v>0.7</v>
      </c>
      <c r="R476">
        <v>2621</v>
      </c>
      <c r="S476">
        <v>0.11600000000000001</v>
      </c>
      <c r="T476">
        <v>0.158</v>
      </c>
      <c r="U476">
        <v>52149</v>
      </c>
      <c r="V476">
        <v>0.81899999999999995</v>
      </c>
      <c r="W476">
        <v>2.5000000000000001E-2</v>
      </c>
      <c r="X476">
        <v>0.16500000000000001</v>
      </c>
      <c r="Y476">
        <v>0.26900000000000002</v>
      </c>
      <c r="Z476">
        <v>705.75404900000001</v>
      </c>
      <c r="AA476">
        <v>148208.35029</v>
      </c>
      <c r="AB476">
        <v>84364.730624000003</v>
      </c>
      <c r="AC476">
        <v>63843.619665999999</v>
      </c>
      <c r="AD476">
        <v>90.461571000000006</v>
      </c>
      <c r="AE476">
        <v>26.9</v>
      </c>
      <c r="AF476">
        <v>705.04899999999998</v>
      </c>
      <c r="AG476">
        <v>86484.062195999999</v>
      </c>
      <c r="AH476">
        <v>61576.227804000002</v>
      </c>
      <c r="AI476">
        <v>87.336096999999995</v>
      </c>
      <c r="AJ476">
        <v>27.3</v>
      </c>
      <c r="AK476">
        <v>84348.643660000002</v>
      </c>
      <c r="AL476">
        <v>62530.82</v>
      </c>
      <c r="AM476">
        <v>89.403048999999996</v>
      </c>
      <c r="AN476" t="s">
        <v>1471</v>
      </c>
      <c r="AO476" t="s">
        <v>1472</v>
      </c>
      <c r="AR476">
        <v>0</v>
      </c>
      <c r="AS476">
        <v>0</v>
      </c>
      <c r="AT476">
        <v>475</v>
      </c>
    </row>
    <row r="477" spans="1:46" x14ac:dyDescent="0.25">
      <c r="A477">
        <v>11</v>
      </c>
      <c r="B477">
        <v>1</v>
      </c>
      <c r="C477">
        <v>202</v>
      </c>
      <c r="D477">
        <v>11001000202</v>
      </c>
      <c r="E477">
        <v>2.02</v>
      </c>
      <c r="F477" t="s">
        <v>1473</v>
      </c>
      <c r="G477" t="s">
        <v>47</v>
      </c>
      <c r="H477" t="s">
        <v>48</v>
      </c>
      <c r="I477">
        <v>803301</v>
      </c>
      <c r="J477">
        <v>428335</v>
      </c>
      <c r="K477">
        <v>11001000202</v>
      </c>
      <c r="L477">
        <v>202</v>
      </c>
      <c r="M477">
        <v>0</v>
      </c>
      <c r="N477">
        <v>202</v>
      </c>
      <c r="O477">
        <v>47.5</v>
      </c>
      <c r="P477">
        <v>32.6</v>
      </c>
      <c r="Q477">
        <v>19.899999999999999</v>
      </c>
      <c r="R477">
        <v>4866</v>
      </c>
      <c r="S477">
        <v>4.9000000000000002E-2</v>
      </c>
      <c r="T477">
        <v>0.192</v>
      </c>
      <c r="U477">
        <v>149375</v>
      </c>
      <c r="V477">
        <v>4.9000000000000002E-2</v>
      </c>
      <c r="W477">
        <v>4.4999999999999998E-2</v>
      </c>
      <c r="X477">
        <v>0.67100000000000004</v>
      </c>
      <c r="Y477">
        <v>0.04</v>
      </c>
      <c r="Z477">
        <v>194.64</v>
      </c>
      <c r="AA477">
        <v>40874.400000000001</v>
      </c>
      <c r="AB477">
        <v>29214.415988000001</v>
      </c>
      <c r="AC477">
        <v>11659.984012000001</v>
      </c>
      <c r="AD477">
        <v>59.905383999999998</v>
      </c>
      <c r="AE477">
        <v>4</v>
      </c>
      <c r="AF477">
        <v>194.64</v>
      </c>
      <c r="AG477">
        <v>26652.503371999999</v>
      </c>
      <c r="AH477">
        <v>14221.896628</v>
      </c>
      <c r="AI477">
        <v>73.067696999999995</v>
      </c>
      <c r="AJ477">
        <v>3.4</v>
      </c>
      <c r="AK477">
        <v>17165.435541999999</v>
      </c>
      <c r="AL477">
        <v>18363.2</v>
      </c>
      <c r="AM477">
        <v>108.539841</v>
      </c>
      <c r="AN477" t="s">
        <v>1474</v>
      </c>
      <c r="AO477" t="s">
        <v>1475</v>
      </c>
      <c r="AR477">
        <v>0</v>
      </c>
      <c r="AS477">
        <v>0</v>
      </c>
      <c r="AT477">
        <v>476</v>
      </c>
    </row>
    <row r="478" spans="1:46" x14ac:dyDescent="0.25">
      <c r="A478">
        <v>24</v>
      </c>
      <c r="B478">
        <v>33</v>
      </c>
      <c r="C478">
        <v>803514</v>
      </c>
      <c r="D478">
        <v>24033803514</v>
      </c>
      <c r="E478">
        <v>8035.14</v>
      </c>
      <c r="F478" t="s">
        <v>1476</v>
      </c>
      <c r="G478" t="s">
        <v>47</v>
      </c>
      <c r="H478" t="s">
        <v>48</v>
      </c>
      <c r="I478">
        <v>4401526</v>
      </c>
      <c r="J478">
        <v>48135</v>
      </c>
      <c r="K478">
        <v>24033803514</v>
      </c>
      <c r="L478">
        <v>803514</v>
      </c>
      <c r="M478">
        <v>0</v>
      </c>
      <c r="N478">
        <v>803514</v>
      </c>
      <c r="O478">
        <v>72.2</v>
      </c>
      <c r="P478">
        <v>27</v>
      </c>
      <c r="Q478">
        <v>0.8</v>
      </c>
      <c r="R478">
        <v>4278</v>
      </c>
      <c r="S478">
        <v>8.3000000000000004E-2</v>
      </c>
      <c r="T478">
        <v>0.111</v>
      </c>
      <c r="U478">
        <v>91444</v>
      </c>
      <c r="V478">
        <v>0.95799999999999996</v>
      </c>
      <c r="W478">
        <v>3.0000000000000001E-3</v>
      </c>
      <c r="X478">
        <v>0.55500000000000005</v>
      </c>
      <c r="Y478">
        <v>0.20699999999999999</v>
      </c>
      <c r="Z478">
        <v>885.54600000000005</v>
      </c>
      <c r="AA478">
        <v>185964.66</v>
      </c>
      <c r="AB478">
        <v>131142.27156699999</v>
      </c>
      <c r="AC478">
        <v>54822.388433</v>
      </c>
      <c r="AD478">
        <v>61.908008000000002</v>
      </c>
      <c r="AE478">
        <v>20.7</v>
      </c>
      <c r="AF478">
        <v>885.54600000000005</v>
      </c>
      <c r="AG478">
        <v>125733.90923999999</v>
      </c>
      <c r="AH478">
        <v>60230.750760000003</v>
      </c>
      <c r="AI478">
        <v>68.015383</v>
      </c>
      <c r="AJ478">
        <v>21.9</v>
      </c>
      <c r="AK478">
        <v>136043.72946199999</v>
      </c>
      <c r="AL478">
        <v>64748.61</v>
      </c>
      <c r="AM478">
        <v>67.717764000000003</v>
      </c>
      <c r="AN478" t="s">
        <v>1477</v>
      </c>
      <c r="AO478" t="s">
        <v>1478</v>
      </c>
      <c r="AR478">
        <v>0</v>
      </c>
      <c r="AS478">
        <v>0</v>
      </c>
      <c r="AT478">
        <v>477</v>
      </c>
    </row>
    <row r="479" spans="1:46" x14ac:dyDescent="0.25">
      <c r="A479">
        <v>11</v>
      </c>
      <c r="B479">
        <v>1</v>
      </c>
      <c r="C479">
        <v>8804</v>
      </c>
      <c r="D479">
        <v>11001008804</v>
      </c>
      <c r="E479">
        <v>88.04</v>
      </c>
      <c r="F479" t="s">
        <v>1479</v>
      </c>
      <c r="G479" t="s">
        <v>47</v>
      </c>
      <c r="H479" t="s">
        <v>48</v>
      </c>
      <c r="I479">
        <v>787215</v>
      </c>
      <c r="J479">
        <v>0</v>
      </c>
      <c r="K479">
        <v>11001008804</v>
      </c>
      <c r="L479">
        <v>8804</v>
      </c>
      <c r="M479">
        <v>0</v>
      </c>
      <c r="N479">
        <v>8804</v>
      </c>
      <c r="O479">
        <v>49.6</v>
      </c>
      <c r="P479">
        <v>46.9</v>
      </c>
      <c r="Q479">
        <v>3.5</v>
      </c>
      <c r="R479">
        <v>2690</v>
      </c>
      <c r="S479">
        <v>0.253</v>
      </c>
      <c r="T479">
        <v>0.34799999999999998</v>
      </c>
      <c r="U479">
        <v>27441</v>
      </c>
      <c r="V479">
        <v>0.88900000000000001</v>
      </c>
      <c r="W479">
        <v>6.9000000000000006E-2</v>
      </c>
      <c r="X479">
        <v>0.31</v>
      </c>
      <c r="Y479">
        <v>0.314</v>
      </c>
      <c r="Z479">
        <v>844.66</v>
      </c>
      <c r="AA479">
        <v>177378.6</v>
      </c>
      <c r="AB479">
        <v>63378.181701000001</v>
      </c>
      <c r="AC479">
        <v>114000.418299</v>
      </c>
      <c r="AD479">
        <v>134.96604300000001</v>
      </c>
      <c r="AE479">
        <v>31.4</v>
      </c>
      <c r="AF479">
        <v>843.81533999999999</v>
      </c>
      <c r="AG479">
        <v>56526.832306999997</v>
      </c>
      <c r="AH479">
        <v>120674.38909300001</v>
      </c>
      <c r="AI479">
        <v>143.010423</v>
      </c>
      <c r="AJ479">
        <v>30.1</v>
      </c>
      <c r="AK479">
        <v>62086.492904999999</v>
      </c>
      <c r="AL479">
        <v>117050.65</v>
      </c>
      <c r="AM479">
        <v>137.21686</v>
      </c>
      <c r="AN479" t="s">
        <v>1480</v>
      </c>
      <c r="AO479" t="s">
        <v>1481</v>
      </c>
      <c r="AR479">
        <v>0</v>
      </c>
      <c r="AS479">
        <v>0</v>
      </c>
      <c r="AT479">
        <v>478</v>
      </c>
    </row>
    <row r="480" spans="1:46" x14ac:dyDescent="0.25">
      <c r="A480">
        <v>11</v>
      </c>
      <c r="B480">
        <v>1</v>
      </c>
      <c r="C480">
        <v>8803</v>
      </c>
      <c r="D480">
        <v>11001008803</v>
      </c>
      <c r="E480">
        <v>88.03</v>
      </c>
      <c r="F480" t="s">
        <v>1482</v>
      </c>
      <c r="G480" t="s">
        <v>47</v>
      </c>
      <c r="H480" t="s">
        <v>48</v>
      </c>
      <c r="I480">
        <v>1151253</v>
      </c>
      <c r="J480">
        <v>0</v>
      </c>
      <c r="K480">
        <v>11001008803</v>
      </c>
      <c r="L480">
        <v>8803</v>
      </c>
      <c r="M480">
        <v>0</v>
      </c>
      <c r="N480">
        <v>8803</v>
      </c>
      <c r="O480">
        <v>34.700000000000003</v>
      </c>
      <c r="P480">
        <v>40.1</v>
      </c>
      <c r="Q480">
        <v>25.2</v>
      </c>
      <c r="R480">
        <v>2099</v>
      </c>
      <c r="S480">
        <v>0.23499999999999999</v>
      </c>
      <c r="T480">
        <v>0.52200000000000002</v>
      </c>
      <c r="U480">
        <v>18785</v>
      </c>
      <c r="V480">
        <v>0.59899999999999998</v>
      </c>
      <c r="W480">
        <v>0.114</v>
      </c>
      <c r="X480">
        <v>0.158</v>
      </c>
      <c r="Y480">
        <v>0.32200000000000001</v>
      </c>
      <c r="Z480">
        <v>675.87800000000004</v>
      </c>
      <c r="AA480">
        <v>141934.38</v>
      </c>
      <c r="AB480">
        <v>71039.909692999994</v>
      </c>
      <c r="AC480">
        <v>70894.470306999996</v>
      </c>
      <c r="AD480">
        <v>104.89240700000001</v>
      </c>
      <c r="AE480">
        <v>32.200000000000003</v>
      </c>
      <c r="AF480">
        <v>675.87800000000004</v>
      </c>
      <c r="AG480">
        <v>64366.959101</v>
      </c>
      <c r="AH480">
        <v>77567.420899000004</v>
      </c>
      <c r="AI480">
        <v>114.765418</v>
      </c>
      <c r="AJ480">
        <v>26.9</v>
      </c>
      <c r="AK480">
        <v>47572.008988000001</v>
      </c>
      <c r="AL480">
        <v>73429.570000000007</v>
      </c>
      <c r="AM480">
        <v>127.438087</v>
      </c>
      <c r="AN480" t="s">
        <v>1483</v>
      </c>
      <c r="AO480" t="s">
        <v>1484</v>
      </c>
      <c r="AR480">
        <v>0</v>
      </c>
      <c r="AS480">
        <v>0</v>
      </c>
      <c r="AT480">
        <v>479</v>
      </c>
    </row>
    <row r="481" spans="1:46" x14ac:dyDescent="0.25">
      <c r="A481">
        <v>24</v>
      </c>
      <c r="B481">
        <v>33</v>
      </c>
      <c r="C481">
        <v>803100</v>
      </c>
      <c r="D481">
        <v>24033803100</v>
      </c>
      <c r="E481">
        <v>8031</v>
      </c>
      <c r="F481" t="s">
        <v>1485</v>
      </c>
      <c r="G481" t="s">
        <v>47</v>
      </c>
      <c r="H481" t="s">
        <v>48</v>
      </c>
      <c r="I481">
        <v>2234259</v>
      </c>
      <c r="J481">
        <v>1723</v>
      </c>
      <c r="K481">
        <v>24033803100</v>
      </c>
      <c r="L481">
        <v>803100</v>
      </c>
      <c r="M481">
        <v>0</v>
      </c>
      <c r="N481">
        <v>803100</v>
      </c>
      <c r="O481">
        <v>70.400000000000006</v>
      </c>
      <c r="P481">
        <v>27.8</v>
      </c>
      <c r="Q481">
        <v>1.8</v>
      </c>
      <c r="R481">
        <v>2474</v>
      </c>
      <c r="S481">
        <v>0.13300000000000001</v>
      </c>
      <c r="T481">
        <v>0.09</v>
      </c>
      <c r="U481">
        <v>61944</v>
      </c>
      <c r="V481">
        <v>0.9</v>
      </c>
      <c r="W481">
        <v>6.9000000000000006E-2</v>
      </c>
      <c r="X481">
        <v>0.53100000000000003</v>
      </c>
      <c r="Y481">
        <v>0.22600000000000001</v>
      </c>
      <c r="Z481">
        <v>559.12400000000002</v>
      </c>
      <c r="AA481">
        <v>117416.04</v>
      </c>
      <c r="AB481">
        <v>47349.596175999999</v>
      </c>
      <c r="AC481">
        <v>70066.443824000002</v>
      </c>
      <c r="AD481">
        <v>125.314678</v>
      </c>
      <c r="AE481">
        <v>22.6</v>
      </c>
      <c r="AF481">
        <v>559.12400000000002</v>
      </c>
      <c r="AG481">
        <v>55262.611430999998</v>
      </c>
      <c r="AH481">
        <v>62153.428569000003</v>
      </c>
      <c r="AI481">
        <v>111.162155</v>
      </c>
      <c r="AJ481">
        <v>21.7</v>
      </c>
      <c r="AK481">
        <v>34842.562806000002</v>
      </c>
      <c r="AL481">
        <v>69330.460000000006</v>
      </c>
      <c r="AM481">
        <v>139.76167699999999</v>
      </c>
      <c r="AN481" t="s">
        <v>1486</v>
      </c>
      <c r="AO481" t="s">
        <v>1487</v>
      </c>
      <c r="AR481">
        <v>0</v>
      </c>
      <c r="AS481">
        <v>0</v>
      </c>
      <c r="AT481">
        <v>480</v>
      </c>
    </row>
    <row r="482" spans="1:46" x14ac:dyDescent="0.25">
      <c r="A482">
        <v>11</v>
      </c>
      <c r="B482">
        <v>1</v>
      </c>
      <c r="C482">
        <v>3302</v>
      </c>
      <c r="D482">
        <v>11001003302</v>
      </c>
      <c r="E482">
        <v>33.020000000000003</v>
      </c>
      <c r="F482" t="s">
        <v>1488</v>
      </c>
      <c r="G482" t="s">
        <v>47</v>
      </c>
      <c r="H482" t="s">
        <v>48</v>
      </c>
      <c r="I482">
        <v>198630</v>
      </c>
      <c r="J482">
        <v>0</v>
      </c>
      <c r="K482">
        <v>11001003302</v>
      </c>
      <c r="L482">
        <v>3302</v>
      </c>
      <c r="M482">
        <v>0</v>
      </c>
      <c r="N482">
        <v>3302</v>
      </c>
      <c r="O482">
        <v>53.3</v>
      </c>
      <c r="P482">
        <v>39.200000000000003</v>
      </c>
      <c r="Q482">
        <v>7.4</v>
      </c>
      <c r="R482">
        <v>2202</v>
      </c>
      <c r="S482">
        <v>0.11700000000000001</v>
      </c>
      <c r="T482">
        <v>0.191</v>
      </c>
      <c r="U482">
        <v>87393</v>
      </c>
      <c r="V482">
        <v>0.59299999999999997</v>
      </c>
      <c r="W482">
        <v>0.105</v>
      </c>
      <c r="X482">
        <v>0.59199999999999997</v>
      </c>
      <c r="Y482">
        <v>0.13900000000000001</v>
      </c>
      <c r="Z482">
        <v>305.77192200000002</v>
      </c>
      <c r="AA482">
        <v>64212.103620000002</v>
      </c>
      <c r="AB482">
        <v>27885.89287</v>
      </c>
      <c r="AC482">
        <v>36326.210749999998</v>
      </c>
      <c r="AD482">
        <v>118.80165599999999</v>
      </c>
      <c r="AE482">
        <v>13.9</v>
      </c>
      <c r="AF482">
        <v>305.77192200000002</v>
      </c>
      <c r="AG482">
        <v>25749.428945</v>
      </c>
      <c r="AH482">
        <v>38462.674675000002</v>
      </c>
      <c r="AI482">
        <v>125.78877199999999</v>
      </c>
      <c r="AJ482">
        <v>12.7</v>
      </c>
      <c r="AK482">
        <v>21280.892152</v>
      </c>
      <c r="AL482">
        <v>33445.949999999997</v>
      </c>
      <c r="AM482">
        <v>128.34011599999999</v>
      </c>
      <c r="AN482" t="s">
        <v>1489</v>
      </c>
      <c r="AO482" t="s">
        <v>1490</v>
      </c>
      <c r="AR482">
        <v>0</v>
      </c>
      <c r="AS482">
        <v>0</v>
      </c>
      <c r="AT482">
        <v>481</v>
      </c>
    </row>
    <row r="483" spans="1:46" x14ac:dyDescent="0.25">
      <c r="A483">
        <v>11</v>
      </c>
      <c r="B483">
        <v>1</v>
      </c>
      <c r="C483">
        <v>4202</v>
      </c>
      <c r="D483">
        <v>11001004202</v>
      </c>
      <c r="E483">
        <v>42.02</v>
      </c>
      <c r="F483" t="s">
        <v>1491</v>
      </c>
      <c r="G483" t="s">
        <v>47</v>
      </c>
      <c r="H483" t="s">
        <v>48</v>
      </c>
      <c r="I483">
        <v>208409</v>
      </c>
      <c r="J483">
        <v>0</v>
      </c>
      <c r="K483">
        <v>11001004202</v>
      </c>
      <c r="L483">
        <v>4202</v>
      </c>
      <c r="M483">
        <v>0</v>
      </c>
      <c r="N483">
        <v>4202</v>
      </c>
      <c r="O483">
        <v>25.6</v>
      </c>
      <c r="P483">
        <v>44.5</v>
      </c>
      <c r="Q483">
        <v>29.9</v>
      </c>
      <c r="R483">
        <v>2789</v>
      </c>
      <c r="S483">
        <v>2.3E-2</v>
      </c>
      <c r="T483">
        <v>7.2999999999999995E-2</v>
      </c>
      <c r="U483">
        <v>90707</v>
      </c>
      <c r="V483">
        <v>4.2000000000000003E-2</v>
      </c>
      <c r="W483">
        <v>5.8000000000000003E-2</v>
      </c>
      <c r="X483">
        <v>0.317</v>
      </c>
      <c r="Y483">
        <v>5.7000000000000002E-2</v>
      </c>
      <c r="Z483">
        <v>158.97300000000001</v>
      </c>
      <c r="AA483">
        <v>33384.33</v>
      </c>
      <c r="AB483">
        <v>22723.393854999998</v>
      </c>
      <c r="AC483">
        <v>10660.936145</v>
      </c>
      <c r="AD483">
        <v>67.061301</v>
      </c>
      <c r="AE483">
        <v>5.7</v>
      </c>
      <c r="AF483">
        <v>158.97300000000001</v>
      </c>
      <c r="AG483">
        <v>21159.160210999999</v>
      </c>
      <c r="AH483">
        <v>12225.169789</v>
      </c>
      <c r="AI483">
        <v>76.900919000000002</v>
      </c>
      <c r="AJ483">
        <v>5</v>
      </c>
      <c r="AK483">
        <v>9754.9095519999992</v>
      </c>
      <c r="AL483">
        <v>16967.59</v>
      </c>
      <c r="AM483">
        <v>133.34059199999999</v>
      </c>
      <c r="AN483" t="s">
        <v>1492</v>
      </c>
      <c r="AO483" t="s">
        <v>1493</v>
      </c>
      <c r="AR483">
        <v>0</v>
      </c>
      <c r="AS483">
        <v>0</v>
      </c>
      <c r="AT483">
        <v>482</v>
      </c>
    </row>
    <row r="484" spans="1:46" x14ac:dyDescent="0.25">
      <c r="A484">
        <v>11</v>
      </c>
      <c r="B484">
        <v>1</v>
      </c>
      <c r="C484">
        <v>4801</v>
      </c>
      <c r="D484">
        <v>11001004801</v>
      </c>
      <c r="E484">
        <v>48.01</v>
      </c>
      <c r="F484" t="s">
        <v>1494</v>
      </c>
      <c r="G484" t="s">
        <v>47</v>
      </c>
      <c r="H484" t="s">
        <v>48</v>
      </c>
      <c r="I484">
        <v>317491</v>
      </c>
      <c r="J484">
        <v>0</v>
      </c>
      <c r="K484">
        <v>11001004801</v>
      </c>
      <c r="L484">
        <v>4801</v>
      </c>
      <c r="M484">
        <v>0</v>
      </c>
      <c r="N484">
        <v>4801</v>
      </c>
      <c r="O484">
        <v>32.299999999999997</v>
      </c>
      <c r="P484">
        <v>52.9</v>
      </c>
      <c r="Q484">
        <v>14.9</v>
      </c>
      <c r="R484">
        <v>2148</v>
      </c>
      <c r="S484">
        <v>4.2999999999999997E-2</v>
      </c>
      <c r="T484">
        <v>0.11700000000000001</v>
      </c>
      <c r="U484">
        <v>86629</v>
      </c>
      <c r="V484">
        <v>0.52300000000000002</v>
      </c>
      <c r="W484">
        <v>3.4000000000000002E-2</v>
      </c>
      <c r="X484">
        <v>0.48899999999999999</v>
      </c>
      <c r="Y484">
        <v>0.10299999999999999</v>
      </c>
      <c r="Z484">
        <v>221.46524400000001</v>
      </c>
      <c r="AA484">
        <v>46507.701240000002</v>
      </c>
      <c r="AB484">
        <v>25567.262423</v>
      </c>
      <c r="AC484">
        <v>20940.438816999998</v>
      </c>
      <c r="AD484">
        <v>94.554063999999997</v>
      </c>
      <c r="AE484">
        <v>10.3</v>
      </c>
      <c r="AF484">
        <v>221.244</v>
      </c>
      <c r="AG484">
        <v>22998.857301</v>
      </c>
      <c r="AH484">
        <v>23462.382699000002</v>
      </c>
      <c r="AI484">
        <v>106.047543</v>
      </c>
      <c r="AJ484">
        <v>9.1999999999999993</v>
      </c>
      <c r="AK484">
        <v>15211.053027</v>
      </c>
      <c r="AL484">
        <v>23776.71</v>
      </c>
      <c r="AM484">
        <v>128.06861699999999</v>
      </c>
      <c r="AN484" t="s">
        <v>1495</v>
      </c>
      <c r="AO484" t="s">
        <v>1496</v>
      </c>
      <c r="AR484">
        <v>0</v>
      </c>
      <c r="AS484">
        <v>0</v>
      </c>
      <c r="AT484">
        <v>483</v>
      </c>
    </row>
    <row r="485" spans="1:46" x14ac:dyDescent="0.25">
      <c r="A485">
        <v>11</v>
      </c>
      <c r="B485">
        <v>1</v>
      </c>
      <c r="C485">
        <v>4600</v>
      </c>
      <c r="D485">
        <v>11001004600</v>
      </c>
      <c r="E485">
        <v>46</v>
      </c>
      <c r="F485" t="s">
        <v>1497</v>
      </c>
      <c r="G485" t="s">
        <v>47</v>
      </c>
      <c r="H485" t="s">
        <v>48</v>
      </c>
      <c r="I485">
        <v>436960</v>
      </c>
      <c r="J485">
        <v>0</v>
      </c>
      <c r="K485">
        <v>11001004600</v>
      </c>
      <c r="L485">
        <v>4600</v>
      </c>
      <c r="M485">
        <v>0</v>
      </c>
      <c r="N485">
        <v>4600</v>
      </c>
      <c r="O485">
        <v>52.7</v>
      </c>
      <c r="P485">
        <v>35.5</v>
      </c>
      <c r="Q485">
        <v>11.9</v>
      </c>
      <c r="R485">
        <v>2797</v>
      </c>
      <c r="S485">
        <v>0.08</v>
      </c>
      <c r="T485">
        <v>0.10199999999999999</v>
      </c>
      <c r="U485">
        <v>80985</v>
      </c>
      <c r="V485">
        <v>0.60399999999999998</v>
      </c>
      <c r="W485">
        <v>0.05</v>
      </c>
      <c r="X485">
        <v>0.48099999999999998</v>
      </c>
      <c r="Y485">
        <v>0.127</v>
      </c>
      <c r="Z485">
        <v>355.57421900000003</v>
      </c>
      <c r="AA485">
        <v>74670.585990000007</v>
      </c>
      <c r="AB485">
        <v>33807.272757999999</v>
      </c>
      <c r="AC485">
        <v>40863.313232</v>
      </c>
      <c r="AD485">
        <v>114.92203600000001</v>
      </c>
      <c r="AE485">
        <v>12.7</v>
      </c>
      <c r="AF485">
        <v>354.86378100000002</v>
      </c>
      <c r="AG485">
        <v>30171.387887000001</v>
      </c>
      <c r="AH485">
        <v>44350.006122999999</v>
      </c>
      <c r="AI485">
        <v>124.97755100000001</v>
      </c>
      <c r="AJ485">
        <v>11.2</v>
      </c>
      <c r="AK485">
        <v>22904.565791000001</v>
      </c>
      <c r="AL485">
        <v>39799.75</v>
      </c>
      <c r="AM485">
        <v>133.291428</v>
      </c>
      <c r="AN485" t="s">
        <v>1498</v>
      </c>
      <c r="AO485" t="s">
        <v>1499</v>
      </c>
      <c r="AR485">
        <v>0</v>
      </c>
      <c r="AS485">
        <v>0</v>
      </c>
      <c r="AT485">
        <v>484</v>
      </c>
    </row>
    <row r="486" spans="1:46" x14ac:dyDescent="0.25">
      <c r="A486">
        <v>24</v>
      </c>
      <c r="B486">
        <v>33</v>
      </c>
      <c r="C486">
        <v>803522</v>
      </c>
      <c r="D486">
        <v>24033803522</v>
      </c>
      <c r="E486">
        <v>8035.22</v>
      </c>
      <c r="F486" t="s">
        <v>1500</v>
      </c>
      <c r="G486" t="s">
        <v>47</v>
      </c>
      <c r="H486" t="s">
        <v>48</v>
      </c>
      <c r="I486">
        <v>2525673</v>
      </c>
      <c r="J486">
        <v>89544</v>
      </c>
      <c r="K486">
        <v>24033803522</v>
      </c>
      <c r="L486">
        <v>803522</v>
      </c>
      <c r="M486">
        <v>0</v>
      </c>
      <c r="N486">
        <v>803522</v>
      </c>
      <c r="O486">
        <v>84</v>
      </c>
      <c r="P486">
        <v>15.5</v>
      </c>
      <c r="Q486">
        <v>0.4</v>
      </c>
      <c r="R486">
        <v>3619</v>
      </c>
      <c r="S486">
        <v>0.124</v>
      </c>
      <c r="T486">
        <v>9.4E-2</v>
      </c>
      <c r="U486">
        <v>98750</v>
      </c>
      <c r="V486">
        <v>0.90400000000000003</v>
      </c>
      <c r="W486">
        <v>5.8999999999999997E-2</v>
      </c>
      <c r="X486">
        <v>0.74099999999999999</v>
      </c>
      <c r="Y486">
        <v>0.191</v>
      </c>
      <c r="Z486">
        <v>690.53777100000002</v>
      </c>
      <c r="AA486">
        <v>145012.93191000001</v>
      </c>
      <c r="AB486">
        <v>123134.47255000001</v>
      </c>
      <c r="AC486">
        <v>21878.459360000001</v>
      </c>
      <c r="AD486">
        <v>31.683219000000001</v>
      </c>
      <c r="AE486">
        <v>19.100000000000001</v>
      </c>
      <c r="AF486">
        <v>691.22900000000004</v>
      </c>
      <c r="AG486">
        <v>119941.879199</v>
      </c>
      <c r="AH486">
        <v>25216.210801000001</v>
      </c>
      <c r="AI486">
        <v>36.480255999999997</v>
      </c>
      <c r="AJ486">
        <v>15.7</v>
      </c>
      <c r="AK486">
        <v>83709.900078000006</v>
      </c>
      <c r="AL486">
        <v>36201.99</v>
      </c>
      <c r="AM486">
        <v>63.400033999999998</v>
      </c>
      <c r="AN486" t="s">
        <v>1501</v>
      </c>
      <c r="AO486" t="s">
        <v>1502</v>
      </c>
      <c r="AR486">
        <v>0</v>
      </c>
      <c r="AS486">
        <v>0</v>
      </c>
      <c r="AT486">
        <v>485</v>
      </c>
    </row>
    <row r="487" spans="1:46" x14ac:dyDescent="0.25">
      <c r="A487">
        <v>11</v>
      </c>
      <c r="B487">
        <v>1</v>
      </c>
      <c r="C487">
        <v>5500</v>
      </c>
      <c r="D487">
        <v>11001005500</v>
      </c>
      <c r="E487">
        <v>55</v>
      </c>
      <c r="F487" t="s">
        <v>1503</v>
      </c>
      <c r="G487" t="s">
        <v>47</v>
      </c>
      <c r="H487" t="s">
        <v>48</v>
      </c>
      <c r="I487">
        <v>628198</v>
      </c>
      <c r="J487">
        <v>9350</v>
      </c>
      <c r="K487">
        <v>11001005500</v>
      </c>
      <c r="L487">
        <v>5500</v>
      </c>
      <c r="M487">
        <v>0</v>
      </c>
      <c r="N487">
        <v>5500</v>
      </c>
      <c r="O487">
        <v>37.799999999999997</v>
      </c>
      <c r="P487">
        <v>29.8</v>
      </c>
      <c r="Q487">
        <v>32.5</v>
      </c>
      <c r="R487">
        <v>6321</v>
      </c>
      <c r="S487">
        <v>0.04</v>
      </c>
      <c r="T487">
        <v>0.159</v>
      </c>
      <c r="U487">
        <v>96793</v>
      </c>
      <c r="V487">
        <v>5.7000000000000002E-2</v>
      </c>
      <c r="W487">
        <v>7.8E-2</v>
      </c>
      <c r="X487">
        <v>0.33700000000000002</v>
      </c>
      <c r="Y487">
        <v>7.4999999999999997E-2</v>
      </c>
      <c r="Z487">
        <v>474.54907500000002</v>
      </c>
      <c r="AA487">
        <v>99655.30575</v>
      </c>
      <c r="AB487">
        <v>69570.675717999999</v>
      </c>
      <c r="AC487">
        <v>30084.630032000001</v>
      </c>
      <c r="AD487">
        <v>63.396245999999998</v>
      </c>
      <c r="AE487">
        <v>7.5</v>
      </c>
      <c r="AF487">
        <v>474.54907500000002</v>
      </c>
      <c r="AG487">
        <v>65758.500996000002</v>
      </c>
      <c r="AH487">
        <v>33896.804753999997</v>
      </c>
      <c r="AI487">
        <v>71.429502999999997</v>
      </c>
      <c r="AJ487">
        <v>5.6</v>
      </c>
      <c r="AK487">
        <v>37508.145342000003</v>
      </c>
      <c r="AL487">
        <v>40707.61</v>
      </c>
      <c r="AM487">
        <v>109.295097</v>
      </c>
      <c r="AN487" t="s">
        <v>1504</v>
      </c>
      <c r="AO487" t="s">
        <v>1505</v>
      </c>
      <c r="AR487">
        <v>0</v>
      </c>
      <c r="AS487">
        <v>0</v>
      </c>
      <c r="AT487">
        <v>486</v>
      </c>
    </row>
    <row r="488" spans="1:46" x14ac:dyDescent="0.25">
      <c r="A488">
        <v>11</v>
      </c>
      <c r="B488">
        <v>1</v>
      </c>
      <c r="C488">
        <v>5301</v>
      </c>
      <c r="D488">
        <v>11001005301</v>
      </c>
      <c r="E488">
        <v>53.01</v>
      </c>
      <c r="F488" t="s">
        <v>1506</v>
      </c>
      <c r="G488" t="s">
        <v>47</v>
      </c>
      <c r="H488" t="s">
        <v>48</v>
      </c>
      <c r="I488">
        <v>286398</v>
      </c>
      <c r="J488">
        <v>0</v>
      </c>
      <c r="K488">
        <v>11001005301</v>
      </c>
      <c r="L488">
        <v>5301</v>
      </c>
      <c r="M488">
        <v>0</v>
      </c>
      <c r="N488">
        <v>5301</v>
      </c>
      <c r="O488">
        <v>21.9</v>
      </c>
      <c r="P488">
        <v>35.6</v>
      </c>
      <c r="Q488">
        <v>42.5</v>
      </c>
      <c r="R488">
        <v>5202</v>
      </c>
      <c r="S488">
        <v>0.02</v>
      </c>
      <c r="T488">
        <v>6.9000000000000006E-2</v>
      </c>
      <c r="U488">
        <v>83393</v>
      </c>
      <c r="V488">
        <v>5.0999999999999997E-2</v>
      </c>
      <c r="W488">
        <v>8.3000000000000004E-2</v>
      </c>
      <c r="X488">
        <v>0.36199999999999999</v>
      </c>
      <c r="Y488">
        <v>0.05</v>
      </c>
      <c r="Z488">
        <v>260.10000000000002</v>
      </c>
      <c r="AA488">
        <v>54621</v>
      </c>
      <c r="AB488">
        <v>37494.933321999997</v>
      </c>
      <c r="AC488">
        <v>17126.066677999999</v>
      </c>
      <c r="AD488">
        <v>65.844162999999995</v>
      </c>
      <c r="AE488">
        <v>5</v>
      </c>
      <c r="AF488">
        <v>259.8399</v>
      </c>
      <c r="AG488">
        <v>34016.528036000003</v>
      </c>
      <c r="AH488">
        <v>20549.850964000001</v>
      </c>
      <c r="AI488">
        <v>79.086586999999994</v>
      </c>
      <c r="AJ488">
        <v>4.7</v>
      </c>
      <c r="AK488">
        <v>21843.172634999999</v>
      </c>
      <c r="AL488">
        <v>30951.46</v>
      </c>
      <c r="AM488">
        <v>123.114909</v>
      </c>
      <c r="AN488" t="s">
        <v>1507</v>
      </c>
      <c r="AO488" t="s">
        <v>1508</v>
      </c>
      <c r="AR488">
        <v>0</v>
      </c>
      <c r="AS488">
        <v>0</v>
      </c>
      <c r="AT488">
        <v>487</v>
      </c>
    </row>
    <row r="489" spans="1:46" x14ac:dyDescent="0.25">
      <c r="A489">
        <v>11</v>
      </c>
      <c r="B489">
        <v>1</v>
      </c>
      <c r="C489">
        <v>5201</v>
      </c>
      <c r="D489">
        <v>11001005201</v>
      </c>
      <c r="E489">
        <v>52.01</v>
      </c>
      <c r="F489" t="s">
        <v>1509</v>
      </c>
      <c r="G489" t="s">
        <v>47</v>
      </c>
      <c r="H489" t="s">
        <v>48</v>
      </c>
      <c r="I489">
        <v>339712</v>
      </c>
      <c r="J489">
        <v>0</v>
      </c>
      <c r="K489">
        <v>11001005201</v>
      </c>
      <c r="L489">
        <v>5201</v>
      </c>
      <c r="M489">
        <v>0</v>
      </c>
      <c r="N489">
        <v>5201</v>
      </c>
      <c r="O489">
        <v>27.4</v>
      </c>
      <c r="P489">
        <v>32</v>
      </c>
      <c r="Q489">
        <v>40.5</v>
      </c>
      <c r="R489">
        <v>5835</v>
      </c>
      <c r="S489">
        <v>3.1E-2</v>
      </c>
      <c r="T489">
        <v>7.8E-2</v>
      </c>
      <c r="U489">
        <v>92255</v>
      </c>
      <c r="V489">
        <v>0.115</v>
      </c>
      <c r="W489">
        <v>8.7999999999999995E-2</v>
      </c>
      <c r="X489">
        <v>0.38900000000000001</v>
      </c>
      <c r="Y489">
        <v>5.6000000000000001E-2</v>
      </c>
      <c r="Z489">
        <v>326.43324000000001</v>
      </c>
      <c r="AA489">
        <v>68550.9804</v>
      </c>
      <c r="AB489">
        <v>45531.451069000002</v>
      </c>
      <c r="AC489">
        <v>23019.529331000002</v>
      </c>
      <c r="AD489">
        <v>70.518337000000002</v>
      </c>
      <c r="AE489">
        <v>5.6</v>
      </c>
      <c r="AF489">
        <v>326.76</v>
      </c>
      <c r="AG489">
        <v>41442.101157999998</v>
      </c>
      <c r="AH489">
        <v>27177.498842000001</v>
      </c>
      <c r="AI489">
        <v>83.172661000000005</v>
      </c>
      <c r="AJ489">
        <v>5.0999999999999996</v>
      </c>
      <c r="AK489">
        <v>24011.462781999999</v>
      </c>
      <c r="AL489">
        <v>33179.94</v>
      </c>
      <c r="AM489">
        <v>121.83277099999999</v>
      </c>
      <c r="AN489" t="s">
        <v>1510</v>
      </c>
      <c r="AO489" t="s">
        <v>1511</v>
      </c>
      <c r="AR489">
        <v>0</v>
      </c>
      <c r="AS489">
        <v>0</v>
      </c>
      <c r="AT489">
        <v>488</v>
      </c>
    </row>
    <row r="490" spans="1:46" x14ac:dyDescent="0.25">
      <c r="A490">
        <v>11</v>
      </c>
      <c r="B490">
        <v>1</v>
      </c>
      <c r="C490">
        <v>5001</v>
      </c>
      <c r="D490">
        <v>11001005001</v>
      </c>
      <c r="E490">
        <v>50.01</v>
      </c>
      <c r="F490" t="s">
        <v>1512</v>
      </c>
      <c r="G490" t="s">
        <v>47</v>
      </c>
      <c r="H490" t="s">
        <v>48</v>
      </c>
      <c r="I490">
        <v>204752</v>
      </c>
      <c r="J490">
        <v>0</v>
      </c>
      <c r="K490">
        <v>11001005001</v>
      </c>
      <c r="L490">
        <v>5001</v>
      </c>
      <c r="M490">
        <v>0</v>
      </c>
      <c r="N490">
        <v>5001</v>
      </c>
      <c r="O490">
        <v>31.8</v>
      </c>
      <c r="P490">
        <v>29.6</v>
      </c>
      <c r="Q490">
        <v>38.700000000000003</v>
      </c>
      <c r="R490">
        <v>2044</v>
      </c>
      <c r="S490">
        <v>2.4E-2</v>
      </c>
      <c r="T490">
        <v>7.9000000000000001E-2</v>
      </c>
      <c r="U490">
        <v>130173</v>
      </c>
      <c r="V490">
        <v>0.25600000000000001</v>
      </c>
      <c r="W490">
        <v>5.6000000000000001E-2</v>
      </c>
      <c r="X490">
        <v>0.438</v>
      </c>
      <c r="Y490">
        <v>5.2999999999999999E-2</v>
      </c>
      <c r="Z490">
        <v>108.440332</v>
      </c>
      <c r="AA490">
        <v>22772.469720000001</v>
      </c>
      <c r="AB490">
        <v>14441.629198000001</v>
      </c>
      <c r="AC490">
        <v>8330.8405220000004</v>
      </c>
      <c r="AD490">
        <v>76.824189000000004</v>
      </c>
      <c r="AE490">
        <v>5.3</v>
      </c>
      <c r="AF490">
        <v>108.33199999999999</v>
      </c>
      <c r="AG490">
        <v>13220.674300000001</v>
      </c>
      <c r="AH490">
        <v>9529.0457000000006</v>
      </c>
      <c r="AI490">
        <v>87.961504000000005</v>
      </c>
      <c r="AJ490">
        <v>5.2</v>
      </c>
      <c r="AK490">
        <v>7953.8252279999997</v>
      </c>
      <c r="AL490">
        <v>12444.73</v>
      </c>
      <c r="AM490">
        <v>128.11660699999999</v>
      </c>
      <c r="AN490" t="s">
        <v>1513</v>
      </c>
      <c r="AO490" t="s">
        <v>1514</v>
      </c>
      <c r="AR490">
        <v>0</v>
      </c>
      <c r="AS490">
        <v>0</v>
      </c>
      <c r="AT490">
        <v>489</v>
      </c>
    </row>
    <row r="491" spans="1:46" x14ac:dyDescent="0.25">
      <c r="A491">
        <v>51</v>
      </c>
      <c r="B491">
        <v>13</v>
      </c>
      <c r="C491">
        <v>100200</v>
      </c>
      <c r="D491">
        <v>51013100200</v>
      </c>
      <c r="E491">
        <v>1002</v>
      </c>
      <c r="F491" t="s">
        <v>1515</v>
      </c>
      <c r="G491" t="s">
        <v>47</v>
      </c>
      <c r="H491" t="s">
        <v>48</v>
      </c>
      <c r="I491">
        <v>3183137</v>
      </c>
      <c r="J491">
        <v>0</v>
      </c>
      <c r="K491">
        <v>51013100200</v>
      </c>
      <c r="L491">
        <v>100200</v>
      </c>
      <c r="M491">
        <v>0</v>
      </c>
      <c r="N491">
        <v>100200</v>
      </c>
      <c r="O491">
        <v>88.3</v>
      </c>
      <c r="P491">
        <v>10.7</v>
      </c>
      <c r="Q491">
        <v>1</v>
      </c>
      <c r="R491">
        <v>6768</v>
      </c>
      <c r="S491">
        <v>3.9E-2</v>
      </c>
      <c r="T491">
        <v>8.0000000000000002E-3</v>
      </c>
      <c r="U491">
        <v>185139</v>
      </c>
      <c r="V491">
        <v>1.4E-2</v>
      </c>
      <c r="W491">
        <v>3.1E-2</v>
      </c>
      <c r="X491">
        <v>0.93200000000000005</v>
      </c>
      <c r="Y491">
        <v>1.2999999999999999E-2</v>
      </c>
      <c r="Z491">
        <v>87.983999999999995</v>
      </c>
      <c r="AA491">
        <v>18476.64</v>
      </c>
      <c r="AB491">
        <v>14658.148316999999</v>
      </c>
      <c r="AC491">
        <v>3818.4916830000002</v>
      </c>
      <c r="AD491">
        <v>43.399842</v>
      </c>
      <c r="AE491">
        <v>1.3</v>
      </c>
      <c r="AF491">
        <v>87.983999999999995</v>
      </c>
      <c r="AG491">
        <v>14885.011661</v>
      </c>
      <c r="AH491">
        <v>3591.6283389999999</v>
      </c>
      <c r="AI491">
        <v>40.821379999999998</v>
      </c>
      <c r="AJ491">
        <v>2.1</v>
      </c>
      <c r="AK491">
        <v>18113.968789999999</v>
      </c>
      <c r="AL491">
        <v>11071.41</v>
      </c>
      <c r="AM491">
        <v>79.663049000000001</v>
      </c>
      <c r="AN491" t="s">
        <v>1516</v>
      </c>
      <c r="AO491" t="s">
        <v>1517</v>
      </c>
      <c r="AR491">
        <v>0</v>
      </c>
      <c r="AS491">
        <v>0</v>
      </c>
      <c r="AT491">
        <v>490</v>
      </c>
    </row>
    <row r="492" spans="1:46" x14ac:dyDescent="0.25">
      <c r="A492">
        <v>11</v>
      </c>
      <c r="B492">
        <v>1</v>
      </c>
      <c r="C492">
        <v>4901</v>
      </c>
      <c r="D492">
        <v>11001004901</v>
      </c>
      <c r="E492">
        <v>49.01</v>
      </c>
      <c r="F492" t="s">
        <v>1518</v>
      </c>
      <c r="G492" t="s">
        <v>47</v>
      </c>
      <c r="H492" t="s">
        <v>48</v>
      </c>
      <c r="I492">
        <v>271886</v>
      </c>
      <c r="J492">
        <v>0</v>
      </c>
      <c r="K492">
        <v>11001004901</v>
      </c>
      <c r="L492">
        <v>4901</v>
      </c>
      <c r="M492">
        <v>0</v>
      </c>
      <c r="N492">
        <v>4901</v>
      </c>
      <c r="O492">
        <v>40.200000000000003</v>
      </c>
      <c r="P492">
        <v>42.8</v>
      </c>
      <c r="Q492">
        <v>17</v>
      </c>
      <c r="R492">
        <v>2403</v>
      </c>
      <c r="S492">
        <v>0.11</v>
      </c>
      <c r="T492">
        <v>0.23699999999999999</v>
      </c>
      <c r="U492">
        <v>52824</v>
      </c>
      <c r="V492">
        <v>0.43</v>
      </c>
      <c r="W492">
        <v>0.14899999999999999</v>
      </c>
      <c r="X492">
        <v>0.26400000000000001</v>
      </c>
      <c r="Y492">
        <v>0.16700000000000001</v>
      </c>
      <c r="Z492">
        <v>401.30099999999999</v>
      </c>
      <c r="AA492">
        <v>84273.21</v>
      </c>
      <c r="AB492">
        <v>46008.351569999999</v>
      </c>
      <c r="AC492">
        <v>38264.85843</v>
      </c>
      <c r="AD492">
        <v>95.352013999999997</v>
      </c>
      <c r="AE492">
        <v>16.7</v>
      </c>
      <c r="AF492">
        <v>401.70230099999998</v>
      </c>
      <c r="AG492">
        <v>43109.913978999997</v>
      </c>
      <c r="AH492">
        <v>41247.569231000001</v>
      </c>
      <c r="AI492">
        <v>102.681934</v>
      </c>
      <c r="AJ492">
        <v>14.9</v>
      </c>
      <c r="AK492">
        <v>29199.370473999999</v>
      </c>
      <c r="AL492">
        <v>44613.74</v>
      </c>
      <c r="AM492">
        <v>126.92711799999999</v>
      </c>
      <c r="AN492" t="s">
        <v>1519</v>
      </c>
      <c r="AO492" t="s">
        <v>1520</v>
      </c>
      <c r="AR492">
        <v>0</v>
      </c>
      <c r="AS492">
        <v>0</v>
      </c>
      <c r="AT492">
        <v>491</v>
      </c>
    </row>
    <row r="493" spans="1:46" x14ac:dyDescent="0.25">
      <c r="A493">
        <v>24</v>
      </c>
      <c r="B493">
        <v>33</v>
      </c>
      <c r="C493">
        <v>803524</v>
      </c>
      <c r="D493">
        <v>24033803524</v>
      </c>
      <c r="E493">
        <v>8035.24</v>
      </c>
      <c r="F493" t="s">
        <v>1521</v>
      </c>
      <c r="G493" t="s">
        <v>47</v>
      </c>
      <c r="H493" t="s">
        <v>48</v>
      </c>
      <c r="I493">
        <v>2779103</v>
      </c>
      <c r="J493">
        <v>1046</v>
      </c>
      <c r="K493">
        <v>24033803524</v>
      </c>
      <c r="L493">
        <v>803524</v>
      </c>
      <c r="M493">
        <v>0</v>
      </c>
      <c r="N493">
        <v>803524</v>
      </c>
      <c r="O493">
        <v>82</v>
      </c>
      <c r="P493">
        <v>17.5</v>
      </c>
      <c r="Q493">
        <v>0.5</v>
      </c>
      <c r="R493">
        <v>3715</v>
      </c>
      <c r="S493">
        <v>0.12</v>
      </c>
      <c r="T493">
        <v>3.5000000000000003E-2</v>
      </c>
      <c r="U493">
        <v>84028</v>
      </c>
      <c r="V493">
        <v>0.95899999999999996</v>
      </c>
      <c r="W493">
        <v>5.0999999999999997E-2</v>
      </c>
      <c r="X493">
        <v>0.76</v>
      </c>
      <c r="Y493">
        <v>0.187</v>
      </c>
      <c r="Z493">
        <v>694.70500000000004</v>
      </c>
      <c r="AA493">
        <v>145888.04999999999</v>
      </c>
      <c r="AB493">
        <v>72377.930758000002</v>
      </c>
      <c r="AC493">
        <v>73510.119242000001</v>
      </c>
      <c r="AD493">
        <v>105.81487</v>
      </c>
      <c r="AE493">
        <v>18.7</v>
      </c>
      <c r="AF493">
        <v>694.70500000000004</v>
      </c>
      <c r="AG493">
        <v>78419.328909000003</v>
      </c>
      <c r="AH493">
        <v>67468.721090999999</v>
      </c>
      <c r="AI493">
        <v>97.118520000000004</v>
      </c>
      <c r="AJ493">
        <v>15.8</v>
      </c>
      <c r="AK493">
        <v>64184.922760000001</v>
      </c>
      <c r="AL493">
        <v>59941.46</v>
      </c>
      <c r="AM493">
        <v>101.410402</v>
      </c>
      <c r="AN493" t="s">
        <v>1522</v>
      </c>
      <c r="AO493" t="s">
        <v>1523</v>
      </c>
      <c r="AR493">
        <v>0</v>
      </c>
      <c r="AS493">
        <v>0</v>
      </c>
      <c r="AT493">
        <v>492</v>
      </c>
    </row>
    <row r="494" spans="1:46" x14ac:dyDescent="0.25">
      <c r="A494">
        <v>51</v>
      </c>
      <c r="B494">
        <v>59</v>
      </c>
      <c r="C494">
        <v>460502</v>
      </c>
      <c r="D494">
        <v>51059460502</v>
      </c>
      <c r="E494">
        <v>4605.0200000000004</v>
      </c>
      <c r="F494" t="s">
        <v>1524</v>
      </c>
      <c r="G494" t="s">
        <v>47</v>
      </c>
      <c r="H494" t="s">
        <v>48</v>
      </c>
      <c r="I494">
        <v>3476588</v>
      </c>
      <c r="J494">
        <v>1738</v>
      </c>
      <c r="K494">
        <v>51059460502</v>
      </c>
      <c r="L494">
        <v>460502</v>
      </c>
      <c r="M494">
        <v>0</v>
      </c>
      <c r="N494">
        <v>460502</v>
      </c>
      <c r="O494">
        <v>88.5</v>
      </c>
      <c r="P494">
        <v>10.3</v>
      </c>
      <c r="Q494">
        <v>1.1000000000000001</v>
      </c>
      <c r="R494">
        <v>7180</v>
      </c>
      <c r="S494">
        <v>5.8000000000000003E-2</v>
      </c>
      <c r="T494">
        <v>5.1999999999999998E-2</v>
      </c>
      <c r="U494">
        <v>119796</v>
      </c>
      <c r="V494">
        <v>8.5999999999999993E-2</v>
      </c>
      <c r="W494">
        <v>0.108</v>
      </c>
      <c r="X494">
        <v>0.65200000000000002</v>
      </c>
      <c r="Y494">
        <v>7.3999999999999996E-2</v>
      </c>
      <c r="Z494">
        <v>530.78868</v>
      </c>
      <c r="AA494">
        <v>111465.6228</v>
      </c>
      <c r="AB494">
        <v>61505.172966999999</v>
      </c>
      <c r="AC494">
        <v>49960.449832999999</v>
      </c>
      <c r="AD494">
        <v>94.124934999999994</v>
      </c>
      <c r="AE494">
        <v>7.4</v>
      </c>
      <c r="AF494">
        <v>531.32000000000005</v>
      </c>
      <c r="AG494">
        <v>71046.911137999996</v>
      </c>
      <c r="AH494">
        <v>40530.288862000001</v>
      </c>
      <c r="AI494">
        <v>76.282257000000001</v>
      </c>
      <c r="AJ494">
        <v>4.8</v>
      </c>
      <c r="AK494">
        <v>55319.025193000001</v>
      </c>
      <c r="AL494">
        <v>16208.65</v>
      </c>
      <c r="AM494">
        <v>47.587417000000002</v>
      </c>
      <c r="AN494" t="s">
        <v>1525</v>
      </c>
      <c r="AO494" t="s">
        <v>1526</v>
      </c>
      <c r="AR494">
        <v>0</v>
      </c>
      <c r="AS494">
        <v>0</v>
      </c>
      <c r="AT494">
        <v>493</v>
      </c>
    </row>
    <row r="495" spans="1:46" x14ac:dyDescent="0.25">
      <c r="A495">
        <v>51</v>
      </c>
      <c r="B495">
        <v>59</v>
      </c>
      <c r="C495">
        <v>482601</v>
      </c>
      <c r="D495">
        <v>51059482601</v>
      </c>
      <c r="E495">
        <v>4826.01</v>
      </c>
      <c r="F495" t="s">
        <v>1527</v>
      </c>
      <c r="G495" t="s">
        <v>47</v>
      </c>
      <c r="H495" t="s">
        <v>48</v>
      </c>
      <c r="I495">
        <v>3911779</v>
      </c>
      <c r="J495">
        <v>3507</v>
      </c>
      <c r="K495">
        <v>51059482601</v>
      </c>
      <c r="L495">
        <v>482601</v>
      </c>
      <c r="M495">
        <v>0</v>
      </c>
      <c r="N495">
        <v>482601</v>
      </c>
      <c r="O495">
        <v>94.8</v>
      </c>
      <c r="P495">
        <v>4.2</v>
      </c>
      <c r="Q495">
        <v>1</v>
      </c>
      <c r="R495">
        <v>7009</v>
      </c>
      <c r="S495">
        <v>3.1E-2</v>
      </c>
      <c r="T495">
        <v>3.4000000000000002E-2</v>
      </c>
      <c r="U495">
        <v>163148</v>
      </c>
      <c r="V495">
        <v>5.8999999999999997E-2</v>
      </c>
      <c r="W495">
        <v>0.10199999999999999</v>
      </c>
      <c r="X495">
        <v>0.878</v>
      </c>
      <c r="Y495">
        <v>1.9E-2</v>
      </c>
      <c r="Z495">
        <v>133.17099999999999</v>
      </c>
      <c r="AA495">
        <v>27965.91</v>
      </c>
      <c r="AB495">
        <v>22109.951808000002</v>
      </c>
      <c r="AC495">
        <v>5855.9581920000001</v>
      </c>
      <c r="AD495">
        <v>43.973224000000002</v>
      </c>
      <c r="AE495">
        <v>1.9</v>
      </c>
      <c r="AF495">
        <v>133.304171</v>
      </c>
      <c r="AG495">
        <v>23833.908081000001</v>
      </c>
      <c r="AH495">
        <v>4159.9678290000002</v>
      </c>
      <c r="AI495">
        <v>31.206583999999999</v>
      </c>
      <c r="AJ495">
        <v>1.6</v>
      </c>
      <c r="AK495">
        <v>20536.805952999999</v>
      </c>
      <c r="AL495">
        <v>3047.03</v>
      </c>
      <c r="AM495">
        <v>27.132017000000001</v>
      </c>
      <c r="AN495" t="s">
        <v>1528</v>
      </c>
      <c r="AO495" t="s">
        <v>1529</v>
      </c>
      <c r="AR495">
        <v>0</v>
      </c>
      <c r="AS495">
        <v>0</v>
      </c>
      <c r="AT495">
        <v>494</v>
      </c>
    </row>
    <row r="496" spans="1:46" x14ac:dyDescent="0.25">
      <c r="A496">
        <v>51</v>
      </c>
      <c r="B496">
        <v>13</v>
      </c>
      <c r="C496">
        <v>100500</v>
      </c>
      <c r="D496">
        <v>51013100500</v>
      </c>
      <c r="E496">
        <v>1005</v>
      </c>
      <c r="F496" t="s">
        <v>1530</v>
      </c>
      <c r="G496" t="s">
        <v>47</v>
      </c>
      <c r="H496" t="s">
        <v>48</v>
      </c>
      <c r="I496">
        <v>2129222</v>
      </c>
      <c r="J496">
        <v>0</v>
      </c>
      <c r="K496">
        <v>51013100500</v>
      </c>
      <c r="L496">
        <v>100500</v>
      </c>
      <c r="M496">
        <v>0</v>
      </c>
      <c r="N496">
        <v>100500</v>
      </c>
      <c r="O496">
        <v>83.1</v>
      </c>
      <c r="P496">
        <v>9.1999999999999993</v>
      </c>
      <c r="Q496">
        <v>7.7</v>
      </c>
      <c r="R496">
        <v>4682</v>
      </c>
      <c r="S496">
        <v>2.5999999999999999E-2</v>
      </c>
      <c r="T496">
        <v>3.5000000000000003E-2</v>
      </c>
      <c r="U496">
        <v>167083</v>
      </c>
      <c r="V496">
        <v>7.0000000000000001E-3</v>
      </c>
      <c r="W496">
        <v>0.127</v>
      </c>
      <c r="X496">
        <v>0.76800000000000002</v>
      </c>
      <c r="Y496">
        <v>1.9E-2</v>
      </c>
      <c r="Z496">
        <v>88.957999999999998</v>
      </c>
      <c r="AA496">
        <v>18681.18</v>
      </c>
      <c r="AB496">
        <v>11941.270001000001</v>
      </c>
      <c r="AC496">
        <v>6739.9099990000004</v>
      </c>
      <c r="AD496">
        <v>75.765079999999998</v>
      </c>
      <c r="AE496">
        <v>1.9</v>
      </c>
      <c r="AF496">
        <v>89.046958000000004</v>
      </c>
      <c r="AG496">
        <v>12093.523198999999</v>
      </c>
      <c r="AH496">
        <v>6606.3379809999997</v>
      </c>
      <c r="AI496">
        <v>74.189373000000003</v>
      </c>
      <c r="AJ496">
        <v>3.6</v>
      </c>
      <c r="AK496">
        <v>24254.181723999998</v>
      </c>
      <c r="AL496">
        <v>12381.58</v>
      </c>
      <c r="AM496">
        <v>70.972498999999999</v>
      </c>
      <c r="AN496" t="s">
        <v>1531</v>
      </c>
      <c r="AO496" t="s">
        <v>1532</v>
      </c>
      <c r="AR496">
        <v>0</v>
      </c>
      <c r="AS496">
        <v>0</v>
      </c>
      <c r="AT496">
        <v>495</v>
      </c>
    </row>
    <row r="497" spans="1:46" x14ac:dyDescent="0.25">
      <c r="A497">
        <v>51</v>
      </c>
      <c r="B497">
        <v>59</v>
      </c>
      <c r="C497">
        <v>460800</v>
      </c>
      <c r="D497">
        <v>51059460800</v>
      </c>
      <c r="E497">
        <v>4608</v>
      </c>
      <c r="F497" t="s">
        <v>1533</v>
      </c>
      <c r="G497" t="s">
        <v>47</v>
      </c>
      <c r="H497" t="s">
        <v>48</v>
      </c>
      <c r="I497">
        <v>2428025</v>
      </c>
      <c r="J497">
        <v>0</v>
      </c>
      <c r="K497">
        <v>51059460800</v>
      </c>
      <c r="L497">
        <v>460800</v>
      </c>
      <c r="M497">
        <v>0</v>
      </c>
      <c r="N497">
        <v>460800</v>
      </c>
      <c r="O497">
        <v>85.5</v>
      </c>
      <c r="P497">
        <v>10.7</v>
      </c>
      <c r="Q497">
        <v>3.8</v>
      </c>
      <c r="R497">
        <v>3147</v>
      </c>
      <c r="S497">
        <v>3.3000000000000002E-2</v>
      </c>
      <c r="T497">
        <v>0.02</v>
      </c>
      <c r="U497">
        <v>109483</v>
      </c>
      <c r="V497">
        <v>5.0000000000000001E-3</v>
      </c>
      <c r="W497">
        <v>0.14099999999999999</v>
      </c>
      <c r="X497">
        <v>0.754</v>
      </c>
      <c r="Y497">
        <v>3.6999999999999998E-2</v>
      </c>
      <c r="Z497">
        <v>116.43899999999999</v>
      </c>
      <c r="AA497">
        <v>24452.19</v>
      </c>
      <c r="AB497">
        <v>14294.095353999999</v>
      </c>
      <c r="AC497">
        <v>10158.094646</v>
      </c>
      <c r="AD497">
        <v>87.239625000000004</v>
      </c>
      <c r="AE497">
        <v>3.7</v>
      </c>
      <c r="AF497">
        <v>116.32256099999999</v>
      </c>
      <c r="AG497">
        <v>16034.696148999999</v>
      </c>
      <c r="AH497">
        <v>8393.0416609999993</v>
      </c>
      <c r="AI497">
        <v>72.153171</v>
      </c>
      <c r="AJ497">
        <v>4.5</v>
      </c>
      <c r="AK497">
        <v>22819.210427000002</v>
      </c>
      <c r="AL497">
        <v>7307.39</v>
      </c>
      <c r="AM497">
        <v>50.936774</v>
      </c>
      <c r="AN497" t="s">
        <v>1534</v>
      </c>
      <c r="AO497" t="s">
        <v>1535</v>
      </c>
      <c r="AR497">
        <v>0</v>
      </c>
      <c r="AS497">
        <v>0</v>
      </c>
      <c r="AT497">
        <v>496</v>
      </c>
    </row>
    <row r="498" spans="1:46" x14ac:dyDescent="0.25">
      <c r="A498">
        <v>11</v>
      </c>
      <c r="B498">
        <v>1</v>
      </c>
      <c r="C498">
        <v>10600</v>
      </c>
      <c r="D498">
        <v>11001010600</v>
      </c>
      <c r="E498">
        <v>106</v>
      </c>
      <c r="F498" t="s">
        <v>1536</v>
      </c>
      <c r="G498" t="s">
        <v>47</v>
      </c>
      <c r="H498" t="s">
        <v>48</v>
      </c>
      <c r="I498">
        <v>1236709</v>
      </c>
      <c r="J498">
        <v>0</v>
      </c>
      <c r="K498">
        <v>11001010600</v>
      </c>
      <c r="L498">
        <v>10600</v>
      </c>
      <c r="M498">
        <v>0</v>
      </c>
      <c r="N498">
        <v>10600</v>
      </c>
      <c r="O498">
        <v>33.700000000000003</v>
      </c>
      <c r="P498">
        <v>49.2</v>
      </c>
      <c r="Q498">
        <v>17.100000000000001</v>
      </c>
      <c r="R498">
        <v>4651</v>
      </c>
      <c r="S498">
        <v>9.1999999999999998E-2</v>
      </c>
      <c r="T498">
        <v>0.17100000000000001</v>
      </c>
      <c r="U498">
        <v>90027</v>
      </c>
      <c r="V498">
        <v>0.36499999999999999</v>
      </c>
      <c r="W498">
        <v>0.115</v>
      </c>
      <c r="X498">
        <v>0.39500000000000002</v>
      </c>
      <c r="Y498">
        <v>0.121</v>
      </c>
      <c r="Z498">
        <v>562.77099999999996</v>
      </c>
      <c r="AA498">
        <v>118181.91</v>
      </c>
      <c r="AB498">
        <v>56170.571088999997</v>
      </c>
      <c r="AC498">
        <v>62011.338910999999</v>
      </c>
      <c r="AD498">
        <v>110.189294</v>
      </c>
      <c r="AE498">
        <v>12.1</v>
      </c>
      <c r="AF498">
        <v>562.77099999999996</v>
      </c>
      <c r="AG498">
        <v>53584.036876999999</v>
      </c>
      <c r="AH498">
        <v>64597.873122999998</v>
      </c>
      <c r="AI498">
        <v>114.78536200000001</v>
      </c>
      <c r="AJ498">
        <v>11.4</v>
      </c>
      <c r="AK498">
        <v>39142.937389999999</v>
      </c>
      <c r="AL498">
        <v>57814.06</v>
      </c>
      <c r="AM498">
        <v>125.21997500000001</v>
      </c>
      <c r="AN498" t="s">
        <v>1537</v>
      </c>
      <c r="AO498" t="s">
        <v>1538</v>
      </c>
      <c r="AR498">
        <v>0</v>
      </c>
      <c r="AS498">
        <v>0</v>
      </c>
      <c r="AT498">
        <v>497</v>
      </c>
    </row>
    <row r="499" spans="1:46" x14ac:dyDescent="0.25">
      <c r="A499">
        <v>51</v>
      </c>
      <c r="B499">
        <v>59</v>
      </c>
      <c r="C499">
        <v>461000</v>
      </c>
      <c r="D499">
        <v>51059461000</v>
      </c>
      <c r="E499">
        <v>4610</v>
      </c>
      <c r="F499" t="s">
        <v>1539</v>
      </c>
      <c r="G499" t="s">
        <v>47</v>
      </c>
      <c r="H499" t="s">
        <v>48</v>
      </c>
      <c r="I499">
        <v>1682598</v>
      </c>
      <c r="J499">
        <v>0</v>
      </c>
      <c r="K499">
        <v>51059461000</v>
      </c>
      <c r="L499">
        <v>461000</v>
      </c>
      <c r="M499">
        <v>0</v>
      </c>
      <c r="N499">
        <v>461000</v>
      </c>
      <c r="O499">
        <v>83.3</v>
      </c>
      <c r="P499">
        <v>13.9</v>
      </c>
      <c r="Q499">
        <v>2.8</v>
      </c>
      <c r="R499">
        <v>2292</v>
      </c>
      <c r="S499">
        <v>4.1000000000000002E-2</v>
      </c>
      <c r="T499">
        <v>3.4000000000000002E-2</v>
      </c>
      <c r="U499">
        <v>145391</v>
      </c>
      <c r="V499">
        <v>6.5000000000000002E-2</v>
      </c>
      <c r="W499">
        <v>5.2999999999999999E-2</v>
      </c>
      <c r="X499">
        <v>0.82299999999999995</v>
      </c>
      <c r="Y499">
        <v>4.2999999999999997E-2</v>
      </c>
      <c r="Z499">
        <v>98.555999999999997</v>
      </c>
      <c r="AA499">
        <v>20696.759999999998</v>
      </c>
      <c r="AB499">
        <v>12546.005091999999</v>
      </c>
      <c r="AC499">
        <v>8150.7549079999999</v>
      </c>
      <c r="AD499">
        <v>82.701763</v>
      </c>
      <c r="AE499">
        <v>4.3</v>
      </c>
      <c r="AF499">
        <v>98.555999999999997</v>
      </c>
      <c r="AG499">
        <v>14541.27758</v>
      </c>
      <c r="AH499">
        <v>6155.4824200000003</v>
      </c>
      <c r="AI499">
        <v>62.456699</v>
      </c>
      <c r="AJ499">
        <v>3.1</v>
      </c>
      <c r="AK499">
        <v>11322.421793</v>
      </c>
      <c r="AL499">
        <v>2791.26</v>
      </c>
      <c r="AM499">
        <v>41.531638000000001</v>
      </c>
      <c r="AN499" t="s">
        <v>1540</v>
      </c>
      <c r="AO499" t="s">
        <v>1541</v>
      </c>
      <c r="AR499">
        <v>0</v>
      </c>
      <c r="AS499">
        <v>0</v>
      </c>
      <c r="AT499">
        <v>498</v>
      </c>
    </row>
    <row r="500" spans="1:46" x14ac:dyDescent="0.25">
      <c r="A500">
        <v>51</v>
      </c>
      <c r="B500">
        <v>59</v>
      </c>
      <c r="C500">
        <v>471301</v>
      </c>
      <c r="D500">
        <v>51059471301</v>
      </c>
      <c r="E500">
        <v>4713.01</v>
      </c>
      <c r="F500" t="s">
        <v>1542</v>
      </c>
      <c r="G500" t="s">
        <v>47</v>
      </c>
      <c r="H500" t="s">
        <v>48</v>
      </c>
      <c r="I500">
        <v>732163</v>
      </c>
      <c r="J500">
        <v>632</v>
      </c>
      <c r="K500">
        <v>51059471301</v>
      </c>
      <c r="L500">
        <v>471301</v>
      </c>
      <c r="M500">
        <v>0</v>
      </c>
      <c r="N500">
        <v>471301</v>
      </c>
      <c r="O500">
        <v>79.3</v>
      </c>
      <c r="P500">
        <v>19.100000000000001</v>
      </c>
      <c r="Q500">
        <v>1.6</v>
      </c>
      <c r="R500">
        <v>4021</v>
      </c>
      <c r="S500">
        <v>6.8000000000000005E-2</v>
      </c>
      <c r="T500">
        <v>9.2999999999999999E-2</v>
      </c>
      <c r="U500">
        <v>91369</v>
      </c>
      <c r="V500">
        <v>3.7999999999999999E-2</v>
      </c>
      <c r="W500">
        <v>0.246</v>
      </c>
      <c r="X500">
        <v>0.20799999999999999</v>
      </c>
      <c r="Y500">
        <v>0.11600000000000001</v>
      </c>
      <c r="Z500">
        <v>466.43599999999998</v>
      </c>
      <c r="AA500">
        <v>97951.56</v>
      </c>
      <c r="AB500">
        <v>46321.819730000003</v>
      </c>
      <c r="AC500">
        <v>51629.740270000002</v>
      </c>
      <c r="AD500">
        <v>110.68987</v>
      </c>
      <c r="AE500">
        <v>11.6</v>
      </c>
      <c r="AF500">
        <v>466.43599999999998</v>
      </c>
      <c r="AG500">
        <v>55484.323671999999</v>
      </c>
      <c r="AH500">
        <v>42467.236327999999</v>
      </c>
      <c r="AI500">
        <v>91.046223999999995</v>
      </c>
      <c r="AJ500">
        <v>13</v>
      </c>
      <c r="AK500">
        <v>76783.306024999998</v>
      </c>
      <c r="AL500">
        <v>21742.39</v>
      </c>
      <c r="AM500">
        <v>46.342252999999999</v>
      </c>
      <c r="AN500" t="s">
        <v>1543</v>
      </c>
      <c r="AO500" t="s">
        <v>1544</v>
      </c>
      <c r="AR500">
        <v>0</v>
      </c>
      <c r="AS500">
        <v>0</v>
      </c>
      <c r="AT500">
        <v>499</v>
      </c>
    </row>
    <row r="501" spans="1:46" x14ac:dyDescent="0.25">
      <c r="A501">
        <v>11</v>
      </c>
      <c r="B501">
        <v>1</v>
      </c>
      <c r="C501">
        <v>7806</v>
      </c>
      <c r="D501">
        <v>11001007806</v>
      </c>
      <c r="E501">
        <v>78.06</v>
      </c>
      <c r="F501" t="s">
        <v>1545</v>
      </c>
      <c r="G501" t="s">
        <v>47</v>
      </c>
      <c r="H501" t="s">
        <v>48</v>
      </c>
      <c r="I501">
        <v>688953</v>
      </c>
      <c r="J501">
        <v>0</v>
      </c>
      <c r="K501">
        <v>11001007806</v>
      </c>
      <c r="L501">
        <v>7806</v>
      </c>
      <c r="M501">
        <v>0</v>
      </c>
      <c r="N501">
        <v>7806</v>
      </c>
      <c r="O501">
        <v>56</v>
      </c>
      <c r="P501">
        <v>42.9</v>
      </c>
      <c r="Q501">
        <v>1</v>
      </c>
      <c r="R501">
        <v>2127</v>
      </c>
      <c r="S501">
        <v>0.22</v>
      </c>
      <c r="T501">
        <v>0.22600000000000001</v>
      </c>
      <c r="U501">
        <v>37755</v>
      </c>
      <c r="V501">
        <v>0.97299999999999998</v>
      </c>
      <c r="W501">
        <v>2E-3</v>
      </c>
      <c r="X501">
        <v>0.34</v>
      </c>
      <c r="Y501">
        <v>0.28599999999999998</v>
      </c>
      <c r="Z501">
        <v>607.71367799999996</v>
      </c>
      <c r="AA501">
        <v>127619.87238</v>
      </c>
      <c r="AB501">
        <v>50249.347118999998</v>
      </c>
      <c r="AC501">
        <v>77370.525261000003</v>
      </c>
      <c r="AD501">
        <v>127.314109</v>
      </c>
      <c r="AE501">
        <v>28.6</v>
      </c>
      <c r="AF501">
        <v>607.71367799999996</v>
      </c>
      <c r="AG501">
        <v>39953.723909</v>
      </c>
      <c r="AH501">
        <v>87666.148470999993</v>
      </c>
      <c r="AI501">
        <v>144.25567799999999</v>
      </c>
      <c r="AJ501">
        <v>26</v>
      </c>
      <c r="AK501">
        <v>42897.318188999998</v>
      </c>
      <c r="AL501">
        <v>77932.479999999996</v>
      </c>
      <c r="AM501">
        <v>135.44523899999999</v>
      </c>
      <c r="AN501" t="s">
        <v>1546</v>
      </c>
      <c r="AO501" t="s">
        <v>1547</v>
      </c>
      <c r="AR501">
        <v>0</v>
      </c>
      <c r="AS501">
        <v>0</v>
      </c>
      <c r="AT501">
        <v>500</v>
      </c>
    </row>
    <row r="502" spans="1:46" x14ac:dyDescent="0.25">
      <c r="A502">
        <v>11</v>
      </c>
      <c r="B502">
        <v>1</v>
      </c>
      <c r="C502">
        <v>5002</v>
      </c>
      <c r="D502">
        <v>11001005002</v>
      </c>
      <c r="E502">
        <v>50.02</v>
      </c>
      <c r="F502" t="s">
        <v>1548</v>
      </c>
      <c r="G502" t="s">
        <v>47</v>
      </c>
      <c r="H502" t="s">
        <v>48</v>
      </c>
      <c r="I502">
        <v>233508</v>
      </c>
      <c r="J502">
        <v>0</v>
      </c>
      <c r="K502">
        <v>11001005002</v>
      </c>
      <c r="L502">
        <v>5002</v>
      </c>
      <c r="M502">
        <v>0</v>
      </c>
      <c r="N502">
        <v>5002</v>
      </c>
      <c r="O502">
        <v>26.5</v>
      </c>
      <c r="P502">
        <v>27.9</v>
      </c>
      <c r="Q502">
        <v>45.6</v>
      </c>
      <c r="R502">
        <v>5567</v>
      </c>
      <c r="S502">
        <v>5.7000000000000002E-2</v>
      </c>
      <c r="T502">
        <v>0.11700000000000001</v>
      </c>
      <c r="U502">
        <v>81316</v>
      </c>
      <c r="V502">
        <v>0.19400000000000001</v>
      </c>
      <c r="W502">
        <v>0.217</v>
      </c>
      <c r="X502">
        <v>0.25700000000000001</v>
      </c>
      <c r="Y502">
        <v>8.1000000000000003E-2</v>
      </c>
      <c r="Z502">
        <v>450.92700000000002</v>
      </c>
      <c r="AA502">
        <v>94694.67</v>
      </c>
      <c r="AB502">
        <v>62174.344820999999</v>
      </c>
      <c r="AC502">
        <v>32520.325178999999</v>
      </c>
      <c r="AD502">
        <v>72.118825000000001</v>
      </c>
      <c r="AE502">
        <v>8.1</v>
      </c>
      <c r="AF502">
        <v>451.377927</v>
      </c>
      <c r="AG502">
        <v>56549.193146999998</v>
      </c>
      <c r="AH502">
        <v>38240.171522999997</v>
      </c>
      <c r="AI502">
        <v>84.718744999999998</v>
      </c>
      <c r="AJ502">
        <v>9.3000000000000007</v>
      </c>
      <c r="AK502">
        <v>49135.886247000002</v>
      </c>
      <c r="AL502">
        <v>70211.94</v>
      </c>
      <c r="AM502">
        <v>123.54232399999999</v>
      </c>
      <c r="AN502" t="s">
        <v>1549</v>
      </c>
      <c r="AO502" t="s">
        <v>1550</v>
      </c>
      <c r="AR502">
        <v>0</v>
      </c>
      <c r="AS502">
        <v>0</v>
      </c>
      <c r="AT502">
        <v>501</v>
      </c>
    </row>
    <row r="503" spans="1:46" x14ac:dyDescent="0.25">
      <c r="A503">
        <v>51</v>
      </c>
      <c r="B503">
        <v>59</v>
      </c>
      <c r="C503">
        <v>471000</v>
      </c>
      <c r="D503">
        <v>51059471000</v>
      </c>
      <c r="E503">
        <v>4710</v>
      </c>
      <c r="F503" t="s">
        <v>1551</v>
      </c>
      <c r="G503" t="s">
        <v>47</v>
      </c>
      <c r="H503" t="s">
        <v>48</v>
      </c>
      <c r="I503">
        <v>1875812</v>
      </c>
      <c r="J503">
        <v>2086</v>
      </c>
      <c r="K503">
        <v>51059471000</v>
      </c>
      <c r="L503">
        <v>471000</v>
      </c>
      <c r="M503">
        <v>0</v>
      </c>
      <c r="N503">
        <v>471000</v>
      </c>
      <c r="O503">
        <v>69.2</v>
      </c>
      <c r="P503">
        <v>29</v>
      </c>
      <c r="Q503">
        <v>1.9</v>
      </c>
      <c r="R503">
        <v>2085</v>
      </c>
      <c r="S503">
        <v>4.2999999999999997E-2</v>
      </c>
      <c r="T503">
        <v>1.7999999999999999E-2</v>
      </c>
      <c r="U503">
        <v>138589</v>
      </c>
      <c r="V503">
        <v>5.0000000000000001E-3</v>
      </c>
      <c r="W503">
        <v>1.6E-2</v>
      </c>
      <c r="X503">
        <v>0.83299999999999996</v>
      </c>
      <c r="Y503">
        <v>4.2999999999999997E-2</v>
      </c>
      <c r="Z503">
        <v>89.744654999999995</v>
      </c>
      <c r="AA503">
        <v>18846.377550000001</v>
      </c>
      <c r="AB503">
        <v>10587.427304000001</v>
      </c>
      <c r="AC503">
        <v>8258.9502460000003</v>
      </c>
      <c r="AD503">
        <v>92.027209999999997</v>
      </c>
      <c r="AE503">
        <v>4.3</v>
      </c>
      <c r="AF503">
        <v>89.744654999999995</v>
      </c>
      <c r="AG503">
        <v>11847.883431</v>
      </c>
      <c r="AH503">
        <v>6998.494119</v>
      </c>
      <c r="AI503">
        <v>77.982294999999993</v>
      </c>
      <c r="AJ503">
        <v>3.2</v>
      </c>
      <c r="AK503">
        <v>10801.552881</v>
      </c>
      <c r="AL503">
        <v>3162.61</v>
      </c>
      <c r="AM503">
        <v>47.560862999999998</v>
      </c>
      <c r="AN503" t="s">
        <v>1552</v>
      </c>
      <c r="AO503" t="s">
        <v>1553</v>
      </c>
      <c r="AR503">
        <v>0</v>
      </c>
      <c r="AS503">
        <v>0</v>
      </c>
      <c r="AT503">
        <v>502</v>
      </c>
    </row>
    <row r="504" spans="1:46" x14ac:dyDescent="0.25">
      <c r="A504">
        <v>24</v>
      </c>
      <c r="B504">
        <v>33</v>
      </c>
      <c r="C504">
        <v>803002</v>
      </c>
      <c r="D504">
        <v>24033803002</v>
      </c>
      <c r="E504">
        <v>8030.02</v>
      </c>
      <c r="F504" t="s">
        <v>1554</v>
      </c>
      <c r="G504" t="s">
        <v>47</v>
      </c>
      <c r="H504" t="s">
        <v>48</v>
      </c>
      <c r="I504">
        <v>900195</v>
      </c>
      <c r="J504">
        <v>0</v>
      </c>
      <c r="K504">
        <v>24033803002</v>
      </c>
      <c r="L504">
        <v>803002</v>
      </c>
      <c r="M504">
        <v>0</v>
      </c>
      <c r="N504">
        <v>803002</v>
      </c>
      <c r="O504">
        <v>75.2</v>
      </c>
      <c r="P504">
        <v>24.9</v>
      </c>
      <c r="Q504">
        <v>0</v>
      </c>
      <c r="R504">
        <v>2736</v>
      </c>
      <c r="S504">
        <v>0.153</v>
      </c>
      <c r="T504">
        <v>5.3999999999999999E-2</v>
      </c>
      <c r="U504">
        <v>63932</v>
      </c>
      <c r="V504">
        <v>0.99</v>
      </c>
      <c r="W504">
        <v>0.04</v>
      </c>
      <c r="X504">
        <v>0.72499999999999998</v>
      </c>
      <c r="Y504">
        <v>0.222</v>
      </c>
      <c r="Z504">
        <v>607.99939199999994</v>
      </c>
      <c r="AA504">
        <v>127679.87231999999</v>
      </c>
      <c r="AB504">
        <v>60288.405493999999</v>
      </c>
      <c r="AC504">
        <v>67391.466826000003</v>
      </c>
      <c r="AD504">
        <v>110.841339</v>
      </c>
      <c r="AE504">
        <v>22.2</v>
      </c>
      <c r="AF504">
        <v>607.39200000000005</v>
      </c>
      <c r="AG504">
        <v>60170.376020999996</v>
      </c>
      <c r="AH504">
        <v>67381.943979000003</v>
      </c>
      <c r="AI504">
        <v>110.936502</v>
      </c>
      <c r="AJ504">
        <v>21.5</v>
      </c>
      <c r="AK504">
        <v>54933.056621000003</v>
      </c>
      <c r="AL504">
        <v>68507.039999999994</v>
      </c>
      <c r="AM504">
        <v>116.546237</v>
      </c>
      <c r="AN504" t="s">
        <v>1555</v>
      </c>
      <c r="AO504" t="s">
        <v>1556</v>
      </c>
      <c r="AR504">
        <v>0</v>
      </c>
      <c r="AS504">
        <v>0</v>
      </c>
      <c r="AT504">
        <v>503</v>
      </c>
    </row>
    <row r="505" spans="1:46" x14ac:dyDescent="0.25">
      <c r="A505">
        <v>11</v>
      </c>
      <c r="B505">
        <v>1</v>
      </c>
      <c r="C505">
        <v>10700</v>
      </c>
      <c r="D505">
        <v>11001010700</v>
      </c>
      <c r="E505">
        <v>107</v>
      </c>
      <c r="F505" t="s">
        <v>1557</v>
      </c>
      <c r="G505" t="s">
        <v>47</v>
      </c>
      <c r="H505" t="s">
        <v>48</v>
      </c>
      <c r="I505">
        <v>891591</v>
      </c>
      <c r="J505">
        <v>0</v>
      </c>
      <c r="K505">
        <v>11001010700</v>
      </c>
      <c r="L505">
        <v>10700</v>
      </c>
      <c r="M505">
        <v>0</v>
      </c>
      <c r="N505">
        <v>10700</v>
      </c>
      <c r="O505">
        <v>21.8</v>
      </c>
      <c r="P505">
        <v>37.799999999999997</v>
      </c>
      <c r="Q505">
        <v>40.4</v>
      </c>
      <c r="R505">
        <v>1814</v>
      </c>
      <c r="S505">
        <v>4.3999999999999997E-2</v>
      </c>
      <c r="T505">
        <v>0.224</v>
      </c>
      <c r="U505">
        <v>65333</v>
      </c>
      <c r="V505">
        <v>0.109</v>
      </c>
      <c r="W505">
        <v>2.8000000000000001E-2</v>
      </c>
      <c r="X505">
        <v>0.182</v>
      </c>
      <c r="Y505">
        <v>0.126</v>
      </c>
      <c r="Z505">
        <v>228.56399999999999</v>
      </c>
      <c r="AA505">
        <v>47998.44</v>
      </c>
      <c r="AB505">
        <v>34667.242316999997</v>
      </c>
      <c r="AC505">
        <v>13331.197683</v>
      </c>
      <c r="AD505">
        <v>58.325885</v>
      </c>
      <c r="AE505">
        <v>12.6</v>
      </c>
      <c r="AF505">
        <v>228.56399999999999</v>
      </c>
      <c r="AG505">
        <v>31671.476213000002</v>
      </c>
      <c r="AH505">
        <v>16326.963787000001</v>
      </c>
      <c r="AI505">
        <v>71.432788000000002</v>
      </c>
      <c r="AJ505">
        <v>11.9</v>
      </c>
      <c r="AK505">
        <v>21105.138028000001</v>
      </c>
      <c r="AL505">
        <v>29374.66</v>
      </c>
      <c r="AM505">
        <v>122.20093900000001</v>
      </c>
      <c r="AN505" t="s">
        <v>1558</v>
      </c>
      <c r="AO505" t="s">
        <v>1559</v>
      </c>
      <c r="AR505">
        <v>0</v>
      </c>
      <c r="AS505">
        <v>0</v>
      </c>
      <c r="AT505">
        <v>504</v>
      </c>
    </row>
    <row r="506" spans="1:46" x14ac:dyDescent="0.25">
      <c r="A506">
        <v>11</v>
      </c>
      <c r="B506">
        <v>1</v>
      </c>
      <c r="C506">
        <v>4902</v>
      </c>
      <c r="D506">
        <v>11001004902</v>
      </c>
      <c r="E506">
        <v>49.02</v>
      </c>
      <c r="F506" t="s">
        <v>1560</v>
      </c>
      <c r="G506" t="s">
        <v>47</v>
      </c>
      <c r="H506" t="s">
        <v>48</v>
      </c>
      <c r="I506">
        <v>263885</v>
      </c>
      <c r="J506">
        <v>0</v>
      </c>
      <c r="K506">
        <v>11001004902</v>
      </c>
      <c r="L506">
        <v>4902</v>
      </c>
      <c r="M506">
        <v>0</v>
      </c>
      <c r="N506">
        <v>4902</v>
      </c>
      <c r="O506">
        <v>27.6</v>
      </c>
      <c r="P506">
        <v>38.799999999999997</v>
      </c>
      <c r="Q506">
        <v>33.6</v>
      </c>
      <c r="R506">
        <v>2652</v>
      </c>
      <c r="S506">
        <v>7.1999999999999995E-2</v>
      </c>
      <c r="T506">
        <v>0.13800000000000001</v>
      </c>
      <c r="U506">
        <v>93203</v>
      </c>
      <c r="V506">
        <v>0.219</v>
      </c>
      <c r="W506">
        <v>0.19</v>
      </c>
      <c r="X506">
        <v>0.36099999999999999</v>
      </c>
      <c r="Y506">
        <v>8.5000000000000006E-2</v>
      </c>
      <c r="Z506">
        <v>225.42</v>
      </c>
      <c r="AA506">
        <v>47338.2</v>
      </c>
      <c r="AB506">
        <v>28891.382519999999</v>
      </c>
      <c r="AC506">
        <v>18446.817480000002</v>
      </c>
      <c r="AD506">
        <v>81.833100000000002</v>
      </c>
      <c r="AE506">
        <v>8.5</v>
      </c>
      <c r="AF506">
        <v>225.64542</v>
      </c>
      <c r="AG506">
        <v>25971.887046</v>
      </c>
      <c r="AH506">
        <v>21413.651153999999</v>
      </c>
      <c r="AI506">
        <v>94.899559999999994</v>
      </c>
      <c r="AJ506">
        <v>8</v>
      </c>
      <c r="AK506">
        <v>16815.697500999999</v>
      </c>
      <c r="AL506">
        <v>28695.5</v>
      </c>
      <c r="AM506">
        <v>132.408188</v>
      </c>
      <c r="AN506" t="s">
        <v>1561</v>
      </c>
      <c r="AO506" t="s">
        <v>1562</v>
      </c>
      <c r="AR506">
        <v>0</v>
      </c>
      <c r="AS506">
        <v>0</v>
      </c>
      <c r="AT506">
        <v>505</v>
      </c>
    </row>
    <row r="507" spans="1:46" x14ac:dyDescent="0.25">
      <c r="A507">
        <v>11</v>
      </c>
      <c r="B507">
        <v>1</v>
      </c>
      <c r="C507">
        <v>4802</v>
      </c>
      <c r="D507">
        <v>11001004802</v>
      </c>
      <c r="E507">
        <v>48.02</v>
      </c>
      <c r="F507" t="s">
        <v>1563</v>
      </c>
      <c r="G507" t="s">
        <v>47</v>
      </c>
      <c r="H507" t="s">
        <v>48</v>
      </c>
      <c r="I507">
        <v>288126</v>
      </c>
      <c r="J507">
        <v>0</v>
      </c>
      <c r="K507">
        <v>11001004802</v>
      </c>
      <c r="L507">
        <v>4802</v>
      </c>
      <c r="M507">
        <v>0</v>
      </c>
      <c r="N507">
        <v>4802</v>
      </c>
      <c r="O507">
        <v>25</v>
      </c>
      <c r="P507">
        <v>48.1</v>
      </c>
      <c r="Q507">
        <v>26.9</v>
      </c>
      <c r="R507">
        <v>3220</v>
      </c>
      <c r="S507">
        <v>6.3E-2</v>
      </c>
      <c r="T507">
        <v>0.218</v>
      </c>
      <c r="U507">
        <v>61875</v>
      </c>
      <c r="V507">
        <v>0.52500000000000002</v>
      </c>
      <c r="W507">
        <v>0.125</v>
      </c>
      <c r="X507">
        <v>0.21199999999999999</v>
      </c>
      <c r="Y507">
        <v>0.154</v>
      </c>
      <c r="Z507">
        <v>495.88</v>
      </c>
      <c r="AA507">
        <v>104134.8</v>
      </c>
      <c r="AB507">
        <v>62825.439312000002</v>
      </c>
      <c r="AC507">
        <v>41309.360688000001</v>
      </c>
      <c r="AD507">
        <v>83.305155999999997</v>
      </c>
      <c r="AE507">
        <v>15.4</v>
      </c>
      <c r="AF507">
        <v>495.88</v>
      </c>
      <c r="AG507">
        <v>53738.731469999999</v>
      </c>
      <c r="AH507">
        <v>50396.068529999997</v>
      </c>
      <c r="AI507">
        <v>101.629565</v>
      </c>
      <c r="AJ507">
        <v>16.100000000000001</v>
      </c>
      <c r="AK507">
        <v>38919.389367999996</v>
      </c>
      <c r="AL507">
        <v>65249.22</v>
      </c>
      <c r="AM507">
        <v>131.539975</v>
      </c>
      <c r="AN507" t="s">
        <v>1564</v>
      </c>
      <c r="AO507" t="s">
        <v>1565</v>
      </c>
      <c r="AR507">
        <v>0</v>
      </c>
      <c r="AS507">
        <v>0</v>
      </c>
      <c r="AT507">
        <v>506</v>
      </c>
    </row>
    <row r="508" spans="1:46" x14ac:dyDescent="0.25">
      <c r="A508">
        <v>11</v>
      </c>
      <c r="B508">
        <v>1</v>
      </c>
      <c r="C508">
        <v>9602</v>
      </c>
      <c r="D508">
        <v>11001009602</v>
      </c>
      <c r="E508">
        <v>96.02</v>
      </c>
      <c r="F508" t="s">
        <v>1566</v>
      </c>
      <c r="G508" t="s">
        <v>47</v>
      </c>
      <c r="H508" t="s">
        <v>48</v>
      </c>
      <c r="I508">
        <v>1060277</v>
      </c>
      <c r="J508">
        <v>319863</v>
      </c>
      <c r="K508">
        <v>11001009602</v>
      </c>
      <c r="L508">
        <v>9602</v>
      </c>
      <c r="M508">
        <v>0</v>
      </c>
      <c r="N508">
        <v>9602</v>
      </c>
      <c r="O508">
        <v>47</v>
      </c>
      <c r="P508">
        <v>48</v>
      </c>
      <c r="Q508">
        <v>5</v>
      </c>
      <c r="R508">
        <v>3182</v>
      </c>
      <c r="S508">
        <v>0.28399999999999997</v>
      </c>
      <c r="T508">
        <v>0.40300000000000002</v>
      </c>
      <c r="U508">
        <v>21927</v>
      </c>
      <c r="V508">
        <v>0.96499999999999997</v>
      </c>
      <c r="W508">
        <v>3.5000000000000003E-2</v>
      </c>
      <c r="X508">
        <v>7.2999999999999995E-2</v>
      </c>
      <c r="Y508">
        <v>0.377</v>
      </c>
      <c r="Z508">
        <v>1199.614</v>
      </c>
      <c r="AA508">
        <v>251918.94</v>
      </c>
      <c r="AB508">
        <v>85567.032598000005</v>
      </c>
      <c r="AC508">
        <v>166351.90740200001</v>
      </c>
      <c r="AD508">
        <v>138.67119500000001</v>
      </c>
      <c r="AE508">
        <v>37.700000000000003</v>
      </c>
      <c r="AF508">
        <v>1199.614</v>
      </c>
      <c r="AG508">
        <v>87710.528414</v>
      </c>
      <c r="AH508">
        <v>164208.411586</v>
      </c>
      <c r="AI508">
        <v>136.88437400000001</v>
      </c>
      <c r="AJ508">
        <v>39.9</v>
      </c>
      <c r="AK508">
        <v>88830.560154000006</v>
      </c>
      <c r="AL508">
        <v>156506.56</v>
      </c>
      <c r="AM508">
        <v>133.964146</v>
      </c>
      <c r="AN508" t="s">
        <v>1567</v>
      </c>
      <c r="AO508" t="s">
        <v>1568</v>
      </c>
      <c r="AR508">
        <v>0</v>
      </c>
      <c r="AS508">
        <v>0</v>
      </c>
      <c r="AT508">
        <v>507</v>
      </c>
    </row>
    <row r="509" spans="1:46" x14ac:dyDescent="0.25">
      <c r="A509">
        <v>11</v>
      </c>
      <c r="B509">
        <v>1</v>
      </c>
      <c r="C509">
        <v>8802</v>
      </c>
      <c r="D509">
        <v>11001008802</v>
      </c>
      <c r="E509">
        <v>88.02</v>
      </c>
      <c r="F509" t="s">
        <v>1569</v>
      </c>
      <c r="G509" t="s">
        <v>47</v>
      </c>
      <c r="H509" t="s">
        <v>48</v>
      </c>
      <c r="I509">
        <v>471790</v>
      </c>
      <c r="J509">
        <v>0</v>
      </c>
      <c r="K509">
        <v>11001008802</v>
      </c>
      <c r="L509">
        <v>8802</v>
      </c>
      <c r="M509">
        <v>0</v>
      </c>
      <c r="N509">
        <v>8802</v>
      </c>
      <c r="O509">
        <v>54.1</v>
      </c>
      <c r="P509">
        <v>40.200000000000003</v>
      </c>
      <c r="Q509">
        <v>5.7</v>
      </c>
      <c r="R509">
        <v>4483</v>
      </c>
      <c r="S509">
        <v>0.20599999999999999</v>
      </c>
      <c r="T509">
        <v>0.32700000000000001</v>
      </c>
      <c r="U509">
        <v>39613</v>
      </c>
      <c r="V509">
        <v>0.84199999999999997</v>
      </c>
      <c r="W509">
        <v>3.0000000000000001E-3</v>
      </c>
      <c r="X509">
        <v>0.41099999999999998</v>
      </c>
      <c r="Y509">
        <v>0.27800000000000002</v>
      </c>
      <c r="Z509">
        <v>1246.2739999999999</v>
      </c>
      <c r="AA509">
        <v>261717.54</v>
      </c>
      <c r="AB509">
        <v>84233.486860000005</v>
      </c>
      <c r="AC509">
        <v>177484.05314</v>
      </c>
      <c r="AD509">
        <v>142.411743</v>
      </c>
      <c r="AE509">
        <v>27.8</v>
      </c>
      <c r="AF509">
        <v>1245.027726</v>
      </c>
      <c r="AG509">
        <v>75495.401289999994</v>
      </c>
      <c r="AH509">
        <v>185960.42116999999</v>
      </c>
      <c r="AI509">
        <v>149.36247399999999</v>
      </c>
      <c r="AJ509">
        <v>26.7</v>
      </c>
      <c r="AK509">
        <v>93416.287148999996</v>
      </c>
      <c r="AL509">
        <v>160076.18</v>
      </c>
      <c r="AM509">
        <v>132.61142799999999</v>
      </c>
      <c r="AN509" t="s">
        <v>1570</v>
      </c>
      <c r="AO509" t="s">
        <v>1571</v>
      </c>
      <c r="AR509">
        <v>0</v>
      </c>
      <c r="AS509">
        <v>0</v>
      </c>
      <c r="AT509">
        <v>508</v>
      </c>
    </row>
    <row r="510" spans="1:46" x14ac:dyDescent="0.25">
      <c r="A510">
        <v>24</v>
      </c>
      <c r="B510">
        <v>33</v>
      </c>
      <c r="C510">
        <v>803001</v>
      </c>
      <c r="D510">
        <v>24033803001</v>
      </c>
      <c r="E510">
        <v>8030.01</v>
      </c>
      <c r="F510" t="s">
        <v>1572</v>
      </c>
      <c r="G510" t="s">
        <v>47</v>
      </c>
      <c r="H510" t="s">
        <v>48</v>
      </c>
      <c r="I510">
        <v>1230353</v>
      </c>
      <c r="J510">
        <v>0</v>
      </c>
      <c r="K510">
        <v>24033803001</v>
      </c>
      <c r="L510">
        <v>803001</v>
      </c>
      <c r="M510">
        <v>0</v>
      </c>
      <c r="N510">
        <v>803001</v>
      </c>
      <c r="O510">
        <v>70.400000000000006</v>
      </c>
      <c r="P510">
        <v>28</v>
      </c>
      <c r="Q510">
        <v>1.6</v>
      </c>
      <c r="R510">
        <v>2990</v>
      </c>
      <c r="S510">
        <v>0.187</v>
      </c>
      <c r="T510">
        <v>0.13300000000000001</v>
      </c>
      <c r="U510">
        <v>69049</v>
      </c>
      <c r="V510">
        <v>0.83799999999999997</v>
      </c>
      <c r="W510">
        <v>0.128</v>
      </c>
      <c r="X510">
        <v>0.50800000000000001</v>
      </c>
      <c r="Y510">
        <v>0.248</v>
      </c>
      <c r="Z510">
        <v>741.52</v>
      </c>
      <c r="AA510">
        <v>155719.20000000001</v>
      </c>
      <c r="AB510">
        <v>63939.72812</v>
      </c>
      <c r="AC510">
        <v>91779.471879999997</v>
      </c>
      <c r="AD510">
        <v>123.77207900000001</v>
      </c>
      <c r="AE510">
        <v>24.8</v>
      </c>
      <c r="AF510">
        <v>741.52</v>
      </c>
      <c r="AG510">
        <v>70849.863442999995</v>
      </c>
      <c r="AH510">
        <v>84869.336557000002</v>
      </c>
      <c r="AI510">
        <v>114.4532</v>
      </c>
      <c r="AJ510">
        <v>23.3</v>
      </c>
      <c r="AK510">
        <v>46199.765555999998</v>
      </c>
      <c r="AL510">
        <v>89580.98</v>
      </c>
      <c r="AM510">
        <v>138.54693499999999</v>
      </c>
      <c r="AN510" t="s">
        <v>1573</v>
      </c>
      <c r="AO510" t="s">
        <v>1574</v>
      </c>
      <c r="AR510">
        <v>0</v>
      </c>
      <c r="AS510">
        <v>0</v>
      </c>
      <c r="AT510">
        <v>509</v>
      </c>
    </row>
    <row r="511" spans="1:46" x14ac:dyDescent="0.25">
      <c r="A511">
        <v>24</v>
      </c>
      <c r="B511">
        <v>33</v>
      </c>
      <c r="C511">
        <v>803519</v>
      </c>
      <c r="D511">
        <v>24033803519</v>
      </c>
      <c r="E511">
        <v>8035.19</v>
      </c>
      <c r="F511" t="s">
        <v>1575</v>
      </c>
      <c r="G511" t="s">
        <v>47</v>
      </c>
      <c r="H511" t="s">
        <v>48</v>
      </c>
      <c r="I511">
        <v>3214643</v>
      </c>
      <c r="J511">
        <v>13055</v>
      </c>
      <c r="K511">
        <v>24033803519</v>
      </c>
      <c r="L511">
        <v>803519</v>
      </c>
      <c r="M511">
        <v>0</v>
      </c>
      <c r="N511">
        <v>803519</v>
      </c>
      <c r="O511">
        <v>69.7</v>
      </c>
      <c r="P511">
        <v>29.8</v>
      </c>
      <c r="Q511">
        <v>0.5</v>
      </c>
      <c r="R511">
        <v>3985</v>
      </c>
      <c r="S511">
        <v>5.3999999999999999E-2</v>
      </c>
      <c r="T511">
        <v>2.4E-2</v>
      </c>
      <c r="U511">
        <v>78226</v>
      </c>
      <c r="V511">
        <v>0.92900000000000005</v>
      </c>
      <c r="W511">
        <v>3.7999999999999999E-2</v>
      </c>
      <c r="X511">
        <v>0.58899999999999997</v>
      </c>
      <c r="Y511">
        <v>0.17</v>
      </c>
      <c r="Z511">
        <v>677.45</v>
      </c>
      <c r="AA511">
        <v>142264.5</v>
      </c>
      <c r="AB511">
        <v>93709.639163</v>
      </c>
      <c r="AC511">
        <v>48554.860837</v>
      </c>
      <c r="AD511">
        <v>71.672980999999993</v>
      </c>
      <c r="AE511">
        <v>17</v>
      </c>
      <c r="AF511">
        <v>678.12744999999995</v>
      </c>
      <c r="AG511">
        <v>90539.882394</v>
      </c>
      <c r="AH511">
        <v>51866.882105999997</v>
      </c>
      <c r="AI511">
        <v>76.485448000000005</v>
      </c>
      <c r="AJ511">
        <v>16</v>
      </c>
      <c r="AK511">
        <v>80162.227763999996</v>
      </c>
      <c r="AL511">
        <v>53868.17</v>
      </c>
      <c r="AM511">
        <v>84.401122000000001</v>
      </c>
      <c r="AN511" t="s">
        <v>1576</v>
      </c>
      <c r="AO511" t="s">
        <v>1577</v>
      </c>
      <c r="AR511">
        <v>0</v>
      </c>
      <c r="AS511">
        <v>0</v>
      </c>
      <c r="AT511">
        <v>510</v>
      </c>
    </row>
    <row r="512" spans="1:46" x14ac:dyDescent="0.25">
      <c r="A512">
        <v>11</v>
      </c>
      <c r="B512">
        <v>1</v>
      </c>
      <c r="C512">
        <v>4701</v>
      </c>
      <c r="D512">
        <v>11001004701</v>
      </c>
      <c r="E512">
        <v>47.01</v>
      </c>
      <c r="F512" t="s">
        <v>1578</v>
      </c>
      <c r="G512" t="s">
        <v>47</v>
      </c>
      <c r="H512" t="s">
        <v>48</v>
      </c>
      <c r="I512">
        <v>321251</v>
      </c>
      <c r="J512">
        <v>0</v>
      </c>
      <c r="K512">
        <v>11001004701</v>
      </c>
      <c r="L512">
        <v>4701</v>
      </c>
      <c r="M512">
        <v>0</v>
      </c>
      <c r="N512">
        <v>4701</v>
      </c>
      <c r="O512">
        <v>34.9</v>
      </c>
      <c r="P512">
        <v>44.9</v>
      </c>
      <c r="Q512">
        <v>20.100000000000001</v>
      </c>
      <c r="R512">
        <v>3582</v>
      </c>
      <c r="S512">
        <v>0.108</v>
      </c>
      <c r="T512">
        <v>0.26700000000000002</v>
      </c>
      <c r="U512">
        <v>24962</v>
      </c>
      <c r="V512">
        <v>0.71799999999999997</v>
      </c>
      <c r="W512">
        <v>4.3999999999999997E-2</v>
      </c>
      <c r="X512">
        <v>0.19800000000000001</v>
      </c>
      <c r="Y512">
        <v>0.22700000000000001</v>
      </c>
      <c r="Z512">
        <v>812.30088599999999</v>
      </c>
      <c r="AA512">
        <v>170583.18606000001</v>
      </c>
      <c r="AB512">
        <v>92584.649548999994</v>
      </c>
      <c r="AC512">
        <v>77998.536510999998</v>
      </c>
      <c r="AD512">
        <v>96.021730000000005</v>
      </c>
      <c r="AE512">
        <v>22.7</v>
      </c>
      <c r="AF512">
        <v>813.11400000000003</v>
      </c>
      <c r="AG512">
        <v>84321.759839999999</v>
      </c>
      <c r="AH512">
        <v>86432.180160000004</v>
      </c>
      <c r="AI512">
        <v>106.29774</v>
      </c>
      <c r="AJ512">
        <v>26.9</v>
      </c>
      <c r="AK512">
        <v>78020.663442000005</v>
      </c>
      <c r="AL512">
        <v>100374.76</v>
      </c>
      <c r="AM512">
        <v>118.157175</v>
      </c>
      <c r="AN512" t="s">
        <v>1579</v>
      </c>
      <c r="AO512" t="s">
        <v>1580</v>
      </c>
      <c r="AR512">
        <v>0</v>
      </c>
      <c r="AS512">
        <v>0</v>
      </c>
      <c r="AT512">
        <v>511</v>
      </c>
    </row>
    <row r="513" spans="1:46" x14ac:dyDescent="0.25">
      <c r="A513">
        <v>11</v>
      </c>
      <c r="B513">
        <v>1</v>
      </c>
      <c r="C513">
        <v>8903</v>
      </c>
      <c r="D513">
        <v>11001008903</v>
      </c>
      <c r="E513">
        <v>89.03</v>
      </c>
      <c r="F513" t="s">
        <v>1581</v>
      </c>
      <c r="G513" t="s">
        <v>47</v>
      </c>
      <c r="H513" t="s">
        <v>48</v>
      </c>
      <c r="I513">
        <v>299515</v>
      </c>
      <c r="J513">
        <v>0</v>
      </c>
      <c r="K513">
        <v>11001008903</v>
      </c>
      <c r="L513">
        <v>8903</v>
      </c>
      <c r="M513">
        <v>0</v>
      </c>
      <c r="N513">
        <v>8903</v>
      </c>
      <c r="O513">
        <v>54.8</v>
      </c>
      <c r="P513">
        <v>40.799999999999997</v>
      </c>
      <c r="Q513">
        <v>4.3</v>
      </c>
      <c r="R513">
        <v>3075</v>
      </c>
      <c r="S513">
        <v>0.218</v>
      </c>
      <c r="T513">
        <v>0.32900000000000001</v>
      </c>
      <c r="U513">
        <v>34080</v>
      </c>
      <c r="V513">
        <v>0.91600000000000004</v>
      </c>
      <c r="W513">
        <v>7.5999999999999998E-2</v>
      </c>
      <c r="X513">
        <v>0.26400000000000001</v>
      </c>
      <c r="Y513">
        <v>0.29699999999999999</v>
      </c>
      <c r="Z513">
        <v>912.36172499999998</v>
      </c>
      <c r="AA513">
        <v>191595.96225000001</v>
      </c>
      <c r="AB513">
        <v>59267.40064</v>
      </c>
      <c r="AC513">
        <v>132328.56161</v>
      </c>
      <c r="AD513">
        <v>145.03958</v>
      </c>
      <c r="AE513">
        <v>29.7</v>
      </c>
      <c r="AF513">
        <v>913.27499999999998</v>
      </c>
      <c r="AG513">
        <v>44503.253502</v>
      </c>
      <c r="AH513">
        <v>147284.49649799999</v>
      </c>
      <c r="AI513">
        <v>161.27069800000001</v>
      </c>
      <c r="AJ513">
        <v>30.2</v>
      </c>
      <c r="AK513">
        <v>62914.347858000001</v>
      </c>
      <c r="AL513">
        <v>107685.45</v>
      </c>
      <c r="AM513">
        <v>132.555519</v>
      </c>
      <c r="AN513" t="s">
        <v>1582</v>
      </c>
      <c r="AO513" t="s">
        <v>1583</v>
      </c>
      <c r="AR513">
        <v>0</v>
      </c>
      <c r="AS513">
        <v>0</v>
      </c>
      <c r="AT513">
        <v>512</v>
      </c>
    </row>
    <row r="514" spans="1:46" x14ac:dyDescent="0.25">
      <c r="A514">
        <v>11</v>
      </c>
      <c r="B514">
        <v>1</v>
      </c>
      <c r="C514">
        <v>10100</v>
      </c>
      <c r="D514">
        <v>11001010100</v>
      </c>
      <c r="E514">
        <v>101</v>
      </c>
      <c r="F514" t="s">
        <v>1584</v>
      </c>
      <c r="G514" t="s">
        <v>47</v>
      </c>
      <c r="H514" t="s">
        <v>48</v>
      </c>
      <c r="I514">
        <v>579751</v>
      </c>
      <c r="J514">
        <v>0</v>
      </c>
      <c r="K514">
        <v>11001010100</v>
      </c>
      <c r="L514">
        <v>10100</v>
      </c>
      <c r="M514">
        <v>0</v>
      </c>
      <c r="N514">
        <v>10100</v>
      </c>
      <c r="O514">
        <v>22</v>
      </c>
      <c r="P514">
        <v>31.3</v>
      </c>
      <c r="Q514">
        <v>46.6</v>
      </c>
      <c r="R514">
        <v>2443</v>
      </c>
      <c r="S514">
        <v>3.1E-2</v>
      </c>
      <c r="T514">
        <v>0.126</v>
      </c>
      <c r="U514">
        <v>70951</v>
      </c>
      <c r="V514">
        <v>0.13</v>
      </c>
      <c r="W514">
        <v>0.14699999999999999</v>
      </c>
      <c r="X514">
        <v>0.246</v>
      </c>
      <c r="Y514">
        <v>7.9000000000000001E-2</v>
      </c>
      <c r="Z514">
        <v>192.80400299999999</v>
      </c>
      <c r="AA514">
        <v>40488.840629999999</v>
      </c>
      <c r="AB514">
        <v>27740.420027</v>
      </c>
      <c r="AC514">
        <v>12748.420603</v>
      </c>
      <c r="AD514">
        <v>66.121140999999994</v>
      </c>
      <c r="AE514">
        <v>7.9</v>
      </c>
      <c r="AF514">
        <v>192.99700000000001</v>
      </c>
      <c r="AG514">
        <v>25347.393264999999</v>
      </c>
      <c r="AH514">
        <v>15181.976735</v>
      </c>
      <c r="AI514">
        <v>78.664315000000002</v>
      </c>
      <c r="AJ514">
        <v>6.9</v>
      </c>
      <c r="AK514">
        <v>12674.141188</v>
      </c>
      <c r="AL514">
        <v>24999.86</v>
      </c>
      <c r="AM514">
        <v>139.35261299999999</v>
      </c>
      <c r="AN514" t="s">
        <v>1585</v>
      </c>
      <c r="AO514" t="s">
        <v>1586</v>
      </c>
      <c r="AR514">
        <v>0</v>
      </c>
      <c r="AS514">
        <v>0</v>
      </c>
      <c r="AT514">
        <v>513</v>
      </c>
    </row>
    <row r="515" spans="1:46" x14ac:dyDescent="0.25">
      <c r="A515">
        <v>51</v>
      </c>
      <c r="B515">
        <v>59</v>
      </c>
      <c r="C515">
        <v>471303</v>
      </c>
      <c r="D515">
        <v>51059471303</v>
      </c>
      <c r="E515">
        <v>4713.03</v>
      </c>
      <c r="F515" t="s">
        <v>1587</v>
      </c>
      <c r="G515" t="s">
        <v>47</v>
      </c>
      <c r="H515" t="s">
        <v>48</v>
      </c>
      <c r="I515">
        <v>1384858</v>
      </c>
      <c r="J515">
        <v>0</v>
      </c>
      <c r="K515">
        <v>51059471303</v>
      </c>
      <c r="L515">
        <v>471303</v>
      </c>
      <c r="M515">
        <v>0</v>
      </c>
      <c r="N515">
        <v>471303</v>
      </c>
      <c r="O515">
        <v>82.1</v>
      </c>
      <c r="P515">
        <v>17.5</v>
      </c>
      <c r="Q515">
        <v>0.4</v>
      </c>
      <c r="R515">
        <v>3863</v>
      </c>
      <c r="S515">
        <v>0.02</v>
      </c>
      <c r="T515">
        <v>7.0999999999999994E-2</v>
      </c>
      <c r="U515">
        <v>96250</v>
      </c>
      <c r="V515">
        <v>5.6000000000000001E-2</v>
      </c>
      <c r="W515">
        <v>0.10199999999999999</v>
      </c>
      <c r="X515">
        <v>0.47</v>
      </c>
      <c r="Y515">
        <v>8.2000000000000003E-2</v>
      </c>
      <c r="Z515">
        <v>316.76600000000002</v>
      </c>
      <c r="AA515">
        <v>66520.86</v>
      </c>
      <c r="AB515">
        <v>28491.370008000002</v>
      </c>
      <c r="AC515">
        <v>38029.489992000003</v>
      </c>
      <c r="AD515">
        <v>120.05546699999999</v>
      </c>
      <c r="AE515">
        <v>8.1999999999999993</v>
      </c>
      <c r="AF515">
        <v>316.76600000000002</v>
      </c>
      <c r="AG515">
        <v>34640.813561000003</v>
      </c>
      <c r="AH515">
        <v>31880.046439000002</v>
      </c>
      <c r="AI515">
        <v>100.642261</v>
      </c>
      <c r="AJ515">
        <v>8.3000000000000007</v>
      </c>
      <c r="AK515">
        <v>52258.762322000002</v>
      </c>
      <c r="AL515">
        <v>16868.62</v>
      </c>
      <c r="AM515">
        <v>51.244670999999997</v>
      </c>
      <c r="AN515" t="s">
        <v>1588</v>
      </c>
      <c r="AO515" t="s">
        <v>1589</v>
      </c>
      <c r="AR515">
        <v>0</v>
      </c>
      <c r="AS515">
        <v>0</v>
      </c>
      <c r="AT515">
        <v>514</v>
      </c>
    </row>
    <row r="516" spans="1:46" x14ac:dyDescent="0.25">
      <c r="A516">
        <v>11</v>
      </c>
      <c r="B516">
        <v>1</v>
      </c>
      <c r="C516">
        <v>8904</v>
      </c>
      <c r="D516">
        <v>11001008904</v>
      </c>
      <c r="E516">
        <v>89.04</v>
      </c>
      <c r="F516" t="s">
        <v>1590</v>
      </c>
      <c r="G516" t="s">
        <v>47</v>
      </c>
      <c r="H516" t="s">
        <v>48</v>
      </c>
      <c r="I516">
        <v>456560</v>
      </c>
      <c r="J516">
        <v>0</v>
      </c>
      <c r="K516">
        <v>11001008904</v>
      </c>
      <c r="L516">
        <v>8904</v>
      </c>
      <c r="M516">
        <v>0</v>
      </c>
      <c r="N516">
        <v>8904</v>
      </c>
      <c r="O516">
        <v>58.6</v>
      </c>
      <c r="P516">
        <v>40.799999999999997</v>
      </c>
      <c r="Q516">
        <v>0.6</v>
      </c>
      <c r="R516">
        <v>3244</v>
      </c>
      <c r="S516">
        <v>0.23</v>
      </c>
      <c r="T516">
        <v>0.27100000000000002</v>
      </c>
      <c r="U516">
        <v>30295</v>
      </c>
      <c r="V516">
        <v>0.879</v>
      </c>
      <c r="W516">
        <v>9.9000000000000005E-2</v>
      </c>
      <c r="X516">
        <v>0.13400000000000001</v>
      </c>
      <c r="Y516">
        <v>0.30099999999999999</v>
      </c>
      <c r="Z516">
        <v>976.44399999999996</v>
      </c>
      <c r="AA516">
        <v>205053.24</v>
      </c>
      <c r="AB516">
        <v>54864.916862999999</v>
      </c>
      <c r="AC516">
        <v>150188.323137</v>
      </c>
      <c r="AD516">
        <v>153.81150700000001</v>
      </c>
      <c r="AE516">
        <v>30.1</v>
      </c>
      <c r="AF516">
        <v>975.46755599999995</v>
      </c>
      <c r="AG516">
        <v>52006.350200000001</v>
      </c>
      <c r="AH516">
        <v>152841.83656</v>
      </c>
      <c r="AI516">
        <v>156.68572</v>
      </c>
      <c r="AJ516">
        <v>29.6</v>
      </c>
      <c r="AK516">
        <v>75359.354401999997</v>
      </c>
      <c r="AL516">
        <v>124298.57</v>
      </c>
      <c r="AM516">
        <v>130.73710700000001</v>
      </c>
      <c r="AN516" t="s">
        <v>1591</v>
      </c>
      <c r="AO516" t="s">
        <v>1592</v>
      </c>
      <c r="AR516">
        <v>0</v>
      </c>
      <c r="AS516">
        <v>0</v>
      </c>
      <c r="AT516">
        <v>515</v>
      </c>
    </row>
    <row r="517" spans="1:46" x14ac:dyDescent="0.25">
      <c r="A517">
        <v>11</v>
      </c>
      <c r="B517">
        <v>1</v>
      </c>
      <c r="C517">
        <v>5600</v>
      </c>
      <c r="D517">
        <v>11001005600</v>
      </c>
      <c r="E517">
        <v>56</v>
      </c>
      <c r="F517" t="s">
        <v>1593</v>
      </c>
      <c r="G517" t="s">
        <v>47</v>
      </c>
      <c r="H517" t="s">
        <v>48</v>
      </c>
      <c r="I517">
        <v>467891</v>
      </c>
      <c r="J517">
        <v>7186</v>
      </c>
      <c r="K517">
        <v>11001005600</v>
      </c>
      <c r="L517">
        <v>5600</v>
      </c>
      <c r="M517">
        <v>0</v>
      </c>
      <c r="N517">
        <v>5600</v>
      </c>
      <c r="O517">
        <v>19.7</v>
      </c>
      <c r="P517">
        <v>27.2</v>
      </c>
      <c r="Q517">
        <v>53.2</v>
      </c>
      <c r="R517">
        <v>6123</v>
      </c>
      <c r="S517">
        <v>3.9E-2</v>
      </c>
      <c r="T517">
        <v>0.19600000000000001</v>
      </c>
      <c r="U517">
        <v>70793</v>
      </c>
      <c r="V517">
        <v>7.2999999999999995E-2</v>
      </c>
      <c r="W517">
        <v>0.108</v>
      </c>
      <c r="X517">
        <v>0.29399999999999998</v>
      </c>
      <c r="Y517">
        <v>9.0999999999999998E-2</v>
      </c>
      <c r="Z517">
        <v>557.75019299999997</v>
      </c>
      <c r="AA517">
        <v>117127.54053</v>
      </c>
      <c r="AB517">
        <v>94396.019532999999</v>
      </c>
      <c r="AC517">
        <v>22731.520997</v>
      </c>
      <c r="AD517">
        <v>40.755738000000001</v>
      </c>
      <c r="AE517">
        <v>9.1</v>
      </c>
      <c r="AF517">
        <v>556.635807</v>
      </c>
      <c r="AG517">
        <v>88590.601813000001</v>
      </c>
      <c r="AH517">
        <v>28302.917657000002</v>
      </c>
      <c r="AI517">
        <v>50.846383000000003</v>
      </c>
      <c r="AJ517">
        <v>8.8000000000000007</v>
      </c>
      <c r="AK517">
        <v>50018.006687000001</v>
      </c>
      <c r="AL517">
        <v>61989.27</v>
      </c>
      <c r="AM517">
        <v>116.22233300000001</v>
      </c>
      <c r="AN517" t="s">
        <v>1594</v>
      </c>
      <c r="AO517" t="s">
        <v>1595</v>
      </c>
      <c r="AR517">
        <v>0</v>
      </c>
      <c r="AS517">
        <v>0</v>
      </c>
      <c r="AT517">
        <v>516</v>
      </c>
    </row>
    <row r="518" spans="1:46" x14ac:dyDescent="0.25">
      <c r="A518">
        <v>11</v>
      </c>
      <c r="B518">
        <v>1</v>
      </c>
      <c r="C518">
        <v>7807</v>
      </c>
      <c r="D518">
        <v>11001007807</v>
      </c>
      <c r="E518">
        <v>78.069999999999993</v>
      </c>
      <c r="F518" t="s">
        <v>1596</v>
      </c>
      <c r="G518" t="s">
        <v>47</v>
      </c>
      <c r="H518" t="s">
        <v>48</v>
      </c>
      <c r="I518">
        <v>523805</v>
      </c>
      <c r="J518">
        <v>0</v>
      </c>
      <c r="K518">
        <v>11001007807</v>
      </c>
      <c r="L518">
        <v>7807</v>
      </c>
      <c r="M518">
        <v>0</v>
      </c>
      <c r="N518">
        <v>7807</v>
      </c>
      <c r="O518">
        <v>47.7</v>
      </c>
      <c r="P518">
        <v>48.2</v>
      </c>
      <c r="Q518">
        <v>4</v>
      </c>
      <c r="R518">
        <v>2229</v>
      </c>
      <c r="S518">
        <v>0.15</v>
      </c>
      <c r="T518">
        <v>0.29899999999999999</v>
      </c>
      <c r="U518">
        <v>28854</v>
      </c>
      <c r="V518">
        <v>0.98399999999999999</v>
      </c>
      <c r="W518">
        <v>1.4999999999999999E-2</v>
      </c>
      <c r="X518">
        <v>0.30299999999999999</v>
      </c>
      <c r="Y518">
        <v>0.26900000000000002</v>
      </c>
      <c r="Z518">
        <v>599.00139899999999</v>
      </c>
      <c r="AA518">
        <v>125790.29379</v>
      </c>
      <c r="AB518">
        <v>61499.528706999998</v>
      </c>
      <c r="AC518">
        <v>64290.765082999998</v>
      </c>
      <c r="AD518">
        <v>107.329908</v>
      </c>
      <c r="AE518">
        <v>26.9</v>
      </c>
      <c r="AF518">
        <v>599.601</v>
      </c>
      <c r="AG518">
        <v>61391.775329999997</v>
      </c>
      <c r="AH518">
        <v>64524.434670000002</v>
      </c>
      <c r="AI518">
        <v>107.61228699999999</v>
      </c>
      <c r="AJ518">
        <v>29</v>
      </c>
      <c r="AK518">
        <v>44355.617185000003</v>
      </c>
      <c r="AL518">
        <v>93948.28</v>
      </c>
      <c r="AM518">
        <v>142.65063699999999</v>
      </c>
      <c r="AN518" t="s">
        <v>1597</v>
      </c>
      <c r="AO518" t="s">
        <v>1598</v>
      </c>
      <c r="AR518">
        <v>0</v>
      </c>
      <c r="AS518">
        <v>0</v>
      </c>
      <c r="AT518">
        <v>517</v>
      </c>
    </row>
    <row r="519" spans="1:46" x14ac:dyDescent="0.25">
      <c r="A519">
        <v>11</v>
      </c>
      <c r="B519">
        <v>1</v>
      </c>
      <c r="C519">
        <v>7809</v>
      </c>
      <c r="D519">
        <v>11001007809</v>
      </c>
      <c r="E519">
        <v>78.09</v>
      </c>
      <c r="F519" t="s">
        <v>1599</v>
      </c>
      <c r="G519" t="s">
        <v>47</v>
      </c>
      <c r="H519" t="s">
        <v>48</v>
      </c>
      <c r="I519">
        <v>535206</v>
      </c>
      <c r="J519">
        <v>0</v>
      </c>
      <c r="K519">
        <v>11001007809</v>
      </c>
      <c r="L519">
        <v>7809</v>
      </c>
      <c r="M519">
        <v>0</v>
      </c>
      <c r="N519">
        <v>7809</v>
      </c>
      <c r="O519">
        <v>61.5</v>
      </c>
      <c r="P519">
        <v>37.700000000000003</v>
      </c>
      <c r="Q519">
        <v>0.8</v>
      </c>
      <c r="R519">
        <v>2708</v>
      </c>
      <c r="S519">
        <v>0.18099999999999999</v>
      </c>
      <c r="T519">
        <v>0.30199999999999999</v>
      </c>
      <c r="U519">
        <v>34054</v>
      </c>
      <c r="V519">
        <v>0.97199999999999998</v>
      </c>
      <c r="W519">
        <v>0.01</v>
      </c>
      <c r="X519">
        <v>0.51600000000000001</v>
      </c>
      <c r="Y519">
        <v>0.26200000000000001</v>
      </c>
      <c r="Z519">
        <v>709.49599999999998</v>
      </c>
      <c r="AA519">
        <v>148994.16</v>
      </c>
      <c r="AB519">
        <v>54884.914432999998</v>
      </c>
      <c r="AC519">
        <v>94109.245567000005</v>
      </c>
      <c r="AD519">
        <v>132.642391</v>
      </c>
      <c r="AE519">
        <v>26.2</v>
      </c>
      <c r="AF519">
        <v>709.49599999999998</v>
      </c>
      <c r="AG519">
        <v>64167.734589</v>
      </c>
      <c r="AH519">
        <v>84826.425411000004</v>
      </c>
      <c r="AI519">
        <v>119.558708</v>
      </c>
      <c r="AJ519">
        <v>25.6</v>
      </c>
      <c r="AK519">
        <v>63999.645037000002</v>
      </c>
      <c r="AL519">
        <v>74432.36</v>
      </c>
      <c r="AM519">
        <v>112.913161</v>
      </c>
      <c r="AN519" t="s">
        <v>1600</v>
      </c>
      <c r="AO519" t="s">
        <v>1601</v>
      </c>
      <c r="AR519">
        <v>0</v>
      </c>
      <c r="AS519">
        <v>0</v>
      </c>
      <c r="AT519">
        <v>518</v>
      </c>
    </row>
    <row r="520" spans="1:46" x14ac:dyDescent="0.25">
      <c r="A520">
        <v>11</v>
      </c>
      <c r="B520">
        <v>1</v>
      </c>
      <c r="C520">
        <v>8410</v>
      </c>
      <c r="D520">
        <v>11001008410</v>
      </c>
      <c r="E520">
        <v>84.1</v>
      </c>
      <c r="F520" t="s">
        <v>1602</v>
      </c>
      <c r="G520" t="s">
        <v>47</v>
      </c>
      <c r="H520" t="s">
        <v>48</v>
      </c>
      <c r="I520">
        <v>220143</v>
      </c>
      <c r="J520">
        <v>0</v>
      </c>
      <c r="K520">
        <v>11001008410</v>
      </c>
      <c r="L520">
        <v>8410</v>
      </c>
      <c r="M520">
        <v>0</v>
      </c>
      <c r="N520">
        <v>8410</v>
      </c>
      <c r="O520">
        <v>58.7</v>
      </c>
      <c r="P520">
        <v>36</v>
      </c>
      <c r="Q520">
        <v>5.3</v>
      </c>
      <c r="R520">
        <v>1404</v>
      </c>
      <c r="S520">
        <v>8.2000000000000003E-2</v>
      </c>
      <c r="T520">
        <v>7.1999999999999995E-2</v>
      </c>
      <c r="U520">
        <v>102900</v>
      </c>
      <c r="V520">
        <v>0.59599999999999997</v>
      </c>
      <c r="W520">
        <v>8.3000000000000004E-2</v>
      </c>
      <c r="X520">
        <v>0.63900000000000001</v>
      </c>
      <c r="Y520">
        <v>9.4E-2</v>
      </c>
      <c r="Z520">
        <v>131.976</v>
      </c>
      <c r="AA520">
        <v>27714.959999999999</v>
      </c>
      <c r="AB520">
        <v>8345.0524220000007</v>
      </c>
      <c r="AC520">
        <v>19369.907577999998</v>
      </c>
      <c r="AD520">
        <v>146.76840899999999</v>
      </c>
      <c r="AE520">
        <v>9.4</v>
      </c>
      <c r="AF520">
        <v>131.976</v>
      </c>
      <c r="AG520">
        <v>7825.1139009999997</v>
      </c>
      <c r="AH520">
        <v>19889.846098999999</v>
      </c>
      <c r="AI520">
        <v>150.708054</v>
      </c>
      <c r="AJ520">
        <v>9.6999999999999993</v>
      </c>
      <c r="AK520">
        <v>10815.355108</v>
      </c>
      <c r="AL520">
        <v>17458.2</v>
      </c>
      <c r="AM520">
        <v>129.66966400000001</v>
      </c>
      <c r="AN520" t="s">
        <v>1603</v>
      </c>
      <c r="AO520" t="s">
        <v>1604</v>
      </c>
      <c r="AR520">
        <v>0</v>
      </c>
      <c r="AS520">
        <v>0</v>
      </c>
      <c r="AT520">
        <v>519</v>
      </c>
    </row>
    <row r="521" spans="1:46" x14ac:dyDescent="0.25">
      <c r="A521">
        <v>24</v>
      </c>
      <c r="B521">
        <v>33</v>
      </c>
      <c r="C521">
        <v>800509</v>
      </c>
      <c r="D521">
        <v>24033800509</v>
      </c>
      <c r="E521">
        <v>8005.09</v>
      </c>
      <c r="F521" t="s">
        <v>1605</v>
      </c>
      <c r="G521" t="s">
        <v>47</v>
      </c>
      <c r="H521" t="s">
        <v>48</v>
      </c>
      <c r="I521">
        <v>15047537</v>
      </c>
      <c r="J521">
        <v>40927</v>
      </c>
      <c r="K521">
        <v>24033800509</v>
      </c>
      <c r="L521">
        <v>800509</v>
      </c>
      <c r="M521">
        <v>0</v>
      </c>
      <c r="N521">
        <v>800509</v>
      </c>
      <c r="O521">
        <v>91.3</v>
      </c>
      <c r="P521">
        <v>8.8000000000000007</v>
      </c>
      <c r="Q521">
        <v>0</v>
      </c>
      <c r="R521">
        <v>9223</v>
      </c>
      <c r="S521">
        <v>5.7000000000000002E-2</v>
      </c>
      <c r="T521">
        <v>4.2999999999999997E-2</v>
      </c>
      <c r="U521">
        <v>100539</v>
      </c>
      <c r="V521">
        <v>0.91700000000000004</v>
      </c>
      <c r="W521">
        <v>0.02</v>
      </c>
      <c r="X521">
        <v>0.90600000000000003</v>
      </c>
      <c r="Y521">
        <v>0.13700000000000001</v>
      </c>
      <c r="Z521">
        <v>1264.8145509999999</v>
      </c>
      <c r="AA521">
        <v>265611.05570999999</v>
      </c>
      <c r="AB521">
        <v>239020.238113</v>
      </c>
      <c r="AC521">
        <v>26590.817597000001</v>
      </c>
      <c r="AD521">
        <v>21.023491</v>
      </c>
      <c r="AE521">
        <v>13.7</v>
      </c>
      <c r="AF521">
        <v>1263.5509999999999</v>
      </c>
      <c r="AG521">
        <v>232870.29073800001</v>
      </c>
      <c r="AH521">
        <v>32475.419261999999</v>
      </c>
      <c r="AI521">
        <v>25.701708</v>
      </c>
      <c r="AJ521">
        <v>12.8</v>
      </c>
      <c r="AK521">
        <v>205272.26108200001</v>
      </c>
      <c r="AL521">
        <v>33099.58</v>
      </c>
      <c r="AM521">
        <v>29.159953000000002</v>
      </c>
      <c r="AN521" t="s">
        <v>1606</v>
      </c>
      <c r="AO521" t="s">
        <v>1607</v>
      </c>
      <c r="AR521">
        <v>0</v>
      </c>
      <c r="AS521">
        <v>0</v>
      </c>
      <c r="AT521">
        <v>520</v>
      </c>
    </row>
    <row r="522" spans="1:46" x14ac:dyDescent="0.25">
      <c r="A522">
        <v>24</v>
      </c>
      <c r="B522">
        <v>33</v>
      </c>
      <c r="C522">
        <v>802901</v>
      </c>
      <c r="D522">
        <v>24033802901</v>
      </c>
      <c r="E522">
        <v>8029.01</v>
      </c>
      <c r="F522" t="s">
        <v>1608</v>
      </c>
      <c r="G522" t="s">
        <v>47</v>
      </c>
      <c r="H522" t="s">
        <v>48</v>
      </c>
      <c r="I522">
        <v>1877740</v>
      </c>
      <c r="J522">
        <v>0</v>
      </c>
      <c r="K522">
        <v>24033802901</v>
      </c>
      <c r="L522">
        <v>802901</v>
      </c>
      <c r="M522">
        <v>0</v>
      </c>
      <c r="N522">
        <v>802901</v>
      </c>
      <c r="O522">
        <v>78.400000000000006</v>
      </c>
      <c r="P522">
        <v>20.8</v>
      </c>
      <c r="Q522">
        <v>0.8</v>
      </c>
      <c r="R522">
        <v>3749</v>
      </c>
      <c r="S522">
        <v>0.192</v>
      </c>
      <c r="T522">
        <v>0.19900000000000001</v>
      </c>
      <c r="U522">
        <v>40404</v>
      </c>
      <c r="V522">
        <v>0.89800000000000002</v>
      </c>
      <c r="W522">
        <v>7.5999999999999998E-2</v>
      </c>
      <c r="X522">
        <v>0.50900000000000001</v>
      </c>
      <c r="Y522">
        <v>0.28299999999999997</v>
      </c>
      <c r="Z522">
        <v>1060.9670000000001</v>
      </c>
      <c r="AA522">
        <v>222803.07</v>
      </c>
      <c r="AB522">
        <v>90390.926395000002</v>
      </c>
      <c r="AC522">
        <v>132412.14360499999</v>
      </c>
      <c r="AD522">
        <v>124.803263</v>
      </c>
      <c r="AE522">
        <v>28.3</v>
      </c>
      <c r="AF522">
        <v>1060.9670000000001</v>
      </c>
      <c r="AG522">
        <v>99906.343515999994</v>
      </c>
      <c r="AH522">
        <v>122896.726484</v>
      </c>
      <c r="AI522">
        <v>115.834636</v>
      </c>
      <c r="AJ522">
        <v>27.7</v>
      </c>
      <c r="AK522">
        <v>82090.457666000002</v>
      </c>
      <c r="AL522">
        <v>133778.41</v>
      </c>
      <c r="AM522">
        <v>130.14135200000001</v>
      </c>
      <c r="AN522" t="s">
        <v>1609</v>
      </c>
      <c r="AO522" t="s">
        <v>1610</v>
      </c>
      <c r="AR522">
        <v>0</v>
      </c>
      <c r="AS522">
        <v>0</v>
      </c>
      <c r="AT522">
        <v>521</v>
      </c>
    </row>
    <row r="523" spans="1:46" x14ac:dyDescent="0.25">
      <c r="A523">
        <v>51</v>
      </c>
      <c r="B523">
        <v>13</v>
      </c>
      <c r="C523">
        <v>100100</v>
      </c>
      <c r="D523">
        <v>51013100100</v>
      </c>
      <c r="E523">
        <v>1001</v>
      </c>
      <c r="F523" t="s">
        <v>1611</v>
      </c>
      <c r="G523" t="s">
        <v>47</v>
      </c>
      <c r="H523" t="s">
        <v>48</v>
      </c>
      <c r="I523">
        <v>2175942</v>
      </c>
      <c r="J523">
        <v>0</v>
      </c>
      <c r="K523">
        <v>51013100100</v>
      </c>
      <c r="L523">
        <v>100100</v>
      </c>
      <c r="M523">
        <v>0</v>
      </c>
      <c r="N523">
        <v>100100</v>
      </c>
      <c r="O523">
        <v>77.400000000000006</v>
      </c>
      <c r="P523">
        <v>22.4</v>
      </c>
      <c r="Q523">
        <v>0.2</v>
      </c>
      <c r="R523">
        <v>5036</v>
      </c>
      <c r="S523">
        <v>1.7000000000000001E-2</v>
      </c>
      <c r="T523">
        <v>1.7999999999999999E-2</v>
      </c>
      <c r="U523">
        <v>175430</v>
      </c>
      <c r="V523">
        <v>2.1000000000000001E-2</v>
      </c>
      <c r="W523">
        <v>2.1999999999999999E-2</v>
      </c>
      <c r="X523">
        <v>0.879</v>
      </c>
      <c r="Y523">
        <v>1.4E-2</v>
      </c>
      <c r="Z523">
        <v>70.504000000000005</v>
      </c>
      <c r="AA523">
        <v>14805.84</v>
      </c>
      <c r="AB523">
        <v>7068.9545369999996</v>
      </c>
      <c r="AC523">
        <v>7736.8854629999996</v>
      </c>
      <c r="AD523">
        <v>109.73683</v>
      </c>
      <c r="AE523">
        <v>1.4</v>
      </c>
      <c r="AF523">
        <v>70.433496000000005</v>
      </c>
      <c r="AG523">
        <v>8072.8984840000003</v>
      </c>
      <c r="AH523">
        <v>6718.1356759999999</v>
      </c>
      <c r="AI523">
        <v>95.382681000000005</v>
      </c>
      <c r="AJ523">
        <v>1.8</v>
      </c>
      <c r="AK523">
        <v>13145.050377</v>
      </c>
      <c r="AL523">
        <v>5165.2700000000004</v>
      </c>
      <c r="AM523">
        <v>59.240177000000003</v>
      </c>
      <c r="AN523" t="s">
        <v>1612</v>
      </c>
      <c r="AO523" t="s">
        <v>1613</v>
      </c>
      <c r="AR523">
        <v>0</v>
      </c>
      <c r="AS523">
        <v>0</v>
      </c>
      <c r="AT523">
        <v>522</v>
      </c>
    </row>
    <row r="524" spans="1:46" x14ac:dyDescent="0.25">
      <c r="A524">
        <v>11</v>
      </c>
      <c r="B524">
        <v>1</v>
      </c>
      <c r="C524">
        <v>5800</v>
      </c>
      <c r="D524">
        <v>11001005800</v>
      </c>
      <c r="E524">
        <v>58</v>
      </c>
      <c r="F524" t="s">
        <v>1614</v>
      </c>
      <c r="G524" t="s">
        <v>47</v>
      </c>
      <c r="H524" t="s">
        <v>48</v>
      </c>
      <c r="I524">
        <v>910808</v>
      </c>
      <c r="J524">
        <v>0</v>
      </c>
      <c r="K524">
        <v>11001005800</v>
      </c>
      <c r="L524">
        <v>5800</v>
      </c>
      <c r="M524">
        <v>0</v>
      </c>
      <c r="N524">
        <v>5800</v>
      </c>
      <c r="O524">
        <v>28.2</v>
      </c>
      <c r="P524">
        <v>32.700000000000003</v>
      </c>
      <c r="Q524">
        <v>39.1</v>
      </c>
      <c r="R524">
        <v>2664</v>
      </c>
      <c r="S524">
        <v>0.02</v>
      </c>
      <c r="T524">
        <v>0.11899999999999999</v>
      </c>
      <c r="U524">
        <v>118194</v>
      </c>
      <c r="V524">
        <v>8.7999999999999995E-2</v>
      </c>
      <c r="W524">
        <v>0.105</v>
      </c>
      <c r="X524">
        <v>0.371</v>
      </c>
      <c r="Y524">
        <v>4.7E-2</v>
      </c>
      <c r="Z524">
        <v>125.208</v>
      </c>
      <c r="AA524">
        <v>26293.68</v>
      </c>
      <c r="AB524">
        <v>16530.458106999999</v>
      </c>
      <c r="AC524">
        <v>9763.2218929999999</v>
      </c>
      <c r="AD524">
        <v>77.976022999999998</v>
      </c>
      <c r="AE524">
        <v>4.7</v>
      </c>
      <c r="AF524">
        <v>125.208</v>
      </c>
      <c r="AG524">
        <v>15117.729121</v>
      </c>
      <c r="AH524">
        <v>11175.950879</v>
      </c>
      <c r="AI524">
        <v>89.259079999999997</v>
      </c>
      <c r="AJ524">
        <v>2.8</v>
      </c>
      <c r="AK524">
        <v>5528.2058550000002</v>
      </c>
      <c r="AL524">
        <v>10218.43</v>
      </c>
      <c r="AM524">
        <v>136.27486099999999</v>
      </c>
      <c r="AN524" t="s">
        <v>1615</v>
      </c>
      <c r="AO524" t="s">
        <v>1616</v>
      </c>
      <c r="AR524">
        <v>0</v>
      </c>
      <c r="AS524">
        <v>0</v>
      </c>
      <c r="AT524">
        <v>523</v>
      </c>
    </row>
    <row r="525" spans="1:46" x14ac:dyDescent="0.25">
      <c r="A525">
        <v>51</v>
      </c>
      <c r="B525">
        <v>59</v>
      </c>
      <c r="C525">
        <v>460702</v>
      </c>
      <c r="D525">
        <v>51059460702</v>
      </c>
      <c r="E525">
        <v>4607.0200000000004</v>
      </c>
      <c r="F525" t="s">
        <v>1617</v>
      </c>
      <c r="G525" t="s">
        <v>47</v>
      </c>
      <c r="H525" t="s">
        <v>48</v>
      </c>
      <c r="I525">
        <v>2826569</v>
      </c>
      <c r="J525">
        <v>0</v>
      </c>
      <c r="K525">
        <v>51059460702</v>
      </c>
      <c r="L525">
        <v>460702</v>
      </c>
      <c r="M525">
        <v>0</v>
      </c>
      <c r="N525">
        <v>460702</v>
      </c>
      <c r="O525">
        <v>85.5</v>
      </c>
      <c r="P525">
        <v>14</v>
      </c>
      <c r="Q525">
        <v>0.5</v>
      </c>
      <c r="R525">
        <v>4656</v>
      </c>
      <c r="S525">
        <v>0.04</v>
      </c>
      <c r="T525">
        <v>0.05</v>
      </c>
      <c r="U525">
        <v>138355</v>
      </c>
      <c r="V525">
        <v>3.9E-2</v>
      </c>
      <c r="W525">
        <v>0.04</v>
      </c>
      <c r="X525">
        <v>0.80700000000000005</v>
      </c>
      <c r="Y525">
        <v>4.9000000000000002E-2</v>
      </c>
      <c r="Z525">
        <v>228.14400000000001</v>
      </c>
      <c r="AA525">
        <v>47910.239999999998</v>
      </c>
      <c r="AB525">
        <v>28478.021621</v>
      </c>
      <c r="AC525">
        <v>19432.218379000002</v>
      </c>
      <c r="AD525">
        <v>85.175233000000006</v>
      </c>
      <c r="AE525">
        <v>4.9000000000000004</v>
      </c>
      <c r="AF525">
        <v>228.14400000000001</v>
      </c>
      <c r="AG525">
        <v>32557.326063</v>
      </c>
      <c r="AH525">
        <v>15352.913936999999</v>
      </c>
      <c r="AI525">
        <v>67.294839999999994</v>
      </c>
      <c r="AJ525">
        <v>5</v>
      </c>
      <c r="AK525">
        <v>36361.356857999999</v>
      </c>
      <c r="AL525">
        <v>9061.64</v>
      </c>
      <c r="AM525">
        <v>41.893866000000003</v>
      </c>
      <c r="AN525" t="s">
        <v>1618</v>
      </c>
      <c r="AO525" t="s">
        <v>1619</v>
      </c>
      <c r="AR525">
        <v>0</v>
      </c>
      <c r="AS525">
        <v>0</v>
      </c>
      <c r="AT525">
        <v>524</v>
      </c>
    </row>
    <row r="526" spans="1:46" x14ac:dyDescent="0.25">
      <c r="A526">
        <v>11</v>
      </c>
      <c r="B526">
        <v>1</v>
      </c>
      <c r="C526">
        <v>4702</v>
      </c>
      <c r="D526">
        <v>11001004702</v>
      </c>
      <c r="E526">
        <v>47.02</v>
      </c>
      <c r="F526" t="s">
        <v>1620</v>
      </c>
      <c r="G526" t="s">
        <v>47</v>
      </c>
      <c r="H526" t="s">
        <v>48</v>
      </c>
      <c r="I526">
        <v>324537</v>
      </c>
      <c r="J526">
        <v>0</v>
      </c>
      <c r="K526">
        <v>11001004702</v>
      </c>
      <c r="L526">
        <v>4702</v>
      </c>
      <c r="M526">
        <v>0</v>
      </c>
      <c r="N526">
        <v>4702</v>
      </c>
      <c r="O526">
        <v>32.1</v>
      </c>
      <c r="P526">
        <v>33.6</v>
      </c>
      <c r="Q526">
        <v>34.299999999999997</v>
      </c>
      <c r="R526">
        <v>2211</v>
      </c>
      <c r="S526">
        <v>0.13300000000000001</v>
      </c>
      <c r="T526">
        <v>0.161</v>
      </c>
      <c r="U526">
        <v>81875</v>
      </c>
      <c r="V526">
        <v>0.45600000000000002</v>
      </c>
      <c r="W526">
        <v>3.5000000000000003E-2</v>
      </c>
      <c r="X526">
        <v>0.36</v>
      </c>
      <c r="Y526">
        <v>0.16600000000000001</v>
      </c>
      <c r="Z526">
        <v>367.02600000000001</v>
      </c>
      <c r="AA526">
        <v>77075.460000000006</v>
      </c>
      <c r="AB526">
        <v>43896.814064999999</v>
      </c>
      <c r="AC526">
        <v>33178.645935</v>
      </c>
      <c r="AD526">
        <v>90.398625999999993</v>
      </c>
      <c r="AE526">
        <v>16.600000000000001</v>
      </c>
      <c r="AF526">
        <v>367.02600000000001</v>
      </c>
      <c r="AG526">
        <v>39739.599919</v>
      </c>
      <c r="AH526">
        <v>37335.860080999999</v>
      </c>
      <c r="AI526">
        <v>101.725382</v>
      </c>
      <c r="AJ526">
        <v>19.899999999999999</v>
      </c>
      <c r="AK526">
        <v>36555.122094999999</v>
      </c>
      <c r="AL526">
        <v>37246.019999999997</v>
      </c>
      <c r="AM526">
        <v>105.982967</v>
      </c>
      <c r="AN526" t="s">
        <v>1621</v>
      </c>
      <c r="AO526" t="s">
        <v>1622</v>
      </c>
      <c r="AR526">
        <v>0</v>
      </c>
      <c r="AS526">
        <v>0</v>
      </c>
      <c r="AT526">
        <v>525</v>
      </c>
    </row>
    <row r="527" spans="1:46" x14ac:dyDescent="0.25">
      <c r="A527">
        <v>51</v>
      </c>
      <c r="B527">
        <v>13</v>
      </c>
      <c r="C527">
        <v>101601</v>
      </c>
      <c r="D527">
        <v>51013101601</v>
      </c>
      <c r="E527">
        <v>1016.01</v>
      </c>
      <c r="F527" t="s">
        <v>1623</v>
      </c>
      <c r="G527" t="s">
        <v>47</v>
      </c>
      <c r="H527" t="s">
        <v>48</v>
      </c>
      <c r="I527">
        <v>693885</v>
      </c>
      <c r="J527">
        <v>0</v>
      </c>
      <c r="K527">
        <v>51013101601</v>
      </c>
      <c r="L527">
        <v>101601</v>
      </c>
      <c r="M527">
        <v>0</v>
      </c>
      <c r="N527">
        <v>101601</v>
      </c>
      <c r="O527">
        <v>65.900000000000006</v>
      </c>
      <c r="P527">
        <v>25.7</v>
      </c>
      <c r="Q527">
        <v>8.4</v>
      </c>
      <c r="R527">
        <v>1418</v>
      </c>
      <c r="S527">
        <v>0.02</v>
      </c>
      <c r="T527">
        <v>8.3000000000000004E-2</v>
      </c>
      <c r="U527">
        <v>140288</v>
      </c>
      <c r="V527">
        <v>4.0000000000000001E-3</v>
      </c>
      <c r="W527">
        <v>0.17799999999999999</v>
      </c>
      <c r="X527">
        <v>0.56899999999999995</v>
      </c>
      <c r="Y527">
        <v>4.4999999999999998E-2</v>
      </c>
      <c r="Z527">
        <v>63.81</v>
      </c>
      <c r="AA527">
        <v>13400.1</v>
      </c>
      <c r="AB527">
        <v>8202.6128360000002</v>
      </c>
      <c r="AC527">
        <v>5197.4871640000001</v>
      </c>
      <c r="AD527">
        <v>81.452549000000005</v>
      </c>
      <c r="AE527">
        <v>4.5</v>
      </c>
      <c r="AF527">
        <v>63.873809999999999</v>
      </c>
      <c r="AG527">
        <v>7439.9247050000004</v>
      </c>
      <c r="AH527">
        <v>5973.5753949999998</v>
      </c>
      <c r="AI527">
        <v>93.521513999999996</v>
      </c>
      <c r="AJ527">
        <v>5.0999999999999996</v>
      </c>
      <c r="AK527">
        <v>7551.0500480000001</v>
      </c>
      <c r="AL527">
        <v>8396.14</v>
      </c>
      <c r="AM527">
        <v>110.564268</v>
      </c>
      <c r="AN527" t="s">
        <v>1624</v>
      </c>
      <c r="AO527" t="s">
        <v>1625</v>
      </c>
      <c r="AR527">
        <v>0</v>
      </c>
      <c r="AS527">
        <v>0</v>
      </c>
      <c r="AT527">
        <v>526</v>
      </c>
    </row>
    <row r="528" spans="1:46" x14ac:dyDescent="0.25">
      <c r="A528">
        <v>11</v>
      </c>
      <c r="B528">
        <v>1</v>
      </c>
      <c r="C528">
        <v>10800</v>
      </c>
      <c r="D528">
        <v>11001010800</v>
      </c>
      <c r="E528">
        <v>108</v>
      </c>
      <c r="F528" t="s">
        <v>1626</v>
      </c>
      <c r="G528" t="s">
        <v>47</v>
      </c>
      <c r="H528" t="s">
        <v>48</v>
      </c>
      <c r="I528">
        <v>661584</v>
      </c>
      <c r="J528">
        <v>0</v>
      </c>
      <c r="K528">
        <v>11001010800</v>
      </c>
      <c r="L528">
        <v>10800</v>
      </c>
      <c r="M528">
        <v>0</v>
      </c>
      <c r="N528">
        <v>10800</v>
      </c>
      <c r="O528">
        <v>13.3</v>
      </c>
      <c r="P528">
        <v>35.6</v>
      </c>
      <c r="Q528">
        <v>51.3</v>
      </c>
      <c r="R528">
        <v>6615</v>
      </c>
      <c r="S528">
        <v>9.7000000000000003E-2</v>
      </c>
      <c r="T528">
        <v>0.51300000000000001</v>
      </c>
      <c r="U528">
        <v>24470</v>
      </c>
      <c r="V528">
        <v>0.13700000000000001</v>
      </c>
      <c r="W528">
        <v>0.06</v>
      </c>
      <c r="X528">
        <v>7.2999999999999995E-2</v>
      </c>
      <c r="Y528">
        <v>0.22500000000000001</v>
      </c>
      <c r="Z528">
        <v>1491.35175</v>
      </c>
      <c r="AA528">
        <v>313183.86749999999</v>
      </c>
      <c r="AB528">
        <v>250568.804492</v>
      </c>
      <c r="AC528">
        <v>62615.063007999997</v>
      </c>
      <c r="AD528">
        <v>41.985441999999999</v>
      </c>
      <c r="AE528">
        <v>22.5</v>
      </c>
      <c r="AF528">
        <v>1488.375</v>
      </c>
      <c r="AG528">
        <v>237215.54362000001</v>
      </c>
      <c r="AH528">
        <v>75343.206380000003</v>
      </c>
      <c r="AI528">
        <v>50.621118000000003</v>
      </c>
      <c r="AJ528">
        <v>0</v>
      </c>
      <c r="AK528">
        <v>0</v>
      </c>
      <c r="AL528">
        <v>0</v>
      </c>
      <c r="AM528">
        <v>0</v>
      </c>
      <c r="AN528" t="s">
        <v>1627</v>
      </c>
      <c r="AO528" t="s">
        <v>1628</v>
      </c>
      <c r="AR528">
        <v>0</v>
      </c>
      <c r="AS528">
        <v>0</v>
      </c>
      <c r="AT528">
        <v>527</v>
      </c>
    </row>
    <row r="529" spans="1:46" x14ac:dyDescent="0.25">
      <c r="A529">
        <v>11</v>
      </c>
      <c r="B529">
        <v>1</v>
      </c>
      <c r="C529">
        <v>7803</v>
      </c>
      <c r="D529">
        <v>11001007803</v>
      </c>
      <c r="E529">
        <v>78.03</v>
      </c>
      <c r="F529" t="s">
        <v>1629</v>
      </c>
      <c r="G529" t="s">
        <v>47</v>
      </c>
      <c r="H529" t="s">
        <v>48</v>
      </c>
      <c r="I529">
        <v>1001106</v>
      </c>
      <c r="J529">
        <v>1639</v>
      </c>
      <c r="K529">
        <v>11001007803</v>
      </c>
      <c r="L529">
        <v>7803</v>
      </c>
      <c r="M529">
        <v>0</v>
      </c>
      <c r="N529">
        <v>7803</v>
      </c>
      <c r="O529">
        <v>45</v>
      </c>
      <c r="P529">
        <v>48.7</v>
      </c>
      <c r="Q529">
        <v>6.3</v>
      </c>
      <c r="R529">
        <v>2902</v>
      </c>
      <c r="S529">
        <v>0.26800000000000002</v>
      </c>
      <c r="T529">
        <v>0.216</v>
      </c>
      <c r="U529">
        <v>32750</v>
      </c>
      <c r="V529">
        <v>0.97499999999999998</v>
      </c>
      <c r="W529">
        <v>1.4E-2</v>
      </c>
      <c r="X529">
        <v>0.42199999999999999</v>
      </c>
      <c r="Y529">
        <v>0.30099999999999999</v>
      </c>
      <c r="Z529">
        <v>873.50199999999995</v>
      </c>
      <c r="AA529">
        <v>183435.42</v>
      </c>
      <c r="AB529">
        <v>82786.847347999996</v>
      </c>
      <c r="AC529">
        <v>100648.572652</v>
      </c>
      <c r="AD529">
        <v>115.224204</v>
      </c>
      <c r="AE529">
        <v>30.1</v>
      </c>
      <c r="AF529">
        <v>874.37550199999998</v>
      </c>
      <c r="AG529">
        <v>82083.337138999996</v>
      </c>
      <c r="AH529">
        <v>101535.518281</v>
      </c>
      <c r="AI529">
        <v>116.123471</v>
      </c>
      <c r="AJ529">
        <v>32</v>
      </c>
      <c r="AK529">
        <v>65489.088582999997</v>
      </c>
      <c r="AL529">
        <v>120923.71</v>
      </c>
      <c r="AM529">
        <v>136.22444100000001</v>
      </c>
      <c r="AN529" t="s">
        <v>1630</v>
      </c>
      <c r="AO529" t="s">
        <v>1631</v>
      </c>
      <c r="AR529">
        <v>0</v>
      </c>
      <c r="AS529">
        <v>0</v>
      </c>
      <c r="AT529">
        <v>528</v>
      </c>
    </row>
    <row r="530" spans="1:46" x14ac:dyDescent="0.25">
      <c r="A530">
        <v>24</v>
      </c>
      <c r="B530">
        <v>33</v>
      </c>
      <c r="C530">
        <v>802805</v>
      </c>
      <c r="D530">
        <v>24033802805</v>
      </c>
      <c r="E530">
        <v>8028.05</v>
      </c>
      <c r="F530" t="s">
        <v>1632</v>
      </c>
      <c r="G530" t="s">
        <v>47</v>
      </c>
      <c r="H530" t="s">
        <v>48</v>
      </c>
      <c r="I530">
        <v>1941146</v>
      </c>
      <c r="J530">
        <v>0</v>
      </c>
      <c r="K530">
        <v>24033802805</v>
      </c>
      <c r="L530">
        <v>802805</v>
      </c>
      <c r="M530">
        <v>0</v>
      </c>
      <c r="N530">
        <v>802805</v>
      </c>
      <c r="O530">
        <v>75.8</v>
      </c>
      <c r="P530">
        <v>22.9</v>
      </c>
      <c r="Q530">
        <v>1.2</v>
      </c>
      <c r="R530">
        <v>5167</v>
      </c>
      <c r="S530">
        <v>0.16900000000000001</v>
      </c>
      <c r="T530">
        <v>0.153</v>
      </c>
      <c r="U530">
        <v>63194</v>
      </c>
      <c r="V530">
        <v>0.94799999999999995</v>
      </c>
      <c r="W530">
        <v>5.8000000000000003E-2</v>
      </c>
      <c r="X530">
        <v>0.70899999999999996</v>
      </c>
      <c r="Y530">
        <v>0.24299999999999999</v>
      </c>
      <c r="Z530">
        <v>1254.325419</v>
      </c>
      <c r="AA530">
        <v>263408.33799000003</v>
      </c>
      <c r="AB530">
        <v>139039.12360300001</v>
      </c>
      <c r="AC530">
        <v>124369.214387</v>
      </c>
      <c r="AD530">
        <v>99.152270999999999</v>
      </c>
      <c r="AE530">
        <v>24.3</v>
      </c>
      <c r="AF530">
        <v>1255.5809999999999</v>
      </c>
      <c r="AG530">
        <v>146247.476753</v>
      </c>
      <c r="AH530">
        <v>117424.533247</v>
      </c>
      <c r="AI530">
        <v>93.522069000000002</v>
      </c>
      <c r="AJ530">
        <v>23.5</v>
      </c>
      <c r="AK530">
        <v>126713.19305099999</v>
      </c>
      <c r="AL530">
        <v>116829.06</v>
      </c>
      <c r="AM530">
        <v>100.738586</v>
      </c>
      <c r="AN530" t="s">
        <v>1633</v>
      </c>
      <c r="AO530" t="s">
        <v>1634</v>
      </c>
      <c r="AR530">
        <v>0</v>
      </c>
      <c r="AS530">
        <v>0</v>
      </c>
      <c r="AT530">
        <v>529</v>
      </c>
    </row>
    <row r="531" spans="1:46" x14ac:dyDescent="0.25">
      <c r="A531">
        <v>11</v>
      </c>
      <c r="B531">
        <v>1</v>
      </c>
      <c r="C531">
        <v>5900</v>
      </c>
      <c r="D531">
        <v>11001005900</v>
      </c>
      <c r="E531">
        <v>59</v>
      </c>
      <c r="F531" t="s">
        <v>1635</v>
      </c>
      <c r="G531" t="s">
        <v>47</v>
      </c>
      <c r="H531" t="s">
        <v>48</v>
      </c>
      <c r="I531">
        <v>643887</v>
      </c>
      <c r="J531">
        <v>0</v>
      </c>
      <c r="K531">
        <v>11001005900</v>
      </c>
      <c r="L531">
        <v>5900</v>
      </c>
      <c r="M531">
        <v>0</v>
      </c>
      <c r="N531">
        <v>5900</v>
      </c>
      <c r="O531">
        <v>18.5</v>
      </c>
      <c r="P531">
        <v>44.4</v>
      </c>
      <c r="Q531">
        <v>37.1</v>
      </c>
      <c r="R531">
        <v>3160</v>
      </c>
      <c r="S531">
        <v>0.107</v>
      </c>
      <c r="T531">
        <v>0.24099999999999999</v>
      </c>
      <c r="U531">
        <v>83977</v>
      </c>
      <c r="V531">
        <v>0.28699999999999998</v>
      </c>
      <c r="W531">
        <v>7.0999999999999994E-2</v>
      </c>
      <c r="X531">
        <v>0.107</v>
      </c>
      <c r="Y531">
        <v>0.17199999999999999</v>
      </c>
      <c r="Z531">
        <v>543.52</v>
      </c>
      <c r="AA531">
        <v>114139.2</v>
      </c>
      <c r="AB531">
        <v>74056.054751000003</v>
      </c>
      <c r="AC531">
        <v>40083.145249000001</v>
      </c>
      <c r="AD531">
        <v>73.747322999999994</v>
      </c>
      <c r="AE531">
        <v>17.2</v>
      </c>
      <c r="AF531">
        <v>542.97648000000004</v>
      </c>
      <c r="AG531">
        <v>67444.687283000007</v>
      </c>
      <c r="AH531">
        <v>46580.373517</v>
      </c>
      <c r="AI531">
        <v>85.787092999999999</v>
      </c>
      <c r="AJ531">
        <v>18.7</v>
      </c>
      <c r="AK531">
        <v>48664.456971</v>
      </c>
      <c r="AL531">
        <v>86895.58</v>
      </c>
      <c r="AM531">
        <v>134.61247499999999</v>
      </c>
      <c r="AN531" t="s">
        <v>1636</v>
      </c>
      <c r="AO531" t="s">
        <v>1637</v>
      </c>
      <c r="AR531">
        <v>0</v>
      </c>
      <c r="AS531">
        <v>0</v>
      </c>
      <c r="AT531">
        <v>530</v>
      </c>
    </row>
    <row r="532" spans="1:46" x14ac:dyDescent="0.25">
      <c r="A532">
        <v>11</v>
      </c>
      <c r="B532">
        <v>1</v>
      </c>
      <c r="C532">
        <v>7804</v>
      </c>
      <c r="D532">
        <v>11001007804</v>
      </c>
      <c r="E532">
        <v>78.040000000000006</v>
      </c>
      <c r="F532" t="s">
        <v>1638</v>
      </c>
      <c r="G532" t="s">
        <v>47</v>
      </c>
      <c r="H532" t="s">
        <v>48</v>
      </c>
      <c r="I532">
        <v>843640</v>
      </c>
      <c r="J532">
        <v>4303</v>
      </c>
      <c r="K532">
        <v>11001007804</v>
      </c>
      <c r="L532">
        <v>7804</v>
      </c>
      <c r="M532">
        <v>0</v>
      </c>
      <c r="N532">
        <v>7804</v>
      </c>
      <c r="O532">
        <v>53.1</v>
      </c>
      <c r="P532">
        <v>44.2</v>
      </c>
      <c r="Q532">
        <v>2.7</v>
      </c>
      <c r="R532">
        <v>3240</v>
      </c>
      <c r="S532">
        <v>0.1</v>
      </c>
      <c r="T532">
        <v>0.315</v>
      </c>
      <c r="U532">
        <v>36484</v>
      </c>
      <c r="V532">
        <v>0.94899999999999995</v>
      </c>
      <c r="W532">
        <v>4.1000000000000002E-2</v>
      </c>
      <c r="X532">
        <v>0.45300000000000001</v>
      </c>
      <c r="Y532">
        <v>0.222</v>
      </c>
      <c r="Z532">
        <v>719.28</v>
      </c>
      <c r="AA532">
        <v>151048.79999999999</v>
      </c>
      <c r="AB532">
        <v>61735.863692999999</v>
      </c>
      <c r="AC532">
        <v>89312.936306999996</v>
      </c>
      <c r="AD532">
        <v>124.169915</v>
      </c>
      <c r="AE532">
        <v>22.2</v>
      </c>
      <c r="AF532">
        <v>719.28</v>
      </c>
      <c r="AG532">
        <v>64551.110952000003</v>
      </c>
      <c r="AH532">
        <v>86497.689048</v>
      </c>
      <c r="AI532">
        <v>120.25593499999999</v>
      </c>
      <c r="AJ532">
        <v>24</v>
      </c>
      <c r="AK532">
        <v>54727.164835000003</v>
      </c>
      <c r="AL532">
        <v>100857.64</v>
      </c>
      <c r="AM532">
        <v>136.132215</v>
      </c>
      <c r="AN532" t="s">
        <v>1639</v>
      </c>
      <c r="AO532" t="s">
        <v>1640</v>
      </c>
      <c r="AR532">
        <v>0</v>
      </c>
      <c r="AS532">
        <v>0</v>
      </c>
      <c r="AT532">
        <v>531</v>
      </c>
    </row>
    <row r="533" spans="1:46" x14ac:dyDescent="0.25">
      <c r="A533">
        <v>51</v>
      </c>
      <c r="B533">
        <v>13</v>
      </c>
      <c r="C533">
        <v>100800</v>
      </c>
      <c r="D533">
        <v>51013100800</v>
      </c>
      <c r="E533">
        <v>1008</v>
      </c>
      <c r="F533" t="s">
        <v>1641</v>
      </c>
      <c r="G533" t="s">
        <v>47</v>
      </c>
      <c r="H533" t="s">
        <v>48</v>
      </c>
      <c r="I533">
        <v>439571</v>
      </c>
      <c r="J533">
        <v>0</v>
      </c>
      <c r="K533">
        <v>51013100800</v>
      </c>
      <c r="L533">
        <v>100800</v>
      </c>
      <c r="M533">
        <v>0</v>
      </c>
      <c r="N533">
        <v>100800</v>
      </c>
      <c r="O533">
        <v>84.1</v>
      </c>
      <c r="P533">
        <v>12.9</v>
      </c>
      <c r="Q533">
        <v>3</v>
      </c>
      <c r="R533">
        <v>1813</v>
      </c>
      <c r="S533">
        <v>5.7000000000000002E-2</v>
      </c>
      <c r="T533">
        <v>8.9999999999999993E-3</v>
      </c>
      <c r="U533">
        <v>98906</v>
      </c>
      <c r="V533">
        <v>0.255</v>
      </c>
      <c r="W533">
        <v>0.26800000000000002</v>
      </c>
      <c r="X533">
        <v>0.8</v>
      </c>
      <c r="Y533">
        <v>4.9000000000000002E-2</v>
      </c>
      <c r="Z533">
        <v>88.837000000000003</v>
      </c>
      <c r="AA533">
        <v>18655.77</v>
      </c>
      <c r="AB533">
        <v>14395.720969</v>
      </c>
      <c r="AC533">
        <v>4260.0490309999996</v>
      </c>
      <c r="AD533">
        <v>47.953544000000001</v>
      </c>
      <c r="AE533">
        <v>4.9000000000000004</v>
      </c>
      <c r="AF533">
        <v>88.925837000000001</v>
      </c>
      <c r="AG533">
        <v>14415.153437999999</v>
      </c>
      <c r="AH533">
        <v>4259.2723319999996</v>
      </c>
      <c r="AI533">
        <v>47.896904999999997</v>
      </c>
      <c r="AJ533">
        <v>5.0999999999999996</v>
      </c>
      <c r="AK533">
        <v>9231.8937270000006</v>
      </c>
      <c r="AL533">
        <v>8000.5</v>
      </c>
      <c r="AM533">
        <v>97.496877999999995</v>
      </c>
      <c r="AN533" t="s">
        <v>1642</v>
      </c>
      <c r="AO533" t="s">
        <v>1643</v>
      </c>
      <c r="AR533">
        <v>0</v>
      </c>
      <c r="AS533">
        <v>0</v>
      </c>
      <c r="AT533">
        <v>532</v>
      </c>
    </row>
    <row r="534" spans="1:46" x14ac:dyDescent="0.25">
      <c r="A534">
        <v>11</v>
      </c>
      <c r="B534">
        <v>1</v>
      </c>
      <c r="C534">
        <v>8301</v>
      </c>
      <c r="D534">
        <v>11001008301</v>
      </c>
      <c r="E534">
        <v>83.01</v>
      </c>
      <c r="F534" t="s">
        <v>1644</v>
      </c>
      <c r="G534" t="s">
        <v>47</v>
      </c>
      <c r="H534" t="s">
        <v>48</v>
      </c>
      <c r="I534">
        <v>303975</v>
      </c>
      <c r="J534">
        <v>0</v>
      </c>
      <c r="K534">
        <v>11001008301</v>
      </c>
      <c r="L534">
        <v>8301</v>
      </c>
      <c r="M534">
        <v>0</v>
      </c>
      <c r="N534">
        <v>8301</v>
      </c>
      <c r="O534">
        <v>35.1</v>
      </c>
      <c r="P534">
        <v>40.9</v>
      </c>
      <c r="Q534">
        <v>24</v>
      </c>
      <c r="R534">
        <v>2683</v>
      </c>
      <c r="S534">
        <v>5.8999999999999997E-2</v>
      </c>
      <c r="T534">
        <v>7.8E-2</v>
      </c>
      <c r="U534">
        <v>130536</v>
      </c>
      <c r="V534">
        <v>0.14099999999999999</v>
      </c>
      <c r="W534">
        <v>5.7000000000000002E-2</v>
      </c>
      <c r="X534">
        <v>0.56499999999999995</v>
      </c>
      <c r="Y534">
        <v>4.8000000000000001E-2</v>
      </c>
      <c r="Z534">
        <v>128.78399999999999</v>
      </c>
      <c r="AA534">
        <v>27044.639999999999</v>
      </c>
      <c r="AB534">
        <v>13511.891771000001</v>
      </c>
      <c r="AC534">
        <v>13532.748229000001</v>
      </c>
      <c r="AD534">
        <v>105.080975</v>
      </c>
      <c r="AE534">
        <v>4.8</v>
      </c>
      <c r="AF534">
        <v>128.91278399999999</v>
      </c>
      <c r="AG534">
        <v>11839.974838</v>
      </c>
      <c r="AH534">
        <v>15231.709801999999</v>
      </c>
      <c r="AI534">
        <v>118.155154</v>
      </c>
      <c r="AJ534">
        <v>4.2</v>
      </c>
      <c r="AK534">
        <v>8021.8612030000004</v>
      </c>
      <c r="AL534">
        <v>15756.86</v>
      </c>
      <c r="AM534">
        <v>139.155528</v>
      </c>
      <c r="AN534" t="s">
        <v>1645</v>
      </c>
      <c r="AO534" t="s">
        <v>1646</v>
      </c>
      <c r="AR534">
        <v>0</v>
      </c>
      <c r="AS534">
        <v>0</v>
      </c>
      <c r="AT534">
        <v>533</v>
      </c>
    </row>
    <row r="535" spans="1:46" x14ac:dyDescent="0.25">
      <c r="A535">
        <v>11</v>
      </c>
      <c r="B535">
        <v>1</v>
      </c>
      <c r="C535">
        <v>8302</v>
      </c>
      <c r="D535">
        <v>11001008302</v>
      </c>
      <c r="E535">
        <v>83.02</v>
      </c>
      <c r="F535" t="s">
        <v>1647</v>
      </c>
      <c r="G535" t="s">
        <v>47</v>
      </c>
      <c r="H535" t="s">
        <v>48</v>
      </c>
      <c r="I535">
        <v>260893</v>
      </c>
      <c r="J535">
        <v>0</v>
      </c>
      <c r="K535">
        <v>11001008302</v>
      </c>
      <c r="L535">
        <v>8302</v>
      </c>
      <c r="M535">
        <v>0</v>
      </c>
      <c r="N535">
        <v>8302</v>
      </c>
      <c r="O535">
        <v>36.9</v>
      </c>
      <c r="P535">
        <v>45.6</v>
      </c>
      <c r="Q535">
        <v>17.5</v>
      </c>
      <c r="R535">
        <v>2376</v>
      </c>
      <c r="S535">
        <v>1.6E-2</v>
      </c>
      <c r="T535">
        <v>0.06</v>
      </c>
      <c r="U535">
        <v>116875</v>
      </c>
      <c r="V535">
        <v>0.20499999999999999</v>
      </c>
      <c r="W535">
        <v>7.0000000000000007E-2</v>
      </c>
      <c r="X535">
        <v>0.56599999999999995</v>
      </c>
      <c r="Y535">
        <v>0.03</v>
      </c>
      <c r="Z535">
        <v>71.28</v>
      </c>
      <c r="AA535">
        <v>14968.8</v>
      </c>
      <c r="AB535">
        <v>7123.3457490000001</v>
      </c>
      <c r="AC535">
        <v>7845.4542510000001</v>
      </c>
      <c r="AD535">
        <v>110.06529500000001</v>
      </c>
      <c r="AE535">
        <v>3</v>
      </c>
      <c r="AF535">
        <v>71.351280000000003</v>
      </c>
      <c r="AG535">
        <v>6447.471329</v>
      </c>
      <c r="AH535">
        <v>8536.2974709999999</v>
      </c>
      <c r="AI535">
        <v>119.63762199999999</v>
      </c>
      <c r="AJ535">
        <v>1.4</v>
      </c>
      <c r="AK535">
        <v>2843.2725999999998</v>
      </c>
      <c r="AL535">
        <v>4056.91</v>
      </c>
      <c r="AM535">
        <v>123.46787500000001</v>
      </c>
      <c r="AN535" t="s">
        <v>1648</v>
      </c>
      <c r="AO535" t="s">
        <v>1649</v>
      </c>
      <c r="AR535">
        <v>0</v>
      </c>
      <c r="AS535">
        <v>0</v>
      </c>
      <c r="AT535">
        <v>534</v>
      </c>
    </row>
    <row r="536" spans="1:46" x14ac:dyDescent="0.25">
      <c r="A536">
        <v>11</v>
      </c>
      <c r="B536">
        <v>1</v>
      </c>
      <c r="C536">
        <v>8402</v>
      </c>
      <c r="D536">
        <v>11001008402</v>
      </c>
      <c r="E536">
        <v>84.02</v>
      </c>
      <c r="F536" t="s">
        <v>1650</v>
      </c>
      <c r="G536" t="s">
        <v>47</v>
      </c>
      <c r="H536" t="s">
        <v>48</v>
      </c>
      <c r="I536">
        <v>268371</v>
      </c>
      <c r="J536">
        <v>0</v>
      </c>
      <c r="K536">
        <v>11001008402</v>
      </c>
      <c r="L536">
        <v>8402</v>
      </c>
      <c r="M536">
        <v>0</v>
      </c>
      <c r="N536">
        <v>8402</v>
      </c>
      <c r="O536">
        <v>49.5</v>
      </c>
      <c r="P536">
        <v>38.200000000000003</v>
      </c>
      <c r="Q536">
        <v>12.2</v>
      </c>
      <c r="R536">
        <v>2168</v>
      </c>
      <c r="S536">
        <v>9.4E-2</v>
      </c>
      <c r="T536">
        <v>0.11700000000000001</v>
      </c>
      <c r="U536">
        <v>88516</v>
      </c>
      <c r="V536">
        <v>0.44700000000000001</v>
      </c>
      <c r="W536">
        <v>0.04</v>
      </c>
      <c r="X536">
        <v>0.36899999999999999</v>
      </c>
      <c r="Y536">
        <v>0.13400000000000001</v>
      </c>
      <c r="Z536">
        <v>290.22148800000002</v>
      </c>
      <c r="AA536">
        <v>60946.512479999998</v>
      </c>
      <c r="AB536">
        <v>22245.450870000001</v>
      </c>
      <c r="AC536">
        <v>38701.061609999997</v>
      </c>
      <c r="AD536">
        <v>133.35008999999999</v>
      </c>
      <c r="AE536">
        <v>13.4</v>
      </c>
      <c r="AF536">
        <v>290.80251199999998</v>
      </c>
      <c r="AG536">
        <v>21277.428690000001</v>
      </c>
      <c r="AH536">
        <v>39791.098830000003</v>
      </c>
      <c r="AI536">
        <v>136.832033</v>
      </c>
      <c r="AJ536">
        <v>13</v>
      </c>
      <c r="AK536">
        <v>24840.563976000001</v>
      </c>
      <c r="AL536">
        <v>34045.54</v>
      </c>
      <c r="AM536">
        <v>121.413416</v>
      </c>
      <c r="AN536" t="s">
        <v>1651</v>
      </c>
      <c r="AO536" t="s">
        <v>1652</v>
      </c>
      <c r="AR536">
        <v>0</v>
      </c>
      <c r="AS536">
        <v>0</v>
      </c>
      <c r="AT536">
        <v>535</v>
      </c>
    </row>
    <row r="537" spans="1:46" x14ac:dyDescent="0.25">
      <c r="A537">
        <v>11</v>
      </c>
      <c r="B537">
        <v>1</v>
      </c>
      <c r="C537">
        <v>7901</v>
      </c>
      <c r="D537">
        <v>11001007901</v>
      </c>
      <c r="E537">
        <v>79.010000000000005</v>
      </c>
      <c r="F537" t="s">
        <v>1653</v>
      </c>
      <c r="G537" t="s">
        <v>47</v>
      </c>
      <c r="H537" t="s">
        <v>48</v>
      </c>
      <c r="I537">
        <v>398312</v>
      </c>
      <c r="J537">
        <v>0</v>
      </c>
      <c r="K537">
        <v>11001007901</v>
      </c>
      <c r="L537">
        <v>7901</v>
      </c>
      <c r="M537">
        <v>0</v>
      </c>
      <c r="N537">
        <v>7901</v>
      </c>
      <c r="O537">
        <v>59.9</v>
      </c>
      <c r="P537">
        <v>37</v>
      </c>
      <c r="Q537">
        <v>3.1</v>
      </c>
      <c r="R537">
        <v>4328</v>
      </c>
      <c r="S537">
        <v>0.22700000000000001</v>
      </c>
      <c r="T537">
        <v>0.25700000000000001</v>
      </c>
      <c r="U537">
        <v>38155</v>
      </c>
      <c r="V537">
        <v>0.85899999999999999</v>
      </c>
      <c r="W537">
        <v>0.03</v>
      </c>
      <c r="X537">
        <v>0.34399999999999997</v>
      </c>
      <c r="Y537">
        <v>0.28100000000000003</v>
      </c>
      <c r="Z537">
        <v>1216.1679999999999</v>
      </c>
      <c r="AA537">
        <v>255395.28</v>
      </c>
      <c r="AB537">
        <v>69166.546663999994</v>
      </c>
      <c r="AC537">
        <v>186228.733336</v>
      </c>
      <c r="AD537">
        <v>153.12747400000001</v>
      </c>
      <c r="AE537">
        <v>28.1</v>
      </c>
      <c r="AF537">
        <v>1217.384168</v>
      </c>
      <c r="AG537">
        <v>72371.964483999996</v>
      </c>
      <c r="AH537">
        <v>183278.710796</v>
      </c>
      <c r="AI537">
        <v>150.55125200000001</v>
      </c>
      <c r="AJ537">
        <v>29.2</v>
      </c>
      <c r="AK537">
        <v>111654.22916800001</v>
      </c>
      <c r="AL537">
        <v>146196.37</v>
      </c>
      <c r="AM537">
        <v>119.065994</v>
      </c>
      <c r="AN537" t="s">
        <v>1654</v>
      </c>
      <c r="AO537" t="s">
        <v>1655</v>
      </c>
      <c r="AR537">
        <v>0</v>
      </c>
      <c r="AS537">
        <v>0</v>
      </c>
      <c r="AT537">
        <v>536</v>
      </c>
    </row>
    <row r="538" spans="1:46" x14ac:dyDescent="0.25">
      <c r="A538">
        <v>11</v>
      </c>
      <c r="B538">
        <v>1</v>
      </c>
      <c r="C538">
        <v>8001</v>
      </c>
      <c r="D538">
        <v>11001008001</v>
      </c>
      <c r="E538">
        <v>80.010000000000005</v>
      </c>
      <c r="F538" t="s">
        <v>1656</v>
      </c>
      <c r="G538" t="s">
        <v>47</v>
      </c>
      <c r="H538" t="s">
        <v>48</v>
      </c>
      <c r="I538">
        <v>325520</v>
      </c>
      <c r="J538">
        <v>0</v>
      </c>
      <c r="K538">
        <v>11001008001</v>
      </c>
      <c r="L538">
        <v>8001</v>
      </c>
      <c r="M538">
        <v>0</v>
      </c>
      <c r="N538">
        <v>8001</v>
      </c>
      <c r="O538">
        <v>61.9</v>
      </c>
      <c r="P538">
        <v>34</v>
      </c>
      <c r="Q538">
        <v>4.2</v>
      </c>
      <c r="R538">
        <v>2706</v>
      </c>
      <c r="S538">
        <v>5.7000000000000002E-2</v>
      </c>
      <c r="T538">
        <v>0.112</v>
      </c>
      <c r="U538">
        <v>100969</v>
      </c>
      <c r="V538">
        <v>0.40899999999999997</v>
      </c>
      <c r="W538">
        <v>4.3999999999999997E-2</v>
      </c>
      <c r="X538">
        <v>0.68700000000000006</v>
      </c>
      <c r="Y538">
        <v>7.3999999999999996E-2</v>
      </c>
      <c r="Z538">
        <v>200.444244</v>
      </c>
      <c r="AA538">
        <v>42093.291239999999</v>
      </c>
      <c r="AB538">
        <v>11543.730342000001</v>
      </c>
      <c r="AC538">
        <v>30549.560898</v>
      </c>
      <c r="AD538">
        <v>152.40926999999999</v>
      </c>
      <c r="AE538">
        <v>7.4</v>
      </c>
      <c r="AF538">
        <v>200.244</v>
      </c>
      <c r="AG538">
        <v>10688.705988</v>
      </c>
      <c r="AH538">
        <v>31362.534012</v>
      </c>
      <c r="AI538">
        <v>156.62159199999999</v>
      </c>
      <c r="AJ538">
        <v>8</v>
      </c>
      <c r="AK538">
        <v>18960.379331</v>
      </c>
      <c r="AL538">
        <v>26987.62</v>
      </c>
      <c r="AM538">
        <v>123.343788</v>
      </c>
      <c r="AN538" t="s">
        <v>1657</v>
      </c>
      <c r="AO538" t="s">
        <v>1658</v>
      </c>
      <c r="AR538">
        <v>0</v>
      </c>
      <c r="AS538">
        <v>0</v>
      </c>
      <c r="AT538">
        <v>537</v>
      </c>
    </row>
    <row r="539" spans="1:46" x14ac:dyDescent="0.25">
      <c r="A539">
        <v>24</v>
      </c>
      <c r="B539">
        <v>33</v>
      </c>
      <c r="C539">
        <v>803526</v>
      </c>
      <c r="D539">
        <v>24033803526</v>
      </c>
      <c r="E539">
        <v>8035.26</v>
      </c>
      <c r="F539" t="s">
        <v>1659</v>
      </c>
      <c r="G539" t="s">
        <v>47</v>
      </c>
      <c r="H539" t="s">
        <v>48</v>
      </c>
      <c r="I539">
        <v>2316297</v>
      </c>
      <c r="J539">
        <v>15200</v>
      </c>
      <c r="K539">
        <v>24033803526</v>
      </c>
      <c r="L539">
        <v>803526</v>
      </c>
      <c r="M539">
        <v>0</v>
      </c>
      <c r="N539">
        <v>803526</v>
      </c>
      <c r="O539">
        <v>84.8</v>
      </c>
      <c r="P539">
        <v>14.9</v>
      </c>
      <c r="Q539">
        <v>0.2</v>
      </c>
      <c r="R539">
        <v>3195</v>
      </c>
      <c r="S539">
        <v>8.5999999999999993E-2</v>
      </c>
      <c r="T539">
        <v>6.0999999999999999E-2</v>
      </c>
      <c r="U539">
        <v>79643</v>
      </c>
      <c r="V539">
        <v>0.92100000000000004</v>
      </c>
      <c r="W539">
        <v>1.4E-2</v>
      </c>
      <c r="X539">
        <v>0.83499999999999996</v>
      </c>
      <c r="Y539">
        <v>0.17</v>
      </c>
      <c r="Z539">
        <v>542.60685000000001</v>
      </c>
      <c r="AA539">
        <v>113947.4385</v>
      </c>
      <c r="AB539">
        <v>100153.440801</v>
      </c>
      <c r="AC539">
        <v>13793.997699</v>
      </c>
      <c r="AD539">
        <v>25.421717000000001</v>
      </c>
      <c r="AE539">
        <v>17</v>
      </c>
      <c r="AF539">
        <v>542.60685000000001</v>
      </c>
      <c r="AG539">
        <v>98064.659375999996</v>
      </c>
      <c r="AH539">
        <v>15882.779124000001</v>
      </c>
      <c r="AI539">
        <v>29.271246999999999</v>
      </c>
      <c r="AJ539">
        <v>15.9</v>
      </c>
      <c r="AK539">
        <v>87104.128654999993</v>
      </c>
      <c r="AL539">
        <v>29660.7</v>
      </c>
      <c r="AM539">
        <v>53.344377999999999</v>
      </c>
      <c r="AN539" t="s">
        <v>1660</v>
      </c>
      <c r="AO539" t="s">
        <v>1661</v>
      </c>
      <c r="AR539">
        <v>0</v>
      </c>
      <c r="AS539">
        <v>0</v>
      </c>
      <c r="AT539">
        <v>538</v>
      </c>
    </row>
    <row r="540" spans="1:46" x14ac:dyDescent="0.25">
      <c r="A540">
        <v>51</v>
      </c>
      <c r="B540">
        <v>59</v>
      </c>
      <c r="C540">
        <v>482602</v>
      </c>
      <c r="D540">
        <v>51059482602</v>
      </c>
      <c r="E540">
        <v>4826.0200000000004</v>
      </c>
      <c r="F540" t="s">
        <v>1662</v>
      </c>
      <c r="G540" t="s">
        <v>47</v>
      </c>
      <c r="H540" t="s">
        <v>48</v>
      </c>
      <c r="I540">
        <v>5721506</v>
      </c>
      <c r="J540">
        <v>51041</v>
      </c>
      <c r="K540">
        <v>51059482602</v>
      </c>
      <c r="L540">
        <v>482602</v>
      </c>
      <c r="M540">
        <v>0</v>
      </c>
      <c r="N540">
        <v>482602</v>
      </c>
      <c r="O540">
        <v>91.4</v>
      </c>
      <c r="P540">
        <v>7.8</v>
      </c>
      <c r="Q540">
        <v>0.8</v>
      </c>
      <c r="R540">
        <v>7069</v>
      </c>
      <c r="S540">
        <v>5.3999999999999999E-2</v>
      </c>
      <c r="T540">
        <v>1.6E-2</v>
      </c>
      <c r="U540">
        <v>151827</v>
      </c>
      <c r="V540">
        <v>0.115</v>
      </c>
      <c r="W540">
        <v>5.1999999999999998E-2</v>
      </c>
      <c r="X540">
        <v>0.89100000000000001</v>
      </c>
      <c r="Y540">
        <v>4.2000000000000003E-2</v>
      </c>
      <c r="Z540">
        <v>296.89800000000002</v>
      </c>
      <c r="AA540">
        <v>62348.58</v>
      </c>
      <c r="AB540">
        <v>49310.142904</v>
      </c>
      <c r="AC540">
        <v>13038.437096</v>
      </c>
      <c r="AD540">
        <v>43.915543999999997</v>
      </c>
      <c r="AE540">
        <v>4.2</v>
      </c>
      <c r="AF540">
        <v>296.89800000000002</v>
      </c>
      <c r="AG540">
        <v>53319.905408999999</v>
      </c>
      <c r="AH540">
        <v>9028.6745910000009</v>
      </c>
      <c r="AI540">
        <v>30.410022000000001</v>
      </c>
      <c r="AJ540">
        <v>2.9</v>
      </c>
      <c r="AK540">
        <v>37431.363571000002</v>
      </c>
      <c r="AL540">
        <v>3603.06</v>
      </c>
      <c r="AM540">
        <v>18.439198999999999</v>
      </c>
      <c r="AN540" t="s">
        <v>1663</v>
      </c>
      <c r="AO540" t="s">
        <v>1664</v>
      </c>
      <c r="AR540">
        <v>0</v>
      </c>
      <c r="AS540">
        <v>0</v>
      </c>
      <c r="AT540">
        <v>539</v>
      </c>
    </row>
    <row r="541" spans="1:46" x14ac:dyDescent="0.25">
      <c r="A541">
        <v>51</v>
      </c>
      <c r="B541">
        <v>13</v>
      </c>
      <c r="C541">
        <v>100700</v>
      </c>
      <c r="D541">
        <v>51013100700</v>
      </c>
      <c r="E541">
        <v>1007</v>
      </c>
      <c r="F541" t="s">
        <v>1665</v>
      </c>
      <c r="G541" t="s">
        <v>47</v>
      </c>
      <c r="H541" t="s">
        <v>48</v>
      </c>
      <c r="I541">
        <v>1555999</v>
      </c>
      <c r="J541">
        <v>0</v>
      </c>
      <c r="K541">
        <v>51013100700</v>
      </c>
      <c r="L541">
        <v>100700</v>
      </c>
      <c r="M541">
        <v>0</v>
      </c>
      <c r="N541">
        <v>100700</v>
      </c>
      <c r="O541">
        <v>74.599999999999994</v>
      </c>
      <c r="P541">
        <v>21.4</v>
      </c>
      <c r="Q541">
        <v>4.0999999999999996</v>
      </c>
      <c r="R541">
        <v>5169</v>
      </c>
      <c r="S541">
        <v>3.3000000000000002E-2</v>
      </c>
      <c r="T541">
        <v>2.4E-2</v>
      </c>
      <c r="U541">
        <v>104282</v>
      </c>
      <c r="V541">
        <v>3.7999999999999999E-2</v>
      </c>
      <c r="W541">
        <v>0.113</v>
      </c>
      <c r="X541">
        <v>0.65300000000000002</v>
      </c>
      <c r="Y541">
        <v>5.6000000000000001E-2</v>
      </c>
      <c r="Z541">
        <v>289.75346400000001</v>
      </c>
      <c r="AA541">
        <v>60848.227440000002</v>
      </c>
      <c r="AB541">
        <v>46309.479209999998</v>
      </c>
      <c r="AC541">
        <v>14538.748229999999</v>
      </c>
      <c r="AD541">
        <v>50.176271</v>
      </c>
      <c r="AE541">
        <v>5.6</v>
      </c>
      <c r="AF541">
        <v>289.464</v>
      </c>
      <c r="AG541">
        <v>45841.983581</v>
      </c>
      <c r="AH541">
        <v>14945.456419</v>
      </c>
      <c r="AI541">
        <v>51.631486000000002</v>
      </c>
      <c r="AJ541">
        <v>7.6</v>
      </c>
      <c r="AK541">
        <v>43101.962573999997</v>
      </c>
      <c r="AL541">
        <v>34894.559999999998</v>
      </c>
      <c r="AM541">
        <v>93.951076999999998</v>
      </c>
      <c r="AN541" t="s">
        <v>1666</v>
      </c>
      <c r="AO541" t="s">
        <v>1667</v>
      </c>
      <c r="AR541">
        <v>0</v>
      </c>
      <c r="AS541">
        <v>0</v>
      </c>
      <c r="AT541">
        <v>540</v>
      </c>
    </row>
    <row r="542" spans="1:46" x14ac:dyDescent="0.25">
      <c r="A542">
        <v>51</v>
      </c>
      <c r="B542">
        <v>13</v>
      </c>
      <c r="C542">
        <v>100600</v>
      </c>
      <c r="D542">
        <v>51013100600</v>
      </c>
      <c r="E542">
        <v>1006</v>
      </c>
      <c r="F542" t="s">
        <v>1668</v>
      </c>
      <c r="G542" t="s">
        <v>47</v>
      </c>
      <c r="H542" t="s">
        <v>48</v>
      </c>
      <c r="I542">
        <v>1019294</v>
      </c>
      <c r="J542">
        <v>0</v>
      </c>
      <c r="K542">
        <v>51013100600</v>
      </c>
      <c r="L542">
        <v>100600</v>
      </c>
      <c r="M542">
        <v>0</v>
      </c>
      <c r="N542">
        <v>100600</v>
      </c>
      <c r="O542">
        <v>68.3</v>
      </c>
      <c r="P542">
        <v>26.9</v>
      </c>
      <c r="Q542">
        <v>4.8</v>
      </c>
      <c r="R542">
        <v>3265</v>
      </c>
      <c r="S542">
        <v>3.9E-2</v>
      </c>
      <c r="T542">
        <v>3.1E-2</v>
      </c>
      <c r="U542">
        <v>118346</v>
      </c>
      <c r="V542">
        <v>7.1999999999999995E-2</v>
      </c>
      <c r="W542">
        <v>0.123</v>
      </c>
      <c r="X542">
        <v>0.69899999999999995</v>
      </c>
      <c r="Y542">
        <v>5.2999999999999999E-2</v>
      </c>
      <c r="Z542">
        <v>173.04499999999999</v>
      </c>
      <c r="AA542">
        <v>36339.449999999997</v>
      </c>
      <c r="AB542">
        <v>24159.193145000001</v>
      </c>
      <c r="AC542">
        <v>12180.256855</v>
      </c>
      <c r="AD542">
        <v>70.387799999999999</v>
      </c>
      <c r="AE542">
        <v>5.3</v>
      </c>
      <c r="AF542">
        <v>173.04499999999999</v>
      </c>
      <c r="AG542">
        <v>22434.70318</v>
      </c>
      <c r="AH542">
        <v>13904.74682</v>
      </c>
      <c r="AI542">
        <v>80.353358</v>
      </c>
      <c r="AJ542">
        <v>6.2</v>
      </c>
      <c r="AK542">
        <v>26364.728823000001</v>
      </c>
      <c r="AL542">
        <v>16054.43</v>
      </c>
      <c r="AM542">
        <v>79.478955999999997</v>
      </c>
      <c r="AN542" t="s">
        <v>1669</v>
      </c>
      <c r="AO542" t="s">
        <v>1670</v>
      </c>
      <c r="AR542">
        <v>0</v>
      </c>
      <c r="AS542">
        <v>0</v>
      </c>
      <c r="AT542">
        <v>541</v>
      </c>
    </row>
    <row r="543" spans="1:46" x14ac:dyDescent="0.25">
      <c r="A543">
        <v>24</v>
      </c>
      <c r="B543">
        <v>33</v>
      </c>
      <c r="C543">
        <v>803527</v>
      </c>
      <c r="D543">
        <v>24033803527</v>
      </c>
      <c r="E543">
        <v>8035.27</v>
      </c>
      <c r="F543" t="s">
        <v>1671</v>
      </c>
      <c r="G543" t="s">
        <v>47</v>
      </c>
      <c r="H543" t="s">
        <v>48</v>
      </c>
      <c r="I543">
        <v>1622004</v>
      </c>
      <c r="J543">
        <v>9878</v>
      </c>
      <c r="K543">
        <v>24033803527</v>
      </c>
      <c r="L543">
        <v>803527</v>
      </c>
      <c r="M543">
        <v>0</v>
      </c>
      <c r="N543">
        <v>803527</v>
      </c>
      <c r="O543">
        <v>76.599999999999994</v>
      </c>
      <c r="P543">
        <v>21.6</v>
      </c>
      <c r="Q543">
        <v>1.9</v>
      </c>
      <c r="R543">
        <v>3338</v>
      </c>
      <c r="S543">
        <v>6.9000000000000006E-2</v>
      </c>
      <c r="T543">
        <v>5.7000000000000002E-2</v>
      </c>
      <c r="U543">
        <v>92361</v>
      </c>
      <c r="V543">
        <v>0.88900000000000001</v>
      </c>
      <c r="W543">
        <v>4.2999999999999997E-2</v>
      </c>
      <c r="X543">
        <v>0.90100000000000002</v>
      </c>
      <c r="Y543">
        <v>0.14299999999999999</v>
      </c>
      <c r="Z543">
        <v>477.81133399999999</v>
      </c>
      <c r="AA543">
        <v>100340.38013999999</v>
      </c>
      <c r="AB543">
        <v>79754.013898999998</v>
      </c>
      <c r="AC543">
        <v>20586.366241</v>
      </c>
      <c r="AD543">
        <v>43.084716999999998</v>
      </c>
      <c r="AE543">
        <v>14.3</v>
      </c>
      <c r="AF543">
        <v>476.85666600000002</v>
      </c>
      <c r="AG543">
        <v>78442.473817999999</v>
      </c>
      <c r="AH543">
        <v>21697.426041999999</v>
      </c>
      <c r="AI543">
        <v>45.500939000000002</v>
      </c>
      <c r="AJ543">
        <v>12.8</v>
      </c>
      <c r="AK543">
        <v>60021.688784999998</v>
      </c>
      <c r="AL543">
        <v>26316.87</v>
      </c>
      <c r="AM543">
        <v>64.010136000000003</v>
      </c>
      <c r="AN543" t="s">
        <v>1672</v>
      </c>
      <c r="AO543" t="s">
        <v>1673</v>
      </c>
      <c r="AR543">
        <v>0</v>
      </c>
      <c r="AS543">
        <v>0</v>
      </c>
      <c r="AT543">
        <v>542</v>
      </c>
    </row>
    <row r="544" spans="1:46" x14ac:dyDescent="0.25">
      <c r="A544">
        <v>51</v>
      </c>
      <c r="B544">
        <v>59</v>
      </c>
      <c r="C544">
        <v>471304</v>
      </c>
      <c r="D544">
        <v>51059471304</v>
      </c>
      <c r="E544">
        <v>4713.04</v>
      </c>
      <c r="F544" t="s">
        <v>1674</v>
      </c>
      <c r="G544" t="s">
        <v>47</v>
      </c>
      <c r="H544" t="s">
        <v>48</v>
      </c>
      <c r="I544">
        <v>1488743</v>
      </c>
      <c r="J544">
        <v>0</v>
      </c>
      <c r="K544">
        <v>51059471304</v>
      </c>
      <c r="L544">
        <v>471304</v>
      </c>
      <c r="M544">
        <v>0</v>
      </c>
      <c r="N544">
        <v>471304</v>
      </c>
      <c r="O544">
        <v>83.2</v>
      </c>
      <c r="P544">
        <v>13.9</v>
      </c>
      <c r="Q544">
        <v>2.9</v>
      </c>
      <c r="R544">
        <v>1796</v>
      </c>
      <c r="S544">
        <v>3.6999999999999998E-2</v>
      </c>
      <c r="T544">
        <v>2.1999999999999999E-2</v>
      </c>
      <c r="U544">
        <v>180268</v>
      </c>
      <c r="V544">
        <v>7.0000000000000001E-3</v>
      </c>
      <c r="W544">
        <v>4.7E-2</v>
      </c>
      <c r="X544">
        <v>0.95899999999999996</v>
      </c>
      <c r="Y544">
        <v>0.01</v>
      </c>
      <c r="Z544">
        <v>17.96</v>
      </c>
      <c r="AA544">
        <v>3771.6</v>
      </c>
      <c r="AB544">
        <v>1606.639582</v>
      </c>
      <c r="AC544">
        <v>2164.9604180000001</v>
      </c>
      <c r="AD544">
        <v>120.543453</v>
      </c>
      <c r="AE544">
        <v>1</v>
      </c>
      <c r="AF544">
        <v>17.96</v>
      </c>
      <c r="AG544">
        <v>2026.479869</v>
      </c>
      <c r="AH544">
        <v>1745.1201309999999</v>
      </c>
      <c r="AI544">
        <v>97.167045000000002</v>
      </c>
      <c r="AJ544">
        <v>0.5</v>
      </c>
      <c r="AK544">
        <v>1332.5416359999999</v>
      </c>
      <c r="AL544">
        <v>446.16</v>
      </c>
      <c r="AM544">
        <v>52.675130000000003</v>
      </c>
      <c r="AN544" t="s">
        <v>1675</v>
      </c>
      <c r="AO544" t="s">
        <v>1676</v>
      </c>
      <c r="AR544">
        <v>0</v>
      </c>
      <c r="AS544">
        <v>0</v>
      </c>
      <c r="AT544">
        <v>543</v>
      </c>
    </row>
    <row r="545" spans="1:46" x14ac:dyDescent="0.25">
      <c r="A545">
        <v>11</v>
      </c>
      <c r="B545">
        <v>1</v>
      </c>
      <c r="C545">
        <v>7903</v>
      </c>
      <c r="D545">
        <v>11001007903</v>
      </c>
      <c r="E545">
        <v>79.03</v>
      </c>
      <c r="F545" t="s">
        <v>1677</v>
      </c>
      <c r="G545" t="s">
        <v>47</v>
      </c>
      <c r="H545" t="s">
        <v>48</v>
      </c>
      <c r="I545">
        <v>242608</v>
      </c>
      <c r="J545">
        <v>0</v>
      </c>
      <c r="K545">
        <v>11001007903</v>
      </c>
      <c r="L545">
        <v>7903</v>
      </c>
      <c r="M545">
        <v>0</v>
      </c>
      <c r="N545">
        <v>7903</v>
      </c>
      <c r="O545">
        <v>47.1</v>
      </c>
      <c r="P545">
        <v>48.2</v>
      </c>
      <c r="Q545">
        <v>4.5999999999999996</v>
      </c>
      <c r="R545">
        <v>1634</v>
      </c>
      <c r="S545">
        <v>0.14199999999999999</v>
      </c>
      <c r="T545">
        <v>0.20499999999999999</v>
      </c>
      <c r="U545">
        <v>42219</v>
      </c>
      <c r="V545">
        <v>0.88900000000000001</v>
      </c>
      <c r="W545">
        <v>4.0000000000000001E-3</v>
      </c>
      <c r="X545">
        <v>0.63600000000000001</v>
      </c>
      <c r="Y545">
        <v>0.20399999999999999</v>
      </c>
      <c r="Z545">
        <v>333.00266399999998</v>
      </c>
      <c r="AA545">
        <v>69930.559439999997</v>
      </c>
      <c r="AB545">
        <v>21934.927819</v>
      </c>
      <c r="AC545">
        <v>47995.631621</v>
      </c>
      <c r="AD545">
        <v>144.129873</v>
      </c>
      <c r="AE545">
        <v>20.399999999999999</v>
      </c>
      <c r="AF545">
        <v>333.33600000000001</v>
      </c>
      <c r="AG545">
        <v>21598.743401</v>
      </c>
      <c r="AH545">
        <v>48401.816598999998</v>
      </c>
      <c r="AI545">
        <v>145.20428799999999</v>
      </c>
      <c r="AJ545">
        <v>19.7</v>
      </c>
      <c r="AK545">
        <v>19784.972177</v>
      </c>
      <c r="AL545">
        <v>45290.04</v>
      </c>
      <c r="AM545">
        <v>146.15299999999999</v>
      </c>
      <c r="AN545" t="s">
        <v>1678</v>
      </c>
      <c r="AO545" t="s">
        <v>1679</v>
      </c>
      <c r="AR545">
        <v>0</v>
      </c>
      <c r="AS545">
        <v>0</v>
      </c>
      <c r="AT545">
        <v>544</v>
      </c>
    </row>
    <row r="546" spans="1:46" x14ac:dyDescent="0.25">
      <c r="A546">
        <v>51</v>
      </c>
      <c r="B546">
        <v>13</v>
      </c>
      <c r="C546">
        <v>101603</v>
      </c>
      <c r="D546">
        <v>51013101603</v>
      </c>
      <c r="E546">
        <v>1016.03</v>
      </c>
      <c r="F546" t="s">
        <v>1680</v>
      </c>
      <c r="G546" t="s">
        <v>47</v>
      </c>
      <c r="H546" t="s">
        <v>48</v>
      </c>
      <c r="I546">
        <v>458290</v>
      </c>
      <c r="J546">
        <v>0</v>
      </c>
      <c r="K546">
        <v>51013101603</v>
      </c>
      <c r="L546">
        <v>101603</v>
      </c>
      <c r="M546">
        <v>0</v>
      </c>
      <c r="N546">
        <v>101603</v>
      </c>
      <c r="O546">
        <v>32.9</v>
      </c>
      <c r="P546">
        <v>58.8</v>
      </c>
      <c r="Q546">
        <v>8.3000000000000007</v>
      </c>
      <c r="R546">
        <v>3326</v>
      </c>
      <c r="S546">
        <v>5.0999999999999997E-2</v>
      </c>
      <c r="T546">
        <v>0.13100000000000001</v>
      </c>
      <c r="U546">
        <v>100341</v>
      </c>
      <c r="V546">
        <v>6.2E-2</v>
      </c>
      <c r="W546">
        <v>5.3999999999999999E-2</v>
      </c>
      <c r="X546">
        <v>0.25800000000000001</v>
      </c>
      <c r="Y546">
        <v>0.13600000000000001</v>
      </c>
      <c r="Z546">
        <v>452.33600000000001</v>
      </c>
      <c r="AA546">
        <v>94990.56</v>
      </c>
      <c r="AB546">
        <v>70633.983194</v>
      </c>
      <c r="AC546">
        <v>24356.576806000001</v>
      </c>
      <c r="AD546">
        <v>53.846204999999998</v>
      </c>
      <c r="AE546">
        <v>13.6</v>
      </c>
      <c r="AF546">
        <v>452.78833600000002</v>
      </c>
      <c r="AG546">
        <v>63897.159779000001</v>
      </c>
      <c r="AH546">
        <v>31188.390780999998</v>
      </c>
      <c r="AI546">
        <v>68.880729000000002</v>
      </c>
      <c r="AJ546">
        <v>13.3</v>
      </c>
      <c r="AK546">
        <v>44343.926700999997</v>
      </c>
      <c r="AL546">
        <v>50171.19</v>
      </c>
      <c r="AM546">
        <v>111.473705</v>
      </c>
      <c r="AN546" t="s">
        <v>1681</v>
      </c>
      <c r="AO546" t="s">
        <v>1682</v>
      </c>
      <c r="AR546">
        <v>0</v>
      </c>
      <c r="AS546">
        <v>0</v>
      </c>
      <c r="AT546">
        <v>545</v>
      </c>
    </row>
    <row r="547" spans="1:46" x14ac:dyDescent="0.25">
      <c r="A547">
        <v>24</v>
      </c>
      <c r="B547">
        <v>33</v>
      </c>
      <c r="C547">
        <v>803513</v>
      </c>
      <c r="D547">
        <v>24033803513</v>
      </c>
      <c r="E547">
        <v>8035.13</v>
      </c>
      <c r="F547" t="s">
        <v>1683</v>
      </c>
      <c r="G547" t="s">
        <v>47</v>
      </c>
      <c r="H547" t="s">
        <v>48</v>
      </c>
      <c r="I547">
        <v>2497461</v>
      </c>
      <c r="J547">
        <v>0</v>
      </c>
      <c r="K547">
        <v>24033803513</v>
      </c>
      <c r="L547">
        <v>803513</v>
      </c>
      <c r="M547">
        <v>0</v>
      </c>
      <c r="N547">
        <v>803513</v>
      </c>
      <c r="O547">
        <v>80.900000000000006</v>
      </c>
      <c r="P547">
        <v>19</v>
      </c>
      <c r="Q547">
        <v>0</v>
      </c>
      <c r="R547">
        <v>4546</v>
      </c>
      <c r="S547">
        <v>0.1</v>
      </c>
      <c r="T547">
        <v>0.112</v>
      </c>
      <c r="U547">
        <v>76506</v>
      </c>
      <c r="V547">
        <v>0.89900000000000002</v>
      </c>
      <c r="W547">
        <v>4.2000000000000003E-2</v>
      </c>
      <c r="X547">
        <v>0.59399999999999997</v>
      </c>
      <c r="Y547">
        <v>0.20599999999999999</v>
      </c>
      <c r="Z547">
        <v>935.53952400000003</v>
      </c>
      <c r="AA547">
        <v>196463.30004</v>
      </c>
      <c r="AB547">
        <v>155656.415756</v>
      </c>
      <c r="AC547">
        <v>40806.884284</v>
      </c>
      <c r="AD547">
        <v>43.618557000000003</v>
      </c>
      <c r="AE547">
        <v>20.6</v>
      </c>
      <c r="AF547">
        <v>937.41247599999997</v>
      </c>
      <c r="AG547">
        <v>153421.22000199999</v>
      </c>
      <c r="AH547">
        <v>43435.399958000002</v>
      </c>
      <c r="AI547">
        <v>46.335419000000002</v>
      </c>
      <c r="AJ547">
        <v>19.399999999999999</v>
      </c>
      <c r="AK547">
        <v>124659.02808800001</v>
      </c>
      <c r="AL547">
        <v>50726.67</v>
      </c>
      <c r="AM547">
        <v>60.738138999999997</v>
      </c>
      <c r="AN547" t="s">
        <v>1684</v>
      </c>
      <c r="AO547" t="s">
        <v>1685</v>
      </c>
      <c r="AR547">
        <v>0</v>
      </c>
      <c r="AS547">
        <v>0</v>
      </c>
      <c r="AT547">
        <v>546</v>
      </c>
    </row>
    <row r="548" spans="1:46" x14ac:dyDescent="0.25">
      <c r="A548">
        <v>51</v>
      </c>
      <c r="B548">
        <v>13</v>
      </c>
      <c r="C548">
        <v>101500</v>
      </c>
      <c r="D548">
        <v>51013101500</v>
      </c>
      <c r="E548">
        <v>1015</v>
      </c>
      <c r="F548" t="s">
        <v>1686</v>
      </c>
      <c r="G548" t="s">
        <v>47</v>
      </c>
      <c r="H548" t="s">
        <v>48</v>
      </c>
      <c r="I548">
        <v>1734545</v>
      </c>
      <c r="J548">
        <v>0</v>
      </c>
      <c r="K548">
        <v>51013101500</v>
      </c>
      <c r="L548">
        <v>101500</v>
      </c>
      <c r="M548">
        <v>0</v>
      </c>
      <c r="N548">
        <v>101500</v>
      </c>
      <c r="O548">
        <v>57.1</v>
      </c>
      <c r="P548">
        <v>36.299999999999997</v>
      </c>
      <c r="Q548">
        <v>6.6</v>
      </c>
      <c r="R548">
        <v>8040</v>
      </c>
      <c r="S548">
        <v>2.4E-2</v>
      </c>
      <c r="T548">
        <v>5.3999999999999999E-2</v>
      </c>
      <c r="U548">
        <v>113704</v>
      </c>
      <c r="V548">
        <v>6.6000000000000003E-2</v>
      </c>
      <c r="W548">
        <v>0.106</v>
      </c>
      <c r="X548">
        <v>0.37</v>
      </c>
      <c r="Y548">
        <v>8.5999999999999993E-2</v>
      </c>
      <c r="Z548">
        <v>691.44</v>
      </c>
      <c r="AA548">
        <v>145202.4</v>
      </c>
      <c r="AB548">
        <v>99588.264005999998</v>
      </c>
      <c r="AC548">
        <v>45614.135993999997</v>
      </c>
      <c r="AD548">
        <v>65.969767000000004</v>
      </c>
      <c r="AE548">
        <v>8.6</v>
      </c>
      <c r="AF548">
        <v>692.13144</v>
      </c>
      <c r="AG548">
        <v>91613.266038000002</v>
      </c>
      <c r="AH548">
        <v>53734.336362000002</v>
      </c>
      <c r="AI548">
        <v>77.636028999999994</v>
      </c>
      <c r="AJ548">
        <v>8.3000000000000007</v>
      </c>
      <c r="AK548">
        <v>80084.368115000005</v>
      </c>
      <c r="AL548">
        <v>53673.45</v>
      </c>
      <c r="AM548">
        <v>84.267409000000001</v>
      </c>
      <c r="AN548" t="s">
        <v>1687</v>
      </c>
      <c r="AO548" t="s">
        <v>1688</v>
      </c>
      <c r="AR548">
        <v>0</v>
      </c>
      <c r="AS548">
        <v>0</v>
      </c>
      <c r="AT548">
        <v>547</v>
      </c>
    </row>
    <row r="549" spans="1:46" x14ac:dyDescent="0.25">
      <c r="A549">
        <v>11</v>
      </c>
      <c r="B549">
        <v>1</v>
      </c>
      <c r="C549">
        <v>8100</v>
      </c>
      <c r="D549">
        <v>11001008100</v>
      </c>
      <c r="E549">
        <v>81</v>
      </c>
      <c r="F549" t="s">
        <v>1689</v>
      </c>
      <c r="G549" t="s">
        <v>47</v>
      </c>
      <c r="H549" t="s">
        <v>48</v>
      </c>
      <c r="I549">
        <v>292290</v>
      </c>
      <c r="J549">
        <v>0</v>
      </c>
      <c r="K549">
        <v>11001008100</v>
      </c>
      <c r="L549">
        <v>8100</v>
      </c>
      <c r="M549">
        <v>0</v>
      </c>
      <c r="N549">
        <v>8100</v>
      </c>
      <c r="O549">
        <v>46.8</v>
      </c>
      <c r="P549">
        <v>39.4</v>
      </c>
      <c r="Q549">
        <v>13.9</v>
      </c>
      <c r="R549">
        <v>3296</v>
      </c>
      <c r="S549">
        <v>0.02</v>
      </c>
      <c r="T549">
        <v>0.04</v>
      </c>
      <c r="U549">
        <v>127179</v>
      </c>
      <c r="V549">
        <v>0.155</v>
      </c>
      <c r="W549">
        <v>0.06</v>
      </c>
      <c r="X549">
        <v>0.59199999999999997</v>
      </c>
      <c r="Y549">
        <v>0.02</v>
      </c>
      <c r="Z549">
        <v>65.985919999999993</v>
      </c>
      <c r="AA549">
        <v>13857.0432</v>
      </c>
      <c r="AB549">
        <v>5714.1782590000003</v>
      </c>
      <c r="AC549">
        <v>8142.8649409999998</v>
      </c>
      <c r="AD549">
        <v>123.403068</v>
      </c>
      <c r="AE549">
        <v>2</v>
      </c>
      <c r="AF549">
        <v>65.854079999999996</v>
      </c>
      <c r="AG549">
        <v>4793.4609639999999</v>
      </c>
      <c r="AH549">
        <v>9035.8958359999997</v>
      </c>
      <c r="AI549">
        <v>137.21087299999999</v>
      </c>
      <c r="AJ549">
        <v>3.3</v>
      </c>
      <c r="AK549">
        <v>9794.4140470000002</v>
      </c>
      <c r="AL549">
        <v>13760.66</v>
      </c>
      <c r="AM549">
        <v>122.680075</v>
      </c>
      <c r="AN549" t="s">
        <v>1690</v>
      </c>
      <c r="AO549" t="s">
        <v>1691</v>
      </c>
      <c r="AR549">
        <v>0</v>
      </c>
      <c r="AS549">
        <v>0</v>
      </c>
      <c r="AT549">
        <v>548</v>
      </c>
    </row>
    <row r="550" spans="1:46" x14ac:dyDescent="0.25">
      <c r="A550">
        <v>51</v>
      </c>
      <c r="B550">
        <v>59</v>
      </c>
      <c r="C550">
        <v>460600</v>
      </c>
      <c r="D550">
        <v>51059460600</v>
      </c>
      <c r="E550">
        <v>4606</v>
      </c>
      <c r="F550" t="s">
        <v>1692</v>
      </c>
      <c r="G550" t="s">
        <v>47</v>
      </c>
      <c r="H550" t="s">
        <v>48</v>
      </c>
      <c r="I550">
        <v>2810272</v>
      </c>
      <c r="J550">
        <v>0</v>
      </c>
      <c r="K550">
        <v>51059460600</v>
      </c>
      <c r="L550">
        <v>460600</v>
      </c>
      <c r="M550">
        <v>0</v>
      </c>
      <c r="N550">
        <v>460600</v>
      </c>
      <c r="O550">
        <v>80.5</v>
      </c>
      <c r="P550">
        <v>17.600000000000001</v>
      </c>
      <c r="Q550">
        <v>1.9</v>
      </c>
      <c r="R550">
        <v>4190</v>
      </c>
      <c r="S550">
        <v>4.4999999999999998E-2</v>
      </c>
      <c r="T550">
        <v>8.9999999999999993E-3</v>
      </c>
      <c r="U550">
        <v>148889</v>
      </c>
      <c r="V550">
        <v>4.0000000000000001E-3</v>
      </c>
      <c r="W550">
        <v>7.0000000000000007E-2</v>
      </c>
      <c r="X550">
        <v>0.93</v>
      </c>
      <c r="Y550">
        <v>2.1000000000000001E-2</v>
      </c>
      <c r="Z550">
        <v>87.99</v>
      </c>
      <c r="AA550">
        <v>18477.900000000001</v>
      </c>
      <c r="AB550">
        <v>10307.850297999999</v>
      </c>
      <c r="AC550">
        <v>8170.0497020000003</v>
      </c>
      <c r="AD550">
        <v>92.852024999999998</v>
      </c>
      <c r="AE550">
        <v>2.1</v>
      </c>
      <c r="AF550">
        <v>87.902010000000004</v>
      </c>
      <c r="AG550">
        <v>11831.081663999999</v>
      </c>
      <c r="AH550">
        <v>6628.3404360000004</v>
      </c>
      <c r="AI550">
        <v>75.406017000000006</v>
      </c>
      <c r="AJ550">
        <v>2.8</v>
      </c>
      <c r="AK550">
        <v>18485.681062</v>
      </c>
      <c r="AL550">
        <v>5810.48</v>
      </c>
      <c r="AM550">
        <v>50.22195</v>
      </c>
      <c r="AN550" t="s">
        <v>1693</v>
      </c>
      <c r="AO550" t="s">
        <v>1694</v>
      </c>
      <c r="AR550">
        <v>0</v>
      </c>
      <c r="AS550">
        <v>0</v>
      </c>
      <c r="AT550">
        <v>549</v>
      </c>
    </row>
    <row r="551" spans="1:46" x14ac:dyDescent="0.25">
      <c r="A551">
        <v>11</v>
      </c>
      <c r="B551">
        <v>1</v>
      </c>
      <c r="C551">
        <v>9604</v>
      </c>
      <c r="D551">
        <v>11001009604</v>
      </c>
      <c r="E551">
        <v>96.04</v>
      </c>
      <c r="F551" t="s">
        <v>1695</v>
      </c>
      <c r="G551" t="s">
        <v>47</v>
      </c>
      <c r="H551" t="s">
        <v>48</v>
      </c>
      <c r="I551">
        <v>482806</v>
      </c>
      <c r="J551">
        <v>65782</v>
      </c>
      <c r="K551">
        <v>11001009604</v>
      </c>
      <c r="L551">
        <v>9604</v>
      </c>
      <c r="M551">
        <v>0</v>
      </c>
      <c r="N551">
        <v>9604</v>
      </c>
      <c r="O551">
        <v>66.8</v>
      </c>
      <c r="P551">
        <v>31.8</v>
      </c>
      <c r="Q551">
        <v>1.4</v>
      </c>
      <c r="R551">
        <v>2041</v>
      </c>
      <c r="S551">
        <v>0.222</v>
      </c>
      <c r="T551">
        <v>0.108</v>
      </c>
      <c r="U551">
        <v>48641</v>
      </c>
      <c r="V551">
        <v>0.98799999999999999</v>
      </c>
      <c r="W551">
        <v>2.1999999999999999E-2</v>
      </c>
      <c r="X551">
        <v>0.66600000000000004</v>
      </c>
      <c r="Y551">
        <v>0.22900000000000001</v>
      </c>
      <c r="Z551">
        <v>467.38900000000001</v>
      </c>
      <c r="AA551">
        <v>98151.69</v>
      </c>
      <c r="AB551">
        <v>19185.587864000001</v>
      </c>
      <c r="AC551">
        <v>78966.102136000001</v>
      </c>
      <c r="AD551">
        <v>168.95156299999999</v>
      </c>
      <c r="AE551">
        <v>22.9</v>
      </c>
      <c r="AF551">
        <v>467.38900000000001</v>
      </c>
      <c r="AG551">
        <v>25047.086758000001</v>
      </c>
      <c r="AH551">
        <v>73104.603241999997</v>
      </c>
      <c r="AI551">
        <v>156.41061999999999</v>
      </c>
      <c r="AJ551">
        <v>18.100000000000001</v>
      </c>
      <c r="AK551">
        <v>30093.352967999999</v>
      </c>
      <c r="AL551">
        <v>48815.41</v>
      </c>
      <c r="AM551">
        <v>129.91251500000001</v>
      </c>
      <c r="AN551" t="s">
        <v>1696</v>
      </c>
      <c r="AO551" t="s">
        <v>1697</v>
      </c>
      <c r="AR551">
        <v>0</v>
      </c>
      <c r="AS551">
        <v>0</v>
      </c>
      <c r="AT551">
        <v>550</v>
      </c>
    </row>
    <row r="552" spans="1:46" x14ac:dyDescent="0.25">
      <c r="A552">
        <v>11</v>
      </c>
      <c r="B552">
        <v>1</v>
      </c>
      <c r="C552">
        <v>7808</v>
      </c>
      <c r="D552">
        <v>11001007808</v>
      </c>
      <c r="E552">
        <v>78.08</v>
      </c>
      <c r="F552" t="s">
        <v>1698</v>
      </c>
      <c r="G552" t="s">
        <v>47</v>
      </c>
      <c r="H552" t="s">
        <v>48</v>
      </c>
      <c r="I552">
        <v>943636</v>
      </c>
      <c r="J552">
        <v>6812</v>
      </c>
      <c r="K552">
        <v>11001007808</v>
      </c>
      <c r="L552">
        <v>7808</v>
      </c>
      <c r="M552">
        <v>0</v>
      </c>
      <c r="N552">
        <v>7808</v>
      </c>
      <c r="O552">
        <v>63.9</v>
      </c>
      <c r="P552">
        <v>30.7</v>
      </c>
      <c r="Q552">
        <v>5.5</v>
      </c>
      <c r="R552">
        <v>4701</v>
      </c>
      <c r="S552">
        <v>0.378</v>
      </c>
      <c r="T552">
        <v>0.40600000000000003</v>
      </c>
      <c r="U552">
        <v>31037</v>
      </c>
      <c r="V552">
        <v>0.98599999999999999</v>
      </c>
      <c r="W552">
        <v>1.2999999999999999E-2</v>
      </c>
      <c r="X552">
        <v>0.376</v>
      </c>
      <c r="Y552">
        <v>0.39700000000000002</v>
      </c>
      <c r="Z552">
        <v>1868.1632970000001</v>
      </c>
      <c r="AA552">
        <v>392314.29236999998</v>
      </c>
      <c r="AB552">
        <v>169140.45703799999</v>
      </c>
      <c r="AC552">
        <v>223173.83533199999</v>
      </c>
      <c r="AD552">
        <v>119.461631</v>
      </c>
      <c r="AE552">
        <v>39.700000000000003</v>
      </c>
      <c r="AF552">
        <v>1866.297</v>
      </c>
      <c r="AG552">
        <v>179789.04751800001</v>
      </c>
      <c r="AH552">
        <v>212133.32248199999</v>
      </c>
      <c r="AI552">
        <v>113.665361</v>
      </c>
      <c r="AJ552">
        <v>35.9</v>
      </c>
      <c r="AK552">
        <v>119527.227004</v>
      </c>
      <c r="AL552">
        <v>222517.2</v>
      </c>
      <c r="AM552">
        <v>136.615622</v>
      </c>
      <c r="AN552" t="s">
        <v>1699</v>
      </c>
      <c r="AO552" t="s">
        <v>1700</v>
      </c>
      <c r="AR552">
        <v>0</v>
      </c>
      <c r="AS552">
        <v>0</v>
      </c>
      <c r="AT552">
        <v>551</v>
      </c>
    </row>
    <row r="553" spans="1:46" x14ac:dyDescent="0.25">
      <c r="A553">
        <v>51</v>
      </c>
      <c r="B553">
        <v>13</v>
      </c>
      <c r="C553">
        <v>100900</v>
      </c>
      <c r="D553">
        <v>51013100900</v>
      </c>
      <c r="E553">
        <v>1009</v>
      </c>
      <c r="F553" t="s">
        <v>1701</v>
      </c>
      <c r="G553" t="s">
        <v>47</v>
      </c>
      <c r="H553" t="s">
        <v>48</v>
      </c>
      <c r="I553">
        <v>1640729</v>
      </c>
      <c r="J553">
        <v>0</v>
      </c>
      <c r="K553">
        <v>51013100900</v>
      </c>
      <c r="L553">
        <v>100900</v>
      </c>
      <c r="M553">
        <v>0</v>
      </c>
      <c r="N553">
        <v>100900</v>
      </c>
      <c r="O553">
        <v>75.400000000000006</v>
      </c>
      <c r="P553">
        <v>21.8</v>
      </c>
      <c r="Q553">
        <v>2.9</v>
      </c>
      <c r="R553">
        <v>4831</v>
      </c>
      <c r="S553">
        <v>0.05</v>
      </c>
      <c r="T553">
        <v>4.4999999999999998E-2</v>
      </c>
      <c r="U553">
        <v>114559</v>
      </c>
      <c r="V553">
        <v>0.02</v>
      </c>
      <c r="W553">
        <v>0.153</v>
      </c>
      <c r="X553">
        <v>0.58099999999999996</v>
      </c>
      <c r="Y553">
        <v>6.5000000000000002E-2</v>
      </c>
      <c r="Z553">
        <v>314.32901500000003</v>
      </c>
      <c r="AA553">
        <v>66009.093150000001</v>
      </c>
      <c r="AB553">
        <v>50906.398216000001</v>
      </c>
      <c r="AC553">
        <v>15102.694933999999</v>
      </c>
      <c r="AD553">
        <v>48.047409999999999</v>
      </c>
      <c r="AE553">
        <v>6.5</v>
      </c>
      <c r="AF553">
        <v>313.700985</v>
      </c>
      <c r="AG553">
        <v>51452.742469999997</v>
      </c>
      <c r="AH553">
        <v>14424.464379999999</v>
      </c>
      <c r="AI553">
        <v>45.981572</v>
      </c>
      <c r="AJ553">
        <v>7.3</v>
      </c>
      <c r="AK553">
        <v>38892.585530999997</v>
      </c>
      <c r="AL553">
        <v>28881.35</v>
      </c>
      <c r="AM553">
        <v>89.489902999999998</v>
      </c>
      <c r="AN553" t="s">
        <v>1702</v>
      </c>
      <c r="AO553" t="s">
        <v>1703</v>
      </c>
      <c r="AR553">
        <v>0</v>
      </c>
      <c r="AS553">
        <v>0</v>
      </c>
      <c r="AT553">
        <v>552</v>
      </c>
    </row>
    <row r="554" spans="1:46" x14ac:dyDescent="0.25">
      <c r="A554">
        <v>51</v>
      </c>
      <c r="B554">
        <v>610</v>
      </c>
      <c r="C554">
        <v>500100</v>
      </c>
      <c r="D554">
        <v>51610500100</v>
      </c>
      <c r="E554">
        <v>5001</v>
      </c>
      <c r="F554" t="s">
        <v>1704</v>
      </c>
      <c r="G554" t="s">
        <v>47</v>
      </c>
      <c r="H554" t="s">
        <v>48</v>
      </c>
      <c r="I554">
        <v>1524546</v>
      </c>
      <c r="J554">
        <v>0</v>
      </c>
      <c r="K554">
        <v>51610500100</v>
      </c>
      <c r="L554">
        <v>500100</v>
      </c>
      <c r="M554">
        <v>0</v>
      </c>
      <c r="N554">
        <v>500100</v>
      </c>
      <c r="O554">
        <v>80.8</v>
      </c>
      <c r="P554">
        <v>17.5</v>
      </c>
      <c r="Q554">
        <v>1.7</v>
      </c>
      <c r="R554">
        <v>2996</v>
      </c>
      <c r="S554">
        <v>3.7999999999999999E-2</v>
      </c>
      <c r="T554">
        <v>2.5999999999999999E-2</v>
      </c>
      <c r="U554">
        <v>131597</v>
      </c>
      <c r="V554">
        <v>1.6E-2</v>
      </c>
      <c r="W554">
        <v>4.2999999999999997E-2</v>
      </c>
      <c r="X554">
        <v>0.85399999999999998</v>
      </c>
      <c r="Y554">
        <v>3.7999999999999999E-2</v>
      </c>
      <c r="Z554">
        <v>113.848</v>
      </c>
      <c r="AA554">
        <v>23908.080000000002</v>
      </c>
      <c r="AB554">
        <v>11480.878929</v>
      </c>
      <c r="AC554">
        <v>12427.201071</v>
      </c>
      <c r="AD554">
        <v>109.156077</v>
      </c>
      <c r="AE554">
        <v>3.8</v>
      </c>
      <c r="AF554">
        <v>113.961848</v>
      </c>
      <c r="AG554">
        <v>13378.341288</v>
      </c>
      <c r="AH554">
        <v>10553.646792</v>
      </c>
      <c r="AI554">
        <v>92.606841000000003</v>
      </c>
      <c r="AJ554">
        <v>3.2</v>
      </c>
      <c r="AK554">
        <v>14401.417622000001</v>
      </c>
      <c r="AL554">
        <v>4428.0200000000004</v>
      </c>
      <c r="AM554">
        <v>49.384618000000003</v>
      </c>
      <c r="AN554" t="s">
        <v>1705</v>
      </c>
      <c r="AO554" t="s">
        <v>1706</v>
      </c>
      <c r="AR554">
        <v>0</v>
      </c>
      <c r="AS554">
        <v>0</v>
      </c>
      <c r="AT554">
        <v>553</v>
      </c>
    </row>
    <row r="555" spans="1:46" x14ac:dyDescent="0.25">
      <c r="A555">
        <v>51</v>
      </c>
      <c r="B555">
        <v>13</v>
      </c>
      <c r="C555">
        <v>101602</v>
      </c>
      <c r="D555">
        <v>51013101602</v>
      </c>
      <c r="E555">
        <v>1016.02</v>
      </c>
      <c r="F555" t="s">
        <v>1707</v>
      </c>
      <c r="G555" t="s">
        <v>47</v>
      </c>
      <c r="H555" t="s">
        <v>48</v>
      </c>
      <c r="I555">
        <v>207197</v>
      </c>
      <c r="J555">
        <v>0</v>
      </c>
      <c r="K555">
        <v>51013101602</v>
      </c>
      <c r="L555">
        <v>101602</v>
      </c>
      <c r="M555">
        <v>0</v>
      </c>
      <c r="N555">
        <v>101602</v>
      </c>
      <c r="O555">
        <v>44.5</v>
      </c>
      <c r="P555">
        <v>50</v>
      </c>
      <c r="Q555">
        <v>5.5</v>
      </c>
      <c r="R555">
        <v>1608</v>
      </c>
      <c r="S555">
        <v>2.3E-2</v>
      </c>
      <c r="T555">
        <v>0.13400000000000001</v>
      </c>
      <c r="U555">
        <v>90799</v>
      </c>
      <c r="V555">
        <v>3.2000000000000001E-2</v>
      </c>
      <c r="W555">
        <v>0.16400000000000001</v>
      </c>
      <c r="X555">
        <v>0.42199999999999999</v>
      </c>
      <c r="Y555">
        <v>0.09</v>
      </c>
      <c r="Z555">
        <v>144.72</v>
      </c>
      <c r="AA555">
        <v>30391.200000000001</v>
      </c>
      <c r="AB555">
        <v>22171.060282999999</v>
      </c>
      <c r="AC555">
        <v>8220.139717</v>
      </c>
      <c r="AD555">
        <v>56.800302000000002</v>
      </c>
      <c r="AE555">
        <v>9</v>
      </c>
      <c r="AF555">
        <v>144.86472000000001</v>
      </c>
      <c r="AG555">
        <v>20966.187619</v>
      </c>
      <c r="AH555">
        <v>9455.4035810000005</v>
      </c>
      <c r="AI555">
        <v>65.270574999999994</v>
      </c>
      <c r="AJ555">
        <v>0</v>
      </c>
      <c r="AK555">
        <v>0</v>
      </c>
      <c r="AL555">
        <v>0</v>
      </c>
      <c r="AM555">
        <v>0</v>
      </c>
      <c r="AN555" t="s">
        <v>1708</v>
      </c>
      <c r="AO555" t="s">
        <v>1709</v>
      </c>
      <c r="AR555">
        <v>0</v>
      </c>
      <c r="AS555">
        <v>0</v>
      </c>
      <c r="AT555">
        <v>554</v>
      </c>
    </row>
    <row r="556" spans="1:46" x14ac:dyDescent="0.25">
      <c r="A556">
        <v>51</v>
      </c>
      <c r="B556">
        <v>13</v>
      </c>
      <c r="C556">
        <v>101000</v>
      </c>
      <c r="D556">
        <v>51013101000</v>
      </c>
      <c r="E556">
        <v>1010</v>
      </c>
      <c r="F556" t="s">
        <v>1710</v>
      </c>
      <c r="G556" t="s">
        <v>47</v>
      </c>
      <c r="H556" t="s">
        <v>48</v>
      </c>
      <c r="I556">
        <v>1076640</v>
      </c>
      <c r="J556">
        <v>0</v>
      </c>
      <c r="K556">
        <v>51013101000</v>
      </c>
      <c r="L556">
        <v>101000</v>
      </c>
      <c r="M556">
        <v>0</v>
      </c>
      <c r="N556">
        <v>101000</v>
      </c>
      <c r="O556">
        <v>82.1</v>
      </c>
      <c r="P556">
        <v>16.2</v>
      </c>
      <c r="Q556">
        <v>1.7</v>
      </c>
      <c r="R556">
        <v>3082</v>
      </c>
      <c r="S556">
        <v>4.8000000000000001E-2</v>
      </c>
      <c r="T556">
        <v>4.9000000000000002E-2</v>
      </c>
      <c r="U556">
        <v>146379</v>
      </c>
      <c r="V556">
        <v>5.8999999999999997E-2</v>
      </c>
      <c r="W556">
        <v>5.5E-2</v>
      </c>
      <c r="X556">
        <v>0.69</v>
      </c>
      <c r="Y556">
        <v>6.2E-2</v>
      </c>
      <c r="Z556">
        <v>191.084</v>
      </c>
      <c r="AA556">
        <v>40127.64</v>
      </c>
      <c r="AB556">
        <v>30465.346085000001</v>
      </c>
      <c r="AC556">
        <v>9662.2939150000002</v>
      </c>
      <c r="AD556">
        <v>50.565688000000002</v>
      </c>
      <c r="AE556">
        <v>6.2</v>
      </c>
      <c r="AF556">
        <v>191.084</v>
      </c>
      <c r="AG556">
        <v>31789.183386000001</v>
      </c>
      <c r="AH556">
        <v>8338.4566140000006</v>
      </c>
      <c r="AI556">
        <v>43.637649000000003</v>
      </c>
      <c r="AJ556">
        <v>5.2</v>
      </c>
      <c r="AK556">
        <v>20280.612493000001</v>
      </c>
      <c r="AL556">
        <v>14073.71</v>
      </c>
      <c r="AM556">
        <v>86.029313999999999</v>
      </c>
      <c r="AN556" t="s">
        <v>1711</v>
      </c>
      <c r="AO556" t="s">
        <v>1712</v>
      </c>
      <c r="AR556">
        <v>0</v>
      </c>
      <c r="AS556">
        <v>0</v>
      </c>
      <c r="AT556">
        <v>555</v>
      </c>
    </row>
    <row r="557" spans="1:46" x14ac:dyDescent="0.25">
      <c r="A557">
        <v>11</v>
      </c>
      <c r="B557">
        <v>1</v>
      </c>
      <c r="C557">
        <v>9603</v>
      </c>
      <c r="D557">
        <v>11001009603</v>
      </c>
      <c r="E557">
        <v>96.03</v>
      </c>
      <c r="F557" t="s">
        <v>1713</v>
      </c>
      <c r="G557" t="s">
        <v>47</v>
      </c>
      <c r="H557" t="s">
        <v>48</v>
      </c>
      <c r="I557">
        <v>639310</v>
      </c>
      <c r="J557">
        <v>0</v>
      </c>
      <c r="K557">
        <v>11001009603</v>
      </c>
      <c r="L557">
        <v>9603</v>
      </c>
      <c r="M557">
        <v>0</v>
      </c>
      <c r="N557">
        <v>9603</v>
      </c>
      <c r="O557">
        <v>45.4</v>
      </c>
      <c r="P557">
        <v>52.7</v>
      </c>
      <c r="Q557">
        <v>1.9</v>
      </c>
      <c r="R557">
        <v>2735</v>
      </c>
      <c r="S557">
        <v>0.17899999999999999</v>
      </c>
      <c r="T557">
        <v>0.159</v>
      </c>
      <c r="U557">
        <v>39268</v>
      </c>
      <c r="V557">
        <v>0.93200000000000005</v>
      </c>
      <c r="W557">
        <v>4.7E-2</v>
      </c>
      <c r="X557">
        <v>0.27800000000000002</v>
      </c>
      <c r="Y557">
        <v>0.249</v>
      </c>
      <c r="Z557">
        <v>681.01499999999999</v>
      </c>
      <c r="AA557">
        <v>143013.15</v>
      </c>
      <c r="AB557">
        <v>55645.809285000003</v>
      </c>
      <c r="AC557">
        <v>87367.340714999998</v>
      </c>
      <c r="AD557">
        <v>128.28989200000001</v>
      </c>
      <c r="AE557">
        <v>24.9</v>
      </c>
      <c r="AF557">
        <v>681.01499999999999</v>
      </c>
      <c r="AG557">
        <v>61178.840391999998</v>
      </c>
      <c r="AH557">
        <v>81834.309607999996</v>
      </c>
      <c r="AI557">
        <v>120.165209</v>
      </c>
      <c r="AJ557">
        <v>25.2</v>
      </c>
      <c r="AK557">
        <v>56498.751715999999</v>
      </c>
      <c r="AL557">
        <v>96651.73</v>
      </c>
      <c r="AM557">
        <v>132.52888899999999</v>
      </c>
      <c r="AN557" t="s">
        <v>1714</v>
      </c>
      <c r="AO557" t="s">
        <v>1715</v>
      </c>
      <c r="AR557">
        <v>0</v>
      </c>
      <c r="AS557">
        <v>0</v>
      </c>
      <c r="AT557">
        <v>556</v>
      </c>
    </row>
    <row r="558" spans="1:46" x14ac:dyDescent="0.25">
      <c r="A558">
        <v>11</v>
      </c>
      <c r="B558">
        <v>1</v>
      </c>
      <c r="C558">
        <v>8200</v>
      </c>
      <c r="D558">
        <v>11001008200</v>
      </c>
      <c r="E558">
        <v>82</v>
      </c>
      <c r="F558" t="s">
        <v>1716</v>
      </c>
      <c r="G558" t="s">
        <v>47</v>
      </c>
      <c r="H558" t="s">
        <v>48</v>
      </c>
      <c r="I558">
        <v>340155</v>
      </c>
      <c r="J558">
        <v>0</v>
      </c>
      <c r="K558">
        <v>11001008200</v>
      </c>
      <c r="L558">
        <v>8200</v>
      </c>
      <c r="M558">
        <v>0</v>
      </c>
      <c r="N558">
        <v>8200</v>
      </c>
      <c r="O558">
        <v>26.7</v>
      </c>
      <c r="P558">
        <v>39.6</v>
      </c>
      <c r="Q558">
        <v>33.700000000000003</v>
      </c>
      <c r="R558">
        <v>3004</v>
      </c>
      <c r="S558">
        <v>4.2000000000000003E-2</v>
      </c>
      <c r="T558">
        <v>8.4000000000000005E-2</v>
      </c>
      <c r="U558">
        <v>92385</v>
      </c>
      <c r="V558">
        <v>4.2000000000000003E-2</v>
      </c>
      <c r="W558">
        <v>5.8999999999999997E-2</v>
      </c>
      <c r="X558">
        <v>0.42499999999999999</v>
      </c>
      <c r="Y558">
        <v>5.7000000000000002E-2</v>
      </c>
      <c r="Z558">
        <v>171.22800000000001</v>
      </c>
      <c r="AA558">
        <v>35957.879999999997</v>
      </c>
      <c r="AB558">
        <v>21404.854704000001</v>
      </c>
      <c r="AC558">
        <v>14553.025296</v>
      </c>
      <c r="AD558">
        <v>84.992087999999995</v>
      </c>
      <c r="AE558">
        <v>5.7</v>
      </c>
      <c r="AF558">
        <v>171.22800000000001</v>
      </c>
      <c r="AG558">
        <v>19222.250088000001</v>
      </c>
      <c r="AH558">
        <v>16735.629912</v>
      </c>
      <c r="AI558">
        <v>97.738861999999997</v>
      </c>
      <c r="AJ558">
        <v>4.0999999999999996</v>
      </c>
      <c r="AK558">
        <v>8458.286897</v>
      </c>
      <c r="AL558">
        <v>16829.28</v>
      </c>
      <c r="AM558">
        <v>139.758366</v>
      </c>
      <c r="AN558" t="s">
        <v>1717</v>
      </c>
      <c r="AO558" t="s">
        <v>1718</v>
      </c>
      <c r="AR558">
        <v>0</v>
      </c>
      <c r="AS558">
        <v>0</v>
      </c>
      <c r="AT558">
        <v>557</v>
      </c>
    </row>
    <row r="559" spans="1:46" x14ac:dyDescent="0.25">
      <c r="A559">
        <v>51</v>
      </c>
      <c r="B559">
        <v>13</v>
      </c>
      <c r="C559">
        <v>101702</v>
      </c>
      <c r="D559">
        <v>51013101702</v>
      </c>
      <c r="E559">
        <v>1017.02</v>
      </c>
      <c r="F559" t="s">
        <v>1719</v>
      </c>
      <c r="G559" t="s">
        <v>47</v>
      </c>
      <c r="H559" t="s">
        <v>48</v>
      </c>
      <c r="I559">
        <v>382465</v>
      </c>
      <c r="J559">
        <v>0</v>
      </c>
      <c r="K559">
        <v>51013101702</v>
      </c>
      <c r="L559">
        <v>101702</v>
      </c>
      <c r="M559">
        <v>0</v>
      </c>
      <c r="N559">
        <v>101702</v>
      </c>
      <c r="O559">
        <v>51</v>
      </c>
      <c r="P559">
        <v>43.1</v>
      </c>
      <c r="Q559">
        <v>5.9</v>
      </c>
      <c r="R559">
        <v>4485</v>
      </c>
      <c r="S559">
        <v>4.7E-2</v>
      </c>
      <c r="T559">
        <v>9.5000000000000001E-2</v>
      </c>
      <c r="U559">
        <v>86125</v>
      </c>
      <c r="V559">
        <v>7.6999999999999999E-2</v>
      </c>
      <c r="W559">
        <v>0.17499999999999999</v>
      </c>
      <c r="X559">
        <v>0.32700000000000001</v>
      </c>
      <c r="Y559">
        <v>0.109</v>
      </c>
      <c r="Z559">
        <v>488.86500000000001</v>
      </c>
      <c r="AA559">
        <v>102661.65</v>
      </c>
      <c r="AB559">
        <v>69253.636425000004</v>
      </c>
      <c r="AC559">
        <v>33408.013574999997</v>
      </c>
      <c r="AD559">
        <v>68.337912000000003</v>
      </c>
      <c r="AE559">
        <v>10.9</v>
      </c>
      <c r="AF559">
        <v>488.86500000000001</v>
      </c>
      <c r="AG559">
        <v>68436.08</v>
      </c>
      <c r="AH559">
        <v>34225.57</v>
      </c>
      <c r="AI559">
        <v>70.010268999999994</v>
      </c>
      <c r="AJ559">
        <v>11.3</v>
      </c>
      <c r="AK559">
        <v>53914.240699000002</v>
      </c>
      <c r="AL559">
        <v>61081.34</v>
      </c>
      <c r="AM559">
        <v>111.544124</v>
      </c>
      <c r="AN559" t="s">
        <v>1720</v>
      </c>
      <c r="AO559" t="s">
        <v>1721</v>
      </c>
      <c r="AR559">
        <v>0</v>
      </c>
      <c r="AS559">
        <v>0</v>
      </c>
      <c r="AT559">
        <v>558</v>
      </c>
    </row>
    <row r="560" spans="1:46" x14ac:dyDescent="0.25">
      <c r="A560">
        <v>51</v>
      </c>
      <c r="B560">
        <v>59</v>
      </c>
      <c r="C560">
        <v>491601</v>
      </c>
      <c r="D560">
        <v>51059491601</v>
      </c>
      <c r="E560">
        <v>4916.01</v>
      </c>
      <c r="F560" t="s">
        <v>1722</v>
      </c>
      <c r="G560" t="s">
        <v>47</v>
      </c>
      <c r="H560" t="s">
        <v>48</v>
      </c>
      <c r="I560">
        <v>1859897</v>
      </c>
      <c r="J560">
        <v>16757</v>
      </c>
      <c r="K560">
        <v>51059491601</v>
      </c>
      <c r="L560">
        <v>491601</v>
      </c>
      <c r="M560">
        <v>0</v>
      </c>
      <c r="N560">
        <v>491601</v>
      </c>
      <c r="O560">
        <v>94.4</v>
      </c>
      <c r="P560">
        <v>3.9</v>
      </c>
      <c r="Q560">
        <v>1.7</v>
      </c>
      <c r="R560">
        <v>5179</v>
      </c>
      <c r="S560">
        <v>0.109</v>
      </c>
      <c r="T560">
        <v>0.22700000000000001</v>
      </c>
      <c r="U560">
        <v>70000</v>
      </c>
      <c r="V560">
        <v>0.106</v>
      </c>
      <c r="W560">
        <v>0.24399999999999999</v>
      </c>
      <c r="X560">
        <v>0.59799999999999998</v>
      </c>
      <c r="Y560">
        <v>0.13400000000000001</v>
      </c>
      <c r="Z560">
        <v>693.98599999999999</v>
      </c>
      <c r="AA560">
        <v>145737.06</v>
      </c>
      <c r="AB560">
        <v>124299.33398700001</v>
      </c>
      <c r="AC560">
        <v>21437.726013</v>
      </c>
      <c r="AD560">
        <v>30.890718</v>
      </c>
      <c r="AE560">
        <v>13.4</v>
      </c>
      <c r="AF560">
        <v>694.67998599999999</v>
      </c>
      <c r="AG560">
        <v>132971.63235199999</v>
      </c>
      <c r="AH560">
        <v>12911.164708</v>
      </c>
      <c r="AI560">
        <v>18.585773</v>
      </c>
      <c r="AJ560">
        <v>13.6</v>
      </c>
      <c r="AK560">
        <v>134350.32171300001</v>
      </c>
      <c r="AL560">
        <v>11962.56</v>
      </c>
      <c r="AM560">
        <v>17.169626999999998</v>
      </c>
      <c r="AN560" t="s">
        <v>1723</v>
      </c>
      <c r="AO560" t="s">
        <v>1724</v>
      </c>
      <c r="AR560">
        <v>0</v>
      </c>
      <c r="AS560">
        <v>0</v>
      </c>
      <c r="AT560">
        <v>559</v>
      </c>
    </row>
    <row r="561" spans="1:46" x14ac:dyDescent="0.25">
      <c r="A561">
        <v>24</v>
      </c>
      <c r="B561">
        <v>33</v>
      </c>
      <c r="C561">
        <v>803512</v>
      </c>
      <c r="D561">
        <v>24033803512</v>
      </c>
      <c r="E561">
        <v>8035.12</v>
      </c>
      <c r="F561" t="s">
        <v>1725</v>
      </c>
      <c r="G561" t="s">
        <v>47</v>
      </c>
      <c r="H561" t="s">
        <v>48</v>
      </c>
      <c r="I561">
        <v>5431367</v>
      </c>
      <c r="J561">
        <v>1371</v>
      </c>
      <c r="K561">
        <v>24033803512</v>
      </c>
      <c r="L561">
        <v>803512</v>
      </c>
      <c r="M561">
        <v>0</v>
      </c>
      <c r="N561">
        <v>803512</v>
      </c>
      <c r="O561">
        <v>76.900000000000006</v>
      </c>
      <c r="P561">
        <v>22.3</v>
      </c>
      <c r="Q561">
        <v>0.8</v>
      </c>
      <c r="R561">
        <v>6238</v>
      </c>
      <c r="S561">
        <v>7.9000000000000001E-2</v>
      </c>
      <c r="T561">
        <v>5.7000000000000002E-2</v>
      </c>
      <c r="U561">
        <v>81394</v>
      </c>
      <c r="V561">
        <v>0.91</v>
      </c>
      <c r="W561">
        <v>1.7000000000000001E-2</v>
      </c>
      <c r="X561">
        <v>0.57199999999999995</v>
      </c>
      <c r="Y561">
        <v>0.191</v>
      </c>
      <c r="Z561">
        <v>1191.4580000000001</v>
      </c>
      <c r="AA561">
        <v>250206.18</v>
      </c>
      <c r="AB561">
        <v>199978.43935599999</v>
      </c>
      <c r="AC561">
        <v>50227.740643999998</v>
      </c>
      <c r="AD561">
        <v>42.156534999999998</v>
      </c>
      <c r="AE561">
        <v>19.100000000000001</v>
      </c>
      <c r="AF561">
        <v>1191.4580000000001</v>
      </c>
      <c r="AG561">
        <v>193590.183999</v>
      </c>
      <c r="AH561">
        <v>56615.996001</v>
      </c>
      <c r="AI561">
        <v>47.518247000000002</v>
      </c>
      <c r="AJ561">
        <v>18.3</v>
      </c>
      <c r="AK561">
        <v>161376.66772100001</v>
      </c>
      <c r="AL561">
        <v>67935.14</v>
      </c>
      <c r="AM561">
        <v>62.213890999999997</v>
      </c>
      <c r="AN561" t="s">
        <v>1726</v>
      </c>
      <c r="AO561" t="s">
        <v>1727</v>
      </c>
      <c r="AR561">
        <v>0</v>
      </c>
      <c r="AS561">
        <v>0</v>
      </c>
      <c r="AT561">
        <v>560</v>
      </c>
    </row>
    <row r="562" spans="1:46" x14ac:dyDescent="0.25">
      <c r="A562">
        <v>51</v>
      </c>
      <c r="B562">
        <v>610</v>
      </c>
      <c r="C562">
        <v>500200</v>
      </c>
      <c r="D562">
        <v>51610500200</v>
      </c>
      <c r="E562">
        <v>5002</v>
      </c>
      <c r="F562" t="s">
        <v>1728</v>
      </c>
      <c r="G562" t="s">
        <v>47</v>
      </c>
      <c r="H562" t="s">
        <v>48</v>
      </c>
      <c r="I562">
        <v>1943951</v>
      </c>
      <c r="J562">
        <v>6</v>
      </c>
      <c r="K562">
        <v>51610500200</v>
      </c>
      <c r="L562">
        <v>500200</v>
      </c>
      <c r="M562">
        <v>0</v>
      </c>
      <c r="N562">
        <v>500200</v>
      </c>
      <c r="O562">
        <v>74.3</v>
      </c>
      <c r="P562">
        <v>22.2</v>
      </c>
      <c r="Q562">
        <v>3.5</v>
      </c>
      <c r="R562">
        <v>5823</v>
      </c>
      <c r="S562">
        <v>4.4999999999999998E-2</v>
      </c>
      <c r="T562">
        <v>5.5E-2</v>
      </c>
      <c r="U562">
        <v>117117</v>
      </c>
      <c r="V562">
        <v>0.10199999999999999</v>
      </c>
      <c r="W562">
        <v>0.159</v>
      </c>
      <c r="X562">
        <v>0.54</v>
      </c>
      <c r="Y562">
        <v>7.3999999999999996E-2</v>
      </c>
      <c r="Z562">
        <v>430.90199999999999</v>
      </c>
      <c r="AA562">
        <v>90489.42</v>
      </c>
      <c r="AB562">
        <v>47246.245308999998</v>
      </c>
      <c r="AC562">
        <v>43243.174691</v>
      </c>
      <c r="AD562">
        <v>100.35500999999999</v>
      </c>
      <c r="AE562">
        <v>7.4</v>
      </c>
      <c r="AF562">
        <v>430.90199999999999</v>
      </c>
      <c r="AG562">
        <v>51853.096195999999</v>
      </c>
      <c r="AH562">
        <v>38636.323804</v>
      </c>
      <c r="AI562">
        <v>89.663830000000004</v>
      </c>
      <c r="AJ562">
        <v>8.6</v>
      </c>
      <c r="AK562">
        <v>79041.849166999993</v>
      </c>
      <c r="AL562">
        <v>27078.71</v>
      </c>
      <c r="AM562">
        <v>53.585557000000001</v>
      </c>
      <c r="AN562" t="s">
        <v>1729</v>
      </c>
      <c r="AO562" t="s">
        <v>1730</v>
      </c>
      <c r="AR562">
        <v>0</v>
      </c>
      <c r="AS562">
        <v>0</v>
      </c>
      <c r="AT562">
        <v>561</v>
      </c>
    </row>
    <row r="563" spans="1:46" x14ac:dyDescent="0.25">
      <c r="A563">
        <v>51</v>
      </c>
      <c r="B563">
        <v>13</v>
      </c>
      <c r="C563">
        <v>101100</v>
      </c>
      <c r="D563">
        <v>51013101100</v>
      </c>
      <c r="E563">
        <v>1011</v>
      </c>
      <c r="F563" t="s">
        <v>1731</v>
      </c>
      <c r="G563" t="s">
        <v>47</v>
      </c>
      <c r="H563" t="s">
        <v>48</v>
      </c>
      <c r="I563">
        <v>2144844</v>
      </c>
      <c r="J563">
        <v>0</v>
      </c>
      <c r="K563">
        <v>51013101100</v>
      </c>
      <c r="L563">
        <v>101100</v>
      </c>
      <c r="M563">
        <v>0</v>
      </c>
      <c r="N563">
        <v>101100</v>
      </c>
      <c r="O563">
        <v>75.5</v>
      </c>
      <c r="P563">
        <v>23.6</v>
      </c>
      <c r="Q563">
        <v>0.8</v>
      </c>
      <c r="R563">
        <v>5667</v>
      </c>
      <c r="S563">
        <v>2.1000000000000001E-2</v>
      </c>
      <c r="T563">
        <v>0.02</v>
      </c>
      <c r="U563">
        <v>156971</v>
      </c>
      <c r="V563">
        <v>5.0000000000000001E-3</v>
      </c>
      <c r="W563">
        <v>6.8000000000000005E-2</v>
      </c>
      <c r="X563">
        <v>0.80900000000000005</v>
      </c>
      <c r="Y563">
        <v>2.1000000000000001E-2</v>
      </c>
      <c r="Z563">
        <v>118.88799299999999</v>
      </c>
      <c r="AA563">
        <v>24966.47853</v>
      </c>
      <c r="AB563">
        <v>11568.319923999999</v>
      </c>
      <c r="AC563">
        <v>13398.158606000001</v>
      </c>
      <c r="AD563">
        <v>112.69564099999999</v>
      </c>
      <c r="AE563">
        <v>2.1</v>
      </c>
      <c r="AF563">
        <v>119.00700000000001</v>
      </c>
      <c r="AG563">
        <v>13519.934061</v>
      </c>
      <c r="AH563">
        <v>11471.535938999999</v>
      </c>
      <c r="AI563">
        <v>96.393790999999993</v>
      </c>
      <c r="AJ563">
        <v>2.2000000000000002</v>
      </c>
      <c r="AK563">
        <v>17870.194262000001</v>
      </c>
      <c r="AL563">
        <v>7914.03</v>
      </c>
      <c r="AM563">
        <v>64.455910000000003</v>
      </c>
      <c r="AN563" t="s">
        <v>1732</v>
      </c>
      <c r="AO563" t="s">
        <v>1733</v>
      </c>
      <c r="AR563">
        <v>0</v>
      </c>
      <c r="AS563">
        <v>0</v>
      </c>
      <c r="AT563">
        <v>562</v>
      </c>
    </row>
    <row r="564" spans="1:46" x14ac:dyDescent="0.25">
      <c r="A564">
        <v>51</v>
      </c>
      <c r="B564">
        <v>59</v>
      </c>
      <c r="C564">
        <v>461500</v>
      </c>
      <c r="D564">
        <v>51059461500</v>
      </c>
      <c r="E564">
        <v>4615</v>
      </c>
      <c r="F564" t="s">
        <v>1734</v>
      </c>
      <c r="G564" t="s">
        <v>47</v>
      </c>
      <c r="H564" t="s">
        <v>48</v>
      </c>
      <c r="I564">
        <v>3200036</v>
      </c>
      <c r="J564">
        <v>12123</v>
      </c>
      <c r="K564">
        <v>51059461500</v>
      </c>
      <c r="L564">
        <v>461500</v>
      </c>
      <c r="M564">
        <v>0</v>
      </c>
      <c r="N564">
        <v>461500</v>
      </c>
      <c r="O564">
        <v>71.2</v>
      </c>
      <c r="P564">
        <v>28.7</v>
      </c>
      <c r="Q564">
        <v>0</v>
      </c>
      <c r="R564">
        <v>6434</v>
      </c>
      <c r="S564">
        <v>0.04</v>
      </c>
      <c r="T564">
        <v>0.02</v>
      </c>
      <c r="U564">
        <v>152113</v>
      </c>
      <c r="V564">
        <v>7.4999999999999997E-2</v>
      </c>
      <c r="W564">
        <v>0.11600000000000001</v>
      </c>
      <c r="X564">
        <v>0.72499999999999998</v>
      </c>
      <c r="Y564">
        <v>0.04</v>
      </c>
      <c r="Z564">
        <v>257.10264000000001</v>
      </c>
      <c r="AA564">
        <v>53991.554400000001</v>
      </c>
      <c r="AB564">
        <v>30730.547543000001</v>
      </c>
      <c r="AC564">
        <v>23261.006857</v>
      </c>
      <c r="AD564">
        <v>90.473620999999994</v>
      </c>
      <c r="AE564">
        <v>4</v>
      </c>
      <c r="AF564">
        <v>257.36</v>
      </c>
      <c r="AG564">
        <v>35128.086774000003</v>
      </c>
      <c r="AH564">
        <v>18917.513225999999</v>
      </c>
      <c r="AI564">
        <v>73.506034999999997</v>
      </c>
      <c r="AJ564">
        <v>4.3</v>
      </c>
      <c r="AK564">
        <v>46437.631935999998</v>
      </c>
      <c r="AL564">
        <v>11209.89</v>
      </c>
      <c r="AM564">
        <v>40.835693999999997</v>
      </c>
      <c r="AN564" t="s">
        <v>1735</v>
      </c>
      <c r="AO564" t="s">
        <v>1736</v>
      </c>
      <c r="AR564">
        <v>0</v>
      </c>
      <c r="AS564">
        <v>0</v>
      </c>
      <c r="AT564">
        <v>563</v>
      </c>
    </row>
    <row r="565" spans="1:46" x14ac:dyDescent="0.25">
      <c r="A565">
        <v>11</v>
      </c>
      <c r="B565">
        <v>1</v>
      </c>
      <c r="C565">
        <v>8002</v>
      </c>
      <c r="D565">
        <v>11001008002</v>
      </c>
      <c r="E565">
        <v>80.02</v>
      </c>
      <c r="F565" t="s">
        <v>1737</v>
      </c>
      <c r="G565" t="s">
        <v>47</v>
      </c>
      <c r="H565" t="s">
        <v>48</v>
      </c>
      <c r="I565">
        <v>578152</v>
      </c>
      <c r="J565">
        <v>0</v>
      </c>
      <c r="K565">
        <v>11001008002</v>
      </c>
      <c r="L565">
        <v>8002</v>
      </c>
      <c r="M565">
        <v>0</v>
      </c>
      <c r="N565">
        <v>8002</v>
      </c>
      <c r="O565">
        <v>51.9</v>
      </c>
      <c r="P565">
        <v>41.5</v>
      </c>
      <c r="Q565">
        <v>6.7</v>
      </c>
      <c r="R565">
        <v>3694</v>
      </c>
      <c r="S565">
        <v>7.8E-2</v>
      </c>
      <c r="T565">
        <v>0.08</v>
      </c>
      <c r="U565">
        <v>108478</v>
      </c>
      <c r="V565">
        <v>0.36499999999999999</v>
      </c>
      <c r="W565">
        <v>4.7E-2</v>
      </c>
      <c r="X565">
        <v>0.63</v>
      </c>
      <c r="Y565">
        <v>7.8E-2</v>
      </c>
      <c r="Z565">
        <v>288.42013200000002</v>
      </c>
      <c r="AA565">
        <v>60568.227720000003</v>
      </c>
      <c r="AB565">
        <v>21202.523955000001</v>
      </c>
      <c r="AC565">
        <v>39365.703764999998</v>
      </c>
      <c r="AD565">
        <v>136.48736500000001</v>
      </c>
      <c r="AE565">
        <v>7.8</v>
      </c>
      <c r="AF565">
        <v>288.13200000000001</v>
      </c>
      <c r="AG565">
        <v>20265.319006000002</v>
      </c>
      <c r="AH565">
        <v>40242.400994000003</v>
      </c>
      <c r="AI565">
        <v>139.66654500000001</v>
      </c>
      <c r="AJ565">
        <v>7.7</v>
      </c>
      <c r="AK565">
        <v>23688.324906000002</v>
      </c>
      <c r="AL565">
        <v>35671.75</v>
      </c>
      <c r="AM565">
        <v>126.197063</v>
      </c>
      <c r="AN565" t="s">
        <v>1738</v>
      </c>
      <c r="AO565" t="s">
        <v>1739</v>
      </c>
      <c r="AR565">
        <v>0</v>
      </c>
      <c r="AS565">
        <v>0</v>
      </c>
      <c r="AT565">
        <v>564</v>
      </c>
    </row>
    <row r="566" spans="1:46" x14ac:dyDescent="0.25">
      <c r="A566">
        <v>51</v>
      </c>
      <c r="B566">
        <v>13</v>
      </c>
      <c r="C566">
        <v>101701</v>
      </c>
      <c r="D566">
        <v>51013101701</v>
      </c>
      <c r="E566">
        <v>1017.01</v>
      </c>
      <c r="F566" t="s">
        <v>1740</v>
      </c>
      <c r="G566" t="s">
        <v>47</v>
      </c>
      <c r="H566" t="s">
        <v>48</v>
      </c>
      <c r="I566">
        <v>243867</v>
      </c>
      <c r="J566">
        <v>0</v>
      </c>
      <c r="K566">
        <v>51013101701</v>
      </c>
      <c r="L566">
        <v>101701</v>
      </c>
      <c r="M566">
        <v>0</v>
      </c>
      <c r="N566">
        <v>101701</v>
      </c>
      <c r="O566">
        <v>46.6</v>
      </c>
      <c r="P566">
        <v>41.1</v>
      </c>
      <c r="Q566">
        <v>12.2</v>
      </c>
      <c r="R566">
        <v>3686</v>
      </c>
      <c r="S566">
        <v>0.02</v>
      </c>
      <c r="T566">
        <v>0.192</v>
      </c>
      <c r="U566">
        <v>87233</v>
      </c>
      <c r="V566">
        <v>0.108</v>
      </c>
      <c r="W566">
        <v>0.191</v>
      </c>
      <c r="X566">
        <v>0.23799999999999999</v>
      </c>
      <c r="Y566">
        <v>0.121</v>
      </c>
      <c r="Z566">
        <v>445.55999400000002</v>
      </c>
      <c r="AA566">
        <v>93567.598740000001</v>
      </c>
      <c r="AB566">
        <v>67597.119667000006</v>
      </c>
      <c r="AC566">
        <v>25970.479072999999</v>
      </c>
      <c r="AD566">
        <v>58.287278000000001</v>
      </c>
      <c r="AE566">
        <v>12.1</v>
      </c>
      <c r="AF566">
        <v>445.55999400000002</v>
      </c>
      <c r="AG566">
        <v>64976.923568999999</v>
      </c>
      <c r="AH566">
        <v>28590.675170999999</v>
      </c>
      <c r="AI566">
        <v>64.167957999999999</v>
      </c>
      <c r="AJ566">
        <v>12.8</v>
      </c>
      <c r="AK566">
        <v>43019.597524999997</v>
      </c>
      <c r="AL566">
        <v>42808.24</v>
      </c>
      <c r="AM566">
        <v>104.741433</v>
      </c>
      <c r="AN566" t="s">
        <v>1741</v>
      </c>
      <c r="AO566" t="s">
        <v>1742</v>
      </c>
      <c r="AR566">
        <v>0</v>
      </c>
      <c r="AS566">
        <v>0</v>
      </c>
      <c r="AT566">
        <v>565</v>
      </c>
    </row>
    <row r="567" spans="1:46" x14ac:dyDescent="0.25">
      <c r="A567">
        <v>24</v>
      </c>
      <c r="B567">
        <v>33</v>
      </c>
      <c r="C567">
        <v>802204</v>
      </c>
      <c r="D567">
        <v>24033802204</v>
      </c>
      <c r="E567">
        <v>8022.04</v>
      </c>
      <c r="F567" t="s">
        <v>1743</v>
      </c>
      <c r="G567" t="s">
        <v>47</v>
      </c>
      <c r="H567" t="s">
        <v>48</v>
      </c>
      <c r="I567">
        <v>8003654</v>
      </c>
      <c r="J567">
        <v>1210</v>
      </c>
      <c r="K567">
        <v>24033802204</v>
      </c>
      <c r="L567">
        <v>802204</v>
      </c>
      <c r="M567">
        <v>0</v>
      </c>
      <c r="N567">
        <v>802204</v>
      </c>
      <c r="O567">
        <v>85.9</v>
      </c>
      <c r="P567">
        <v>14.1</v>
      </c>
      <c r="Q567">
        <v>0</v>
      </c>
      <c r="R567">
        <v>6005</v>
      </c>
      <c r="S567">
        <v>9.5000000000000001E-2</v>
      </c>
      <c r="T567">
        <v>6.5000000000000002E-2</v>
      </c>
      <c r="U567">
        <v>82786</v>
      </c>
      <c r="V567">
        <v>0.95399999999999996</v>
      </c>
      <c r="W567">
        <v>0.02</v>
      </c>
      <c r="X567">
        <v>0.94299999999999995</v>
      </c>
      <c r="Y567">
        <v>0.16600000000000001</v>
      </c>
      <c r="Z567">
        <v>996.83</v>
      </c>
      <c r="AA567">
        <v>209334.3</v>
      </c>
      <c r="AB567">
        <v>141077.726478</v>
      </c>
      <c r="AC567">
        <v>68256.573522000006</v>
      </c>
      <c r="AD567">
        <v>68.473635000000002</v>
      </c>
      <c r="AE567">
        <v>16.600000000000001</v>
      </c>
      <c r="AF567">
        <v>996.83</v>
      </c>
      <c r="AG567">
        <v>137878.37030800001</v>
      </c>
      <c r="AH567">
        <v>71455.929692000005</v>
      </c>
      <c r="AI567">
        <v>71.683165000000002</v>
      </c>
      <c r="AJ567">
        <v>17</v>
      </c>
      <c r="AK567">
        <v>142515.89426100001</v>
      </c>
      <c r="AL567">
        <v>64865.41</v>
      </c>
      <c r="AM567">
        <v>65.684490999999994</v>
      </c>
      <c r="AN567" t="s">
        <v>1744</v>
      </c>
      <c r="AO567" t="s">
        <v>1745</v>
      </c>
      <c r="AR567">
        <v>0</v>
      </c>
      <c r="AS567">
        <v>0</v>
      </c>
      <c r="AT567">
        <v>566</v>
      </c>
    </row>
    <row r="568" spans="1:46" x14ac:dyDescent="0.25">
      <c r="A568">
        <v>51</v>
      </c>
      <c r="B568">
        <v>59</v>
      </c>
      <c r="C568">
        <v>471401</v>
      </c>
      <c r="D568">
        <v>51059471401</v>
      </c>
      <c r="E568">
        <v>4714.01</v>
      </c>
      <c r="F568" t="s">
        <v>1746</v>
      </c>
      <c r="G568" t="s">
        <v>47</v>
      </c>
      <c r="H568" t="s">
        <v>48</v>
      </c>
      <c r="I568">
        <v>1376670</v>
      </c>
      <c r="J568">
        <v>0</v>
      </c>
      <c r="K568">
        <v>51059471401</v>
      </c>
      <c r="L568">
        <v>471401</v>
      </c>
      <c r="M568">
        <v>0</v>
      </c>
      <c r="N568">
        <v>471401</v>
      </c>
      <c r="O568">
        <v>85.2</v>
      </c>
      <c r="P568">
        <v>14.6</v>
      </c>
      <c r="Q568">
        <v>0.1</v>
      </c>
      <c r="R568">
        <v>3748</v>
      </c>
      <c r="S568">
        <v>4.1000000000000002E-2</v>
      </c>
      <c r="T568">
        <v>5.0999999999999997E-2</v>
      </c>
      <c r="U568">
        <v>102188</v>
      </c>
      <c r="V568">
        <v>4.8000000000000001E-2</v>
      </c>
      <c r="W568">
        <v>0.186</v>
      </c>
      <c r="X568">
        <v>0.72499999999999998</v>
      </c>
      <c r="Y568">
        <v>4.9000000000000002E-2</v>
      </c>
      <c r="Z568">
        <v>183.46834799999999</v>
      </c>
      <c r="AA568">
        <v>38528.353080000001</v>
      </c>
      <c r="AB568">
        <v>15454.168009999999</v>
      </c>
      <c r="AC568">
        <v>23074.18507</v>
      </c>
      <c r="AD568">
        <v>125.766571</v>
      </c>
      <c r="AE568">
        <v>4.9000000000000004</v>
      </c>
      <c r="AF568">
        <v>183.46834799999999</v>
      </c>
      <c r="AG568">
        <v>18896.653184999999</v>
      </c>
      <c r="AH568">
        <v>19631.699895000002</v>
      </c>
      <c r="AI568">
        <v>107.003198</v>
      </c>
      <c r="AJ568">
        <v>4.9000000000000004</v>
      </c>
      <c r="AK568">
        <v>28114.864312999998</v>
      </c>
      <c r="AL568">
        <v>8332.32</v>
      </c>
      <c r="AM568">
        <v>48.008825000000002</v>
      </c>
      <c r="AN568" t="s">
        <v>1747</v>
      </c>
      <c r="AO568" t="s">
        <v>1748</v>
      </c>
      <c r="AR568">
        <v>0</v>
      </c>
      <c r="AS568">
        <v>0</v>
      </c>
      <c r="AT568">
        <v>567</v>
      </c>
    </row>
    <row r="569" spans="1:46" x14ac:dyDescent="0.25">
      <c r="A569">
        <v>51</v>
      </c>
      <c r="B569">
        <v>13</v>
      </c>
      <c r="C569">
        <v>101802</v>
      </c>
      <c r="D569">
        <v>51013101802</v>
      </c>
      <c r="E569">
        <v>1018.02</v>
      </c>
      <c r="F569" t="s">
        <v>1749</v>
      </c>
      <c r="G569" t="s">
        <v>47</v>
      </c>
      <c r="H569" t="s">
        <v>48</v>
      </c>
      <c r="I569">
        <v>395703</v>
      </c>
      <c r="J569">
        <v>0</v>
      </c>
      <c r="K569">
        <v>51013101802</v>
      </c>
      <c r="L569">
        <v>101802</v>
      </c>
      <c r="M569">
        <v>0</v>
      </c>
      <c r="N569">
        <v>101802</v>
      </c>
      <c r="O569">
        <v>46.2</v>
      </c>
      <c r="P569">
        <v>42.6</v>
      </c>
      <c r="Q569">
        <v>11.2</v>
      </c>
      <c r="R569">
        <v>6538</v>
      </c>
      <c r="S569">
        <v>3.6999999999999998E-2</v>
      </c>
      <c r="T569">
        <v>0.105</v>
      </c>
      <c r="U569">
        <v>117741</v>
      </c>
      <c r="V569">
        <v>4.3999999999999997E-2</v>
      </c>
      <c r="W569">
        <v>0.17599999999999999</v>
      </c>
      <c r="X569">
        <v>0.22</v>
      </c>
      <c r="Y569">
        <v>0.104</v>
      </c>
      <c r="Z569">
        <v>679.952</v>
      </c>
      <c r="AA569">
        <v>142789.92000000001</v>
      </c>
      <c r="AB569">
        <v>104456.843211</v>
      </c>
      <c r="AC569">
        <v>38333.076788999999</v>
      </c>
      <c r="AD569">
        <v>56.376151</v>
      </c>
      <c r="AE569">
        <v>10.4</v>
      </c>
      <c r="AF569">
        <v>680.63195199999996</v>
      </c>
      <c r="AG569">
        <v>100096.048799</v>
      </c>
      <c r="AH569">
        <v>42836.661120999997</v>
      </c>
      <c r="AI569">
        <v>62.936599999999999</v>
      </c>
      <c r="AJ569">
        <v>11.2</v>
      </c>
      <c r="AK569">
        <v>69209.615887000007</v>
      </c>
      <c r="AL569">
        <v>62831.67</v>
      </c>
      <c r="AM569">
        <v>99.928216000000006</v>
      </c>
      <c r="AN569" t="s">
        <v>1750</v>
      </c>
      <c r="AO569" t="s">
        <v>1751</v>
      </c>
      <c r="AR569">
        <v>0</v>
      </c>
      <c r="AS569">
        <v>0</v>
      </c>
      <c r="AT569">
        <v>568</v>
      </c>
    </row>
    <row r="570" spans="1:46" x14ac:dyDescent="0.25">
      <c r="A570">
        <v>51</v>
      </c>
      <c r="B570">
        <v>59</v>
      </c>
      <c r="C570">
        <v>460701</v>
      </c>
      <c r="D570">
        <v>51059460701</v>
      </c>
      <c r="E570">
        <v>4607.01</v>
      </c>
      <c r="F570" t="s">
        <v>1752</v>
      </c>
      <c r="G570" t="s">
        <v>47</v>
      </c>
      <c r="H570" t="s">
        <v>48</v>
      </c>
      <c r="I570">
        <v>1704470</v>
      </c>
      <c r="J570">
        <v>3540</v>
      </c>
      <c r="K570">
        <v>51059460701</v>
      </c>
      <c r="L570">
        <v>460701</v>
      </c>
      <c r="M570">
        <v>0</v>
      </c>
      <c r="N570">
        <v>460701</v>
      </c>
      <c r="O570">
        <v>91.7</v>
      </c>
      <c r="P570">
        <v>5.8</v>
      </c>
      <c r="Q570">
        <v>2.5</v>
      </c>
      <c r="R570">
        <v>3487</v>
      </c>
      <c r="S570">
        <v>8.0000000000000002E-3</v>
      </c>
      <c r="T570">
        <v>8.5000000000000006E-2</v>
      </c>
      <c r="U570">
        <v>107065</v>
      </c>
      <c r="V570">
        <v>6.6000000000000003E-2</v>
      </c>
      <c r="W570">
        <v>0.23400000000000001</v>
      </c>
      <c r="X570">
        <v>0.55900000000000005</v>
      </c>
      <c r="Y570">
        <v>4.8000000000000001E-2</v>
      </c>
      <c r="Z570">
        <v>167.376</v>
      </c>
      <c r="AA570">
        <v>35148.959999999999</v>
      </c>
      <c r="AB570">
        <v>19360.369352999998</v>
      </c>
      <c r="AC570">
        <v>15788.590647000001</v>
      </c>
      <c r="AD570">
        <v>94.330074999999994</v>
      </c>
      <c r="AE570">
        <v>4.8</v>
      </c>
      <c r="AF570">
        <v>167.376</v>
      </c>
      <c r="AG570">
        <v>22244.578301000001</v>
      </c>
      <c r="AH570">
        <v>12904.381699</v>
      </c>
      <c r="AI570">
        <v>77.098159999999993</v>
      </c>
      <c r="AJ570">
        <v>6</v>
      </c>
      <c r="AK570">
        <v>34747.002226999997</v>
      </c>
      <c r="AL570">
        <v>10965.8</v>
      </c>
      <c r="AM570">
        <v>50.375771</v>
      </c>
      <c r="AN570" t="s">
        <v>1753</v>
      </c>
      <c r="AO570" t="s">
        <v>1754</v>
      </c>
      <c r="AR570">
        <v>0</v>
      </c>
      <c r="AS570">
        <v>0</v>
      </c>
      <c r="AT570">
        <v>569</v>
      </c>
    </row>
    <row r="571" spans="1:46" x14ac:dyDescent="0.25">
      <c r="A571">
        <v>51</v>
      </c>
      <c r="B571">
        <v>59</v>
      </c>
      <c r="C571">
        <v>491602</v>
      </c>
      <c r="D571">
        <v>51059491602</v>
      </c>
      <c r="E571">
        <v>4916.0200000000004</v>
      </c>
      <c r="F571" t="s">
        <v>1755</v>
      </c>
      <c r="G571" t="s">
        <v>47</v>
      </c>
      <c r="H571" t="s">
        <v>48</v>
      </c>
      <c r="I571">
        <v>2228158</v>
      </c>
      <c r="J571">
        <v>12305</v>
      </c>
      <c r="K571">
        <v>51059491602</v>
      </c>
      <c r="L571">
        <v>491602</v>
      </c>
      <c r="M571">
        <v>0</v>
      </c>
      <c r="N571">
        <v>491602</v>
      </c>
      <c r="O571">
        <v>98.5</v>
      </c>
      <c r="P571">
        <v>0.6</v>
      </c>
      <c r="Q571">
        <v>0.9</v>
      </c>
      <c r="R571">
        <v>5793</v>
      </c>
      <c r="S571">
        <v>5.5E-2</v>
      </c>
      <c r="T571">
        <v>8.5000000000000006E-2</v>
      </c>
      <c r="U571">
        <v>103241</v>
      </c>
      <c r="V571">
        <v>5.1999999999999998E-2</v>
      </c>
      <c r="W571">
        <v>0.24299999999999999</v>
      </c>
      <c r="X571">
        <v>0.878</v>
      </c>
      <c r="Y571">
        <v>3.7999999999999999E-2</v>
      </c>
      <c r="Z571">
        <v>220.13399999999999</v>
      </c>
      <c r="AA571">
        <v>46228.14</v>
      </c>
      <c r="AB571">
        <v>35141.166418000001</v>
      </c>
      <c r="AC571">
        <v>11086.973582000001</v>
      </c>
      <c r="AD571">
        <v>50.364657999999999</v>
      </c>
      <c r="AE571">
        <v>3.8</v>
      </c>
      <c r="AF571">
        <v>220.13399999999999</v>
      </c>
      <c r="AG571">
        <v>38166.242644999998</v>
      </c>
      <c r="AH571">
        <v>8061.8973550000001</v>
      </c>
      <c r="AI571">
        <v>36.622681</v>
      </c>
      <c r="AJ571">
        <v>3.6</v>
      </c>
      <c r="AK571">
        <v>39935.917006999996</v>
      </c>
      <c r="AL571">
        <v>4040.6</v>
      </c>
      <c r="AM571">
        <v>19.294993000000002</v>
      </c>
      <c r="AN571" t="s">
        <v>1756</v>
      </c>
      <c r="AO571" t="s">
        <v>1757</v>
      </c>
      <c r="AR571">
        <v>0</v>
      </c>
      <c r="AS571">
        <v>0</v>
      </c>
      <c r="AT571">
        <v>570</v>
      </c>
    </row>
    <row r="572" spans="1:46" x14ac:dyDescent="0.25">
      <c r="A572">
        <v>24</v>
      </c>
      <c r="B572">
        <v>33</v>
      </c>
      <c r="C572">
        <v>802804</v>
      </c>
      <c r="D572">
        <v>24033802804</v>
      </c>
      <c r="E572">
        <v>8028.04</v>
      </c>
      <c r="F572" t="s">
        <v>1758</v>
      </c>
      <c r="G572" t="s">
        <v>47</v>
      </c>
      <c r="H572" t="s">
        <v>48</v>
      </c>
      <c r="I572">
        <v>5303032</v>
      </c>
      <c r="J572">
        <v>0</v>
      </c>
      <c r="K572">
        <v>24033802804</v>
      </c>
      <c r="L572">
        <v>802804</v>
      </c>
      <c r="M572">
        <v>0</v>
      </c>
      <c r="N572">
        <v>802804</v>
      </c>
      <c r="O572">
        <v>62.2</v>
      </c>
      <c r="P572">
        <v>37.799999999999997</v>
      </c>
      <c r="Q572">
        <v>0</v>
      </c>
      <c r="R572">
        <v>5388</v>
      </c>
      <c r="S572">
        <v>0.14699999999999999</v>
      </c>
      <c r="T572">
        <v>0.104</v>
      </c>
      <c r="U572">
        <v>63364</v>
      </c>
      <c r="V572">
        <v>0.98199999999999998</v>
      </c>
      <c r="W572">
        <v>1.7999999999999999E-2</v>
      </c>
      <c r="X572">
        <v>0.58699999999999997</v>
      </c>
      <c r="Y572">
        <v>0.24399999999999999</v>
      </c>
      <c r="Z572">
        <v>1314.672</v>
      </c>
      <c r="AA572">
        <v>276081.12</v>
      </c>
      <c r="AB572">
        <v>178420.366427</v>
      </c>
      <c r="AC572">
        <v>97660.753572999995</v>
      </c>
      <c r="AD572">
        <v>74.285262000000003</v>
      </c>
      <c r="AE572">
        <v>24.4</v>
      </c>
      <c r="AF572">
        <v>1314.672</v>
      </c>
      <c r="AG572">
        <v>176838.10492700001</v>
      </c>
      <c r="AH572">
        <v>99243.015073000002</v>
      </c>
      <c r="AI572">
        <v>75.488803000000004</v>
      </c>
      <c r="AJ572">
        <v>19.8</v>
      </c>
      <c r="AK572">
        <v>126079.082473</v>
      </c>
      <c r="AL572">
        <v>96207.6</v>
      </c>
      <c r="AM572">
        <v>90.889816999999994</v>
      </c>
      <c r="AN572" t="s">
        <v>1759</v>
      </c>
      <c r="AO572" t="s">
        <v>1760</v>
      </c>
      <c r="AR572">
        <v>0</v>
      </c>
      <c r="AS572">
        <v>0</v>
      </c>
      <c r="AT572">
        <v>571</v>
      </c>
    </row>
    <row r="573" spans="1:46" x14ac:dyDescent="0.25">
      <c r="A573">
        <v>24</v>
      </c>
      <c r="B573">
        <v>33</v>
      </c>
      <c r="C573">
        <v>802700</v>
      </c>
      <c r="D573">
        <v>24033802700</v>
      </c>
      <c r="E573">
        <v>8027</v>
      </c>
      <c r="F573" t="s">
        <v>1761</v>
      </c>
      <c r="G573" t="s">
        <v>47</v>
      </c>
      <c r="H573" t="s">
        <v>48</v>
      </c>
      <c r="I573">
        <v>1112499</v>
      </c>
      <c r="J573">
        <v>0</v>
      </c>
      <c r="K573">
        <v>24033802700</v>
      </c>
      <c r="L573">
        <v>802700</v>
      </c>
      <c r="M573">
        <v>0</v>
      </c>
      <c r="N573">
        <v>802700</v>
      </c>
      <c r="O573">
        <v>67.400000000000006</v>
      </c>
      <c r="P573">
        <v>31.2</v>
      </c>
      <c r="Q573">
        <v>1.4</v>
      </c>
      <c r="R573">
        <v>2204</v>
      </c>
      <c r="S573">
        <v>0.13500000000000001</v>
      </c>
      <c r="T573">
        <v>0.186</v>
      </c>
      <c r="U573">
        <v>42379</v>
      </c>
      <c r="V573">
        <v>0.94</v>
      </c>
      <c r="W573">
        <v>3.2000000000000001E-2</v>
      </c>
      <c r="X573">
        <v>0.66800000000000004</v>
      </c>
      <c r="Y573">
        <v>0.245</v>
      </c>
      <c r="Z573">
        <v>539.98</v>
      </c>
      <c r="AA573">
        <v>113395.8</v>
      </c>
      <c r="AB573">
        <v>50470.732562999998</v>
      </c>
      <c r="AC573">
        <v>62925.067436999998</v>
      </c>
      <c r="AD573">
        <v>116.532219</v>
      </c>
      <c r="AE573">
        <v>24.5</v>
      </c>
      <c r="AF573">
        <v>539.98</v>
      </c>
      <c r="AG573">
        <v>57881.017768999998</v>
      </c>
      <c r="AH573">
        <v>55514.782230999997</v>
      </c>
      <c r="AI573">
        <v>102.80896</v>
      </c>
      <c r="AJ573">
        <v>24.1</v>
      </c>
      <c r="AK573">
        <v>47817.266000000003</v>
      </c>
      <c r="AL573">
        <v>71369.279999999999</v>
      </c>
      <c r="AM573">
        <v>125.748666</v>
      </c>
      <c r="AN573" t="s">
        <v>1762</v>
      </c>
      <c r="AO573" t="s">
        <v>1763</v>
      </c>
      <c r="AR573">
        <v>0</v>
      </c>
      <c r="AS573">
        <v>0</v>
      </c>
      <c r="AT573">
        <v>572</v>
      </c>
    </row>
    <row r="574" spans="1:46" x14ac:dyDescent="0.25">
      <c r="A574">
        <v>11</v>
      </c>
      <c r="B574">
        <v>1</v>
      </c>
      <c r="C574">
        <v>6600</v>
      </c>
      <c r="D574">
        <v>11001006600</v>
      </c>
      <c r="E574">
        <v>66</v>
      </c>
      <c r="F574" t="s">
        <v>1764</v>
      </c>
      <c r="G574" t="s">
        <v>47</v>
      </c>
      <c r="H574" t="s">
        <v>48</v>
      </c>
      <c r="I574">
        <v>296241</v>
      </c>
      <c r="J574">
        <v>0</v>
      </c>
      <c r="K574">
        <v>11001006600</v>
      </c>
      <c r="L574">
        <v>6600</v>
      </c>
      <c r="M574">
        <v>0</v>
      </c>
      <c r="N574">
        <v>6600</v>
      </c>
      <c r="O574">
        <v>40.9</v>
      </c>
      <c r="P574">
        <v>45</v>
      </c>
      <c r="Q574">
        <v>14.1</v>
      </c>
      <c r="R574">
        <v>1869</v>
      </c>
      <c r="S574">
        <v>0.03</v>
      </c>
      <c r="T574">
        <v>4.2000000000000003E-2</v>
      </c>
      <c r="U574">
        <v>158286</v>
      </c>
      <c r="V574">
        <v>3.5000000000000003E-2</v>
      </c>
      <c r="W574">
        <v>3.3000000000000002E-2</v>
      </c>
      <c r="X574">
        <v>0.59399999999999997</v>
      </c>
      <c r="Y574">
        <v>8.9999999999999993E-3</v>
      </c>
      <c r="Z574">
        <v>16.821000000000002</v>
      </c>
      <c r="AA574">
        <v>3532.41</v>
      </c>
      <c r="AB574">
        <v>1635.9418740000001</v>
      </c>
      <c r="AC574">
        <v>1896.468126</v>
      </c>
      <c r="AD574">
        <v>112.744077</v>
      </c>
      <c r="AE574">
        <v>0.9</v>
      </c>
      <c r="AF574">
        <v>16.804179000000001</v>
      </c>
      <c r="AG574">
        <v>1473.797016</v>
      </c>
      <c r="AH574">
        <v>2055.0805740000001</v>
      </c>
      <c r="AI574">
        <v>122.295804</v>
      </c>
      <c r="AJ574">
        <v>0.2</v>
      </c>
      <c r="AK574">
        <v>355.68435299999999</v>
      </c>
      <c r="AL574">
        <v>450.3</v>
      </c>
      <c r="AM574">
        <v>117.325598</v>
      </c>
      <c r="AN574" t="s">
        <v>1765</v>
      </c>
      <c r="AO574" t="s">
        <v>1766</v>
      </c>
      <c r="AR574">
        <v>0</v>
      </c>
      <c r="AS574">
        <v>0</v>
      </c>
      <c r="AT574">
        <v>573</v>
      </c>
    </row>
    <row r="575" spans="1:46" x14ac:dyDescent="0.25">
      <c r="A575">
        <v>11</v>
      </c>
      <c r="B575">
        <v>1</v>
      </c>
      <c r="C575">
        <v>6700</v>
      </c>
      <c r="D575">
        <v>11001006700</v>
      </c>
      <c r="E575">
        <v>67</v>
      </c>
      <c r="F575" t="s">
        <v>1767</v>
      </c>
      <c r="G575" t="s">
        <v>47</v>
      </c>
      <c r="H575" t="s">
        <v>48</v>
      </c>
      <c r="I575">
        <v>428312</v>
      </c>
      <c r="J575">
        <v>0</v>
      </c>
      <c r="K575">
        <v>11001006700</v>
      </c>
      <c r="L575">
        <v>6700</v>
      </c>
      <c r="M575">
        <v>0</v>
      </c>
      <c r="N575">
        <v>6700</v>
      </c>
      <c r="O575">
        <v>46.5</v>
      </c>
      <c r="P575">
        <v>48.2</v>
      </c>
      <c r="Q575">
        <v>5.2</v>
      </c>
      <c r="R575">
        <v>3979</v>
      </c>
      <c r="S575">
        <v>3.5999999999999997E-2</v>
      </c>
      <c r="T575">
        <v>4.5999999999999999E-2</v>
      </c>
      <c r="U575">
        <v>137143</v>
      </c>
      <c r="V575">
        <v>0.124</v>
      </c>
      <c r="W575">
        <v>2.3E-2</v>
      </c>
      <c r="X575">
        <v>0.63</v>
      </c>
      <c r="Y575">
        <v>2.5000000000000001E-2</v>
      </c>
      <c r="Z575">
        <v>99.375524999999996</v>
      </c>
      <c r="AA575">
        <v>20868.860250000002</v>
      </c>
      <c r="AB575">
        <v>8568.6558359999999</v>
      </c>
      <c r="AC575">
        <v>12300.204414</v>
      </c>
      <c r="AD575">
        <v>123.77498799999999</v>
      </c>
      <c r="AE575">
        <v>2.5</v>
      </c>
      <c r="AF575">
        <v>99.474999999999994</v>
      </c>
      <c r="AG575">
        <v>8155.1633099999999</v>
      </c>
      <c r="AH575">
        <v>12734.58669</v>
      </c>
      <c r="AI575">
        <v>128.01796100000001</v>
      </c>
      <c r="AJ575">
        <v>1.1000000000000001</v>
      </c>
      <c r="AK575">
        <v>4081.260804</v>
      </c>
      <c r="AL575">
        <v>5479.83</v>
      </c>
      <c r="AM575">
        <v>120.359094</v>
      </c>
      <c r="AN575" t="s">
        <v>1768</v>
      </c>
      <c r="AO575" t="s">
        <v>1769</v>
      </c>
      <c r="AR575">
        <v>0</v>
      </c>
      <c r="AS575">
        <v>0</v>
      </c>
      <c r="AT575">
        <v>574</v>
      </c>
    </row>
    <row r="576" spans="1:46" x14ac:dyDescent="0.25">
      <c r="A576">
        <v>11</v>
      </c>
      <c r="B576">
        <v>1</v>
      </c>
      <c r="C576">
        <v>6801</v>
      </c>
      <c r="D576">
        <v>11001006801</v>
      </c>
      <c r="E576">
        <v>68.010000000000005</v>
      </c>
      <c r="F576" t="s">
        <v>1770</v>
      </c>
      <c r="G576" t="s">
        <v>47</v>
      </c>
      <c r="H576" t="s">
        <v>48</v>
      </c>
      <c r="I576">
        <v>245889</v>
      </c>
      <c r="J576">
        <v>0</v>
      </c>
      <c r="K576">
        <v>11001006801</v>
      </c>
      <c r="L576">
        <v>6801</v>
      </c>
      <c r="M576">
        <v>0</v>
      </c>
      <c r="N576">
        <v>6801</v>
      </c>
      <c r="O576">
        <v>45.2</v>
      </c>
      <c r="P576">
        <v>51.3</v>
      </c>
      <c r="Q576">
        <v>3.5</v>
      </c>
      <c r="R576">
        <v>2005</v>
      </c>
      <c r="S576">
        <v>0.13700000000000001</v>
      </c>
      <c r="T576">
        <v>0.16200000000000001</v>
      </c>
      <c r="U576">
        <v>85114</v>
      </c>
      <c r="V576">
        <v>0.624</v>
      </c>
      <c r="W576">
        <v>2.8000000000000001E-2</v>
      </c>
      <c r="X576">
        <v>0.55800000000000005</v>
      </c>
      <c r="Y576">
        <v>0.16200000000000001</v>
      </c>
      <c r="Z576">
        <v>324.81</v>
      </c>
      <c r="AA576">
        <v>68210.100000000006</v>
      </c>
      <c r="AB576">
        <v>26196.408125999998</v>
      </c>
      <c r="AC576">
        <v>42013.691873999996</v>
      </c>
      <c r="AD576">
        <v>129.34851699999999</v>
      </c>
      <c r="AE576">
        <v>16.2</v>
      </c>
      <c r="AF576">
        <v>324.81</v>
      </c>
      <c r="AG576">
        <v>25641.686541999999</v>
      </c>
      <c r="AH576">
        <v>42568.413458000003</v>
      </c>
      <c r="AI576">
        <v>131.05635100000001</v>
      </c>
      <c r="AJ576">
        <v>12.6</v>
      </c>
      <c r="AK576">
        <v>22967.539139</v>
      </c>
      <c r="AL576">
        <v>29899.54</v>
      </c>
      <c r="AM576">
        <v>118.76773900000001</v>
      </c>
      <c r="AN576" t="s">
        <v>1771</v>
      </c>
      <c r="AO576" t="s">
        <v>1772</v>
      </c>
      <c r="AR576">
        <v>0</v>
      </c>
      <c r="AS576">
        <v>0</v>
      </c>
      <c r="AT576">
        <v>575</v>
      </c>
    </row>
    <row r="577" spans="1:46" x14ac:dyDescent="0.25">
      <c r="A577">
        <v>11</v>
      </c>
      <c r="B577">
        <v>1</v>
      </c>
      <c r="C577">
        <v>7708</v>
      </c>
      <c r="D577">
        <v>11001007708</v>
      </c>
      <c r="E577">
        <v>77.08</v>
      </c>
      <c r="F577" t="s">
        <v>1773</v>
      </c>
      <c r="G577" t="s">
        <v>47</v>
      </c>
      <c r="H577" t="s">
        <v>48</v>
      </c>
      <c r="I577">
        <v>732061</v>
      </c>
      <c r="J577">
        <v>124342</v>
      </c>
      <c r="K577">
        <v>11001007708</v>
      </c>
      <c r="L577">
        <v>7708</v>
      </c>
      <c r="M577">
        <v>0</v>
      </c>
      <c r="N577">
        <v>7708</v>
      </c>
      <c r="O577">
        <v>42.2</v>
      </c>
      <c r="P577">
        <v>57.8</v>
      </c>
      <c r="Q577">
        <v>0</v>
      </c>
      <c r="R577">
        <v>2793</v>
      </c>
      <c r="S577">
        <v>0.42299999999999999</v>
      </c>
      <c r="T577">
        <v>0.41299999999999998</v>
      </c>
      <c r="U577">
        <v>26761</v>
      </c>
      <c r="V577">
        <v>0.99099999999999999</v>
      </c>
      <c r="W577">
        <v>0</v>
      </c>
      <c r="X577">
        <v>0.155</v>
      </c>
      <c r="Y577">
        <v>0.44700000000000001</v>
      </c>
      <c r="Z577">
        <v>1248.471</v>
      </c>
      <c r="AA577">
        <v>262178.90999999997</v>
      </c>
      <c r="AB577">
        <v>91183.336037000001</v>
      </c>
      <c r="AC577">
        <v>170995.573963</v>
      </c>
      <c r="AD577">
        <v>136.96399400000001</v>
      </c>
      <c r="AE577">
        <v>44.7</v>
      </c>
      <c r="AF577">
        <v>1248.471</v>
      </c>
      <c r="AG577">
        <v>86774.394245999996</v>
      </c>
      <c r="AH577">
        <v>175404.51575399999</v>
      </c>
      <c r="AI577">
        <v>140.49546699999999</v>
      </c>
      <c r="AJ577">
        <v>35.9</v>
      </c>
      <c r="AK577">
        <v>70997.944493000003</v>
      </c>
      <c r="AL577">
        <v>132856.62</v>
      </c>
      <c r="AM577">
        <v>136.86173700000001</v>
      </c>
      <c r="AN577" t="s">
        <v>1774</v>
      </c>
      <c r="AO577" t="s">
        <v>1775</v>
      </c>
      <c r="AR577">
        <v>0</v>
      </c>
      <c r="AS577">
        <v>0</v>
      </c>
      <c r="AT577">
        <v>576</v>
      </c>
    </row>
    <row r="578" spans="1:46" x14ac:dyDescent="0.25">
      <c r="A578">
        <v>11</v>
      </c>
      <c r="B578">
        <v>1</v>
      </c>
      <c r="C578">
        <v>7703</v>
      </c>
      <c r="D578">
        <v>11001007703</v>
      </c>
      <c r="E578">
        <v>77.03</v>
      </c>
      <c r="F578" t="s">
        <v>1776</v>
      </c>
      <c r="G578" t="s">
        <v>47</v>
      </c>
      <c r="H578" t="s">
        <v>48</v>
      </c>
      <c r="I578">
        <v>1010272</v>
      </c>
      <c r="J578">
        <v>1059</v>
      </c>
      <c r="K578">
        <v>11001007703</v>
      </c>
      <c r="L578">
        <v>7703</v>
      </c>
      <c r="M578">
        <v>0</v>
      </c>
      <c r="N578">
        <v>7703</v>
      </c>
      <c r="O578">
        <v>34.1</v>
      </c>
      <c r="P578">
        <v>60.5</v>
      </c>
      <c r="Q578">
        <v>5.4</v>
      </c>
      <c r="R578">
        <v>5216</v>
      </c>
      <c r="S578">
        <v>0.18099999999999999</v>
      </c>
      <c r="T578">
        <v>0.312</v>
      </c>
      <c r="U578">
        <v>31737</v>
      </c>
      <c r="V578">
        <v>0.97899999999999998</v>
      </c>
      <c r="W578">
        <v>2.1000000000000001E-2</v>
      </c>
      <c r="X578">
        <v>0.28799999999999998</v>
      </c>
      <c r="Y578">
        <v>0.28599999999999998</v>
      </c>
      <c r="Z578">
        <v>1491.7760000000001</v>
      </c>
      <c r="AA578">
        <v>313272.96000000002</v>
      </c>
      <c r="AB578">
        <v>147443.54920400001</v>
      </c>
      <c r="AC578">
        <v>165829.41079600001</v>
      </c>
      <c r="AD578">
        <v>111.162407</v>
      </c>
      <c r="AE578">
        <v>28.6</v>
      </c>
      <c r="AF578">
        <v>1491.7760000000001</v>
      </c>
      <c r="AG578">
        <v>119267.326252</v>
      </c>
      <c r="AH578">
        <v>194005.63374799999</v>
      </c>
      <c r="AI578">
        <v>130.05011099999999</v>
      </c>
      <c r="AJ578">
        <v>27.4</v>
      </c>
      <c r="AK578">
        <v>92339.636205999996</v>
      </c>
      <c r="AL578">
        <v>221541.06</v>
      </c>
      <c r="AM578">
        <v>148.22072</v>
      </c>
      <c r="AN578" t="s">
        <v>1777</v>
      </c>
      <c r="AO578" t="s">
        <v>1778</v>
      </c>
      <c r="AR578">
        <v>0</v>
      </c>
      <c r="AS578">
        <v>0</v>
      </c>
      <c r="AT578">
        <v>577</v>
      </c>
    </row>
    <row r="579" spans="1:46" x14ac:dyDescent="0.25">
      <c r="A579">
        <v>11</v>
      </c>
      <c r="B579">
        <v>1</v>
      </c>
      <c r="C579">
        <v>9906</v>
      </c>
      <c r="D579">
        <v>11001009906</v>
      </c>
      <c r="E579">
        <v>99.06</v>
      </c>
      <c r="F579" t="s">
        <v>1779</v>
      </c>
      <c r="G579" t="s">
        <v>47</v>
      </c>
      <c r="H579" t="s">
        <v>48</v>
      </c>
      <c r="I579">
        <v>247973</v>
      </c>
      <c r="J579">
        <v>0</v>
      </c>
      <c r="K579">
        <v>11001009906</v>
      </c>
      <c r="L579">
        <v>9906</v>
      </c>
      <c r="M579">
        <v>0</v>
      </c>
      <c r="N579">
        <v>9906</v>
      </c>
      <c r="O579">
        <v>51.2</v>
      </c>
      <c r="P579">
        <v>46.9</v>
      </c>
      <c r="Q579">
        <v>1.9</v>
      </c>
      <c r="R579">
        <v>1213</v>
      </c>
      <c r="S579">
        <v>0.161</v>
      </c>
      <c r="T579">
        <v>0.19500000000000001</v>
      </c>
      <c r="U579">
        <v>42240</v>
      </c>
      <c r="V579">
        <v>0.97799999999999998</v>
      </c>
      <c r="W579">
        <v>1.2E-2</v>
      </c>
      <c r="X579">
        <v>0.499</v>
      </c>
      <c r="Y579">
        <v>0.23200000000000001</v>
      </c>
      <c r="Z579">
        <v>281.416</v>
      </c>
      <c r="AA579">
        <v>59097.36</v>
      </c>
      <c r="AB579">
        <v>23653.772636999998</v>
      </c>
      <c r="AC579">
        <v>35443.587362999999</v>
      </c>
      <c r="AD579">
        <v>125.947307</v>
      </c>
      <c r="AE579">
        <v>23.2</v>
      </c>
      <c r="AF579">
        <v>281.416</v>
      </c>
      <c r="AG579">
        <v>24794.362114</v>
      </c>
      <c r="AH579">
        <v>34302.997885999997</v>
      </c>
      <c r="AI579">
        <v>121.89427000000001</v>
      </c>
      <c r="AJ579">
        <v>20.9</v>
      </c>
      <c r="AK579">
        <v>31267.518924</v>
      </c>
      <c r="AL579">
        <v>32592.43</v>
      </c>
      <c r="AM579">
        <v>107.178451</v>
      </c>
      <c r="AN579" t="s">
        <v>1780</v>
      </c>
      <c r="AO579" t="s">
        <v>1781</v>
      </c>
      <c r="AR579">
        <v>0</v>
      </c>
      <c r="AS579">
        <v>0</v>
      </c>
      <c r="AT579">
        <v>578</v>
      </c>
    </row>
    <row r="580" spans="1:46" x14ac:dyDescent="0.25">
      <c r="A580">
        <v>11</v>
      </c>
      <c r="B580">
        <v>1</v>
      </c>
      <c r="C580">
        <v>9903</v>
      </c>
      <c r="D580">
        <v>11001009903</v>
      </c>
      <c r="E580">
        <v>99.03</v>
      </c>
      <c r="F580" t="s">
        <v>1782</v>
      </c>
      <c r="G580" t="s">
        <v>47</v>
      </c>
      <c r="H580" t="s">
        <v>48</v>
      </c>
      <c r="I580">
        <v>375868</v>
      </c>
      <c r="J580">
        <v>0</v>
      </c>
      <c r="K580">
        <v>11001009903</v>
      </c>
      <c r="L580">
        <v>9903</v>
      </c>
      <c r="M580">
        <v>0</v>
      </c>
      <c r="N580">
        <v>9903</v>
      </c>
      <c r="O580">
        <v>75.099999999999994</v>
      </c>
      <c r="P580">
        <v>24.9</v>
      </c>
      <c r="Q580">
        <v>0</v>
      </c>
      <c r="R580">
        <v>1515</v>
      </c>
      <c r="S580">
        <v>0.09</v>
      </c>
      <c r="T580">
        <v>0.16600000000000001</v>
      </c>
      <c r="U580">
        <v>62219</v>
      </c>
      <c r="V580">
        <v>0.95699999999999996</v>
      </c>
      <c r="W580">
        <v>1.4999999999999999E-2</v>
      </c>
      <c r="X580">
        <v>0.61599999999999999</v>
      </c>
      <c r="Y580">
        <v>0.17</v>
      </c>
      <c r="Z580">
        <v>257.55</v>
      </c>
      <c r="AA580">
        <v>54085.5</v>
      </c>
      <c r="AB580">
        <v>19909.040088000002</v>
      </c>
      <c r="AC580">
        <v>34176.459911999998</v>
      </c>
      <c r="AD580">
        <v>132.69834900000001</v>
      </c>
      <c r="AE580">
        <v>17</v>
      </c>
      <c r="AF580">
        <v>257.55</v>
      </c>
      <c r="AG580">
        <v>21558.184236000001</v>
      </c>
      <c r="AH580">
        <v>32527.315763999999</v>
      </c>
      <c r="AI580">
        <v>126.29515000000001</v>
      </c>
      <c r="AJ580">
        <v>17.5</v>
      </c>
      <c r="AK580">
        <v>17123.386226999999</v>
      </c>
      <c r="AL580">
        <v>31349.86</v>
      </c>
      <c r="AM580">
        <v>135.816587</v>
      </c>
      <c r="AN580" t="s">
        <v>1783</v>
      </c>
      <c r="AO580" t="s">
        <v>1784</v>
      </c>
      <c r="AR580">
        <v>0</v>
      </c>
      <c r="AS580">
        <v>0</v>
      </c>
      <c r="AT580">
        <v>579</v>
      </c>
    </row>
    <row r="581" spans="1:46" x14ac:dyDescent="0.25">
      <c r="A581">
        <v>11</v>
      </c>
      <c r="B581">
        <v>1</v>
      </c>
      <c r="C581">
        <v>9904</v>
      </c>
      <c r="D581">
        <v>11001009904</v>
      </c>
      <c r="E581">
        <v>99.04</v>
      </c>
      <c r="F581" t="s">
        <v>1785</v>
      </c>
      <c r="G581" t="s">
        <v>47</v>
      </c>
      <c r="H581" t="s">
        <v>48</v>
      </c>
      <c r="I581">
        <v>424831</v>
      </c>
      <c r="J581">
        <v>0</v>
      </c>
      <c r="K581">
        <v>11001009904</v>
      </c>
      <c r="L581">
        <v>9904</v>
      </c>
      <c r="M581">
        <v>0</v>
      </c>
      <c r="N581">
        <v>9904</v>
      </c>
      <c r="O581">
        <v>50.7</v>
      </c>
      <c r="P581">
        <v>46</v>
      </c>
      <c r="Q581">
        <v>3.2</v>
      </c>
      <c r="R581">
        <v>1773</v>
      </c>
      <c r="S581">
        <v>0.23699999999999999</v>
      </c>
      <c r="T581">
        <v>0.33</v>
      </c>
      <c r="U581">
        <v>35478</v>
      </c>
      <c r="V581">
        <v>0.96699999999999997</v>
      </c>
      <c r="W581">
        <v>7.1999999999999995E-2</v>
      </c>
      <c r="X581">
        <v>0.318</v>
      </c>
      <c r="Y581">
        <v>0.30599999999999999</v>
      </c>
      <c r="Z581">
        <v>541.99546199999997</v>
      </c>
      <c r="AA581">
        <v>113819.04702</v>
      </c>
      <c r="AB581">
        <v>50493.763335000003</v>
      </c>
      <c r="AC581">
        <v>63325.283685000002</v>
      </c>
      <c r="AD581">
        <v>116.837295</v>
      </c>
      <c r="AE581">
        <v>30.6</v>
      </c>
      <c r="AF581">
        <v>542.53800000000001</v>
      </c>
      <c r="AG581">
        <v>47865.967187000002</v>
      </c>
      <c r="AH581">
        <v>66067.012812999994</v>
      </c>
      <c r="AI581">
        <v>121.773982</v>
      </c>
      <c r="AJ581">
        <v>29.7</v>
      </c>
      <c r="AK581">
        <v>48324.04189</v>
      </c>
      <c r="AL581">
        <v>45729.919999999998</v>
      </c>
      <c r="AM581">
        <v>102.103971</v>
      </c>
      <c r="AN581" t="s">
        <v>1786</v>
      </c>
      <c r="AO581" t="s">
        <v>1787</v>
      </c>
      <c r="AR581">
        <v>0</v>
      </c>
      <c r="AS581">
        <v>0</v>
      </c>
      <c r="AT581">
        <v>580</v>
      </c>
    </row>
    <row r="582" spans="1:46" x14ac:dyDescent="0.25">
      <c r="A582">
        <v>51</v>
      </c>
      <c r="B582">
        <v>13</v>
      </c>
      <c r="C582">
        <v>101801</v>
      </c>
      <c r="D582">
        <v>51013101801</v>
      </c>
      <c r="E582">
        <v>1018.01</v>
      </c>
      <c r="F582" t="s">
        <v>1788</v>
      </c>
      <c r="G582" t="s">
        <v>47</v>
      </c>
      <c r="H582" t="s">
        <v>48</v>
      </c>
      <c r="I582">
        <v>280780</v>
      </c>
      <c r="J582">
        <v>0</v>
      </c>
      <c r="K582">
        <v>51013101801</v>
      </c>
      <c r="L582">
        <v>101801</v>
      </c>
      <c r="M582">
        <v>0</v>
      </c>
      <c r="N582">
        <v>101801</v>
      </c>
      <c r="O582">
        <v>67.900000000000006</v>
      </c>
      <c r="P582">
        <v>27.6</v>
      </c>
      <c r="Q582">
        <v>4.5</v>
      </c>
      <c r="R582">
        <v>2272</v>
      </c>
      <c r="S582">
        <v>2.9000000000000001E-2</v>
      </c>
      <c r="T582">
        <v>3.2000000000000001E-2</v>
      </c>
      <c r="U582">
        <v>146875</v>
      </c>
      <c r="V582">
        <v>3.3000000000000002E-2</v>
      </c>
      <c r="W582">
        <v>4.3999999999999997E-2</v>
      </c>
      <c r="X582">
        <v>0.42299999999999999</v>
      </c>
      <c r="Y582">
        <v>7.4999999999999997E-2</v>
      </c>
      <c r="Z582">
        <v>170.4</v>
      </c>
      <c r="AA582">
        <v>35784</v>
      </c>
      <c r="AB582">
        <v>21820.479926</v>
      </c>
      <c r="AC582">
        <v>13963.520074</v>
      </c>
      <c r="AD582">
        <v>81.945539999999994</v>
      </c>
      <c r="AE582">
        <v>7.5</v>
      </c>
      <c r="AF582">
        <v>170.4</v>
      </c>
      <c r="AG582">
        <v>20347.285064</v>
      </c>
      <c r="AH582">
        <v>15436.714936</v>
      </c>
      <c r="AI582">
        <v>90.591049999999996</v>
      </c>
      <c r="AJ582">
        <v>9.3000000000000007</v>
      </c>
      <c r="AK582">
        <v>22361.699585999999</v>
      </c>
      <c r="AL582">
        <v>19276.259999999998</v>
      </c>
      <c r="AM582">
        <v>97.219333000000006</v>
      </c>
      <c r="AN582" t="s">
        <v>1789</v>
      </c>
      <c r="AO582" t="s">
        <v>1790</v>
      </c>
      <c r="AR582">
        <v>0</v>
      </c>
      <c r="AS582">
        <v>0</v>
      </c>
      <c r="AT582">
        <v>581</v>
      </c>
    </row>
    <row r="583" spans="1:46" x14ac:dyDescent="0.25">
      <c r="A583">
        <v>51</v>
      </c>
      <c r="B583">
        <v>13</v>
      </c>
      <c r="C583">
        <v>101402</v>
      </c>
      <c r="D583">
        <v>51013101402</v>
      </c>
      <c r="E583">
        <v>1014.02</v>
      </c>
      <c r="F583" t="s">
        <v>1791</v>
      </c>
      <c r="G583" t="s">
        <v>47</v>
      </c>
      <c r="H583" t="s">
        <v>48</v>
      </c>
      <c r="I583">
        <v>462915</v>
      </c>
      <c r="J583">
        <v>0</v>
      </c>
      <c r="K583">
        <v>51013101402</v>
      </c>
      <c r="L583">
        <v>101402</v>
      </c>
      <c r="M583">
        <v>0</v>
      </c>
      <c r="N583">
        <v>101402</v>
      </c>
      <c r="O583">
        <v>57.6</v>
      </c>
      <c r="P583">
        <v>32.9</v>
      </c>
      <c r="Q583">
        <v>9.5</v>
      </c>
      <c r="R583">
        <v>2773</v>
      </c>
      <c r="S583">
        <v>1.6E-2</v>
      </c>
      <c r="T583">
        <v>2.8000000000000001E-2</v>
      </c>
      <c r="U583">
        <v>126458</v>
      </c>
      <c r="V583">
        <v>1.0999999999999999E-2</v>
      </c>
      <c r="W583">
        <v>6.3E-2</v>
      </c>
      <c r="X583">
        <v>0.52600000000000002</v>
      </c>
      <c r="Y583">
        <v>5.8999999999999997E-2</v>
      </c>
      <c r="Z583">
        <v>163.607</v>
      </c>
      <c r="AA583">
        <v>34357.47</v>
      </c>
      <c r="AB583">
        <v>25731.348942000001</v>
      </c>
      <c r="AC583">
        <v>8626.1210580000006</v>
      </c>
      <c r="AD583">
        <v>52.724645000000002</v>
      </c>
      <c r="AE583">
        <v>5.9</v>
      </c>
      <c r="AF583">
        <v>163.607</v>
      </c>
      <c r="AG583">
        <v>26506.107318999999</v>
      </c>
      <c r="AH583">
        <v>7851.3626809999996</v>
      </c>
      <c r="AI583">
        <v>47.989161000000003</v>
      </c>
      <c r="AJ583">
        <v>6</v>
      </c>
      <c r="AK583">
        <v>18085.954482000001</v>
      </c>
      <c r="AL583">
        <v>17584.650000000001</v>
      </c>
      <c r="AM583">
        <v>103.524348</v>
      </c>
      <c r="AN583" t="s">
        <v>1792</v>
      </c>
      <c r="AO583" t="s">
        <v>1793</v>
      </c>
      <c r="AR583">
        <v>0</v>
      </c>
      <c r="AS583">
        <v>0</v>
      </c>
      <c r="AT583">
        <v>582</v>
      </c>
    </row>
    <row r="584" spans="1:46" x14ac:dyDescent="0.25">
      <c r="A584">
        <v>11</v>
      </c>
      <c r="B584">
        <v>1</v>
      </c>
      <c r="C584">
        <v>9905</v>
      </c>
      <c r="D584">
        <v>11001009905</v>
      </c>
      <c r="E584">
        <v>99.05</v>
      </c>
      <c r="F584" t="s">
        <v>1794</v>
      </c>
      <c r="G584" t="s">
        <v>47</v>
      </c>
      <c r="H584" t="s">
        <v>48</v>
      </c>
      <c r="I584">
        <v>433028</v>
      </c>
      <c r="J584">
        <v>0</v>
      </c>
      <c r="K584">
        <v>11001009905</v>
      </c>
      <c r="L584">
        <v>9905</v>
      </c>
      <c r="M584">
        <v>0</v>
      </c>
      <c r="N584">
        <v>9905</v>
      </c>
      <c r="O584">
        <v>64.099999999999994</v>
      </c>
      <c r="P584">
        <v>34.1</v>
      </c>
      <c r="Q584">
        <v>1.6</v>
      </c>
      <c r="R584">
        <v>2498</v>
      </c>
      <c r="S584">
        <v>0.252</v>
      </c>
      <c r="T584">
        <v>0.24199999999999999</v>
      </c>
      <c r="U584">
        <v>38310</v>
      </c>
      <c r="V584">
        <v>0.95299999999999996</v>
      </c>
      <c r="W584">
        <v>3.3000000000000002E-2</v>
      </c>
      <c r="X584">
        <v>0.36199999999999999</v>
      </c>
      <c r="Y584">
        <v>0.29699999999999999</v>
      </c>
      <c r="Z584">
        <v>740.42218800000001</v>
      </c>
      <c r="AA584">
        <v>155488.65948</v>
      </c>
      <c r="AB584">
        <v>63685.549812999998</v>
      </c>
      <c r="AC584">
        <v>91803.109666999997</v>
      </c>
      <c r="AD584">
        <v>123.98751799999999</v>
      </c>
      <c r="AE584">
        <v>29.7</v>
      </c>
      <c r="AF584">
        <v>741.90599999999995</v>
      </c>
      <c r="AG584">
        <v>70426.319566999999</v>
      </c>
      <c r="AH584">
        <v>85373.940432999996</v>
      </c>
      <c r="AI584">
        <v>115.073797</v>
      </c>
      <c r="AJ584">
        <v>29.3</v>
      </c>
      <c r="AK584">
        <v>69708.49325</v>
      </c>
      <c r="AL584">
        <v>84731.81</v>
      </c>
      <c r="AM584">
        <v>115.213966</v>
      </c>
      <c r="AN584" t="s">
        <v>1795</v>
      </c>
      <c r="AO584" t="s">
        <v>1796</v>
      </c>
      <c r="AR584">
        <v>0</v>
      </c>
      <c r="AS584">
        <v>0</v>
      </c>
      <c r="AT584">
        <v>583</v>
      </c>
    </row>
    <row r="585" spans="1:46" x14ac:dyDescent="0.25">
      <c r="A585">
        <v>51</v>
      </c>
      <c r="B585">
        <v>59</v>
      </c>
      <c r="C585">
        <v>471402</v>
      </c>
      <c r="D585">
        <v>51059471402</v>
      </c>
      <c r="E585">
        <v>4714.0200000000004</v>
      </c>
      <c r="F585" t="s">
        <v>1797</v>
      </c>
      <c r="G585" t="s">
        <v>47</v>
      </c>
      <c r="H585" t="s">
        <v>48</v>
      </c>
      <c r="I585">
        <v>1978810</v>
      </c>
      <c r="J585">
        <v>13604</v>
      </c>
      <c r="K585">
        <v>51059471402</v>
      </c>
      <c r="L585">
        <v>471402</v>
      </c>
      <c r="M585">
        <v>0</v>
      </c>
      <c r="N585">
        <v>471402</v>
      </c>
      <c r="O585">
        <v>83</v>
      </c>
      <c r="P585">
        <v>15.5</v>
      </c>
      <c r="Q585">
        <v>1.5</v>
      </c>
      <c r="R585">
        <v>3983</v>
      </c>
      <c r="S585">
        <v>7.1999999999999995E-2</v>
      </c>
      <c r="T585">
        <v>3.4000000000000002E-2</v>
      </c>
      <c r="U585">
        <v>76837</v>
      </c>
      <c r="V585">
        <v>2.1000000000000001E-2</v>
      </c>
      <c r="W585">
        <v>0.434</v>
      </c>
      <c r="X585">
        <v>0.70799999999999996</v>
      </c>
      <c r="Y585">
        <v>3.3000000000000002E-2</v>
      </c>
      <c r="Z585">
        <v>131.43899999999999</v>
      </c>
      <c r="AA585">
        <v>27602.19</v>
      </c>
      <c r="AB585">
        <v>11376.589317</v>
      </c>
      <c r="AC585">
        <v>16225.600683000001</v>
      </c>
      <c r="AD585">
        <v>123.44586200000001</v>
      </c>
      <c r="AE585">
        <v>3.3</v>
      </c>
      <c r="AF585">
        <v>131.30756099999999</v>
      </c>
      <c r="AG585">
        <v>14051.893312</v>
      </c>
      <c r="AH585">
        <v>13522.694498000001</v>
      </c>
      <c r="AI585">
        <v>102.984888</v>
      </c>
      <c r="AJ585">
        <v>6.5</v>
      </c>
      <c r="AK585">
        <v>36791.969794999997</v>
      </c>
      <c r="AL585">
        <v>11105.88</v>
      </c>
      <c r="AM585">
        <v>48.691848</v>
      </c>
      <c r="AN585" t="s">
        <v>1798</v>
      </c>
      <c r="AO585" t="s">
        <v>1799</v>
      </c>
      <c r="AR585">
        <v>0</v>
      </c>
      <c r="AS585">
        <v>0</v>
      </c>
      <c r="AT585">
        <v>584</v>
      </c>
    </row>
    <row r="586" spans="1:46" x14ac:dyDescent="0.25">
      <c r="A586">
        <v>51</v>
      </c>
      <c r="B586">
        <v>59</v>
      </c>
      <c r="C586">
        <v>491000</v>
      </c>
      <c r="D586">
        <v>51059491000</v>
      </c>
      <c r="E586">
        <v>4910</v>
      </c>
      <c r="F586" t="s">
        <v>1800</v>
      </c>
      <c r="G586" t="s">
        <v>47</v>
      </c>
      <c r="H586" t="s">
        <v>48</v>
      </c>
      <c r="I586">
        <v>17508860</v>
      </c>
      <c r="J586">
        <v>353506</v>
      </c>
      <c r="K586">
        <v>51059491000</v>
      </c>
      <c r="L586">
        <v>491000</v>
      </c>
      <c r="M586">
        <v>0</v>
      </c>
      <c r="N586">
        <v>491000</v>
      </c>
      <c r="O586">
        <v>97.5</v>
      </c>
      <c r="P586">
        <v>2.4</v>
      </c>
      <c r="Q586">
        <v>0</v>
      </c>
      <c r="R586">
        <v>1932</v>
      </c>
      <c r="S586">
        <v>0.03</v>
      </c>
      <c r="T586">
        <v>4.0000000000000001E-3</v>
      </c>
      <c r="U586">
        <v>202946</v>
      </c>
      <c r="V586">
        <v>1.7000000000000001E-2</v>
      </c>
      <c r="W586">
        <v>3.3000000000000002E-2</v>
      </c>
      <c r="X586">
        <v>0.98799999999999999</v>
      </c>
      <c r="Y586">
        <v>0</v>
      </c>
      <c r="Z586">
        <v>0</v>
      </c>
      <c r="AA586">
        <v>0</v>
      </c>
      <c r="AB586">
        <v>0</v>
      </c>
      <c r="AC586">
        <v>0</v>
      </c>
      <c r="AD586">
        <v>0</v>
      </c>
      <c r="AE586">
        <v>0</v>
      </c>
      <c r="AF586">
        <v>0</v>
      </c>
      <c r="AG586">
        <v>0</v>
      </c>
      <c r="AH586">
        <v>0</v>
      </c>
      <c r="AI586">
        <v>0</v>
      </c>
      <c r="AJ586">
        <v>0.2</v>
      </c>
      <c r="AK586">
        <v>648.91753800000004</v>
      </c>
      <c r="AL586">
        <v>130.18</v>
      </c>
      <c r="AM586">
        <v>35.089612000000002</v>
      </c>
      <c r="AN586" t="s">
        <v>1801</v>
      </c>
      <c r="AO586" t="s">
        <v>1802</v>
      </c>
      <c r="AR586">
        <v>0</v>
      </c>
      <c r="AS586">
        <v>0</v>
      </c>
      <c r="AT586">
        <v>585</v>
      </c>
    </row>
    <row r="587" spans="1:46" x14ac:dyDescent="0.25">
      <c r="A587">
        <v>51</v>
      </c>
      <c r="B587">
        <v>59</v>
      </c>
      <c r="C587">
        <v>461602</v>
      </c>
      <c r="D587">
        <v>51059461602</v>
      </c>
      <c r="E587">
        <v>4616.0200000000004</v>
      </c>
      <c r="F587" t="s">
        <v>1803</v>
      </c>
      <c r="G587" t="s">
        <v>47</v>
      </c>
      <c r="H587" t="s">
        <v>48</v>
      </c>
      <c r="I587">
        <v>1625388</v>
      </c>
      <c r="J587">
        <v>0</v>
      </c>
      <c r="K587">
        <v>51059461602</v>
      </c>
      <c r="L587">
        <v>461602</v>
      </c>
      <c r="M587">
        <v>0</v>
      </c>
      <c r="N587">
        <v>461602</v>
      </c>
      <c r="O587">
        <v>61.9</v>
      </c>
      <c r="P587">
        <v>37.5</v>
      </c>
      <c r="Q587">
        <v>0.5</v>
      </c>
      <c r="R587">
        <v>4204</v>
      </c>
      <c r="S587">
        <v>7.2999999999999995E-2</v>
      </c>
      <c r="T587">
        <v>6.9000000000000006E-2</v>
      </c>
      <c r="U587">
        <v>109449</v>
      </c>
      <c r="V587">
        <v>3.3000000000000002E-2</v>
      </c>
      <c r="W587">
        <v>0.11700000000000001</v>
      </c>
      <c r="X587">
        <v>0.39200000000000002</v>
      </c>
      <c r="Y587">
        <v>0.109</v>
      </c>
      <c r="Z587">
        <v>457.77776399999999</v>
      </c>
      <c r="AA587">
        <v>96133.330440000005</v>
      </c>
      <c r="AB587">
        <v>53669.128380000002</v>
      </c>
      <c r="AC587">
        <v>42464.202060000003</v>
      </c>
      <c r="AD587">
        <v>92.761609000000007</v>
      </c>
      <c r="AE587">
        <v>10.9</v>
      </c>
      <c r="AF587">
        <v>458.23599999999999</v>
      </c>
      <c r="AG587">
        <v>61822.990817999998</v>
      </c>
      <c r="AH587">
        <v>34406.569181999999</v>
      </c>
      <c r="AI587">
        <v>75.084823999999998</v>
      </c>
      <c r="AJ587">
        <v>9.9</v>
      </c>
      <c r="AK587">
        <v>61717.303817</v>
      </c>
      <c r="AL587">
        <v>19717.13</v>
      </c>
      <c r="AM587">
        <v>50.845771999999997</v>
      </c>
      <c r="AN587" t="s">
        <v>1804</v>
      </c>
      <c r="AO587" t="s">
        <v>1805</v>
      </c>
      <c r="AR587">
        <v>0</v>
      </c>
      <c r="AS587">
        <v>0</v>
      </c>
      <c r="AT587">
        <v>586</v>
      </c>
    </row>
    <row r="588" spans="1:46" x14ac:dyDescent="0.25">
      <c r="A588">
        <v>11</v>
      </c>
      <c r="B588">
        <v>1</v>
      </c>
      <c r="C588">
        <v>6500</v>
      </c>
      <c r="D588">
        <v>11001006500</v>
      </c>
      <c r="E588">
        <v>65</v>
      </c>
      <c r="F588" t="s">
        <v>1806</v>
      </c>
      <c r="G588" t="s">
        <v>47</v>
      </c>
      <c r="H588" t="s">
        <v>48</v>
      </c>
      <c r="I588">
        <v>496077</v>
      </c>
      <c r="J588">
        <v>0</v>
      </c>
      <c r="K588">
        <v>11001006500</v>
      </c>
      <c r="L588">
        <v>6500</v>
      </c>
      <c r="M588">
        <v>0</v>
      </c>
      <c r="N588">
        <v>6500</v>
      </c>
      <c r="O588">
        <v>27.8</v>
      </c>
      <c r="P588">
        <v>45.7</v>
      </c>
      <c r="Q588">
        <v>26.6</v>
      </c>
      <c r="R588">
        <v>2471</v>
      </c>
      <c r="S588">
        <v>4.7E-2</v>
      </c>
      <c r="T588">
        <v>6.5000000000000002E-2</v>
      </c>
      <c r="U588">
        <v>132794</v>
      </c>
      <c r="V588">
        <v>7.0000000000000007E-2</v>
      </c>
      <c r="W588">
        <v>7.0000000000000007E-2</v>
      </c>
      <c r="X588">
        <v>0.51900000000000002</v>
      </c>
      <c r="Y588">
        <v>3.5000000000000003E-2</v>
      </c>
      <c r="Z588">
        <v>86.571484999999996</v>
      </c>
      <c r="AA588">
        <v>18180.011849999999</v>
      </c>
      <c r="AB588">
        <v>10581.867655</v>
      </c>
      <c r="AC588">
        <v>7598.1441949999999</v>
      </c>
      <c r="AD588">
        <v>87.767285000000001</v>
      </c>
      <c r="AE588">
        <v>3.5</v>
      </c>
      <c r="AF588">
        <v>86.571484999999996</v>
      </c>
      <c r="AG588">
        <v>9595.1659479999998</v>
      </c>
      <c r="AH588">
        <v>8584.8459019999991</v>
      </c>
      <c r="AI588">
        <v>99.164822000000001</v>
      </c>
      <c r="AJ588">
        <v>0.9</v>
      </c>
      <c r="AK588">
        <v>2255.7196130000002</v>
      </c>
      <c r="AL588">
        <v>2641.27</v>
      </c>
      <c r="AM588">
        <v>113.266881</v>
      </c>
      <c r="AN588" t="s">
        <v>1807</v>
      </c>
      <c r="AO588" t="s">
        <v>1808</v>
      </c>
      <c r="AR588">
        <v>0</v>
      </c>
      <c r="AS588">
        <v>0</v>
      </c>
      <c r="AT588">
        <v>587</v>
      </c>
    </row>
    <row r="589" spans="1:46" x14ac:dyDescent="0.25">
      <c r="A589">
        <v>11</v>
      </c>
      <c r="B589">
        <v>1</v>
      </c>
      <c r="C589">
        <v>10500</v>
      </c>
      <c r="D589">
        <v>11001010500</v>
      </c>
      <c r="E589">
        <v>105</v>
      </c>
      <c r="F589" t="s">
        <v>1809</v>
      </c>
      <c r="G589" t="s">
        <v>47</v>
      </c>
      <c r="H589" t="s">
        <v>48</v>
      </c>
      <c r="I589">
        <v>752679</v>
      </c>
      <c r="J589">
        <v>0</v>
      </c>
      <c r="K589">
        <v>11001010500</v>
      </c>
      <c r="L589">
        <v>10500</v>
      </c>
      <c r="M589">
        <v>0</v>
      </c>
      <c r="N589">
        <v>10500</v>
      </c>
      <c r="O589">
        <v>40.1</v>
      </c>
      <c r="P589">
        <v>51</v>
      </c>
      <c r="Q589">
        <v>8.8000000000000007</v>
      </c>
      <c r="R589">
        <v>3660</v>
      </c>
      <c r="S589">
        <v>6.5000000000000002E-2</v>
      </c>
      <c r="T589">
        <v>0.10199999999999999</v>
      </c>
      <c r="U589">
        <v>71875</v>
      </c>
      <c r="V589">
        <v>0.40699999999999997</v>
      </c>
      <c r="W589">
        <v>6.6000000000000003E-2</v>
      </c>
      <c r="X589">
        <v>0.29599999999999999</v>
      </c>
      <c r="Y589">
        <v>0.122</v>
      </c>
      <c r="Z589">
        <v>446.07348000000002</v>
      </c>
      <c r="AA589">
        <v>93675.430800000002</v>
      </c>
      <c r="AB589">
        <v>46491.690385000002</v>
      </c>
      <c r="AC589">
        <v>47183.740415</v>
      </c>
      <c r="AD589">
        <v>105.775713</v>
      </c>
      <c r="AE589">
        <v>12.2</v>
      </c>
      <c r="AF589">
        <v>446.52</v>
      </c>
      <c r="AG589">
        <v>43442.657589000002</v>
      </c>
      <c r="AH589">
        <v>50326.542411000002</v>
      </c>
      <c r="AI589">
        <v>112.708372</v>
      </c>
      <c r="AJ589">
        <v>12.7</v>
      </c>
      <c r="AK589">
        <v>39538.114627000003</v>
      </c>
      <c r="AL589">
        <v>71889.149999999994</v>
      </c>
      <c r="AM589">
        <v>135.484984</v>
      </c>
      <c r="AN589" t="s">
        <v>1810</v>
      </c>
      <c r="AO589" t="s">
        <v>1811</v>
      </c>
      <c r="AR589">
        <v>0</v>
      </c>
      <c r="AS589">
        <v>0</v>
      </c>
      <c r="AT589">
        <v>588</v>
      </c>
    </row>
    <row r="590" spans="1:46" x14ac:dyDescent="0.25">
      <c r="A590">
        <v>11</v>
      </c>
      <c r="B590">
        <v>1</v>
      </c>
      <c r="C590">
        <v>10200</v>
      </c>
      <c r="D590">
        <v>11001010200</v>
      </c>
      <c r="E590">
        <v>102</v>
      </c>
      <c r="F590" t="s">
        <v>1812</v>
      </c>
      <c r="G590" t="s">
        <v>47</v>
      </c>
      <c r="H590" t="s">
        <v>48</v>
      </c>
      <c r="I590">
        <v>1239830</v>
      </c>
      <c r="J590">
        <v>146458</v>
      </c>
      <c r="K590">
        <v>11001010200</v>
      </c>
      <c r="L590">
        <v>10200</v>
      </c>
      <c r="M590">
        <v>0</v>
      </c>
      <c r="N590">
        <v>10200</v>
      </c>
      <c r="O590">
        <v>35.6</v>
      </c>
      <c r="P590">
        <v>47.4</v>
      </c>
      <c r="Q590">
        <v>17</v>
      </c>
      <c r="R590">
        <v>2576</v>
      </c>
      <c r="S590">
        <v>5.5E-2</v>
      </c>
      <c r="T590">
        <v>5.6000000000000001E-2</v>
      </c>
      <c r="U590">
        <v>84053</v>
      </c>
      <c r="V590">
        <v>0.45800000000000002</v>
      </c>
      <c r="W590">
        <v>8.4000000000000005E-2</v>
      </c>
      <c r="X590">
        <v>0.35799999999999998</v>
      </c>
      <c r="Y590">
        <v>0.1</v>
      </c>
      <c r="Z590">
        <v>257.60000000000002</v>
      </c>
      <c r="AA590">
        <v>54096</v>
      </c>
      <c r="AB590">
        <v>31678.622564000001</v>
      </c>
      <c r="AC590">
        <v>22417.377435999999</v>
      </c>
      <c r="AD590">
        <v>87.023981000000006</v>
      </c>
      <c r="AE590">
        <v>10</v>
      </c>
      <c r="AF590">
        <v>257.3424</v>
      </c>
      <c r="AG590">
        <v>30070.863010000001</v>
      </c>
      <c r="AH590">
        <v>23971.040990000001</v>
      </c>
      <c r="AI590">
        <v>93.148432</v>
      </c>
      <c r="AJ590">
        <v>8.9</v>
      </c>
      <c r="AK590">
        <v>13992.749709</v>
      </c>
      <c r="AL590">
        <v>31536.09</v>
      </c>
      <c r="AM590">
        <v>145.45898700000001</v>
      </c>
      <c r="AN590" t="s">
        <v>1813</v>
      </c>
      <c r="AO590" t="s">
        <v>1814</v>
      </c>
      <c r="AR590">
        <v>0</v>
      </c>
      <c r="AS590">
        <v>0</v>
      </c>
      <c r="AT590">
        <v>589</v>
      </c>
    </row>
    <row r="591" spans="1:46" x14ac:dyDescent="0.25">
      <c r="A591">
        <v>51</v>
      </c>
      <c r="B591">
        <v>13</v>
      </c>
      <c r="C591">
        <v>101900</v>
      </c>
      <c r="D591">
        <v>51013101900</v>
      </c>
      <c r="E591">
        <v>1019</v>
      </c>
      <c r="F591" t="s">
        <v>1815</v>
      </c>
      <c r="G591" t="s">
        <v>47</v>
      </c>
      <c r="H591" t="s">
        <v>48</v>
      </c>
      <c r="I591">
        <v>1107799</v>
      </c>
      <c r="J591">
        <v>0</v>
      </c>
      <c r="K591">
        <v>51013101900</v>
      </c>
      <c r="L591">
        <v>101900</v>
      </c>
      <c r="M591">
        <v>0</v>
      </c>
      <c r="N591">
        <v>101900</v>
      </c>
      <c r="O591">
        <v>68.2</v>
      </c>
      <c r="P591">
        <v>28.5</v>
      </c>
      <c r="Q591">
        <v>3.2</v>
      </c>
      <c r="R591">
        <v>3049</v>
      </c>
      <c r="S591">
        <v>2.5000000000000001E-2</v>
      </c>
      <c r="T591">
        <v>4.2999999999999997E-2</v>
      </c>
      <c r="U591">
        <v>163142</v>
      </c>
      <c r="V591">
        <v>0.02</v>
      </c>
      <c r="W591">
        <v>7.1999999999999995E-2</v>
      </c>
      <c r="X591">
        <v>0.66900000000000004</v>
      </c>
      <c r="Y591">
        <v>0.04</v>
      </c>
      <c r="Z591">
        <v>121.83804000000001</v>
      </c>
      <c r="AA591">
        <v>25585.988399999998</v>
      </c>
      <c r="AB591">
        <v>15441.58244</v>
      </c>
      <c r="AC591">
        <v>10144.40596</v>
      </c>
      <c r="AD591">
        <v>83.261401000000006</v>
      </c>
      <c r="AE591">
        <v>4</v>
      </c>
      <c r="AF591">
        <v>121.96</v>
      </c>
      <c r="AG591">
        <v>14118.719442</v>
      </c>
      <c r="AH591">
        <v>11492.880558000001</v>
      </c>
      <c r="AI591">
        <v>94.234836000000001</v>
      </c>
      <c r="AJ591">
        <v>4.9000000000000004</v>
      </c>
      <c r="AK591">
        <v>16296.646941000001</v>
      </c>
      <c r="AL591">
        <v>13482.61</v>
      </c>
      <c r="AM591">
        <v>95.077873999999994</v>
      </c>
      <c r="AN591" t="s">
        <v>1816</v>
      </c>
      <c r="AO591" t="s">
        <v>1817</v>
      </c>
      <c r="AR591">
        <v>0</v>
      </c>
      <c r="AS591">
        <v>0</v>
      </c>
      <c r="AT591">
        <v>590</v>
      </c>
    </row>
    <row r="592" spans="1:46" x14ac:dyDescent="0.25">
      <c r="A592">
        <v>11</v>
      </c>
      <c r="B592">
        <v>1</v>
      </c>
      <c r="C592">
        <v>6900</v>
      </c>
      <c r="D592">
        <v>11001006900</v>
      </c>
      <c r="E592">
        <v>69</v>
      </c>
      <c r="F592" t="s">
        <v>1818</v>
      </c>
      <c r="G592" t="s">
        <v>47</v>
      </c>
      <c r="H592" t="s">
        <v>48</v>
      </c>
      <c r="I592">
        <v>410302</v>
      </c>
      <c r="J592">
        <v>0</v>
      </c>
      <c r="K592">
        <v>11001006900</v>
      </c>
      <c r="L592">
        <v>6900</v>
      </c>
      <c r="M592">
        <v>0</v>
      </c>
      <c r="N592">
        <v>6900</v>
      </c>
      <c r="O592">
        <v>43.9</v>
      </c>
      <c r="P592">
        <v>48</v>
      </c>
      <c r="Q592">
        <v>8.1</v>
      </c>
      <c r="R592">
        <v>2388</v>
      </c>
      <c r="S592">
        <v>4.9000000000000002E-2</v>
      </c>
      <c r="T592">
        <v>4.3999999999999997E-2</v>
      </c>
      <c r="U592">
        <v>111667</v>
      </c>
      <c r="V592">
        <v>0.26500000000000001</v>
      </c>
      <c r="W592">
        <v>1.0999999999999999E-2</v>
      </c>
      <c r="X592">
        <v>0.625</v>
      </c>
      <c r="Y592">
        <v>5.2999999999999999E-2</v>
      </c>
      <c r="Z592">
        <v>126.56399999999999</v>
      </c>
      <c r="AA592">
        <v>26578.44</v>
      </c>
      <c r="AB592">
        <v>11174.999372</v>
      </c>
      <c r="AC592">
        <v>15403.440628</v>
      </c>
      <c r="AD592">
        <v>121.70475500000001</v>
      </c>
      <c r="AE592">
        <v>5.3</v>
      </c>
      <c r="AF592">
        <v>126.56399999999999</v>
      </c>
      <c r="AG592">
        <v>11246.506482999999</v>
      </c>
      <c r="AH592">
        <v>15331.933516999999</v>
      </c>
      <c r="AI592">
        <v>121.13976700000001</v>
      </c>
      <c r="AJ592">
        <v>5.7</v>
      </c>
      <c r="AK592">
        <v>9302.5369279999995</v>
      </c>
      <c r="AL592">
        <v>19018.48</v>
      </c>
      <c r="AM592">
        <v>141.02180799999999</v>
      </c>
      <c r="AN592" t="s">
        <v>1819</v>
      </c>
      <c r="AO592" t="s">
        <v>1820</v>
      </c>
      <c r="AR592">
        <v>0</v>
      </c>
      <c r="AS592">
        <v>0</v>
      </c>
      <c r="AT592">
        <v>591</v>
      </c>
    </row>
    <row r="593" spans="1:46" x14ac:dyDescent="0.25">
      <c r="A593">
        <v>11</v>
      </c>
      <c r="B593">
        <v>1</v>
      </c>
      <c r="C593">
        <v>6802</v>
      </c>
      <c r="D593">
        <v>11001006802</v>
      </c>
      <c r="E593">
        <v>68.02</v>
      </c>
      <c r="F593" t="s">
        <v>1821</v>
      </c>
      <c r="G593" t="s">
        <v>47</v>
      </c>
      <c r="H593" t="s">
        <v>48</v>
      </c>
      <c r="I593">
        <v>281353</v>
      </c>
      <c r="J593">
        <v>0</v>
      </c>
      <c r="K593">
        <v>11001006802</v>
      </c>
      <c r="L593">
        <v>6802</v>
      </c>
      <c r="M593">
        <v>0</v>
      </c>
      <c r="N593">
        <v>6802</v>
      </c>
      <c r="O593">
        <v>46.3</v>
      </c>
      <c r="P593">
        <v>53</v>
      </c>
      <c r="Q593">
        <v>0.7</v>
      </c>
      <c r="R593">
        <v>2256</v>
      </c>
      <c r="S593">
        <v>8.4000000000000005E-2</v>
      </c>
      <c r="T593">
        <v>0.11600000000000001</v>
      </c>
      <c r="U593">
        <v>104239</v>
      </c>
      <c r="V593">
        <v>0.44600000000000001</v>
      </c>
      <c r="W593">
        <v>0.11</v>
      </c>
      <c r="X593">
        <v>0.67800000000000005</v>
      </c>
      <c r="Y593">
        <v>8.2000000000000003E-2</v>
      </c>
      <c r="Z593">
        <v>184.99199999999999</v>
      </c>
      <c r="AA593">
        <v>38848.32</v>
      </c>
      <c r="AB593">
        <v>14383.755128999999</v>
      </c>
      <c r="AC593">
        <v>24464.564870999999</v>
      </c>
      <c r="AD593">
        <v>132.24661</v>
      </c>
      <c r="AE593">
        <v>8.1999999999999993</v>
      </c>
      <c r="AF593">
        <v>184.99199999999999</v>
      </c>
      <c r="AG593">
        <v>13240.815144</v>
      </c>
      <c r="AH593">
        <v>25607.504856</v>
      </c>
      <c r="AI593">
        <v>138.42493099999999</v>
      </c>
      <c r="AJ593">
        <v>7.1</v>
      </c>
      <c r="AK593">
        <v>16515.450098000001</v>
      </c>
      <c r="AL593">
        <v>20043.87</v>
      </c>
      <c r="AM593">
        <v>115.133779</v>
      </c>
      <c r="AN593" t="s">
        <v>1822</v>
      </c>
      <c r="AO593" t="s">
        <v>1823</v>
      </c>
      <c r="AR593">
        <v>0</v>
      </c>
      <c r="AS593">
        <v>0</v>
      </c>
      <c r="AT593">
        <v>592</v>
      </c>
    </row>
    <row r="594" spans="1:46" x14ac:dyDescent="0.25">
      <c r="A594">
        <v>24</v>
      </c>
      <c r="B594">
        <v>33</v>
      </c>
      <c r="C594">
        <v>802803</v>
      </c>
      <c r="D594">
        <v>24033802803</v>
      </c>
      <c r="E594">
        <v>8028.03</v>
      </c>
      <c r="F594" t="s">
        <v>1824</v>
      </c>
      <c r="G594" t="s">
        <v>47</v>
      </c>
      <c r="H594" t="s">
        <v>48</v>
      </c>
      <c r="I594">
        <v>4299356</v>
      </c>
      <c r="J594">
        <v>6681</v>
      </c>
      <c r="K594">
        <v>24033802803</v>
      </c>
      <c r="L594">
        <v>802803</v>
      </c>
      <c r="M594">
        <v>0</v>
      </c>
      <c r="N594">
        <v>802803</v>
      </c>
      <c r="O594">
        <v>67.8</v>
      </c>
      <c r="P594">
        <v>31.8</v>
      </c>
      <c r="Q594">
        <v>0.4</v>
      </c>
      <c r="R594">
        <v>4694</v>
      </c>
      <c r="S594">
        <v>0.12</v>
      </c>
      <c r="T594">
        <v>0.16200000000000001</v>
      </c>
      <c r="U594">
        <v>63448</v>
      </c>
      <c r="V594">
        <v>0.93700000000000006</v>
      </c>
      <c r="W594">
        <v>6.2E-2</v>
      </c>
      <c r="X594">
        <v>0.54800000000000004</v>
      </c>
      <c r="Y594">
        <v>0.23400000000000001</v>
      </c>
      <c r="Z594">
        <v>1098.396</v>
      </c>
      <c r="AA594">
        <v>230663.16</v>
      </c>
      <c r="AB594">
        <v>117569.76452899999</v>
      </c>
      <c r="AC594">
        <v>113093.395471</v>
      </c>
      <c r="AD594">
        <v>102.962315</v>
      </c>
      <c r="AE594">
        <v>23.4</v>
      </c>
      <c r="AF594">
        <v>1097.2976040000001</v>
      </c>
      <c r="AG594">
        <v>120154.369616</v>
      </c>
      <c r="AH594">
        <v>110278.127224</v>
      </c>
      <c r="AI594">
        <v>100.499743</v>
      </c>
      <c r="AJ594">
        <v>23.2</v>
      </c>
      <c r="AK594">
        <v>98402.547649999993</v>
      </c>
      <c r="AL594">
        <v>114065.37</v>
      </c>
      <c r="AM594">
        <v>112.740447</v>
      </c>
      <c r="AN594" t="s">
        <v>1825</v>
      </c>
      <c r="AO594" t="s">
        <v>1826</v>
      </c>
      <c r="AR594">
        <v>0</v>
      </c>
      <c r="AS594">
        <v>0</v>
      </c>
      <c r="AT594">
        <v>593</v>
      </c>
    </row>
    <row r="595" spans="1:46" x14ac:dyDescent="0.25">
      <c r="A595">
        <v>51</v>
      </c>
      <c r="B595">
        <v>610</v>
      </c>
      <c r="C595">
        <v>500300</v>
      </c>
      <c r="D595">
        <v>51610500300</v>
      </c>
      <c r="E595">
        <v>5003</v>
      </c>
      <c r="F595" t="s">
        <v>1827</v>
      </c>
      <c r="G595" t="s">
        <v>47</v>
      </c>
      <c r="H595" t="s">
        <v>48</v>
      </c>
      <c r="I595">
        <v>1708316</v>
      </c>
      <c r="J595">
        <v>0</v>
      </c>
      <c r="K595">
        <v>51610500300</v>
      </c>
      <c r="L595">
        <v>500300</v>
      </c>
      <c r="M595">
        <v>0</v>
      </c>
      <c r="N595">
        <v>500300</v>
      </c>
      <c r="O595">
        <v>72.099999999999994</v>
      </c>
      <c r="P595">
        <v>24.5</v>
      </c>
      <c r="Q595">
        <v>3.5</v>
      </c>
      <c r="R595">
        <v>3912</v>
      </c>
      <c r="S595">
        <v>6.7000000000000004E-2</v>
      </c>
      <c r="T595">
        <v>2.7E-2</v>
      </c>
      <c r="U595">
        <v>116786</v>
      </c>
      <c r="V595">
        <v>0.01</v>
      </c>
      <c r="W595">
        <v>3.4000000000000002E-2</v>
      </c>
      <c r="X595">
        <v>0.48799999999999999</v>
      </c>
      <c r="Y595">
        <v>9.6000000000000002E-2</v>
      </c>
      <c r="Z595">
        <v>375.92755199999999</v>
      </c>
      <c r="AA595">
        <v>78944.785919999995</v>
      </c>
      <c r="AB595">
        <v>37731.161904000001</v>
      </c>
      <c r="AC595">
        <v>41213.624016000002</v>
      </c>
      <c r="AD595">
        <v>109.631826</v>
      </c>
      <c r="AE595">
        <v>9.6</v>
      </c>
      <c r="AF595">
        <v>375.55200000000002</v>
      </c>
      <c r="AG595">
        <v>42373.865134</v>
      </c>
      <c r="AH595">
        <v>36492.054865999999</v>
      </c>
      <c r="AI595">
        <v>97.169112999999996</v>
      </c>
      <c r="AJ595">
        <v>9.6</v>
      </c>
      <c r="AK595">
        <v>52598.012332999999</v>
      </c>
      <c r="AL595">
        <v>20421.509999999998</v>
      </c>
      <c r="AM595">
        <v>58.731098000000003</v>
      </c>
      <c r="AN595" t="s">
        <v>1828</v>
      </c>
      <c r="AO595" t="s">
        <v>1829</v>
      </c>
      <c r="AR595">
        <v>0</v>
      </c>
      <c r="AS595">
        <v>0</v>
      </c>
      <c r="AT595">
        <v>594</v>
      </c>
    </row>
    <row r="596" spans="1:46" x14ac:dyDescent="0.25">
      <c r="A596">
        <v>11</v>
      </c>
      <c r="B596">
        <v>1</v>
      </c>
      <c r="C596">
        <v>9907</v>
      </c>
      <c r="D596">
        <v>11001009907</v>
      </c>
      <c r="E596">
        <v>99.07</v>
      </c>
      <c r="F596" t="s">
        <v>1830</v>
      </c>
      <c r="G596" t="s">
        <v>47</v>
      </c>
      <c r="H596" t="s">
        <v>48</v>
      </c>
      <c r="I596">
        <v>466954</v>
      </c>
      <c r="J596">
        <v>0</v>
      </c>
      <c r="K596">
        <v>11001009907</v>
      </c>
      <c r="L596">
        <v>9907</v>
      </c>
      <c r="M596">
        <v>0</v>
      </c>
      <c r="N596">
        <v>9907</v>
      </c>
      <c r="O596">
        <v>62.1</v>
      </c>
      <c r="P596">
        <v>37.9</v>
      </c>
      <c r="Q596">
        <v>0</v>
      </c>
      <c r="R596">
        <v>2773</v>
      </c>
      <c r="S596">
        <v>0.22900000000000001</v>
      </c>
      <c r="T596">
        <v>0.43099999999999999</v>
      </c>
      <c r="U596">
        <v>23607</v>
      </c>
      <c r="V596">
        <v>0.99199999999999999</v>
      </c>
      <c r="W596">
        <v>3.5000000000000003E-2</v>
      </c>
      <c r="X596">
        <v>0.218</v>
      </c>
      <c r="Y596">
        <v>0.34</v>
      </c>
      <c r="Z596">
        <v>942.82</v>
      </c>
      <c r="AA596">
        <v>197992.2</v>
      </c>
      <c r="AB596">
        <v>63607.747469000002</v>
      </c>
      <c r="AC596">
        <v>134384.45253099999</v>
      </c>
      <c r="AD596">
        <v>142.53458000000001</v>
      </c>
      <c r="AE596">
        <v>34</v>
      </c>
      <c r="AF596">
        <v>942.82</v>
      </c>
      <c r="AG596">
        <v>66669.682887999996</v>
      </c>
      <c r="AH596">
        <v>131322.517112</v>
      </c>
      <c r="AI596">
        <v>139.286945</v>
      </c>
      <c r="AJ596">
        <v>32.6</v>
      </c>
      <c r="AK596">
        <v>75386.100670999993</v>
      </c>
      <c r="AL596">
        <v>108292.08</v>
      </c>
      <c r="AM596">
        <v>123.81076899999999</v>
      </c>
      <c r="AN596" t="s">
        <v>1831</v>
      </c>
      <c r="AO596" t="s">
        <v>1832</v>
      </c>
      <c r="AR596">
        <v>0</v>
      </c>
      <c r="AS596">
        <v>0</v>
      </c>
      <c r="AT596">
        <v>595</v>
      </c>
    </row>
    <row r="597" spans="1:46" x14ac:dyDescent="0.25">
      <c r="A597">
        <v>51</v>
      </c>
      <c r="B597">
        <v>13</v>
      </c>
      <c r="C597">
        <v>101404</v>
      </c>
      <c r="D597">
        <v>51013101404</v>
      </c>
      <c r="E597">
        <v>1014.04</v>
      </c>
      <c r="F597" t="s">
        <v>1833</v>
      </c>
      <c r="G597" t="s">
        <v>47</v>
      </c>
      <c r="H597" t="s">
        <v>48</v>
      </c>
      <c r="I597">
        <v>309820</v>
      </c>
      <c r="J597">
        <v>0</v>
      </c>
      <c r="K597">
        <v>51013101404</v>
      </c>
      <c r="L597">
        <v>101404</v>
      </c>
      <c r="M597">
        <v>0</v>
      </c>
      <c r="N597">
        <v>101404</v>
      </c>
      <c r="O597">
        <v>42.8</v>
      </c>
      <c r="P597">
        <v>40.4</v>
      </c>
      <c r="Q597">
        <v>16.7</v>
      </c>
      <c r="R597">
        <v>3935</v>
      </c>
      <c r="S597">
        <v>0.05</v>
      </c>
      <c r="T597">
        <v>4.4999999999999998E-2</v>
      </c>
      <c r="U597">
        <v>113589</v>
      </c>
      <c r="V597">
        <v>4.4999999999999998E-2</v>
      </c>
      <c r="W597">
        <v>6.8000000000000005E-2</v>
      </c>
      <c r="X597">
        <v>0.33800000000000002</v>
      </c>
      <c r="Y597">
        <v>0.105</v>
      </c>
      <c r="Z597">
        <v>412.76182499999999</v>
      </c>
      <c r="AA597">
        <v>86679.983250000005</v>
      </c>
      <c r="AB597">
        <v>62968.849781999998</v>
      </c>
      <c r="AC597">
        <v>23711.133468</v>
      </c>
      <c r="AD597">
        <v>57.445073999999998</v>
      </c>
      <c r="AE597">
        <v>10.5</v>
      </c>
      <c r="AF597">
        <v>413.17500000000001</v>
      </c>
      <c r="AG597">
        <v>61927.736463000001</v>
      </c>
      <c r="AH597">
        <v>24839.013536999999</v>
      </c>
      <c r="AI597">
        <v>60.117415999999999</v>
      </c>
      <c r="AJ597">
        <v>9.9</v>
      </c>
      <c r="AK597">
        <v>46565.668612000001</v>
      </c>
      <c r="AL597">
        <v>32997.660000000003</v>
      </c>
      <c r="AM597">
        <v>87.094255000000004</v>
      </c>
      <c r="AN597" t="s">
        <v>1834</v>
      </c>
      <c r="AO597" t="s">
        <v>1835</v>
      </c>
      <c r="AR597">
        <v>0</v>
      </c>
      <c r="AS597">
        <v>0</v>
      </c>
      <c r="AT597">
        <v>596</v>
      </c>
    </row>
    <row r="598" spans="1:46" x14ac:dyDescent="0.25">
      <c r="A598">
        <v>51</v>
      </c>
      <c r="B598">
        <v>13</v>
      </c>
      <c r="C598">
        <v>101803</v>
      </c>
      <c r="D598">
        <v>51013101803</v>
      </c>
      <c r="E598">
        <v>1018.03</v>
      </c>
      <c r="F598" t="s">
        <v>1836</v>
      </c>
      <c r="G598" t="s">
        <v>47</v>
      </c>
      <c r="H598" t="s">
        <v>48</v>
      </c>
      <c r="I598">
        <v>956348</v>
      </c>
      <c r="J598">
        <v>0</v>
      </c>
      <c r="K598">
        <v>51013101803</v>
      </c>
      <c r="L598">
        <v>101803</v>
      </c>
      <c r="M598">
        <v>0</v>
      </c>
      <c r="N598">
        <v>101803</v>
      </c>
      <c r="O598">
        <v>69.599999999999994</v>
      </c>
      <c r="P598">
        <v>26.1</v>
      </c>
      <c r="Q598">
        <v>4.3</v>
      </c>
      <c r="R598">
        <v>4115</v>
      </c>
      <c r="S598">
        <v>2.3E-2</v>
      </c>
      <c r="T598">
        <v>2.5999999999999999E-2</v>
      </c>
      <c r="U598">
        <v>82012</v>
      </c>
      <c r="V598">
        <v>7.4999999999999997E-2</v>
      </c>
      <c r="W598">
        <v>0.109</v>
      </c>
      <c r="X598">
        <v>0.317</v>
      </c>
      <c r="Y598">
        <v>9.6000000000000002E-2</v>
      </c>
      <c r="Z598">
        <v>395.04</v>
      </c>
      <c r="AA598">
        <v>82958.399999999994</v>
      </c>
      <c r="AB598">
        <v>49811.883513000001</v>
      </c>
      <c r="AC598">
        <v>33146.516487000001</v>
      </c>
      <c r="AD598">
        <v>83.906734999999998</v>
      </c>
      <c r="AE598">
        <v>9.6</v>
      </c>
      <c r="AF598">
        <v>395.04</v>
      </c>
      <c r="AG598">
        <v>44503.895777999998</v>
      </c>
      <c r="AH598">
        <v>38454.504222000003</v>
      </c>
      <c r="AI598">
        <v>97.343317999999996</v>
      </c>
      <c r="AJ598">
        <v>12.1</v>
      </c>
      <c r="AK598">
        <v>57878.781843999997</v>
      </c>
      <c r="AL598">
        <v>49503.88</v>
      </c>
      <c r="AM598">
        <v>96.810923000000003</v>
      </c>
      <c r="AN598" t="s">
        <v>1837</v>
      </c>
      <c r="AO598" t="s">
        <v>1838</v>
      </c>
      <c r="AR598">
        <v>0</v>
      </c>
      <c r="AS598">
        <v>0</v>
      </c>
      <c r="AT598">
        <v>597</v>
      </c>
    </row>
    <row r="599" spans="1:46" x14ac:dyDescent="0.25">
      <c r="A599">
        <v>51</v>
      </c>
      <c r="B599">
        <v>13</v>
      </c>
      <c r="C599">
        <v>101401</v>
      </c>
      <c r="D599">
        <v>51013101401</v>
      </c>
      <c r="E599">
        <v>1014.01</v>
      </c>
      <c r="F599" t="s">
        <v>1839</v>
      </c>
      <c r="G599" t="s">
        <v>47</v>
      </c>
      <c r="H599" t="s">
        <v>48</v>
      </c>
      <c r="I599">
        <v>338612</v>
      </c>
      <c r="J599">
        <v>0</v>
      </c>
      <c r="K599">
        <v>51013101401</v>
      </c>
      <c r="L599">
        <v>101401</v>
      </c>
      <c r="M599">
        <v>0</v>
      </c>
      <c r="N599">
        <v>101401</v>
      </c>
      <c r="O599">
        <v>65.900000000000006</v>
      </c>
      <c r="P599">
        <v>31.2</v>
      </c>
      <c r="Q599">
        <v>2.8</v>
      </c>
      <c r="R599">
        <v>1360</v>
      </c>
      <c r="S599">
        <v>8.9999999999999993E-3</v>
      </c>
      <c r="T599">
        <v>3.3000000000000002E-2</v>
      </c>
      <c r="U599">
        <v>124327</v>
      </c>
      <c r="V599">
        <v>7.9000000000000001E-2</v>
      </c>
      <c r="W599">
        <v>7.0000000000000001E-3</v>
      </c>
      <c r="X599">
        <v>0.36399999999999999</v>
      </c>
      <c r="Y599">
        <v>8.6999999999999994E-2</v>
      </c>
      <c r="Z599">
        <v>118.20168</v>
      </c>
      <c r="AA599">
        <v>24822.352800000001</v>
      </c>
      <c r="AB599">
        <v>18834.264514999999</v>
      </c>
      <c r="AC599">
        <v>5988.0882849999998</v>
      </c>
      <c r="AD599">
        <v>50.659925000000001</v>
      </c>
      <c r="AE599">
        <v>8.6999999999999993</v>
      </c>
      <c r="AF599">
        <v>118.32</v>
      </c>
      <c r="AG599">
        <v>18748.050532000001</v>
      </c>
      <c r="AH599">
        <v>6099.1494679999996</v>
      </c>
      <c r="AI599">
        <v>51.547916000000001</v>
      </c>
      <c r="AJ599">
        <v>0</v>
      </c>
      <c r="AK599">
        <v>0</v>
      </c>
      <c r="AL599">
        <v>0</v>
      </c>
      <c r="AM599">
        <v>0</v>
      </c>
      <c r="AN599" t="s">
        <v>1840</v>
      </c>
      <c r="AO599" t="s">
        <v>1841</v>
      </c>
      <c r="AR599">
        <v>0</v>
      </c>
      <c r="AS599">
        <v>0</v>
      </c>
      <c r="AT599">
        <v>598</v>
      </c>
    </row>
    <row r="600" spans="1:46" x14ac:dyDescent="0.25">
      <c r="A600">
        <v>51</v>
      </c>
      <c r="B600">
        <v>59</v>
      </c>
      <c r="C600">
        <v>491803</v>
      </c>
      <c r="D600">
        <v>51059491803</v>
      </c>
      <c r="E600">
        <v>4918.03</v>
      </c>
      <c r="F600" t="s">
        <v>1842</v>
      </c>
      <c r="G600" t="s">
        <v>47</v>
      </c>
      <c r="H600" t="s">
        <v>48</v>
      </c>
      <c r="I600">
        <v>2881644</v>
      </c>
      <c r="J600">
        <v>13291</v>
      </c>
      <c r="K600">
        <v>51059491803</v>
      </c>
      <c r="L600">
        <v>491803</v>
      </c>
      <c r="M600">
        <v>0</v>
      </c>
      <c r="N600">
        <v>491803</v>
      </c>
      <c r="O600">
        <v>94</v>
      </c>
      <c r="P600">
        <v>5.5</v>
      </c>
      <c r="Q600">
        <v>0.6</v>
      </c>
      <c r="R600">
        <v>6444</v>
      </c>
      <c r="S600">
        <v>0.04</v>
      </c>
      <c r="T600">
        <v>6.0999999999999999E-2</v>
      </c>
      <c r="U600">
        <v>90230</v>
      </c>
      <c r="V600">
        <v>6.6000000000000003E-2</v>
      </c>
      <c r="W600">
        <v>8.5000000000000006E-2</v>
      </c>
      <c r="X600">
        <v>0.64300000000000002</v>
      </c>
      <c r="Y600">
        <v>7.8E-2</v>
      </c>
      <c r="Z600">
        <v>503.13463200000001</v>
      </c>
      <c r="AA600">
        <v>105658.27271999999</v>
      </c>
      <c r="AB600">
        <v>83405.205291999999</v>
      </c>
      <c r="AC600">
        <v>22253.067427999998</v>
      </c>
      <c r="AD600">
        <v>44.228853000000001</v>
      </c>
      <c r="AE600">
        <v>7.8</v>
      </c>
      <c r="AF600">
        <v>502.63200000000001</v>
      </c>
      <c r="AG600">
        <v>87939.004465000005</v>
      </c>
      <c r="AH600">
        <v>17613.715534999999</v>
      </c>
      <c r="AI600">
        <v>35.042965000000002</v>
      </c>
      <c r="AJ600">
        <v>5.8</v>
      </c>
      <c r="AK600">
        <v>73149.484838999997</v>
      </c>
      <c r="AL600">
        <v>7725.72</v>
      </c>
      <c r="AM600">
        <v>20.06054</v>
      </c>
      <c r="AN600" t="s">
        <v>1843</v>
      </c>
      <c r="AO600" t="s">
        <v>1844</v>
      </c>
      <c r="AR600">
        <v>0</v>
      </c>
      <c r="AS600">
        <v>0</v>
      </c>
      <c r="AT600">
        <v>599</v>
      </c>
    </row>
    <row r="601" spans="1:46" x14ac:dyDescent="0.25">
      <c r="A601">
        <v>11</v>
      </c>
      <c r="B601">
        <v>1</v>
      </c>
      <c r="C601">
        <v>7000</v>
      </c>
      <c r="D601">
        <v>11001007000</v>
      </c>
      <c r="E601">
        <v>70</v>
      </c>
      <c r="F601" t="s">
        <v>1845</v>
      </c>
      <c r="G601" t="s">
        <v>47</v>
      </c>
      <c r="H601" t="s">
        <v>48</v>
      </c>
      <c r="I601">
        <v>420416</v>
      </c>
      <c r="J601">
        <v>0</v>
      </c>
      <c r="K601">
        <v>11001007000</v>
      </c>
      <c r="L601">
        <v>7000</v>
      </c>
      <c r="M601">
        <v>0</v>
      </c>
      <c r="N601">
        <v>7000</v>
      </c>
      <c r="O601">
        <v>43.2</v>
      </c>
      <c r="P601">
        <v>32.9</v>
      </c>
      <c r="Q601">
        <v>23.9</v>
      </c>
      <c r="R601">
        <v>2476</v>
      </c>
      <c r="S601">
        <v>2.8000000000000001E-2</v>
      </c>
      <c r="T601">
        <v>9.4E-2</v>
      </c>
      <c r="U601">
        <v>98281</v>
      </c>
      <c r="V601">
        <v>0.153</v>
      </c>
      <c r="W601">
        <v>7.2999999999999995E-2</v>
      </c>
      <c r="X601">
        <v>0.46600000000000003</v>
      </c>
      <c r="Y601">
        <v>5.2999999999999999E-2</v>
      </c>
      <c r="Z601">
        <v>131.22800000000001</v>
      </c>
      <c r="AA601">
        <v>27557.88</v>
      </c>
      <c r="AB601">
        <v>13850.125275</v>
      </c>
      <c r="AC601">
        <v>13707.754725000001</v>
      </c>
      <c r="AD601">
        <v>104.457545</v>
      </c>
      <c r="AE601">
        <v>5.3</v>
      </c>
      <c r="AF601">
        <v>131.359228</v>
      </c>
      <c r="AG601">
        <v>12289.771205999999</v>
      </c>
      <c r="AH601">
        <v>15295.666674</v>
      </c>
      <c r="AI601">
        <v>116.441509</v>
      </c>
      <c r="AJ601">
        <v>3</v>
      </c>
      <c r="AK601">
        <v>6589.3202700000002</v>
      </c>
      <c r="AL601">
        <v>9576.48</v>
      </c>
      <c r="AM601">
        <v>124.402179</v>
      </c>
      <c r="AN601" t="s">
        <v>1846</v>
      </c>
      <c r="AO601" t="s">
        <v>1847</v>
      </c>
      <c r="AR601">
        <v>0</v>
      </c>
      <c r="AS601">
        <v>0</v>
      </c>
      <c r="AT601">
        <v>600</v>
      </c>
    </row>
    <row r="602" spans="1:46" x14ac:dyDescent="0.25">
      <c r="A602">
        <v>51</v>
      </c>
      <c r="B602">
        <v>13</v>
      </c>
      <c r="C602">
        <v>101403</v>
      </c>
      <c r="D602">
        <v>51013101403</v>
      </c>
      <c r="E602">
        <v>1014.03</v>
      </c>
      <c r="F602" t="s">
        <v>1848</v>
      </c>
      <c r="G602" t="s">
        <v>47</v>
      </c>
      <c r="H602" t="s">
        <v>48</v>
      </c>
      <c r="I602">
        <v>304612</v>
      </c>
      <c r="J602">
        <v>0</v>
      </c>
      <c r="K602">
        <v>51013101403</v>
      </c>
      <c r="L602">
        <v>101403</v>
      </c>
      <c r="M602">
        <v>0</v>
      </c>
      <c r="N602">
        <v>101403</v>
      </c>
      <c r="O602">
        <v>49.6</v>
      </c>
      <c r="P602">
        <v>36.5</v>
      </c>
      <c r="Q602">
        <v>13.9</v>
      </c>
      <c r="R602">
        <v>5524</v>
      </c>
      <c r="S602">
        <v>0.03</v>
      </c>
      <c r="T602">
        <v>0.114</v>
      </c>
      <c r="U602">
        <v>100887</v>
      </c>
      <c r="V602">
        <v>2.5999999999999999E-2</v>
      </c>
      <c r="W602">
        <v>4.2999999999999997E-2</v>
      </c>
      <c r="X602">
        <v>0.254</v>
      </c>
      <c r="Y602">
        <v>0.121</v>
      </c>
      <c r="Z602">
        <v>668.404</v>
      </c>
      <c r="AA602">
        <v>140364.84</v>
      </c>
      <c r="AB602">
        <v>106045.350359</v>
      </c>
      <c r="AC602">
        <v>34319.489641</v>
      </c>
      <c r="AD602">
        <v>51.345427999999998</v>
      </c>
      <c r="AE602">
        <v>12.1</v>
      </c>
      <c r="AF602">
        <v>668.404</v>
      </c>
      <c r="AG602">
        <v>106392.46382400001</v>
      </c>
      <c r="AH602">
        <v>33972.376175999998</v>
      </c>
      <c r="AI602">
        <v>50.826110999999997</v>
      </c>
      <c r="AJ602">
        <v>10.9</v>
      </c>
      <c r="AK602">
        <v>58728.914143000002</v>
      </c>
      <c r="AL602">
        <v>62198.96</v>
      </c>
      <c r="AM602">
        <v>108.012989</v>
      </c>
      <c r="AN602" t="s">
        <v>1849</v>
      </c>
      <c r="AO602" t="s">
        <v>1850</v>
      </c>
      <c r="AR602">
        <v>0</v>
      </c>
      <c r="AS602">
        <v>0</v>
      </c>
      <c r="AT602">
        <v>601</v>
      </c>
    </row>
    <row r="603" spans="1:46" x14ac:dyDescent="0.25">
      <c r="A603">
        <v>11</v>
      </c>
      <c r="B603">
        <v>1</v>
      </c>
      <c r="C603">
        <v>9901</v>
      </c>
      <c r="D603">
        <v>11001009901</v>
      </c>
      <c r="E603">
        <v>99.01</v>
      </c>
      <c r="F603" t="s">
        <v>1851</v>
      </c>
      <c r="G603" t="s">
        <v>47</v>
      </c>
      <c r="H603" t="s">
        <v>48</v>
      </c>
      <c r="I603">
        <v>2102166</v>
      </c>
      <c r="J603">
        <v>0</v>
      </c>
      <c r="K603">
        <v>11001009901</v>
      </c>
      <c r="L603">
        <v>9901</v>
      </c>
      <c r="M603">
        <v>0</v>
      </c>
      <c r="N603">
        <v>9901</v>
      </c>
      <c r="O603">
        <v>70.900000000000006</v>
      </c>
      <c r="P603">
        <v>29.1</v>
      </c>
      <c r="Q603">
        <v>0</v>
      </c>
      <c r="R603">
        <v>2279</v>
      </c>
      <c r="S603">
        <v>0.122</v>
      </c>
      <c r="T603">
        <v>8.5999999999999993E-2</v>
      </c>
      <c r="U603">
        <v>86500</v>
      </c>
      <c r="V603">
        <v>0.91700000000000004</v>
      </c>
      <c r="W603">
        <v>2.1999999999999999E-2</v>
      </c>
      <c r="X603">
        <v>0.82699999999999996</v>
      </c>
      <c r="Y603">
        <v>0.13900000000000001</v>
      </c>
      <c r="Z603">
        <v>316.78100000000001</v>
      </c>
      <c r="AA603">
        <v>66524.009999999995</v>
      </c>
      <c r="AB603">
        <v>19603.101864</v>
      </c>
      <c r="AC603">
        <v>46920.908135999998</v>
      </c>
      <c r="AD603">
        <v>148.11781099999999</v>
      </c>
      <c r="AE603">
        <v>13.9</v>
      </c>
      <c r="AF603">
        <v>316.78100000000001</v>
      </c>
      <c r="AG603">
        <v>19554.022516000001</v>
      </c>
      <c r="AH603">
        <v>46969.987483999997</v>
      </c>
      <c r="AI603">
        <v>148.27274199999999</v>
      </c>
      <c r="AJ603">
        <v>12.4</v>
      </c>
      <c r="AK603">
        <v>21069.304901</v>
      </c>
      <c r="AL603">
        <v>36921.78</v>
      </c>
      <c r="AM603">
        <v>133.70285200000001</v>
      </c>
      <c r="AN603" t="s">
        <v>1852</v>
      </c>
      <c r="AO603" t="s">
        <v>1853</v>
      </c>
      <c r="AR603">
        <v>0</v>
      </c>
      <c r="AS603">
        <v>0</v>
      </c>
      <c r="AT603">
        <v>602</v>
      </c>
    </row>
    <row r="604" spans="1:46" x14ac:dyDescent="0.25">
      <c r="A604">
        <v>11</v>
      </c>
      <c r="B604">
        <v>1</v>
      </c>
      <c r="C604">
        <v>7100</v>
      </c>
      <c r="D604">
        <v>11001007100</v>
      </c>
      <c r="E604">
        <v>71</v>
      </c>
      <c r="F604" t="s">
        <v>1854</v>
      </c>
      <c r="G604" t="s">
        <v>47</v>
      </c>
      <c r="H604" t="s">
        <v>48</v>
      </c>
      <c r="I604">
        <v>591092</v>
      </c>
      <c r="J604">
        <v>140277</v>
      </c>
      <c r="K604">
        <v>11001007100</v>
      </c>
      <c r="L604">
        <v>7100</v>
      </c>
      <c r="M604">
        <v>0</v>
      </c>
      <c r="N604">
        <v>7100</v>
      </c>
      <c r="O604">
        <v>36.299999999999997</v>
      </c>
      <c r="P604">
        <v>49.8</v>
      </c>
      <c r="Q604">
        <v>13.9</v>
      </c>
      <c r="R604">
        <v>3270</v>
      </c>
      <c r="S604">
        <v>0.188</v>
      </c>
      <c r="T604">
        <v>0.377</v>
      </c>
      <c r="U604">
        <v>72941</v>
      </c>
      <c r="V604">
        <v>0.57799999999999996</v>
      </c>
      <c r="W604">
        <v>6.0999999999999999E-2</v>
      </c>
      <c r="X604">
        <v>0.40300000000000002</v>
      </c>
      <c r="Y604">
        <v>0.23699999999999999</v>
      </c>
      <c r="Z604">
        <v>774.99</v>
      </c>
      <c r="AA604">
        <v>162747.9</v>
      </c>
      <c r="AB604">
        <v>80523.116087000002</v>
      </c>
      <c r="AC604">
        <v>82224.783913000007</v>
      </c>
      <c r="AD604">
        <v>106.097864</v>
      </c>
      <c r="AE604">
        <v>23.7</v>
      </c>
      <c r="AF604">
        <v>774.99</v>
      </c>
      <c r="AG604">
        <v>74492.722622999994</v>
      </c>
      <c r="AH604">
        <v>88255.177377</v>
      </c>
      <c r="AI604">
        <v>113.87911800000001</v>
      </c>
      <c r="AJ604">
        <v>25.3</v>
      </c>
      <c r="AK604">
        <v>71462.029198999997</v>
      </c>
      <c r="AL604">
        <v>102113.68</v>
      </c>
      <c r="AM604">
        <v>123.5419</v>
      </c>
      <c r="AN604" t="s">
        <v>1855</v>
      </c>
      <c r="AO604" t="s">
        <v>1856</v>
      </c>
      <c r="AR604">
        <v>0</v>
      </c>
      <c r="AS604">
        <v>0</v>
      </c>
      <c r="AT604">
        <v>603</v>
      </c>
    </row>
    <row r="605" spans="1:46" x14ac:dyDescent="0.25">
      <c r="A605">
        <v>51</v>
      </c>
      <c r="B605">
        <v>59</v>
      </c>
      <c r="C605">
        <v>491101</v>
      </c>
      <c r="D605">
        <v>51059491101</v>
      </c>
      <c r="E605">
        <v>4911.01</v>
      </c>
      <c r="F605" t="s">
        <v>1857</v>
      </c>
      <c r="G605" t="s">
        <v>47</v>
      </c>
      <c r="H605" t="s">
        <v>48</v>
      </c>
      <c r="I605">
        <v>7713031</v>
      </c>
      <c r="J605">
        <v>167959</v>
      </c>
      <c r="K605">
        <v>51059491101</v>
      </c>
      <c r="L605">
        <v>491101</v>
      </c>
      <c r="M605">
        <v>0</v>
      </c>
      <c r="N605">
        <v>491101</v>
      </c>
      <c r="O605">
        <v>97.3</v>
      </c>
      <c r="P605">
        <v>2.6</v>
      </c>
      <c r="Q605">
        <v>0</v>
      </c>
      <c r="R605">
        <v>3987</v>
      </c>
      <c r="S605">
        <v>3.6999999999999998E-2</v>
      </c>
      <c r="T605">
        <v>5.0000000000000001E-3</v>
      </c>
      <c r="U605">
        <v>170000</v>
      </c>
      <c r="V605">
        <v>5.3999999999999999E-2</v>
      </c>
      <c r="W605">
        <v>3.3000000000000002E-2</v>
      </c>
      <c r="X605">
        <v>0.995</v>
      </c>
      <c r="Y605">
        <v>1.2999999999999999E-2</v>
      </c>
      <c r="Z605">
        <v>51.779169000000003</v>
      </c>
      <c r="AA605">
        <v>10873.62549</v>
      </c>
      <c r="AB605">
        <v>9439.014443</v>
      </c>
      <c r="AC605">
        <v>1434.6110470000001</v>
      </c>
      <c r="AD605">
        <v>27.706336</v>
      </c>
      <c r="AE605">
        <v>1.3</v>
      </c>
      <c r="AF605">
        <v>51.831000000000003</v>
      </c>
      <c r="AG605">
        <v>9849.9334290000006</v>
      </c>
      <c r="AH605">
        <v>1034.5765710000001</v>
      </c>
      <c r="AI605">
        <v>19.960574999999999</v>
      </c>
      <c r="AJ605">
        <v>1.3</v>
      </c>
      <c r="AK605">
        <v>9319.0993560000006</v>
      </c>
      <c r="AL605">
        <v>1751.05</v>
      </c>
      <c r="AM605">
        <v>33.217312999999997</v>
      </c>
      <c r="AN605" t="s">
        <v>1858</v>
      </c>
      <c r="AO605" t="s">
        <v>1859</v>
      </c>
      <c r="AR605">
        <v>0</v>
      </c>
      <c r="AS605">
        <v>0</v>
      </c>
      <c r="AT605">
        <v>604</v>
      </c>
    </row>
    <row r="606" spans="1:46" x14ac:dyDescent="0.25">
      <c r="A606">
        <v>51</v>
      </c>
      <c r="B606">
        <v>13</v>
      </c>
      <c r="C606">
        <v>101200</v>
      </c>
      <c r="D606">
        <v>51013101200</v>
      </c>
      <c r="E606">
        <v>1012</v>
      </c>
      <c r="F606" t="s">
        <v>1860</v>
      </c>
      <c r="G606" t="s">
        <v>47</v>
      </c>
      <c r="H606" t="s">
        <v>48</v>
      </c>
      <c r="I606">
        <v>1616618</v>
      </c>
      <c r="J606">
        <v>0</v>
      </c>
      <c r="K606">
        <v>51013101200</v>
      </c>
      <c r="L606">
        <v>101200</v>
      </c>
      <c r="M606">
        <v>0</v>
      </c>
      <c r="N606">
        <v>101200</v>
      </c>
      <c r="O606">
        <v>81.7</v>
      </c>
      <c r="P606">
        <v>17.399999999999999</v>
      </c>
      <c r="Q606">
        <v>0.8</v>
      </c>
      <c r="R606">
        <v>3955</v>
      </c>
      <c r="S606">
        <v>7.9000000000000001E-2</v>
      </c>
      <c r="T606">
        <v>5.5E-2</v>
      </c>
      <c r="U606">
        <v>119321</v>
      </c>
      <c r="V606">
        <v>5.8000000000000003E-2</v>
      </c>
      <c r="W606">
        <v>0.16500000000000001</v>
      </c>
      <c r="X606">
        <v>0.75900000000000001</v>
      </c>
      <c r="Y606">
        <v>6.4000000000000001E-2</v>
      </c>
      <c r="Z606">
        <v>252.86688000000001</v>
      </c>
      <c r="AA606">
        <v>53102.044800000003</v>
      </c>
      <c r="AB606">
        <v>39768.850990999999</v>
      </c>
      <c r="AC606">
        <v>13333.193809</v>
      </c>
      <c r="AD606">
        <v>52.728115000000003</v>
      </c>
      <c r="AE606">
        <v>6.4</v>
      </c>
      <c r="AF606">
        <v>252.86688000000001</v>
      </c>
      <c r="AG606">
        <v>40361.396351000003</v>
      </c>
      <c r="AH606">
        <v>12740.648449</v>
      </c>
      <c r="AI606">
        <v>50.384805</v>
      </c>
      <c r="AJ606">
        <v>6.2</v>
      </c>
      <c r="AK606">
        <v>31776.443368</v>
      </c>
      <c r="AL606">
        <v>18793.240000000002</v>
      </c>
      <c r="AM606">
        <v>78.042411000000001</v>
      </c>
      <c r="AN606" t="s">
        <v>1861</v>
      </c>
      <c r="AO606" t="s">
        <v>1862</v>
      </c>
      <c r="AR606">
        <v>0</v>
      </c>
      <c r="AS606">
        <v>0</v>
      </c>
      <c r="AT606">
        <v>605</v>
      </c>
    </row>
    <row r="607" spans="1:46" x14ac:dyDescent="0.25">
      <c r="A607">
        <v>11</v>
      </c>
      <c r="B607">
        <v>1</v>
      </c>
      <c r="C607">
        <v>7709</v>
      </c>
      <c r="D607">
        <v>11001007709</v>
      </c>
      <c r="E607">
        <v>77.09</v>
      </c>
      <c r="F607" t="s">
        <v>1863</v>
      </c>
      <c r="G607" t="s">
        <v>47</v>
      </c>
      <c r="H607" t="s">
        <v>48</v>
      </c>
      <c r="I607">
        <v>842751</v>
      </c>
      <c r="J607">
        <v>81931</v>
      </c>
      <c r="K607">
        <v>11001007709</v>
      </c>
      <c r="L607">
        <v>7709</v>
      </c>
      <c r="M607">
        <v>0</v>
      </c>
      <c r="N607">
        <v>7709</v>
      </c>
      <c r="O607">
        <v>47.8</v>
      </c>
      <c r="P607">
        <v>52.3</v>
      </c>
      <c r="Q607">
        <v>0</v>
      </c>
      <c r="R607">
        <v>1632</v>
      </c>
      <c r="S607">
        <v>0.22800000000000001</v>
      </c>
      <c r="T607">
        <v>0.25</v>
      </c>
      <c r="U607">
        <v>33396</v>
      </c>
      <c r="V607">
        <v>0.93200000000000005</v>
      </c>
      <c r="W607">
        <v>4.2000000000000003E-2</v>
      </c>
      <c r="X607">
        <v>0.216</v>
      </c>
      <c r="Y607">
        <v>0.29899999999999999</v>
      </c>
      <c r="Z607">
        <v>488.45596799999998</v>
      </c>
      <c r="AA607">
        <v>102575.75328</v>
      </c>
      <c r="AB607">
        <v>39141.997222999998</v>
      </c>
      <c r="AC607">
        <v>63433.756056999999</v>
      </c>
      <c r="AD607">
        <v>129.86586299999999</v>
      </c>
      <c r="AE607">
        <v>29.9</v>
      </c>
      <c r="AF607">
        <v>488.45596799999998</v>
      </c>
      <c r="AG607">
        <v>39392.188576</v>
      </c>
      <c r="AH607">
        <v>63183.564703999997</v>
      </c>
      <c r="AI607">
        <v>129.353655</v>
      </c>
      <c r="AJ607">
        <v>29.2</v>
      </c>
      <c r="AK607">
        <v>30412.101801000001</v>
      </c>
      <c r="AL607">
        <v>67515.94</v>
      </c>
      <c r="AM607">
        <v>144.783323</v>
      </c>
      <c r="AN607" t="s">
        <v>1864</v>
      </c>
      <c r="AO607" t="s">
        <v>1865</v>
      </c>
      <c r="AR607">
        <v>0</v>
      </c>
      <c r="AS607">
        <v>0</v>
      </c>
      <c r="AT607">
        <v>606</v>
      </c>
    </row>
    <row r="608" spans="1:46" x14ac:dyDescent="0.25">
      <c r="A608">
        <v>51</v>
      </c>
      <c r="B608">
        <v>13</v>
      </c>
      <c r="C608">
        <v>102002</v>
      </c>
      <c r="D608">
        <v>51013102002</v>
      </c>
      <c r="E608">
        <v>1020.02</v>
      </c>
      <c r="F608" t="s">
        <v>1866</v>
      </c>
      <c r="G608" t="s">
        <v>47</v>
      </c>
      <c r="H608" t="s">
        <v>48</v>
      </c>
      <c r="I608">
        <v>179739</v>
      </c>
      <c r="J608">
        <v>0</v>
      </c>
      <c r="K608">
        <v>51013102002</v>
      </c>
      <c r="L608">
        <v>102002</v>
      </c>
      <c r="M608">
        <v>0</v>
      </c>
      <c r="N608">
        <v>102002</v>
      </c>
      <c r="O608">
        <v>57.7</v>
      </c>
      <c r="P608">
        <v>38.4</v>
      </c>
      <c r="Q608">
        <v>3.8</v>
      </c>
      <c r="R608">
        <v>1589</v>
      </c>
      <c r="S608">
        <v>2.7E-2</v>
      </c>
      <c r="T608">
        <v>5.7000000000000002E-2</v>
      </c>
      <c r="U608">
        <v>72222</v>
      </c>
      <c r="V608">
        <v>9.0999999999999998E-2</v>
      </c>
      <c r="W608">
        <v>0.254</v>
      </c>
      <c r="X608">
        <v>0.14199999999999999</v>
      </c>
      <c r="Y608">
        <v>0.105</v>
      </c>
      <c r="Z608">
        <v>166.678155</v>
      </c>
      <c r="AA608">
        <v>35002.412550000001</v>
      </c>
      <c r="AB608">
        <v>23916.061890000001</v>
      </c>
      <c r="AC608">
        <v>11086.35066</v>
      </c>
      <c r="AD608">
        <v>66.513519000000002</v>
      </c>
      <c r="AE608">
        <v>10.5</v>
      </c>
      <c r="AF608">
        <v>167.01184499999999</v>
      </c>
      <c r="AG608">
        <v>23358.990787999999</v>
      </c>
      <c r="AH608">
        <v>11713.496662</v>
      </c>
      <c r="AI608">
        <v>70.135723999999996</v>
      </c>
      <c r="AJ608">
        <v>12.5</v>
      </c>
      <c r="AK608">
        <v>23293.569617000001</v>
      </c>
      <c r="AL608">
        <v>17551.43</v>
      </c>
      <c r="AM608">
        <v>90.238718000000006</v>
      </c>
      <c r="AN608" t="s">
        <v>1867</v>
      </c>
      <c r="AO608" t="s">
        <v>1868</v>
      </c>
      <c r="AR608">
        <v>0</v>
      </c>
      <c r="AS608">
        <v>0</v>
      </c>
      <c r="AT608">
        <v>607</v>
      </c>
    </row>
    <row r="609" spans="1:46" x14ac:dyDescent="0.25">
      <c r="A609">
        <v>24</v>
      </c>
      <c r="B609">
        <v>33</v>
      </c>
      <c r="C609">
        <v>802600</v>
      </c>
      <c r="D609">
        <v>24033802600</v>
      </c>
      <c r="E609">
        <v>8026</v>
      </c>
      <c r="F609" t="s">
        <v>1869</v>
      </c>
      <c r="G609" t="s">
        <v>47</v>
      </c>
      <c r="H609" t="s">
        <v>48</v>
      </c>
      <c r="I609">
        <v>916269</v>
      </c>
      <c r="J609">
        <v>0</v>
      </c>
      <c r="K609">
        <v>24033802600</v>
      </c>
      <c r="L609">
        <v>802600</v>
      </c>
      <c r="M609">
        <v>0</v>
      </c>
      <c r="N609">
        <v>802600</v>
      </c>
      <c r="O609">
        <v>65.7</v>
      </c>
      <c r="P609">
        <v>34.299999999999997</v>
      </c>
      <c r="Q609">
        <v>0</v>
      </c>
      <c r="R609">
        <v>3219</v>
      </c>
      <c r="S609">
        <v>0.115</v>
      </c>
      <c r="T609">
        <v>7.9000000000000001E-2</v>
      </c>
      <c r="U609">
        <v>54872</v>
      </c>
      <c r="V609">
        <v>0.92600000000000005</v>
      </c>
      <c r="W609">
        <v>4.2999999999999997E-2</v>
      </c>
      <c r="X609">
        <v>0.66100000000000003</v>
      </c>
      <c r="Y609">
        <v>0.21</v>
      </c>
      <c r="Z609">
        <v>675.99</v>
      </c>
      <c r="AA609">
        <v>141957.9</v>
      </c>
      <c r="AB609">
        <v>57937.369965999998</v>
      </c>
      <c r="AC609">
        <v>84020.530033999996</v>
      </c>
      <c r="AD609">
        <v>124.292564</v>
      </c>
      <c r="AE609">
        <v>21</v>
      </c>
      <c r="AF609">
        <v>675.99</v>
      </c>
      <c r="AG609">
        <v>56723.283703000001</v>
      </c>
      <c r="AH609">
        <v>85234.616297</v>
      </c>
      <c r="AI609">
        <v>126.088576</v>
      </c>
      <c r="AJ609">
        <v>19</v>
      </c>
      <c r="AK609">
        <v>43757.194887999998</v>
      </c>
      <c r="AL609">
        <v>72072.509999999995</v>
      </c>
      <c r="AM609">
        <v>130.66792100000001</v>
      </c>
      <c r="AN609" t="s">
        <v>1870</v>
      </c>
      <c r="AO609" t="s">
        <v>1871</v>
      </c>
      <c r="AR609">
        <v>0</v>
      </c>
      <c r="AS609">
        <v>0</v>
      </c>
      <c r="AT609">
        <v>608</v>
      </c>
    </row>
    <row r="610" spans="1:46" x14ac:dyDescent="0.25">
      <c r="A610">
        <v>11</v>
      </c>
      <c r="B610">
        <v>1</v>
      </c>
      <c r="C610">
        <v>7707</v>
      </c>
      <c r="D610">
        <v>11001007707</v>
      </c>
      <c r="E610">
        <v>77.069999999999993</v>
      </c>
      <c r="F610" t="s">
        <v>1872</v>
      </c>
      <c r="G610" t="s">
        <v>47</v>
      </c>
      <c r="H610" t="s">
        <v>48</v>
      </c>
      <c r="I610">
        <v>841331</v>
      </c>
      <c r="J610">
        <v>0</v>
      </c>
      <c r="K610">
        <v>11001007707</v>
      </c>
      <c r="L610">
        <v>7707</v>
      </c>
      <c r="M610">
        <v>0</v>
      </c>
      <c r="N610">
        <v>7707</v>
      </c>
      <c r="O610">
        <v>62.6</v>
      </c>
      <c r="P610">
        <v>37.299999999999997</v>
      </c>
      <c r="Q610">
        <v>0</v>
      </c>
      <c r="R610">
        <v>4263</v>
      </c>
      <c r="S610">
        <v>0.19600000000000001</v>
      </c>
      <c r="T610">
        <v>0.2</v>
      </c>
      <c r="U610">
        <v>49068</v>
      </c>
      <c r="V610">
        <v>0.98799999999999999</v>
      </c>
      <c r="W610">
        <v>0</v>
      </c>
      <c r="X610">
        <v>0.46500000000000002</v>
      </c>
      <c r="Y610">
        <v>0.255</v>
      </c>
      <c r="Z610">
        <v>1085.9779349999999</v>
      </c>
      <c r="AA610">
        <v>228055.36635</v>
      </c>
      <c r="AB610">
        <v>79484.916398999994</v>
      </c>
      <c r="AC610">
        <v>148570.44995099999</v>
      </c>
      <c r="AD610">
        <v>136.80798200000001</v>
      </c>
      <c r="AE610">
        <v>25.5</v>
      </c>
      <c r="AF610">
        <v>1087.0650000000001</v>
      </c>
      <c r="AG610">
        <v>87852.060033000002</v>
      </c>
      <c r="AH610">
        <v>140431.58996700001</v>
      </c>
      <c r="AI610">
        <v>129.18416999999999</v>
      </c>
      <c r="AJ610">
        <v>23.3</v>
      </c>
      <c r="AK610">
        <v>92756.047162999996</v>
      </c>
      <c r="AL610">
        <v>117006.86</v>
      </c>
      <c r="AM610">
        <v>117.13911400000001</v>
      </c>
      <c r="AN610" t="s">
        <v>1873</v>
      </c>
      <c r="AO610" t="s">
        <v>1874</v>
      </c>
      <c r="AR610">
        <v>0</v>
      </c>
      <c r="AS610">
        <v>0</v>
      </c>
      <c r="AT610">
        <v>609</v>
      </c>
    </row>
    <row r="611" spans="1:46" x14ac:dyDescent="0.25">
      <c r="A611">
        <v>51</v>
      </c>
      <c r="B611">
        <v>13</v>
      </c>
      <c r="C611">
        <v>101300</v>
      </c>
      <c r="D611">
        <v>51013101300</v>
      </c>
      <c r="E611">
        <v>1013</v>
      </c>
      <c r="F611" t="s">
        <v>1875</v>
      </c>
      <c r="G611" t="s">
        <v>47</v>
      </c>
      <c r="H611" t="s">
        <v>48</v>
      </c>
      <c r="I611">
        <v>2467154</v>
      </c>
      <c r="J611">
        <v>0</v>
      </c>
      <c r="K611">
        <v>51013101300</v>
      </c>
      <c r="L611">
        <v>101300</v>
      </c>
      <c r="M611">
        <v>0</v>
      </c>
      <c r="N611">
        <v>101300</v>
      </c>
      <c r="O611">
        <v>70.5</v>
      </c>
      <c r="P611">
        <v>23.8</v>
      </c>
      <c r="Q611">
        <v>5.7</v>
      </c>
      <c r="R611">
        <v>6696</v>
      </c>
      <c r="S611">
        <v>4.8000000000000001E-2</v>
      </c>
      <c r="T611">
        <v>0.03</v>
      </c>
      <c r="U611">
        <v>155000</v>
      </c>
      <c r="V611">
        <v>1.4E-2</v>
      </c>
      <c r="W611">
        <v>7.8E-2</v>
      </c>
      <c r="X611">
        <v>0.77200000000000002</v>
      </c>
      <c r="Y611">
        <v>0.04</v>
      </c>
      <c r="Z611">
        <v>267.83999999999997</v>
      </c>
      <c r="AA611">
        <v>56246.400000000001</v>
      </c>
      <c r="AB611">
        <v>41693.402763999999</v>
      </c>
      <c r="AC611">
        <v>14552.997235999999</v>
      </c>
      <c r="AD611">
        <v>54.334667000000003</v>
      </c>
      <c r="AE611">
        <v>4</v>
      </c>
      <c r="AF611">
        <v>268.10784000000001</v>
      </c>
      <c r="AG611">
        <v>41470.502224000003</v>
      </c>
      <c r="AH611">
        <v>14832.144176</v>
      </c>
      <c r="AI611">
        <v>55.321561000000003</v>
      </c>
      <c r="AJ611">
        <v>4.4000000000000004</v>
      </c>
      <c r="AK611">
        <v>32328.785639000002</v>
      </c>
      <c r="AL611">
        <v>25679.93</v>
      </c>
      <c r="AM611">
        <v>92.965096000000003</v>
      </c>
      <c r="AN611" t="s">
        <v>1876</v>
      </c>
      <c r="AO611" t="s">
        <v>1877</v>
      </c>
      <c r="AR611">
        <v>0</v>
      </c>
      <c r="AS611">
        <v>0</v>
      </c>
      <c r="AT611">
        <v>610</v>
      </c>
    </row>
    <row r="612" spans="1:46" x14ac:dyDescent="0.25">
      <c r="A612">
        <v>11</v>
      </c>
      <c r="B612">
        <v>1</v>
      </c>
      <c r="C612">
        <v>7200</v>
      </c>
      <c r="D612">
        <v>11001007200</v>
      </c>
      <c r="E612">
        <v>72</v>
      </c>
      <c r="F612" t="s">
        <v>1878</v>
      </c>
      <c r="G612" t="s">
        <v>47</v>
      </c>
      <c r="H612" t="s">
        <v>48</v>
      </c>
      <c r="I612">
        <v>1360396</v>
      </c>
      <c r="J612">
        <v>281335</v>
      </c>
      <c r="K612">
        <v>11001007200</v>
      </c>
      <c r="L612">
        <v>7200</v>
      </c>
      <c r="M612">
        <v>0</v>
      </c>
      <c r="N612">
        <v>7200</v>
      </c>
      <c r="O612">
        <v>43.5</v>
      </c>
      <c r="P612">
        <v>33.9</v>
      </c>
      <c r="Q612">
        <v>22.6</v>
      </c>
      <c r="R612">
        <v>3485</v>
      </c>
      <c r="S612">
        <v>6.7000000000000004E-2</v>
      </c>
      <c r="T612">
        <v>0.125</v>
      </c>
      <c r="U612">
        <v>91458</v>
      </c>
      <c r="V612">
        <v>0.32100000000000001</v>
      </c>
      <c r="W612">
        <v>3.4000000000000002E-2</v>
      </c>
      <c r="X612">
        <v>0.218</v>
      </c>
      <c r="Y612">
        <v>0.126</v>
      </c>
      <c r="Z612">
        <v>439.11</v>
      </c>
      <c r="AA612">
        <v>92213.1</v>
      </c>
      <c r="AB612">
        <v>45174.524114</v>
      </c>
      <c r="AC612">
        <v>47038.575885999999</v>
      </c>
      <c r="AD612">
        <v>107.122534</v>
      </c>
      <c r="AE612">
        <v>12.6</v>
      </c>
      <c r="AF612">
        <v>439.11</v>
      </c>
      <c r="AG612">
        <v>42632.687174999999</v>
      </c>
      <c r="AH612">
        <v>49580.412824999999</v>
      </c>
      <c r="AI612">
        <v>112.911145</v>
      </c>
      <c r="AJ612">
        <v>11.7</v>
      </c>
      <c r="AK612">
        <v>30701.991762000001</v>
      </c>
      <c r="AL612">
        <v>38511.699999999997</v>
      </c>
      <c r="AM612">
        <v>116.847644</v>
      </c>
      <c r="AN612" t="s">
        <v>1879</v>
      </c>
      <c r="AO612" t="s">
        <v>1880</v>
      </c>
      <c r="AR612">
        <v>0</v>
      </c>
      <c r="AS612">
        <v>0</v>
      </c>
      <c r="AT612">
        <v>611</v>
      </c>
    </row>
    <row r="613" spans="1:46" x14ac:dyDescent="0.25">
      <c r="A613">
        <v>51</v>
      </c>
      <c r="B613">
        <v>59</v>
      </c>
      <c r="C613">
        <v>490101</v>
      </c>
      <c r="D613">
        <v>51059490101</v>
      </c>
      <c r="E613">
        <v>4901.01</v>
      </c>
      <c r="F613" t="s">
        <v>1881</v>
      </c>
      <c r="G613" t="s">
        <v>47</v>
      </c>
      <c r="H613" t="s">
        <v>48</v>
      </c>
      <c r="I613">
        <v>4853870</v>
      </c>
      <c r="J613">
        <v>41477</v>
      </c>
      <c r="K613">
        <v>51059490101</v>
      </c>
      <c r="L613">
        <v>490101</v>
      </c>
      <c r="M613">
        <v>0</v>
      </c>
      <c r="N613">
        <v>490101</v>
      </c>
      <c r="O613">
        <v>96.4</v>
      </c>
      <c r="P613">
        <v>3.1</v>
      </c>
      <c r="Q613">
        <v>0.5</v>
      </c>
      <c r="R613">
        <v>5404</v>
      </c>
      <c r="S613">
        <v>9.9000000000000005E-2</v>
      </c>
      <c r="T613">
        <v>0.13600000000000001</v>
      </c>
      <c r="U613">
        <v>123125</v>
      </c>
      <c r="V613">
        <v>0.129</v>
      </c>
      <c r="W613">
        <v>6.8000000000000005E-2</v>
      </c>
      <c r="X613">
        <v>0.66300000000000003</v>
      </c>
      <c r="Y613">
        <v>0.11700000000000001</v>
      </c>
      <c r="Z613">
        <v>632.26800000000003</v>
      </c>
      <c r="AA613">
        <v>132776.28</v>
      </c>
      <c r="AB613">
        <v>118776.25870000001</v>
      </c>
      <c r="AC613">
        <v>14000.0213</v>
      </c>
      <c r="AD613">
        <v>22.142543</v>
      </c>
      <c r="AE613">
        <v>11.7</v>
      </c>
      <c r="AF613">
        <v>632.90026799999998</v>
      </c>
      <c r="AG613">
        <v>123481.468223</v>
      </c>
      <c r="AH613">
        <v>9427.5880570000008</v>
      </c>
      <c r="AI613">
        <v>14.895851</v>
      </c>
      <c r="AJ613">
        <v>9.1</v>
      </c>
      <c r="AK613">
        <v>88900.042784999998</v>
      </c>
      <c r="AL613">
        <v>13223.8</v>
      </c>
      <c r="AM613">
        <v>27.192447999999999</v>
      </c>
      <c r="AN613" t="s">
        <v>1882</v>
      </c>
      <c r="AO613" t="s">
        <v>1883</v>
      </c>
      <c r="AR613">
        <v>0</v>
      </c>
      <c r="AS613">
        <v>0</v>
      </c>
      <c r="AT613">
        <v>612</v>
      </c>
    </row>
    <row r="614" spans="1:46" x14ac:dyDescent="0.25">
      <c r="A614">
        <v>11</v>
      </c>
      <c r="B614">
        <v>1</v>
      </c>
      <c r="C614">
        <v>9902</v>
      </c>
      <c r="D614">
        <v>11001009902</v>
      </c>
      <c r="E614">
        <v>99.02</v>
      </c>
      <c r="F614" t="s">
        <v>1884</v>
      </c>
      <c r="G614" t="s">
        <v>47</v>
      </c>
      <c r="H614" t="s">
        <v>48</v>
      </c>
      <c r="I614">
        <v>1294603</v>
      </c>
      <c r="J614">
        <v>0</v>
      </c>
      <c r="K614">
        <v>11001009902</v>
      </c>
      <c r="L614">
        <v>9902</v>
      </c>
      <c r="M614">
        <v>0</v>
      </c>
      <c r="N614">
        <v>9902</v>
      </c>
      <c r="O614">
        <v>63.1</v>
      </c>
      <c r="P614">
        <v>31.8</v>
      </c>
      <c r="Q614">
        <v>5.0999999999999996</v>
      </c>
      <c r="R614">
        <v>2960</v>
      </c>
      <c r="S614">
        <v>0.32100000000000001</v>
      </c>
      <c r="T614">
        <v>0.25700000000000001</v>
      </c>
      <c r="U614">
        <v>42052</v>
      </c>
      <c r="V614">
        <v>0.98799999999999999</v>
      </c>
      <c r="W614">
        <v>6.0000000000000001E-3</v>
      </c>
      <c r="X614">
        <v>0.71599999999999997</v>
      </c>
      <c r="Y614">
        <v>0.30499999999999999</v>
      </c>
      <c r="Z614">
        <v>902.8</v>
      </c>
      <c r="AA614">
        <v>189588</v>
      </c>
      <c r="AB614">
        <v>68202.987357000005</v>
      </c>
      <c r="AC614">
        <v>121385.01264299999</v>
      </c>
      <c r="AD614">
        <v>134.453935</v>
      </c>
      <c r="AE614">
        <v>30.5</v>
      </c>
      <c r="AF614">
        <v>903.70280000000002</v>
      </c>
      <c r="AG614">
        <v>78733.597496000002</v>
      </c>
      <c r="AH614">
        <v>111043.990504</v>
      </c>
      <c r="AI614">
        <v>122.87667</v>
      </c>
      <c r="AJ614">
        <v>22.7</v>
      </c>
      <c r="AK614">
        <v>40868.044167</v>
      </c>
      <c r="AL614">
        <v>88699.02</v>
      </c>
      <c r="AM614">
        <v>143.761797</v>
      </c>
      <c r="AN614" t="s">
        <v>1885</v>
      </c>
      <c r="AO614" t="s">
        <v>1886</v>
      </c>
      <c r="AR614">
        <v>0</v>
      </c>
      <c r="AS614">
        <v>0</v>
      </c>
      <c r="AT614">
        <v>613</v>
      </c>
    </row>
    <row r="615" spans="1:46" x14ac:dyDescent="0.25">
      <c r="A615">
        <v>51</v>
      </c>
      <c r="B615">
        <v>59</v>
      </c>
      <c r="C615">
        <v>461601</v>
      </c>
      <c r="D615">
        <v>51059461601</v>
      </c>
      <c r="E615">
        <v>4616.01</v>
      </c>
      <c r="F615" t="s">
        <v>1887</v>
      </c>
      <c r="G615" t="s">
        <v>47</v>
      </c>
      <c r="H615" t="s">
        <v>48</v>
      </c>
      <c r="I615">
        <v>2809968</v>
      </c>
      <c r="J615">
        <v>6442</v>
      </c>
      <c r="K615">
        <v>51059461601</v>
      </c>
      <c r="L615">
        <v>461601</v>
      </c>
      <c r="M615">
        <v>0</v>
      </c>
      <c r="N615">
        <v>461601</v>
      </c>
      <c r="O615">
        <v>78.900000000000006</v>
      </c>
      <c r="P615">
        <v>20.100000000000001</v>
      </c>
      <c r="Q615">
        <v>1.1000000000000001</v>
      </c>
      <c r="R615">
        <v>6142</v>
      </c>
      <c r="S615">
        <v>0.04</v>
      </c>
      <c r="T615">
        <v>3.1E-2</v>
      </c>
      <c r="U615">
        <v>125332</v>
      </c>
      <c r="V615">
        <v>0.05</v>
      </c>
      <c r="W615">
        <v>7.0999999999999994E-2</v>
      </c>
      <c r="X615">
        <v>0.52400000000000002</v>
      </c>
      <c r="Y615">
        <v>7.4999999999999997E-2</v>
      </c>
      <c r="Z615">
        <v>461.11065000000002</v>
      </c>
      <c r="AA615">
        <v>96833.236499999999</v>
      </c>
      <c r="AB615">
        <v>53090.568154000001</v>
      </c>
      <c r="AC615">
        <v>43742.668345999999</v>
      </c>
      <c r="AD615">
        <v>94.863713000000004</v>
      </c>
      <c r="AE615">
        <v>7.5</v>
      </c>
      <c r="AF615">
        <v>460.65</v>
      </c>
      <c r="AG615">
        <v>60865.418789000003</v>
      </c>
      <c r="AH615">
        <v>35871.081210999997</v>
      </c>
      <c r="AI615">
        <v>77.870576999999997</v>
      </c>
      <c r="AJ615">
        <v>6.9</v>
      </c>
      <c r="AK615">
        <v>68136.404467</v>
      </c>
      <c r="AL615">
        <v>21803.02</v>
      </c>
      <c r="AM615">
        <v>50.907986000000001</v>
      </c>
      <c r="AN615" t="s">
        <v>1888</v>
      </c>
      <c r="AO615" t="s">
        <v>1889</v>
      </c>
      <c r="AR615">
        <v>0</v>
      </c>
      <c r="AS615">
        <v>0</v>
      </c>
      <c r="AT615">
        <v>614</v>
      </c>
    </row>
    <row r="616" spans="1:46" x14ac:dyDescent="0.25">
      <c r="A616">
        <v>51</v>
      </c>
      <c r="B616">
        <v>59</v>
      </c>
      <c r="C616">
        <v>481702</v>
      </c>
      <c r="D616">
        <v>51059481702</v>
      </c>
      <c r="E616">
        <v>4817.0200000000004</v>
      </c>
      <c r="F616" t="s">
        <v>1890</v>
      </c>
      <c r="G616" t="s">
        <v>47</v>
      </c>
      <c r="H616" t="s">
        <v>48</v>
      </c>
      <c r="I616">
        <v>2740528</v>
      </c>
      <c r="J616">
        <v>58764</v>
      </c>
      <c r="K616">
        <v>51059481702</v>
      </c>
      <c r="L616">
        <v>481702</v>
      </c>
      <c r="M616">
        <v>0</v>
      </c>
      <c r="N616">
        <v>481702</v>
      </c>
      <c r="O616">
        <v>88.4</v>
      </c>
      <c r="P616">
        <v>8.1999999999999993</v>
      </c>
      <c r="Q616">
        <v>3.3</v>
      </c>
      <c r="R616">
        <v>4297</v>
      </c>
      <c r="S616">
        <v>2.7E-2</v>
      </c>
      <c r="T616">
        <v>3.7999999999999999E-2</v>
      </c>
      <c r="U616">
        <v>98432</v>
      </c>
      <c r="V616">
        <v>7.5999999999999998E-2</v>
      </c>
      <c r="W616">
        <v>8.2000000000000003E-2</v>
      </c>
      <c r="X616">
        <v>0.745</v>
      </c>
      <c r="Y616">
        <v>5.6000000000000001E-2</v>
      </c>
      <c r="Z616">
        <v>240.391368</v>
      </c>
      <c r="AA616">
        <v>50482.187279999998</v>
      </c>
      <c r="AB616">
        <v>42574.938492000001</v>
      </c>
      <c r="AC616">
        <v>7907.2487879999999</v>
      </c>
      <c r="AD616">
        <v>32.893231</v>
      </c>
      <c r="AE616">
        <v>5.6</v>
      </c>
      <c r="AF616">
        <v>240.391368</v>
      </c>
      <c r="AG616">
        <v>44396.670760000001</v>
      </c>
      <c r="AH616">
        <v>6085.5165200000001</v>
      </c>
      <c r="AI616">
        <v>25.315038000000001</v>
      </c>
      <c r="AJ616">
        <v>6.2</v>
      </c>
      <c r="AK616">
        <v>43154.921263999997</v>
      </c>
      <c r="AL616">
        <v>9667.2199999999993</v>
      </c>
      <c r="AM616">
        <v>38.433047999999999</v>
      </c>
      <c r="AN616" t="s">
        <v>1891</v>
      </c>
      <c r="AO616" t="s">
        <v>1892</v>
      </c>
      <c r="AR616">
        <v>0</v>
      </c>
      <c r="AS616">
        <v>0</v>
      </c>
      <c r="AT616">
        <v>615</v>
      </c>
    </row>
    <row r="617" spans="1:46" x14ac:dyDescent="0.25">
      <c r="A617">
        <v>51</v>
      </c>
      <c r="B617">
        <v>59</v>
      </c>
      <c r="C617">
        <v>461802</v>
      </c>
      <c r="D617">
        <v>51059461802</v>
      </c>
      <c r="E617">
        <v>4618.0200000000004</v>
      </c>
      <c r="F617" t="s">
        <v>1893</v>
      </c>
      <c r="G617" t="s">
        <v>47</v>
      </c>
      <c r="H617" t="s">
        <v>48</v>
      </c>
      <c r="I617">
        <v>1607469</v>
      </c>
      <c r="J617">
        <v>1049</v>
      </c>
      <c r="K617">
        <v>51059461802</v>
      </c>
      <c r="L617">
        <v>461802</v>
      </c>
      <c r="M617">
        <v>0</v>
      </c>
      <c r="N617">
        <v>461802</v>
      </c>
      <c r="O617">
        <v>79.8</v>
      </c>
      <c r="P617">
        <v>19.7</v>
      </c>
      <c r="Q617">
        <v>0.4</v>
      </c>
      <c r="R617">
        <v>5467</v>
      </c>
      <c r="S617">
        <v>5.8000000000000003E-2</v>
      </c>
      <c r="T617">
        <v>1.4999999999999999E-2</v>
      </c>
      <c r="U617">
        <v>100694</v>
      </c>
      <c r="V617">
        <v>4.7E-2</v>
      </c>
      <c r="W617">
        <v>0.14599999999999999</v>
      </c>
      <c r="X617">
        <v>0.53900000000000003</v>
      </c>
      <c r="Y617">
        <v>7.5999999999999998E-2</v>
      </c>
      <c r="Z617">
        <v>415.07650799999999</v>
      </c>
      <c r="AA617">
        <v>87166.066680000004</v>
      </c>
      <c r="AB617">
        <v>56123.568951000001</v>
      </c>
      <c r="AC617">
        <v>31042.497728999999</v>
      </c>
      <c r="AD617">
        <v>74.787412000000003</v>
      </c>
      <c r="AE617">
        <v>7.6</v>
      </c>
      <c r="AF617">
        <v>415.49200000000002</v>
      </c>
      <c r="AG617">
        <v>61135.970960999999</v>
      </c>
      <c r="AH617">
        <v>26117.349039000001</v>
      </c>
      <c r="AI617">
        <v>62.858848999999999</v>
      </c>
      <c r="AJ617">
        <v>8.5</v>
      </c>
      <c r="AK617">
        <v>82718.336895999993</v>
      </c>
      <c r="AL617">
        <v>9084.2099999999991</v>
      </c>
      <c r="AM617">
        <v>20.780301000000001</v>
      </c>
      <c r="AN617" t="s">
        <v>1894</v>
      </c>
      <c r="AO617" t="s">
        <v>1895</v>
      </c>
      <c r="AR617">
        <v>0</v>
      </c>
      <c r="AS617">
        <v>0</v>
      </c>
      <c r="AT617">
        <v>616</v>
      </c>
    </row>
    <row r="618" spans="1:46" x14ac:dyDescent="0.25">
      <c r="A618">
        <v>51</v>
      </c>
      <c r="B618">
        <v>59</v>
      </c>
      <c r="C618">
        <v>450300</v>
      </c>
      <c r="D618">
        <v>51059450300</v>
      </c>
      <c r="E618">
        <v>4503</v>
      </c>
      <c r="F618" t="s">
        <v>1896</v>
      </c>
      <c r="G618" t="s">
        <v>47</v>
      </c>
      <c r="H618" t="s">
        <v>48</v>
      </c>
      <c r="I618">
        <v>1755360</v>
      </c>
      <c r="J618">
        <v>2140</v>
      </c>
      <c r="K618">
        <v>51059450300</v>
      </c>
      <c r="L618">
        <v>450300</v>
      </c>
      <c r="M618">
        <v>0</v>
      </c>
      <c r="N618">
        <v>450300</v>
      </c>
      <c r="O618">
        <v>86.5</v>
      </c>
      <c r="P618">
        <v>12.6</v>
      </c>
      <c r="Q618">
        <v>1</v>
      </c>
      <c r="R618">
        <v>4624</v>
      </c>
      <c r="S618">
        <v>4.2000000000000003E-2</v>
      </c>
      <c r="T618">
        <v>4.9000000000000002E-2</v>
      </c>
      <c r="U618">
        <v>82244</v>
      </c>
      <c r="V618">
        <v>0.09</v>
      </c>
      <c r="W618">
        <v>0.32200000000000001</v>
      </c>
      <c r="X618">
        <v>0.71799999999999997</v>
      </c>
      <c r="Y618">
        <v>0.04</v>
      </c>
      <c r="Z618">
        <v>185.14496</v>
      </c>
      <c r="AA618">
        <v>38880.441599999998</v>
      </c>
      <c r="AB618">
        <v>16123.480857</v>
      </c>
      <c r="AC618">
        <v>22756.960743</v>
      </c>
      <c r="AD618">
        <v>122.914287</v>
      </c>
      <c r="AE618">
        <v>4</v>
      </c>
      <c r="AF618">
        <v>184.96</v>
      </c>
      <c r="AG618">
        <v>19260.97897</v>
      </c>
      <c r="AH618">
        <v>19580.621029999998</v>
      </c>
      <c r="AI618">
        <v>105.86408400000001</v>
      </c>
      <c r="AJ618">
        <v>5.3</v>
      </c>
      <c r="AK618">
        <v>38509.838259999997</v>
      </c>
      <c r="AL618">
        <v>14313.14</v>
      </c>
      <c r="AM618">
        <v>56.902503000000003</v>
      </c>
      <c r="AN618" t="s">
        <v>1897</v>
      </c>
      <c r="AO618" t="s">
        <v>1898</v>
      </c>
      <c r="AR618">
        <v>0</v>
      </c>
      <c r="AS618">
        <v>0</v>
      </c>
      <c r="AT618">
        <v>617</v>
      </c>
    </row>
    <row r="619" spans="1:46" x14ac:dyDescent="0.25">
      <c r="A619">
        <v>51</v>
      </c>
      <c r="B619">
        <v>59</v>
      </c>
      <c r="C619">
        <v>450200</v>
      </c>
      <c r="D619">
        <v>51059450200</v>
      </c>
      <c r="E619">
        <v>4502</v>
      </c>
      <c r="F619" t="s">
        <v>1899</v>
      </c>
      <c r="G619" t="s">
        <v>47</v>
      </c>
      <c r="H619" t="s">
        <v>48</v>
      </c>
      <c r="I619">
        <v>1329176</v>
      </c>
      <c r="J619">
        <v>0</v>
      </c>
      <c r="K619">
        <v>51059450200</v>
      </c>
      <c r="L619">
        <v>450200</v>
      </c>
      <c r="M619">
        <v>0</v>
      </c>
      <c r="N619">
        <v>450200</v>
      </c>
      <c r="O619">
        <v>89.5</v>
      </c>
      <c r="P619">
        <v>9.8000000000000007</v>
      </c>
      <c r="Q619">
        <v>0.6</v>
      </c>
      <c r="R619">
        <v>4180</v>
      </c>
      <c r="S619">
        <v>9.6000000000000002E-2</v>
      </c>
      <c r="T619">
        <v>0.14099999999999999</v>
      </c>
      <c r="U619">
        <v>71957</v>
      </c>
      <c r="V619">
        <v>8.8999999999999996E-2</v>
      </c>
      <c r="W619">
        <v>0.35699999999999998</v>
      </c>
      <c r="X619">
        <v>0.60699999999999998</v>
      </c>
      <c r="Y619">
        <v>9.2999999999999999E-2</v>
      </c>
      <c r="Z619">
        <v>388.35126000000002</v>
      </c>
      <c r="AA619">
        <v>81553.764599999995</v>
      </c>
      <c r="AB619">
        <v>30697.838141</v>
      </c>
      <c r="AC619">
        <v>50855.926459000002</v>
      </c>
      <c r="AD619">
        <v>130.95342199999999</v>
      </c>
      <c r="AE619">
        <v>9.3000000000000007</v>
      </c>
      <c r="AF619">
        <v>388.74</v>
      </c>
      <c r="AG619">
        <v>38234.735728</v>
      </c>
      <c r="AH619">
        <v>43400.664272000002</v>
      </c>
      <c r="AI619">
        <v>111.644452</v>
      </c>
      <c r="AJ619">
        <v>10.199999999999999</v>
      </c>
      <c r="AK619">
        <v>69116.671333000006</v>
      </c>
      <c r="AL619">
        <v>22518.09</v>
      </c>
      <c r="AM619">
        <v>51.604855999999998</v>
      </c>
      <c r="AN619" t="s">
        <v>1900</v>
      </c>
      <c r="AO619" t="s">
        <v>1901</v>
      </c>
      <c r="AR619">
        <v>0</v>
      </c>
      <c r="AS619">
        <v>0</v>
      </c>
      <c r="AT619">
        <v>618</v>
      </c>
    </row>
    <row r="620" spans="1:46" x14ac:dyDescent="0.25">
      <c r="A620">
        <v>51</v>
      </c>
      <c r="B620">
        <v>13</v>
      </c>
      <c r="C620">
        <v>102001</v>
      </c>
      <c r="D620">
        <v>51013102001</v>
      </c>
      <c r="E620">
        <v>1020.01</v>
      </c>
      <c r="F620" t="s">
        <v>1902</v>
      </c>
      <c r="G620" t="s">
        <v>47</v>
      </c>
      <c r="H620" t="s">
        <v>48</v>
      </c>
      <c r="I620">
        <v>211057</v>
      </c>
      <c r="J620">
        <v>0</v>
      </c>
      <c r="K620">
        <v>51013102001</v>
      </c>
      <c r="L620">
        <v>102001</v>
      </c>
      <c r="M620">
        <v>0</v>
      </c>
      <c r="N620">
        <v>102001</v>
      </c>
      <c r="O620">
        <v>55.6</v>
      </c>
      <c r="P620">
        <v>40.299999999999997</v>
      </c>
      <c r="Q620">
        <v>4.2</v>
      </c>
      <c r="R620">
        <v>2853</v>
      </c>
      <c r="S620">
        <v>6.2E-2</v>
      </c>
      <c r="T620">
        <v>0.16600000000000001</v>
      </c>
      <c r="U620">
        <v>68819</v>
      </c>
      <c r="V620">
        <v>2.1999999999999999E-2</v>
      </c>
      <c r="W620">
        <v>0.50700000000000001</v>
      </c>
      <c r="X620">
        <v>0.20200000000000001</v>
      </c>
      <c r="Y620">
        <v>9.5000000000000001E-2</v>
      </c>
      <c r="Z620">
        <v>271.30603500000001</v>
      </c>
      <c r="AA620">
        <v>56974.267350000002</v>
      </c>
      <c r="AB620">
        <v>42415.966084</v>
      </c>
      <c r="AC620">
        <v>14558.301266</v>
      </c>
      <c r="AD620">
        <v>53.660072</v>
      </c>
      <c r="AE620">
        <v>9.5</v>
      </c>
      <c r="AF620">
        <v>271.03500000000003</v>
      </c>
      <c r="AG620">
        <v>42826.967493999997</v>
      </c>
      <c r="AH620">
        <v>14090.382506</v>
      </c>
      <c r="AI620">
        <v>51.987316999999997</v>
      </c>
      <c r="AJ620">
        <v>13.9</v>
      </c>
      <c r="AK620">
        <v>30083.516363999999</v>
      </c>
      <c r="AL620">
        <v>33725.82</v>
      </c>
      <c r="AM620">
        <v>110.993515</v>
      </c>
      <c r="AN620" t="s">
        <v>1903</v>
      </c>
      <c r="AO620" t="s">
        <v>1904</v>
      </c>
      <c r="AR620">
        <v>0</v>
      </c>
      <c r="AS620">
        <v>0</v>
      </c>
      <c r="AT620">
        <v>619</v>
      </c>
    </row>
    <row r="621" spans="1:46" x14ac:dyDescent="0.25">
      <c r="A621">
        <v>24</v>
      </c>
      <c r="B621">
        <v>33</v>
      </c>
      <c r="C621">
        <v>800608</v>
      </c>
      <c r="D621">
        <v>24033800608</v>
      </c>
      <c r="E621">
        <v>8006.08</v>
      </c>
      <c r="F621" t="s">
        <v>1905</v>
      </c>
      <c r="G621" t="s">
        <v>47</v>
      </c>
      <c r="H621" t="s">
        <v>48</v>
      </c>
      <c r="I621">
        <v>11750273</v>
      </c>
      <c r="J621">
        <v>98431</v>
      </c>
      <c r="K621">
        <v>24033800608</v>
      </c>
      <c r="L621">
        <v>800608</v>
      </c>
      <c r="M621">
        <v>0</v>
      </c>
      <c r="N621">
        <v>800608</v>
      </c>
      <c r="O621">
        <v>86.6</v>
      </c>
      <c r="P621">
        <v>12.9</v>
      </c>
      <c r="Q621">
        <v>0.4</v>
      </c>
      <c r="R621">
        <v>3967</v>
      </c>
      <c r="S621">
        <v>6.9000000000000006E-2</v>
      </c>
      <c r="T621">
        <v>1.7000000000000001E-2</v>
      </c>
      <c r="U621">
        <v>151341</v>
      </c>
      <c r="V621">
        <v>0.90700000000000003</v>
      </c>
      <c r="W621">
        <v>1.9E-2</v>
      </c>
      <c r="X621">
        <v>0.91600000000000004</v>
      </c>
      <c r="Y621">
        <v>0.122</v>
      </c>
      <c r="Z621">
        <v>483.490026</v>
      </c>
      <c r="AA621">
        <v>101532.90545999999</v>
      </c>
      <c r="AB621">
        <v>96255.186935000005</v>
      </c>
      <c r="AC621">
        <v>5277.7185250000002</v>
      </c>
      <c r="AD621">
        <v>10.915879</v>
      </c>
      <c r="AE621">
        <v>12.2</v>
      </c>
      <c r="AF621">
        <v>483.97399999999999</v>
      </c>
      <c r="AG621">
        <v>96111.462039999999</v>
      </c>
      <c r="AH621">
        <v>5523.0779599999996</v>
      </c>
      <c r="AI621">
        <v>11.411930999999999</v>
      </c>
      <c r="AJ621">
        <v>10.9</v>
      </c>
      <c r="AK621">
        <v>76026.110459999996</v>
      </c>
      <c r="AL621">
        <v>3585.31</v>
      </c>
      <c r="AM621">
        <v>9.4573739999999997</v>
      </c>
      <c r="AN621" t="s">
        <v>1906</v>
      </c>
      <c r="AO621" t="s">
        <v>1907</v>
      </c>
      <c r="AR621">
        <v>0</v>
      </c>
      <c r="AS621">
        <v>0</v>
      </c>
      <c r="AT621">
        <v>620</v>
      </c>
    </row>
    <row r="622" spans="1:46" x14ac:dyDescent="0.25">
      <c r="A622">
        <v>24</v>
      </c>
      <c r="B622">
        <v>33</v>
      </c>
      <c r="C622">
        <v>800607</v>
      </c>
      <c r="D622">
        <v>24033800607</v>
      </c>
      <c r="E622">
        <v>8006.07</v>
      </c>
      <c r="F622" t="s">
        <v>1908</v>
      </c>
      <c r="G622" t="s">
        <v>47</v>
      </c>
      <c r="H622" t="s">
        <v>48</v>
      </c>
      <c r="I622">
        <v>16414823</v>
      </c>
      <c r="J622">
        <v>148319</v>
      </c>
      <c r="K622">
        <v>24033800607</v>
      </c>
      <c r="L622">
        <v>800607</v>
      </c>
      <c r="M622">
        <v>0</v>
      </c>
      <c r="N622">
        <v>800607</v>
      </c>
      <c r="O622">
        <v>85</v>
      </c>
      <c r="P622">
        <v>15</v>
      </c>
      <c r="Q622">
        <v>0</v>
      </c>
      <c r="R622">
        <v>6346</v>
      </c>
      <c r="S622">
        <v>7.1999999999999995E-2</v>
      </c>
      <c r="T622">
        <v>1.9E-2</v>
      </c>
      <c r="U622">
        <v>126771</v>
      </c>
      <c r="V622">
        <v>0.78600000000000003</v>
      </c>
      <c r="W622">
        <v>0.13100000000000001</v>
      </c>
      <c r="X622">
        <v>0.86199999999999999</v>
      </c>
      <c r="Y622">
        <v>0.11</v>
      </c>
      <c r="Z622">
        <v>698.06</v>
      </c>
      <c r="AA622">
        <v>146592.6</v>
      </c>
      <c r="AB622">
        <v>136203.766864</v>
      </c>
      <c r="AC622">
        <v>10388.833135999999</v>
      </c>
      <c r="AD622">
        <v>14.882436</v>
      </c>
      <c r="AE622">
        <v>11</v>
      </c>
      <c r="AF622">
        <v>697.36194</v>
      </c>
      <c r="AG622">
        <v>135710.62753999999</v>
      </c>
      <c r="AH622">
        <v>10735.379859999999</v>
      </c>
      <c r="AI622">
        <v>15.394273</v>
      </c>
      <c r="AJ622">
        <v>12.1</v>
      </c>
      <c r="AK622">
        <v>143178.89783100001</v>
      </c>
      <c r="AL622">
        <v>14871.3</v>
      </c>
      <c r="AM622">
        <v>19.759378999999999</v>
      </c>
      <c r="AN622" t="s">
        <v>1909</v>
      </c>
      <c r="AO622" t="s">
        <v>1910</v>
      </c>
      <c r="AR622">
        <v>0</v>
      </c>
      <c r="AS622">
        <v>0</v>
      </c>
      <c r="AT622">
        <v>621</v>
      </c>
    </row>
    <row r="623" spans="1:46" x14ac:dyDescent="0.25">
      <c r="A623">
        <v>51</v>
      </c>
      <c r="B623">
        <v>59</v>
      </c>
      <c r="C623">
        <v>450100</v>
      </c>
      <c r="D623">
        <v>51059450100</v>
      </c>
      <c r="E623">
        <v>4501</v>
      </c>
      <c r="F623" t="s">
        <v>1911</v>
      </c>
      <c r="G623" t="s">
        <v>47</v>
      </c>
      <c r="H623" t="s">
        <v>48</v>
      </c>
      <c r="I623">
        <v>2055044</v>
      </c>
      <c r="J623">
        <v>77007</v>
      </c>
      <c r="K623">
        <v>51059450100</v>
      </c>
      <c r="L623">
        <v>450100</v>
      </c>
      <c r="M623">
        <v>0</v>
      </c>
      <c r="N623">
        <v>450100</v>
      </c>
      <c r="O623">
        <v>89</v>
      </c>
      <c r="P623">
        <v>10.6</v>
      </c>
      <c r="Q623">
        <v>0.4</v>
      </c>
      <c r="R623">
        <v>5271</v>
      </c>
      <c r="S623">
        <v>4.1000000000000002E-2</v>
      </c>
      <c r="T623">
        <v>5.1999999999999998E-2</v>
      </c>
      <c r="U623">
        <v>85714</v>
      </c>
      <c r="V623">
        <v>0.105</v>
      </c>
      <c r="W623">
        <v>0.23100000000000001</v>
      </c>
      <c r="X623">
        <v>0.52900000000000003</v>
      </c>
      <c r="Y623">
        <v>7.1999999999999995E-2</v>
      </c>
      <c r="Z623">
        <v>379.512</v>
      </c>
      <c r="AA623">
        <v>79697.52</v>
      </c>
      <c r="AB623">
        <v>31271.572329999999</v>
      </c>
      <c r="AC623">
        <v>48425.947670000001</v>
      </c>
      <c r="AD623">
        <v>127.60057</v>
      </c>
      <c r="AE623">
        <v>7.2</v>
      </c>
      <c r="AF623">
        <v>379.13248800000002</v>
      </c>
      <c r="AG623">
        <v>38508.542172000001</v>
      </c>
      <c r="AH623">
        <v>41109.280308000001</v>
      </c>
      <c r="AI623">
        <v>108.42985400000001</v>
      </c>
      <c r="AJ623">
        <v>7.6</v>
      </c>
      <c r="AK623">
        <v>60167.443125999998</v>
      </c>
      <c r="AL623">
        <v>21467.96</v>
      </c>
      <c r="AM623">
        <v>55.224460999999998</v>
      </c>
      <c r="AN623" t="s">
        <v>1912</v>
      </c>
      <c r="AO623" t="s">
        <v>1913</v>
      </c>
      <c r="AR623">
        <v>0</v>
      </c>
      <c r="AS623">
        <v>0</v>
      </c>
      <c r="AT623">
        <v>622</v>
      </c>
    </row>
    <row r="624" spans="1:46" x14ac:dyDescent="0.25">
      <c r="A624">
        <v>11</v>
      </c>
      <c r="B624">
        <v>1</v>
      </c>
      <c r="C624">
        <v>11000</v>
      </c>
      <c r="D624">
        <v>11001011000</v>
      </c>
      <c r="E624">
        <v>110</v>
      </c>
      <c r="F624" t="s">
        <v>1914</v>
      </c>
      <c r="G624" t="s">
        <v>47</v>
      </c>
      <c r="H624" t="s">
        <v>48</v>
      </c>
      <c r="I624">
        <v>646540</v>
      </c>
      <c r="J624">
        <v>382024</v>
      </c>
      <c r="K624">
        <v>11001011000</v>
      </c>
      <c r="L624">
        <v>11000</v>
      </c>
      <c r="M624">
        <v>0</v>
      </c>
      <c r="N624">
        <v>11000</v>
      </c>
      <c r="O624">
        <v>48.7</v>
      </c>
      <c r="P624">
        <v>42.6</v>
      </c>
      <c r="Q624">
        <v>8.6999999999999993</v>
      </c>
      <c r="R624">
        <v>3381</v>
      </c>
      <c r="S624">
        <v>6.0999999999999999E-2</v>
      </c>
      <c r="T624">
        <v>4.1000000000000002E-2</v>
      </c>
      <c r="U624">
        <v>82275</v>
      </c>
      <c r="V624">
        <v>0.34</v>
      </c>
      <c r="W624">
        <v>7.5999999999999998E-2</v>
      </c>
      <c r="X624">
        <v>0.65800000000000003</v>
      </c>
      <c r="Y624">
        <v>6.2E-2</v>
      </c>
      <c r="Z624">
        <v>209.62200000000001</v>
      </c>
      <c r="AA624">
        <v>44020.62</v>
      </c>
      <c r="AB624">
        <v>21641.592068999998</v>
      </c>
      <c r="AC624">
        <v>22379.027931000001</v>
      </c>
      <c r="AD624">
        <v>106.758966</v>
      </c>
      <c r="AE624">
        <v>6.2</v>
      </c>
      <c r="AF624">
        <v>209.62200000000001</v>
      </c>
      <c r="AG624">
        <v>19571.21329</v>
      </c>
      <c r="AH624">
        <v>24449.406709999999</v>
      </c>
      <c r="AI624">
        <v>116.63569</v>
      </c>
      <c r="AJ624">
        <v>5.5</v>
      </c>
      <c r="AK624">
        <v>14845.787919</v>
      </c>
      <c r="AL624">
        <v>24239.41</v>
      </c>
      <c r="AM624">
        <v>130.23539700000001</v>
      </c>
      <c r="AN624" t="s">
        <v>1915</v>
      </c>
      <c r="AO624" t="s">
        <v>1916</v>
      </c>
      <c r="AR624">
        <v>0</v>
      </c>
      <c r="AS624">
        <v>0</v>
      </c>
      <c r="AT624">
        <v>623</v>
      </c>
    </row>
    <row r="625" spans="1:46" x14ac:dyDescent="0.25">
      <c r="A625">
        <v>51</v>
      </c>
      <c r="B625">
        <v>13</v>
      </c>
      <c r="C625">
        <v>102400</v>
      </c>
      <c r="D625">
        <v>51013102400</v>
      </c>
      <c r="E625">
        <v>1024</v>
      </c>
      <c r="F625" t="s">
        <v>1917</v>
      </c>
      <c r="G625" t="s">
        <v>47</v>
      </c>
      <c r="H625" t="s">
        <v>48</v>
      </c>
      <c r="I625">
        <v>967911</v>
      </c>
      <c r="J625">
        <v>0</v>
      </c>
      <c r="K625">
        <v>51013102400</v>
      </c>
      <c r="L625">
        <v>102400</v>
      </c>
      <c r="M625">
        <v>0</v>
      </c>
      <c r="N625">
        <v>102400</v>
      </c>
      <c r="O625">
        <v>78.099999999999994</v>
      </c>
      <c r="P625">
        <v>19.600000000000001</v>
      </c>
      <c r="Q625">
        <v>2.4</v>
      </c>
      <c r="R625">
        <v>3609</v>
      </c>
      <c r="S625">
        <v>7.8E-2</v>
      </c>
      <c r="T625">
        <v>6.7000000000000004E-2</v>
      </c>
      <c r="U625">
        <v>85039</v>
      </c>
      <c r="V625">
        <v>0.123</v>
      </c>
      <c r="W625">
        <v>0.216</v>
      </c>
      <c r="X625">
        <v>0.48199999999999998</v>
      </c>
      <c r="Y625">
        <v>0.10299999999999999</v>
      </c>
      <c r="Z625">
        <v>372.098727</v>
      </c>
      <c r="AA625">
        <v>78140.732669999998</v>
      </c>
      <c r="AB625">
        <v>42166.786091000002</v>
      </c>
      <c r="AC625">
        <v>35973.946579000003</v>
      </c>
      <c r="AD625">
        <v>96.678499000000002</v>
      </c>
      <c r="AE625">
        <v>10.3</v>
      </c>
      <c r="AF625">
        <v>372.098727</v>
      </c>
      <c r="AG625">
        <v>37499.427860999996</v>
      </c>
      <c r="AH625">
        <v>40641.304809000001</v>
      </c>
      <c r="AI625">
        <v>109.22183200000001</v>
      </c>
      <c r="AJ625">
        <v>10.4</v>
      </c>
      <c r="AK625">
        <v>43612.278270000003</v>
      </c>
      <c r="AL625">
        <v>38156.68</v>
      </c>
      <c r="AM625">
        <v>97.994437000000005</v>
      </c>
      <c r="AN625" t="s">
        <v>1918</v>
      </c>
      <c r="AO625" t="s">
        <v>1919</v>
      </c>
      <c r="AR625">
        <v>0</v>
      </c>
      <c r="AS625">
        <v>0</v>
      </c>
      <c r="AT625">
        <v>624</v>
      </c>
    </row>
    <row r="626" spans="1:46" x14ac:dyDescent="0.25">
      <c r="A626">
        <v>51</v>
      </c>
      <c r="B626">
        <v>13</v>
      </c>
      <c r="C626">
        <v>102003</v>
      </c>
      <c r="D626">
        <v>51013102003</v>
      </c>
      <c r="E626">
        <v>1020.03</v>
      </c>
      <c r="F626" t="s">
        <v>1920</v>
      </c>
      <c r="G626" t="s">
        <v>47</v>
      </c>
      <c r="H626" t="s">
        <v>48</v>
      </c>
      <c r="I626">
        <v>592528</v>
      </c>
      <c r="J626">
        <v>0</v>
      </c>
      <c r="K626">
        <v>51013102003</v>
      </c>
      <c r="L626">
        <v>102003</v>
      </c>
      <c r="M626">
        <v>0</v>
      </c>
      <c r="N626">
        <v>102003</v>
      </c>
      <c r="O626">
        <v>64.7</v>
      </c>
      <c r="P626">
        <v>31</v>
      </c>
      <c r="Q626">
        <v>4.2</v>
      </c>
      <c r="R626">
        <v>3651</v>
      </c>
      <c r="S626">
        <v>1.2E-2</v>
      </c>
      <c r="T626">
        <v>0.20499999999999999</v>
      </c>
      <c r="U626">
        <v>38125</v>
      </c>
      <c r="V626">
        <v>0.16200000000000001</v>
      </c>
      <c r="W626">
        <v>0.157</v>
      </c>
      <c r="X626">
        <v>0.25800000000000001</v>
      </c>
      <c r="Y626">
        <v>0.14199999999999999</v>
      </c>
      <c r="Z626">
        <v>517.92355799999996</v>
      </c>
      <c r="AA626">
        <v>108763.94718</v>
      </c>
      <c r="AB626">
        <v>79516.346701000002</v>
      </c>
      <c r="AC626">
        <v>29247.600479000001</v>
      </c>
      <c r="AD626">
        <v>56.470883000000001</v>
      </c>
      <c r="AE626">
        <v>14.2</v>
      </c>
      <c r="AF626">
        <v>518.44200000000001</v>
      </c>
      <c r="AG626">
        <v>79768.744980999996</v>
      </c>
      <c r="AH626">
        <v>29104.075019</v>
      </c>
      <c r="AI626">
        <v>56.137571999999999</v>
      </c>
      <c r="AJ626">
        <v>13.8</v>
      </c>
      <c r="AK626">
        <v>62007.376627999998</v>
      </c>
      <c r="AL626">
        <v>47479.06</v>
      </c>
      <c r="AM626">
        <v>91.067014999999998</v>
      </c>
      <c r="AN626" t="s">
        <v>1921</v>
      </c>
      <c r="AO626" t="s">
        <v>1922</v>
      </c>
      <c r="AR626">
        <v>0</v>
      </c>
      <c r="AS626">
        <v>0</v>
      </c>
      <c r="AT626">
        <v>625</v>
      </c>
    </row>
    <row r="627" spans="1:46" x14ac:dyDescent="0.25">
      <c r="A627">
        <v>51</v>
      </c>
      <c r="B627">
        <v>59</v>
      </c>
      <c r="C627">
        <v>461801</v>
      </c>
      <c r="D627">
        <v>51059461801</v>
      </c>
      <c r="E627">
        <v>4618.01</v>
      </c>
      <c r="F627" t="s">
        <v>1923</v>
      </c>
      <c r="G627" t="s">
        <v>47</v>
      </c>
      <c r="H627" t="s">
        <v>48</v>
      </c>
      <c r="I627">
        <v>310736</v>
      </c>
      <c r="J627">
        <v>1128</v>
      </c>
      <c r="K627">
        <v>51059461801</v>
      </c>
      <c r="L627">
        <v>461801</v>
      </c>
      <c r="M627">
        <v>0</v>
      </c>
      <c r="N627">
        <v>461801</v>
      </c>
      <c r="O627">
        <v>86.4</v>
      </c>
      <c r="P627">
        <v>12.6</v>
      </c>
      <c r="Q627">
        <v>1</v>
      </c>
      <c r="R627">
        <v>1359</v>
      </c>
      <c r="S627">
        <v>0.01</v>
      </c>
      <c r="T627">
        <v>0.14299999999999999</v>
      </c>
      <c r="U627">
        <v>98355</v>
      </c>
      <c r="V627">
        <v>8.8999999999999996E-2</v>
      </c>
      <c r="W627">
        <v>5.3999999999999999E-2</v>
      </c>
      <c r="X627">
        <v>0.71599999999999997</v>
      </c>
      <c r="Y627">
        <v>7.2999999999999995E-2</v>
      </c>
      <c r="Z627">
        <v>99.206999999999994</v>
      </c>
      <c r="AA627">
        <v>20833.47</v>
      </c>
      <c r="AB627">
        <v>11757.511575</v>
      </c>
      <c r="AC627">
        <v>9075.9584250000007</v>
      </c>
      <c r="AD627">
        <v>91.485061000000002</v>
      </c>
      <c r="AE627">
        <v>7.3</v>
      </c>
      <c r="AF627">
        <v>99.306207000000001</v>
      </c>
      <c r="AG627">
        <v>13407.555337</v>
      </c>
      <c r="AH627">
        <v>7446.7481330000001</v>
      </c>
      <c r="AI627">
        <v>74.987741</v>
      </c>
      <c r="AJ627">
        <v>0</v>
      </c>
      <c r="AK627">
        <v>0</v>
      </c>
      <c r="AL627">
        <v>0</v>
      </c>
      <c r="AM627">
        <v>0</v>
      </c>
      <c r="AN627" t="s">
        <v>1924</v>
      </c>
      <c r="AO627" t="s">
        <v>1925</v>
      </c>
      <c r="AR627">
        <v>0</v>
      </c>
      <c r="AS627">
        <v>0</v>
      </c>
      <c r="AT627">
        <v>626</v>
      </c>
    </row>
    <row r="628" spans="1:46" x14ac:dyDescent="0.25">
      <c r="A628">
        <v>11</v>
      </c>
      <c r="B628">
        <v>1</v>
      </c>
      <c r="C628">
        <v>7601</v>
      </c>
      <c r="D628">
        <v>11001007601</v>
      </c>
      <c r="E628">
        <v>76.010000000000005</v>
      </c>
      <c r="F628" t="s">
        <v>1926</v>
      </c>
      <c r="G628" t="s">
        <v>47</v>
      </c>
      <c r="H628" t="s">
        <v>48</v>
      </c>
      <c r="I628">
        <v>1107484</v>
      </c>
      <c r="J628">
        <v>155710</v>
      </c>
      <c r="K628">
        <v>11001007601</v>
      </c>
      <c r="L628">
        <v>7601</v>
      </c>
      <c r="M628">
        <v>0</v>
      </c>
      <c r="N628">
        <v>7601</v>
      </c>
      <c r="O628">
        <v>62.9</v>
      </c>
      <c r="P628">
        <v>34.200000000000003</v>
      </c>
      <c r="Q628">
        <v>2.9</v>
      </c>
      <c r="R628">
        <v>4130</v>
      </c>
      <c r="S628">
        <v>0.24</v>
      </c>
      <c r="T628">
        <v>0.20599999999999999</v>
      </c>
      <c r="U628">
        <v>43256</v>
      </c>
      <c r="V628">
        <v>0.97199999999999998</v>
      </c>
      <c r="W628">
        <v>0</v>
      </c>
      <c r="X628">
        <v>0.53700000000000003</v>
      </c>
      <c r="Y628">
        <v>0.27200000000000002</v>
      </c>
      <c r="Z628">
        <v>1123.3599999999999</v>
      </c>
      <c r="AA628">
        <v>235905.6</v>
      </c>
      <c r="AB628">
        <v>75477.267743999997</v>
      </c>
      <c r="AC628">
        <v>160428.33225599999</v>
      </c>
      <c r="AD628">
        <v>142.811149</v>
      </c>
      <c r="AE628">
        <v>27.2</v>
      </c>
      <c r="AF628">
        <v>1123.3599999999999</v>
      </c>
      <c r="AG628">
        <v>76612.416305000006</v>
      </c>
      <c r="AH628">
        <v>159293.18369500001</v>
      </c>
      <c r="AI628">
        <v>141.80065500000001</v>
      </c>
      <c r="AJ628">
        <v>27.2</v>
      </c>
      <c r="AK628">
        <v>87380.064503999994</v>
      </c>
      <c r="AL628">
        <v>159035.60999999999</v>
      </c>
      <c r="AM628">
        <v>135.53309200000001</v>
      </c>
      <c r="AN628" t="s">
        <v>1927</v>
      </c>
      <c r="AO628" t="s">
        <v>1928</v>
      </c>
      <c r="AR628">
        <v>0</v>
      </c>
      <c r="AS628">
        <v>0</v>
      </c>
      <c r="AT628">
        <v>627</v>
      </c>
    </row>
    <row r="629" spans="1:46" x14ac:dyDescent="0.25">
      <c r="A629">
        <v>11</v>
      </c>
      <c r="B629">
        <v>1</v>
      </c>
      <c r="C629">
        <v>6400</v>
      </c>
      <c r="D629">
        <v>11001006400</v>
      </c>
      <c r="E629">
        <v>64</v>
      </c>
      <c r="F629" t="s">
        <v>1929</v>
      </c>
      <c r="G629" t="s">
        <v>47</v>
      </c>
      <c r="H629" t="s">
        <v>48</v>
      </c>
      <c r="I629">
        <v>689019</v>
      </c>
      <c r="J629">
        <v>227631</v>
      </c>
      <c r="K629">
        <v>11001006400</v>
      </c>
      <c r="L629">
        <v>6400</v>
      </c>
      <c r="M629">
        <v>0</v>
      </c>
      <c r="N629">
        <v>6400</v>
      </c>
      <c r="O629">
        <v>39.700000000000003</v>
      </c>
      <c r="P629">
        <v>40.4</v>
      </c>
      <c r="Q629">
        <v>19.899999999999999</v>
      </c>
      <c r="R629">
        <v>2165</v>
      </c>
      <c r="S629">
        <v>0.19500000000000001</v>
      </c>
      <c r="T629">
        <v>0.47799999999999998</v>
      </c>
      <c r="U629">
        <v>20321</v>
      </c>
      <c r="V629">
        <v>0.89100000000000001</v>
      </c>
      <c r="W629">
        <v>5.0000000000000001E-3</v>
      </c>
      <c r="X629">
        <v>0.21299999999999999</v>
      </c>
      <c r="Y629">
        <v>0.32800000000000001</v>
      </c>
      <c r="Z629">
        <v>710.12</v>
      </c>
      <c r="AA629">
        <v>149125.20000000001</v>
      </c>
      <c r="AB629">
        <v>78239.558502999993</v>
      </c>
      <c r="AC629">
        <v>70885.641497000004</v>
      </c>
      <c r="AD629">
        <v>99.822059999999993</v>
      </c>
      <c r="AE629">
        <v>32.799999999999997</v>
      </c>
      <c r="AF629">
        <v>710.12</v>
      </c>
      <c r="AG629">
        <v>70625.888772999999</v>
      </c>
      <c r="AH629">
        <v>78499.311226999998</v>
      </c>
      <c r="AI629">
        <v>110.543727</v>
      </c>
      <c r="AJ629">
        <v>26.4</v>
      </c>
      <c r="AK629">
        <v>30390.792163999999</v>
      </c>
      <c r="AL629">
        <v>70565.45</v>
      </c>
      <c r="AM629">
        <v>146.78383500000001</v>
      </c>
      <c r="AN629" t="s">
        <v>1930</v>
      </c>
      <c r="AO629" t="s">
        <v>1931</v>
      </c>
      <c r="AR629">
        <v>0</v>
      </c>
      <c r="AS629">
        <v>0</v>
      </c>
      <c r="AT629">
        <v>628</v>
      </c>
    </row>
    <row r="630" spans="1:46" x14ac:dyDescent="0.25">
      <c r="A630">
        <v>51</v>
      </c>
      <c r="B630">
        <v>59</v>
      </c>
      <c r="C630">
        <v>451400</v>
      </c>
      <c r="D630">
        <v>51059451400</v>
      </c>
      <c r="E630">
        <v>4514</v>
      </c>
      <c r="F630" t="s">
        <v>1932</v>
      </c>
      <c r="G630" t="s">
        <v>47</v>
      </c>
      <c r="H630" t="s">
        <v>48</v>
      </c>
      <c r="I630">
        <v>510273</v>
      </c>
      <c r="J630">
        <v>0</v>
      </c>
      <c r="K630">
        <v>51059451400</v>
      </c>
      <c r="L630">
        <v>451400</v>
      </c>
      <c r="M630">
        <v>0</v>
      </c>
      <c r="N630">
        <v>451400</v>
      </c>
      <c r="O630">
        <v>70.2</v>
      </c>
      <c r="P630">
        <v>23.4</v>
      </c>
      <c r="Q630">
        <v>6.5</v>
      </c>
      <c r="R630">
        <v>2879</v>
      </c>
      <c r="S630">
        <v>0.11</v>
      </c>
      <c r="T630">
        <v>0.26800000000000002</v>
      </c>
      <c r="U630">
        <v>32500</v>
      </c>
      <c r="V630">
        <v>6.8000000000000005E-2</v>
      </c>
      <c r="W630">
        <v>0.44600000000000001</v>
      </c>
      <c r="X630">
        <v>0.17399999999999999</v>
      </c>
      <c r="Y630">
        <v>0.16400000000000001</v>
      </c>
      <c r="Z630">
        <v>472.62815599999999</v>
      </c>
      <c r="AA630">
        <v>99251.912760000007</v>
      </c>
      <c r="AB630">
        <v>47635.003891</v>
      </c>
      <c r="AC630">
        <v>51616.908868999999</v>
      </c>
      <c r="AD630">
        <v>109.212514</v>
      </c>
      <c r="AE630">
        <v>16.399999999999999</v>
      </c>
      <c r="AF630">
        <v>472.62815599999999</v>
      </c>
      <c r="AG630">
        <v>51568.863903999998</v>
      </c>
      <c r="AH630">
        <v>47683.048856000001</v>
      </c>
      <c r="AI630">
        <v>100.889141</v>
      </c>
      <c r="AJ630">
        <v>15.9</v>
      </c>
      <c r="AK630">
        <v>72421.982552000001</v>
      </c>
      <c r="AL630">
        <v>25811.4</v>
      </c>
      <c r="AM630">
        <v>55.178731999999997</v>
      </c>
      <c r="AN630" t="s">
        <v>1933</v>
      </c>
      <c r="AO630" t="s">
        <v>1934</v>
      </c>
      <c r="AR630">
        <v>0</v>
      </c>
      <c r="AS630">
        <v>0</v>
      </c>
      <c r="AT630">
        <v>629</v>
      </c>
    </row>
    <row r="631" spans="1:46" x14ac:dyDescent="0.25">
      <c r="A631">
        <v>51</v>
      </c>
      <c r="B631">
        <v>59</v>
      </c>
      <c r="C631">
        <v>491502</v>
      </c>
      <c r="D631">
        <v>51059491502</v>
      </c>
      <c r="E631">
        <v>4915.0200000000004</v>
      </c>
      <c r="F631" t="s">
        <v>1935</v>
      </c>
      <c r="G631" t="s">
        <v>47</v>
      </c>
      <c r="H631" t="s">
        <v>48</v>
      </c>
      <c r="I631">
        <v>5793137</v>
      </c>
      <c r="J631">
        <v>35315</v>
      </c>
      <c r="K631">
        <v>51059491502</v>
      </c>
      <c r="L631">
        <v>491502</v>
      </c>
      <c r="M631">
        <v>0</v>
      </c>
      <c r="N631">
        <v>491502</v>
      </c>
      <c r="O631">
        <v>94.4</v>
      </c>
      <c r="P631">
        <v>3.8</v>
      </c>
      <c r="Q631">
        <v>1.7</v>
      </c>
      <c r="R631">
        <v>6642</v>
      </c>
      <c r="S631">
        <v>4.8000000000000001E-2</v>
      </c>
      <c r="T631">
        <v>2.1999999999999999E-2</v>
      </c>
      <c r="U631">
        <v>201979</v>
      </c>
      <c r="V631">
        <v>0.04</v>
      </c>
      <c r="W631">
        <v>5.7000000000000002E-2</v>
      </c>
      <c r="X631">
        <v>0.96799999999999997</v>
      </c>
      <c r="Y631">
        <v>0.01</v>
      </c>
      <c r="Z631">
        <v>66.353579999999994</v>
      </c>
      <c r="AA631">
        <v>13934.2518</v>
      </c>
      <c r="AB631">
        <v>12379.220401</v>
      </c>
      <c r="AC631">
        <v>1555.031399</v>
      </c>
      <c r="AD631">
        <v>23.435531000000001</v>
      </c>
      <c r="AE631">
        <v>1</v>
      </c>
      <c r="AF631">
        <v>66.42</v>
      </c>
      <c r="AG631">
        <v>12940.052631</v>
      </c>
      <c r="AH631">
        <v>1008.147369</v>
      </c>
      <c r="AI631">
        <v>15.178371</v>
      </c>
      <c r="AJ631">
        <v>1.3</v>
      </c>
      <c r="AK631">
        <v>17142.412347000001</v>
      </c>
      <c r="AL631">
        <v>1530.79</v>
      </c>
      <c r="AM631">
        <v>17.215336000000001</v>
      </c>
      <c r="AN631" t="s">
        <v>1936</v>
      </c>
      <c r="AO631" t="s">
        <v>1937</v>
      </c>
      <c r="AR631">
        <v>0</v>
      </c>
      <c r="AS631">
        <v>0</v>
      </c>
      <c r="AT631">
        <v>630</v>
      </c>
    </row>
    <row r="632" spans="1:46" x14ac:dyDescent="0.25">
      <c r="A632">
        <v>51</v>
      </c>
      <c r="B632">
        <v>59</v>
      </c>
      <c r="C632">
        <v>491702</v>
      </c>
      <c r="D632">
        <v>51059491702</v>
      </c>
      <c r="E632">
        <v>4917.0200000000004</v>
      </c>
      <c r="F632" t="s">
        <v>1938</v>
      </c>
      <c r="G632" t="s">
        <v>47</v>
      </c>
      <c r="H632" t="s">
        <v>48</v>
      </c>
      <c r="I632">
        <v>2263715</v>
      </c>
      <c r="J632">
        <v>19358</v>
      </c>
      <c r="K632">
        <v>51059491702</v>
      </c>
      <c r="L632">
        <v>491702</v>
      </c>
      <c r="M632">
        <v>0</v>
      </c>
      <c r="N632">
        <v>491702</v>
      </c>
      <c r="O632">
        <v>81.7</v>
      </c>
      <c r="P632">
        <v>13.7</v>
      </c>
      <c r="Q632">
        <v>4.7</v>
      </c>
      <c r="R632">
        <v>7681</v>
      </c>
      <c r="S632">
        <v>3.3000000000000002E-2</v>
      </c>
      <c r="T632">
        <v>0.11899999999999999</v>
      </c>
      <c r="U632">
        <v>85129</v>
      </c>
      <c r="V632">
        <v>0.16200000000000001</v>
      </c>
      <c r="W632">
        <v>0.14899999999999999</v>
      </c>
      <c r="X632">
        <v>0.27300000000000002</v>
      </c>
      <c r="Y632">
        <v>0.123</v>
      </c>
      <c r="Z632">
        <v>945.707763</v>
      </c>
      <c r="AA632">
        <v>198598.63023000001</v>
      </c>
      <c r="AB632">
        <v>178421.59348800001</v>
      </c>
      <c r="AC632">
        <v>20177.036742</v>
      </c>
      <c r="AD632">
        <v>21.335381999999999</v>
      </c>
      <c r="AE632">
        <v>12.3</v>
      </c>
      <c r="AF632">
        <v>944.76300000000003</v>
      </c>
      <c r="AG632">
        <v>183831.31074799999</v>
      </c>
      <c r="AH632">
        <v>14568.919252</v>
      </c>
      <c r="AI632">
        <v>15.420712999999999</v>
      </c>
      <c r="AJ632">
        <v>14.1</v>
      </c>
      <c r="AK632">
        <v>193839.53526500001</v>
      </c>
      <c r="AL632">
        <v>20299.98</v>
      </c>
      <c r="AM632">
        <v>19.907567</v>
      </c>
      <c r="AN632" t="s">
        <v>1939</v>
      </c>
      <c r="AO632" t="s">
        <v>1940</v>
      </c>
      <c r="AR632">
        <v>0</v>
      </c>
      <c r="AS632">
        <v>0</v>
      </c>
      <c r="AT632">
        <v>631</v>
      </c>
    </row>
    <row r="633" spans="1:46" x14ac:dyDescent="0.25">
      <c r="A633">
        <v>51</v>
      </c>
      <c r="B633">
        <v>59</v>
      </c>
      <c r="C633">
        <v>440201</v>
      </c>
      <c r="D633">
        <v>51059440201</v>
      </c>
      <c r="E633">
        <v>4402.01</v>
      </c>
      <c r="F633" t="s">
        <v>1941</v>
      </c>
      <c r="G633" t="s">
        <v>47</v>
      </c>
      <c r="H633" t="s">
        <v>48</v>
      </c>
      <c r="I633">
        <v>2223894</v>
      </c>
      <c r="J633">
        <v>893</v>
      </c>
      <c r="K633">
        <v>51059440201</v>
      </c>
      <c r="L633">
        <v>440201</v>
      </c>
      <c r="M633">
        <v>0</v>
      </c>
      <c r="N633">
        <v>440201</v>
      </c>
      <c r="O633">
        <v>73.7</v>
      </c>
      <c r="P633">
        <v>10.6</v>
      </c>
      <c r="Q633">
        <v>15.7</v>
      </c>
      <c r="R633">
        <v>2359</v>
      </c>
      <c r="S633">
        <v>2.9000000000000001E-2</v>
      </c>
      <c r="T633">
        <v>5.8000000000000003E-2</v>
      </c>
      <c r="U633">
        <v>98750</v>
      </c>
      <c r="V633">
        <v>5.1999999999999998E-2</v>
      </c>
      <c r="W633">
        <v>0.27600000000000002</v>
      </c>
      <c r="X633">
        <v>0.47899999999999998</v>
      </c>
      <c r="Y633">
        <v>5.7000000000000002E-2</v>
      </c>
      <c r="Z633">
        <v>134.46299999999999</v>
      </c>
      <c r="AA633">
        <v>28237.23</v>
      </c>
      <c r="AB633">
        <v>11939.372175</v>
      </c>
      <c r="AC633">
        <v>16297.857824999999</v>
      </c>
      <c r="AD633">
        <v>121.207007</v>
      </c>
      <c r="AE633">
        <v>5.7</v>
      </c>
      <c r="AF633">
        <v>134.32853700000001</v>
      </c>
      <c r="AG633">
        <v>14306.802761999999</v>
      </c>
      <c r="AH633">
        <v>13902.190008</v>
      </c>
      <c r="AI633">
        <v>103.493943</v>
      </c>
      <c r="AJ633">
        <v>7.6</v>
      </c>
      <c r="AK633">
        <v>25910.465014000001</v>
      </c>
      <c r="AL633">
        <v>9025.9699999999993</v>
      </c>
      <c r="AM633">
        <v>54.254376000000001</v>
      </c>
      <c r="AN633" t="s">
        <v>1942</v>
      </c>
      <c r="AO633" t="s">
        <v>1943</v>
      </c>
      <c r="AR633">
        <v>0</v>
      </c>
      <c r="AS633">
        <v>0</v>
      </c>
      <c r="AT633">
        <v>632</v>
      </c>
    </row>
    <row r="634" spans="1:46" x14ac:dyDescent="0.25">
      <c r="A634">
        <v>51</v>
      </c>
      <c r="B634">
        <v>59</v>
      </c>
      <c r="C634">
        <v>461901</v>
      </c>
      <c r="D634">
        <v>51059461901</v>
      </c>
      <c r="E634">
        <v>4619.01</v>
      </c>
      <c r="F634" t="s">
        <v>1944</v>
      </c>
      <c r="G634" t="s">
        <v>47</v>
      </c>
      <c r="H634" t="s">
        <v>48</v>
      </c>
      <c r="I634">
        <v>907796</v>
      </c>
      <c r="J634">
        <v>5983</v>
      </c>
      <c r="K634">
        <v>51059461901</v>
      </c>
      <c r="L634">
        <v>461901</v>
      </c>
      <c r="M634">
        <v>0</v>
      </c>
      <c r="N634">
        <v>461901</v>
      </c>
      <c r="O634">
        <v>74</v>
      </c>
      <c r="P634">
        <v>18.399999999999999</v>
      </c>
      <c r="Q634">
        <v>7.6</v>
      </c>
      <c r="R634">
        <v>3585</v>
      </c>
      <c r="S634">
        <v>6.9000000000000006E-2</v>
      </c>
      <c r="T634">
        <v>0.123</v>
      </c>
      <c r="U634">
        <v>73393</v>
      </c>
      <c r="V634">
        <v>0.23300000000000001</v>
      </c>
      <c r="W634">
        <v>0.14299999999999999</v>
      </c>
      <c r="X634">
        <v>0.54100000000000004</v>
      </c>
      <c r="Y634">
        <v>0.125</v>
      </c>
      <c r="Z634">
        <v>448.125</v>
      </c>
      <c r="AA634">
        <v>94106.25</v>
      </c>
      <c r="AB634">
        <v>55673.600426999998</v>
      </c>
      <c r="AC634">
        <v>38432.649573000002</v>
      </c>
      <c r="AD634">
        <v>85.763234999999995</v>
      </c>
      <c r="AE634">
        <v>12.5</v>
      </c>
      <c r="AF634">
        <v>448.573125</v>
      </c>
      <c r="AG634">
        <v>61932.360873999998</v>
      </c>
      <c r="AH634">
        <v>32267.995375999999</v>
      </c>
      <c r="AI634">
        <v>71.934748999999996</v>
      </c>
      <c r="AJ634">
        <v>13.5</v>
      </c>
      <c r="AK634">
        <v>81349.123707000006</v>
      </c>
      <c r="AL634">
        <v>19548.53</v>
      </c>
      <c r="AM634">
        <v>40.686681</v>
      </c>
      <c r="AN634" t="s">
        <v>1945</v>
      </c>
      <c r="AO634" t="s">
        <v>1946</v>
      </c>
      <c r="AR634">
        <v>0</v>
      </c>
      <c r="AS634">
        <v>0</v>
      </c>
      <c r="AT634">
        <v>633</v>
      </c>
    </row>
    <row r="635" spans="1:46" x14ac:dyDescent="0.25">
      <c r="A635">
        <v>51</v>
      </c>
      <c r="B635">
        <v>59</v>
      </c>
      <c r="C635">
        <v>461202</v>
      </c>
      <c r="D635">
        <v>51059461202</v>
      </c>
      <c r="E635">
        <v>4612.0200000000004</v>
      </c>
      <c r="F635" t="s">
        <v>1947</v>
      </c>
      <c r="G635" t="s">
        <v>47</v>
      </c>
      <c r="H635" t="s">
        <v>48</v>
      </c>
      <c r="I635">
        <v>3290861</v>
      </c>
      <c r="J635">
        <v>26124</v>
      </c>
      <c r="K635">
        <v>51059461202</v>
      </c>
      <c r="L635">
        <v>461202</v>
      </c>
      <c r="M635">
        <v>0</v>
      </c>
      <c r="N635">
        <v>461202</v>
      </c>
      <c r="O635">
        <v>91</v>
      </c>
      <c r="P635">
        <v>8.6</v>
      </c>
      <c r="Q635">
        <v>0.4</v>
      </c>
      <c r="R635">
        <v>5070</v>
      </c>
      <c r="S635">
        <v>6.9000000000000006E-2</v>
      </c>
      <c r="T635">
        <v>8.2000000000000003E-2</v>
      </c>
      <c r="U635">
        <v>135575</v>
      </c>
      <c r="V635">
        <v>0.107</v>
      </c>
      <c r="W635">
        <v>8.1000000000000003E-2</v>
      </c>
      <c r="X635">
        <v>0.7</v>
      </c>
      <c r="Y635">
        <v>8.1000000000000003E-2</v>
      </c>
      <c r="Z635">
        <v>410.67</v>
      </c>
      <c r="AA635">
        <v>86240.7</v>
      </c>
      <c r="AB635">
        <v>84904.019461000004</v>
      </c>
      <c r="AC635">
        <v>1336.680539</v>
      </c>
      <c r="AD635">
        <v>3.254877</v>
      </c>
      <c r="AE635">
        <v>8.1</v>
      </c>
      <c r="AF635">
        <v>410.67</v>
      </c>
      <c r="AG635">
        <v>85452.857388999997</v>
      </c>
      <c r="AH635">
        <v>787.84261100000003</v>
      </c>
      <c r="AI635">
        <v>1.9184319999999999</v>
      </c>
      <c r="AJ635">
        <v>7.9</v>
      </c>
      <c r="AK635">
        <v>72158.523969000002</v>
      </c>
      <c r="AL635">
        <v>11753.7</v>
      </c>
      <c r="AM635">
        <v>29.414978999999999</v>
      </c>
      <c r="AN635" t="s">
        <v>1948</v>
      </c>
      <c r="AO635" t="s">
        <v>1949</v>
      </c>
      <c r="AR635">
        <v>0</v>
      </c>
      <c r="AS635">
        <v>0</v>
      </c>
      <c r="AT635">
        <v>634</v>
      </c>
    </row>
    <row r="636" spans="1:46" x14ac:dyDescent="0.25">
      <c r="A636">
        <v>51</v>
      </c>
      <c r="B636">
        <v>59</v>
      </c>
      <c r="C636">
        <v>461700</v>
      </c>
      <c r="D636">
        <v>51059461700</v>
      </c>
      <c r="E636">
        <v>4617</v>
      </c>
      <c r="F636" t="s">
        <v>1950</v>
      </c>
      <c r="G636" t="s">
        <v>47</v>
      </c>
      <c r="H636" t="s">
        <v>48</v>
      </c>
      <c r="I636">
        <v>2307575</v>
      </c>
      <c r="J636">
        <v>11731</v>
      </c>
      <c r="K636">
        <v>51059461700</v>
      </c>
      <c r="L636">
        <v>461700</v>
      </c>
      <c r="M636">
        <v>0</v>
      </c>
      <c r="N636">
        <v>461700</v>
      </c>
      <c r="O636">
        <v>87.9</v>
      </c>
      <c r="P636">
        <v>10.199999999999999</v>
      </c>
      <c r="Q636">
        <v>2</v>
      </c>
      <c r="R636">
        <v>6756</v>
      </c>
      <c r="S636">
        <v>4.9000000000000002E-2</v>
      </c>
      <c r="T636">
        <v>3.6999999999999998E-2</v>
      </c>
      <c r="U636">
        <v>102031</v>
      </c>
      <c r="V636">
        <v>0.08</v>
      </c>
      <c r="W636">
        <v>0.13600000000000001</v>
      </c>
      <c r="X636">
        <v>0.54300000000000004</v>
      </c>
      <c r="Y636">
        <v>7.9000000000000001E-2</v>
      </c>
      <c r="Z636">
        <v>534.25772400000005</v>
      </c>
      <c r="AA636">
        <v>112194.12204</v>
      </c>
      <c r="AB636">
        <v>57114.390792999999</v>
      </c>
      <c r="AC636">
        <v>55079.731247000003</v>
      </c>
      <c r="AD636">
        <v>103.09580699999999</v>
      </c>
      <c r="AE636">
        <v>7.9</v>
      </c>
      <c r="AF636">
        <v>533.72400000000005</v>
      </c>
      <c r="AG636">
        <v>66905.406742000006</v>
      </c>
      <c r="AH636">
        <v>45176.633258000002</v>
      </c>
      <c r="AI636">
        <v>84.644184999999993</v>
      </c>
      <c r="AJ636">
        <v>7.5</v>
      </c>
      <c r="AK636">
        <v>78084.601492000002</v>
      </c>
      <c r="AL636">
        <v>25613.4</v>
      </c>
      <c r="AM636">
        <v>51.869985</v>
      </c>
      <c r="AN636" t="s">
        <v>1951</v>
      </c>
      <c r="AO636" t="s">
        <v>1952</v>
      </c>
      <c r="AR636">
        <v>0</v>
      </c>
      <c r="AS636">
        <v>0</v>
      </c>
      <c r="AT636">
        <v>635</v>
      </c>
    </row>
    <row r="637" spans="1:46" x14ac:dyDescent="0.25">
      <c r="A637">
        <v>24</v>
      </c>
      <c r="B637">
        <v>33</v>
      </c>
      <c r="C637">
        <v>802502</v>
      </c>
      <c r="D637">
        <v>24033802502</v>
      </c>
      <c r="E637">
        <v>8025.02</v>
      </c>
      <c r="F637" t="s">
        <v>1953</v>
      </c>
      <c r="G637" t="s">
        <v>47</v>
      </c>
      <c r="H637" t="s">
        <v>48</v>
      </c>
      <c r="I637">
        <v>996163</v>
      </c>
      <c r="J637">
        <v>8753</v>
      </c>
      <c r="K637">
        <v>24033802502</v>
      </c>
      <c r="L637">
        <v>802502</v>
      </c>
      <c r="M637">
        <v>0</v>
      </c>
      <c r="N637">
        <v>802502</v>
      </c>
      <c r="O637">
        <v>79.7</v>
      </c>
      <c r="P637">
        <v>19.5</v>
      </c>
      <c r="Q637">
        <v>0.8</v>
      </c>
      <c r="R637">
        <v>2622</v>
      </c>
      <c r="S637">
        <v>0.14399999999999999</v>
      </c>
      <c r="T637">
        <v>8.3000000000000004E-2</v>
      </c>
      <c r="U637">
        <v>73015</v>
      </c>
      <c r="V637">
        <v>0.89100000000000001</v>
      </c>
      <c r="W637">
        <v>8.2000000000000003E-2</v>
      </c>
      <c r="X637">
        <v>0.76200000000000001</v>
      </c>
      <c r="Y637">
        <v>0.20100000000000001</v>
      </c>
      <c r="Z637">
        <v>527.02200000000005</v>
      </c>
      <c r="AA637">
        <v>110674.62</v>
      </c>
      <c r="AB637">
        <v>35500.304085999996</v>
      </c>
      <c r="AC637">
        <v>75174.315914000006</v>
      </c>
      <c r="AD637">
        <v>142.63980599999999</v>
      </c>
      <c r="AE637">
        <v>20.100000000000001</v>
      </c>
      <c r="AF637">
        <v>527.02200000000005</v>
      </c>
      <c r="AG637">
        <v>34944.044758999997</v>
      </c>
      <c r="AH637">
        <v>75730.575240999999</v>
      </c>
      <c r="AI637">
        <v>143.69528299999999</v>
      </c>
      <c r="AJ637">
        <v>22</v>
      </c>
      <c r="AK637">
        <v>58207.597106000001</v>
      </c>
      <c r="AL637">
        <v>61773.8</v>
      </c>
      <c r="AM637">
        <v>108.120913</v>
      </c>
      <c r="AN637" t="s">
        <v>1954</v>
      </c>
      <c r="AO637" t="s">
        <v>1955</v>
      </c>
      <c r="AR637">
        <v>0</v>
      </c>
      <c r="AS637">
        <v>0</v>
      </c>
      <c r="AT637">
        <v>636</v>
      </c>
    </row>
    <row r="638" spans="1:46" x14ac:dyDescent="0.25">
      <c r="A638">
        <v>11</v>
      </c>
      <c r="B638">
        <v>1</v>
      </c>
      <c r="C638">
        <v>7604</v>
      </c>
      <c r="D638">
        <v>11001007604</v>
      </c>
      <c r="E638">
        <v>76.040000000000006</v>
      </c>
      <c r="F638" t="s">
        <v>1956</v>
      </c>
      <c r="G638" t="s">
        <v>47</v>
      </c>
      <c r="H638" t="s">
        <v>48</v>
      </c>
      <c r="I638">
        <v>1368612</v>
      </c>
      <c r="J638">
        <v>0</v>
      </c>
      <c r="K638">
        <v>11001007604</v>
      </c>
      <c r="L638">
        <v>7604</v>
      </c>
      <c r="M638">
        <v>0</v>
      </c>
      <c r="N638">
        <v>7604</v>
      </c>
      <c r="O638">
        <v>64.2</v>
      </c>
      <c r="P638">
        <v>35.299999999999997</v>
      </c>
      <c r="Q638">
        <v>0.5</v>
      </c>
      <c r="R638">
        <v>3441</v>
      </c>
      <c r="S638">
        <v>0.158</v>
      </c>
      <c r="T638">
        <v>0.17699999999999999</v>
      </c>
      <c r="U638">
        <v>52764</v>
      </c>
      <c r="V638">
        <v>0.93799999999999994</v>
      </c>
      <c r="W638">
        <v>1.4999999999999999E-2</v>
      </c>
      <c r="X638">
        <v>0.35699999999999998</v>
      </c>
      <c r="Y638">
        <v>0.23499999999999999</v>
      </c>
      <c r="Z638">
        <v>808.63499999999999</v>
      </c>
      <c r="AA638">
        <v>169813.35</v>
      </c>
      <c r="AB638">
        <v>59791.575999000001</v>
      </c>
      <c r="AC638">
        <v>110021.774001</v>
      </c>
      <c r="AD638">
        <v>136.05863500000001</v>
      </c>
      <c r="AE638">
        <v>23.5</v>
      </c>
      <c r="AF638">
        <v>807.82636500000001</v>
      </c>
      <c r="AG638">
        <v>62820.523457000003</v>
      </c>
      <c r="AH638">
        <v>106823.01319300001</v>
      </c>
      <c r="AI638">
        <v>132.235116</v>
      </c>
      <c r="AJ638">
        <v>19.100000000000001</v>
      </c>
      <c r="AK638">
        <v>58606.647904999998</v>
      </c>
      <c r="AL638">
        <v>80815.710000000006</v>
      </c>
      <c r="AM638">
        <v>121.725809</v>
      </c>
      <c r="AN638" t="s">
        <v>1957</v>
      </c>
      <c r="AO638" t="s">
        <v>1958</v>
      </c>
      <c r="AR638">
        <v>0</v>
      </c>
      <c r="AS638">
        <v>0</v>
      </c>
      <c r="AT638">
        <v>637</v>
      </c>
    </row>
    <row r="639" spans="1:46" x14ac:dyDescent="0.25">
      <c r="A639">
        <v>51</v>
      </c>
      <c r="B639">
        <v>59</v>
      </c>
      <c r="C639">
        <v>450400</v>
      </c>
      <c r="D639">
        <v>51059450400</v>
      </c>
      <c r="E639">
        <v>4504</v>
      </c>
      <c r="F639" t="s">
        <v>1959</v>
      </c>
      <c r="G639" t="s">
        <v>47</v>
      </c>
      <c r="H639" t="s">
        <v>48</v>
      </c>
      <c r="I639">
        <v>2466384</v>
      </c>
      <c r="J639">
        <v>7875</v>
      </c>
      <c r="K639">
        <v>51059450400</v>
      </c>
      <c r="L639">
        <v>450400</v>
      </c>
      <c r="M639">
        <v>0</v>
      </c>
      <c r="N639">
        <v>450400</v>
      </c>
      <c r="O639">
        <v>89.4</v>
      </c>
      <c r="P639">
        <v>9.3000000000000007</v>
      </c>
      <c r="Q639">
        <v>1.3</v>
      </c>
      <c r="R639">
        <v>2858</v>
      </c>
      <c r="S639">
        <v>8.5000000000000006E-2</v>
      </c>
      <c r="T639">
        <v>8.0000000000000002E-3</v>
      </c>
      <c r="U639">
        <v>111667</v>
      </c>
      <c r="V639">
        <v>1.7999999999999999E-2</v>
      </c>
      <c r="W639">
        <v>0.218</v>
      </c>
      <c r="X639">
        <v>0.873</v>
      </c>
      <c r="Y639">
        <v>3.9E-2</v>
      </c>
      <c r="Z639">
        <v>111.462</v>
      </c>
      <c r="AA639">
        <v>23407.02</v>
      </c>
      <c r="AB639">
        <v>8701.8433879999993</v>
      </c>
      <c r="AC639">
        <v>14705.176611999999</v>
      </c>
      <c r="AD639">
        <v>131.92995500000001</v>
      </c>
      <c r="AE639">
        <v>3.9</v>
      </c>
      <c r="AF639">
        <v>111.350538</v>
      </c>
      <c r="AG639">
        <v>10934.555425</v>
      </c>
      <c r="AH639">
        <v>12449.057554999999</v>
      </c>
      <c r="AI639">
        <v>111.800605</v>
      </c>
      <c r="AJ639">
        <v>4.5</v>
      </c>
      <c r="AK639">
        <v>19589.956576</v>
      </c>
      <c r="AL639">
        <v>5830.54</v>
      </c>
      <c r="AM639">
        <v>48.166406000000002</v>
      </c>
      <c r="AN639" t="s">
        <v>1960</v>
      </c>
      <c r="AO639" t="s">
        <v>1961</v>
      </c>
      <c r="AR639">
        <v>0</v>
      </c>
      <c r="AS639">
        <v>0</v>
      </c>
      <c r="AT639">
        <v>638</v>
      </c>
    </row>
    <row r="640" spans="1:46" x14ac:dyDescent="0.25">
      <c r="A640">
        <v>51</v>
      </c>
      <c r="B640">
        <v>59</v>
      </c>
      <c r="C640">
        <v>451501</v>
      </c>
      <c r="D640">
        <v>51059451501</v>
      </c>
      <c r="E640">
        <v>4515.01</v>
      </c>
      <c r="F640" t="s">
        <v>1962</v>
      </c>
      <c r="G640" t="s">
        <v>47</v>
      </c>
      <c r="H640" t="s">
        <v>48</v>
      </c>
      <c r="I640">
        <v>1261900</v>
      </c>
      <c r="J640">
        <v>7157</v>
      </c>
      <c r="K640">
        <v>51059451501</v>
      </c>
      <c r="L640">
        <v>451501</v>
      </c>
      <c r="M640">
        <v>0</v>
      </c>
      <c r="N640">
        <v>451501</v>
      </c>
      <c r="O640">
        <v>77.599999999999994</v>
      </c>
      <c r="P640">
        <v>14.5</v>
      </c>
      <c r="Q640">
        <v>7.8</v>
      </c>
      <c r="R640">
        <v>5139</v>
      </c>
      <c r="S640">
        <v>4.4999999999999998E-2</v>
      </c>
      <c r="T640">
        <v>0.17</v>
      </c>
      <c r="U640">
        <v>62225</v>
      </c>
      <c r="V640">
        <v>0.14199999999999999</v>
      </c>
      <c r="W640">
        <v>0.33200000000000002</v>
      </c>
      <c r="X640">
        <v>0.441</v>
      </c>
      <c r="Y640">
        <v>0.1</v>
      </c>
      <c r="Z640">
        <v>513.38610000000006</v>
      </c>
      <c r="AA640">
        <v>107811.08100000001</v>
      </c>
      <c r="AB640">
        <v>79309.461576000002</v>
      </c>
      <c r="AC640">
        <v>28501.619424</v>
      </c>
      <c r="AD640">
        <v>55.516928999999998</v>
      </c>
      <c r="AE640">
        <v>10</v>
      </c>
      <c r="AF640">
        <v>513.9</v>
      </c>
      <c r="AG640">
        <v>80800.906161999999</v>
      </c>
      <c r="AH640">
        <v>27118.093838000001</v>
      </c>
      <c r="AI640">
        <v>52.769204000000002</v>
      </c>
      <c r="AJ640">
        <v>11</v>
      </c>
      <c r="AK640">
        <v>92321.679680999994</v>
      </c>
      <c r="AL640">
        <v>37569.620000000003</v>
      </c>
      <c r="AM640">
        <v>60.740175000000001</v>
      </c>
      <c r="AN640" t="s">
        <v>1963</v>
      </c>
      <c r="AO640" t="s">
        <v>1964</v>
      </c>
      <c r="AR640">
        <v>0</v>
      </c>
      <c r="AS640">
        <v>0</v>
      </c>
      <c r="AT640">
        <v>639</v>
      </c>
    </row>
    <row r="641" spans="1:46" x14ac:dyDescent="0.25">
      <c r="A641">
        <v>51</v>
      </c>
      <c r="B641">
        <v>600</v>
      </c>
      <c r="C641">
        <v>300200</v>
      </c>
      <c r="D641">
        <v>51600300200</v>
      </c>
      <c r="E641">
        <v>3002</v>
      </c>
      <c r="F641" t="s">
        <v>1965</v>
      </c>
      <c r="G641" t="s">
        <v>47</v>
      </c>
      <c r="H641" t="s">
        <v>48</v>
      </c>
      <c r="I641">
        <v>4060084</v>
      </c>
      <c r="J641">
        <v>33106</v>
      </c>
      <c r="K641">
        <v>51600300200</v>
      </c>
      <c r="L641">
        <v>300200</v>
      </c>
      <c r="M641">
        <v>0</v>
      </c>
      <c r="N641">
        <v>300200</v>
      </c>
      <c r="O641">
        <v>79.099999999999994</v>
      </c>
      <c r="P641">
        <v>14.4</v>
      </c>
      <c r="Q641">
        <v>6.4</v>
      </c>
      <c r="R641">
        <v>4947</v>
      </c>
      <c r="S641">
        <v>4.1000000000000002E-2</v>
      </c>
      <c r="T641">
        <v>3.7999999999999999E-2</v>
      </c>
      <c r="U641">
        <v>128977</v>
      </c>
      <c r="V641">
        <v>1.6E-2</v>
      </c>
      <c r="W641">
        <v>0.20799999999999999</v>
      </c>
      <c r="X641">
        <v>0.84399999999999997</v>
      </c>
      <c r="Y641">
        <v>0.02</v>
      </c>
      <c r="Z641">
        <v>98.841059999999999</v>
      </c>
      <c r="AA641">
        <v>20756.622599999999</v>
      </c>
      <c r="AB641">
        <v>12130.867812</v>
      </c>
      <c r="AC641">
        <v>8625.7547880000002</v>
      </c>
      <c r="AD641">
        <v>87.268942999999993</v>
      </c>
      <c r="AE641">
        <v>2</v>
      </c>
      <c r="AF641">
        <v>98.94</v>
      </c>
      <c r="AG641">
        <v>13795.082442999999</v>
      </c>
      <c r="AH641">
        <v>6982.3175570000003</v>
      </c>
      <c r="AI641">
        <v>70.571230999999997</v>
      </c>
      <c r="AJ641">
        <v>3.4</v>
      </c>
      <c r="AK641">
        <v>27622.568361000001</v>
      </c>
      <c r="AL641">
        <v>6342.41</v>
      </c>
      <c r="AM641">
        <v>39.214108000000003</v>
      </c>
      <c r="AN641" t="s">
        <v>1966</v>
      </c>
      <c r="AO641" t="s">
        <v>1967</v>
      </c>
      <c r="AR641">
        <v>0</v>
      </c>
      <c r="AS641">
        <v>0</v>
      </c>
      <c r="AT641">
        <v>640</v>
      </c>
    </row>
    <row r="642" spans="1:46" x14ac:dyDescent="0.25">
      <c r="A642">
        <v>51</v>
      </c>
      <c r="B642">
        <v>59</v>
      </c>
      <c r="C642">
        <v>451300</v>
      </c>
      <c r="D642">
        <v>51059451300</v>
      </c>
      <c r="E642">
        <v>4513</v>
      </c>
      <c r="F642" t="s">
        <v>1968</v>
      </c>
      <c r="G642" t="s">
        <v>47</v>
      </c>
      <c r="H642" t="s">
        <v>48</v>
      </c>
      <c r="I642">
        <v>1750246</v>
      </c>
      <c r="J642">
        <v>21605</v>
      </c>
      <c r="K642">
        <v>51059451300</v>
      </c>
      <c r="L642">
        <v>451300</v>
      </c>
      <c r="M642">
        <v>0</v>
      </c>
      <c r="N642">
        <v>451300</v>
      </c>
      <c r="O642">
        <v>90.2</v>
      </c>
      <c r="P642">
        <v>7.3</v>
      </c>
      <c r="Q642">
        <v>2.4</v>
      </c>
      <c r="R642">
        <v>2373</v>
      </c>
      <c r="S642">
        <v>6.0999999999999999E-2</v>
      </c>
      <c r="T642">
        <v>1.4999999999999999E-2</v>
      </c>
      <c r="U642">
        <v>130208</v>
      </c>
      <c r="V642">
        <v>1.7000000000000001E-2</v>
      </c>
      <c r="W642">
        <v>0.17</v>
      </c>
      <c r="X642">
        <v>0.85299999999999998</v>
      </c>
      <c r="Y642">
        <v>3.1E-2</v>
      </c>
      <c r="Z642">
        <v>73.489436999999995</v>
      </c>
      <c r="AA642">
        <v>15432.78177</v>
      </c>
      <c r="AB642">
        <v>5699.5488740000001</v>
      </c>
      <c r="AC642">
        <v>9733.2328959999995</v>
      </c>
      <c r="AD642">
        <v>132.443971</v>
      </c>
      <c r="AE642">
        <v>3.1</v>
      </c>
      <c r="AF642">
        <v>73.563000000000002</v>
      </c>
      <c r="AG642">
        <v>7160.5642669999997</v>
      </c>
      <c r="AH642">
        <v>8287.6657329999998</v>
      </c>
      <c r="AI642">
        <v>112.660791</v>
      </c>
      <c r="AJ642">
        <v>4.2</v>
      </c>
      <c r="AK642">
        <v>16956.398946000001</v>
      </c>
      <c r="AL642">
        <v>3506</v>
      </c>
      <c r="AM642">
        <v>35.981127000000001</v>
      </c>
      <c r="AN642" t="s">
        <v>1969</v>
      </c>
      <c r="AO642" t="s">
        <v>1970</v>
      </c>
      <c r="AR642">
        <v>0</v>
      </c>
      <c r="AS642">
        <v>0</v>
      </c>
      <c r="AT642">
        <v>641</v>
      </c>
    </row>
    <row r="643" spans="1:46" x14ac:dyDescent="0.25">
      <c r="A643">
        <v>51</v>
      </c>
      <c r="B643">
        <v>13</v>
      </c>
      <c r="C643">
        <v>103402</v>
      </c>
      <c r="D643">
        <v>51013103402</v>
      </c>
      <c r="E643">
        <v>1034.02</v>
      </c>
      <c r="F643" t="s">
        <v>1971</v>
      </c>
      <c r="G643" t="s">
        <v>47</v>
      </c>
      <c r="H643" t="s">
        <v>48</v>
      </c>
      <c r="I643">
        <v>1129086</v>
      </c>
      <c r="J643">
        <v>0</v>
      </c>
      <c r="K643">
        <v>51013103402</v>
      </c>
      <c r="L643">
        <v>103402</v>
      </c>
      <c r="M643">
        <v>0</v>
      </c>
      <c r="N643">
        <v>103402</v>
      </c>
      <c r="O643">
        <v>44.1</v>
      </c>
      <c r="P643">
        <v>50.6</v>
      </c>
      <c r="Q643">
        <v>5.3</v>
      </c>
      <c r="R643">
        <v>4981</v>
      </c>
      <c r="S643">
        <v>2.1000000000000001E-2</v>
      </c>
      <c r="T643">
        <v>4.5999999999999999E-2</v>
      </c>
      <c r="U643">
        <v>113005</v>
      </c>
      <c r="V643">
        <v>0.14399999999999999</v>
      </c>
      <c r="W643">
        <v>4.2000000000000003E-2</v>
      </c>
      <c r="X643">
        <v>0.223</v>
      </c>
      <c r="Y643">
        <v>0.114</v>
      </c>
      <c r="Z643">
        <v>567.83399999999995</v>
      </c>
      <c r="AA643">
        <v>119245.14</v>
      </c>
      <c r="AB643">
        <v>74486.399013999995</v>
      </c>
      <c r="AC643">
        <v>44758.740985999997</v>
      </c>
      <c r="AD643">
        <v>78.823637000000005</v>
      </c>
      <c r="AE643">
        <v>11.4</v>
      </c>
      <c r="AF643">
        <v>567.83399999999995</v>
      </c>
      <c r="AG643">
        <v>73372.052492000003</v>
      </c>
      <c r="AH643">
        <v>45873.087507999997</v>
      </c>
      <c r="AI643">
        <v>80.786088000000007</v>
      </c>
      <c r="AJ643">
        <v>12.3</v>
      </c>
      <c r="AK643">
        <v>54897.935104999997</v>
      </c>
      <c r="AL643">
        <v>66373.91</v>
      </c>
      <c r="AM643">
        <v>114.936171</v>
      </c>
      <c r="AN643" t="s">
        <v>1972</v>
      </c>
      <c r="AO643" t="s">
        <v>1973</v>
      </c>
      <c r="AR643">
        <v>0</v>
      </c>
      <c r="AS643">
        <v>0</v>
      </c>
      <c r="AT643">
        <v>642</v>
      </c>
    </row>
    <row r="644" spans="1:46" x14ac:dyDescent="0.25">
      <c r="A644">
        <v>51</v>
      </c>
      <c r="B644">
        <v>153</v>
      </c>
      <c r="C644">
        <v>901511</v>
      </c>
      <c r="D644">
        <v>51153901511</v>
      </c>
      <c r="E644">
        <v>9015.11</v>
      </c>
      <c r="F644" t="s">
        <v>1974</v>
      </c>
      <c r="G644" t="s">
        <v>47</v>
      </c>
      <c r="H644" t="s">
        <v>48</v>
      </c>
      <c r="I644">
        <v>8288336</v>
      </c>
      <c r="J644">
        <v>49237</v>
      </c>
      <c r="K644">
        <v>51153901511</v>
      </c>
      <c r="L644">
        <v>901511</v>
      </c>
      <c r="M644">
        <v>0</v>
      </c>
      <c r="N644">
        <v>901511</v>
      </c>
      <c r="O644">
        <v>100.1</v>
      </c>
      <c r="P644">
        <v>0</v>
      </c>
      <c r="Q644">
        <v>0</v>
      </c>
      <c r="R644">
        <v>2426</v>
      </c>
      <c r="S644">
        <v>0.06</v>
      </c>
      <c r="T644">
        <v>2E-3</v>
      </c>
      <c r="U644">
        <v>142596</v>
      </c>
      <c r="V644">
        <v>5.2999999999999999E-2</v>
      </c>
      <c r="W644">
        <v>4.1000000000000002E-2</v>
      </c>
      <c r="X644">
        <v>0.97099999999999997</v>
      </c>
      <c r="Y644">
        <v>3.4000000000000002E-2</v>
      </c>
      <c r="Z644">
        <v>82.566484000000003</v>
      </c>
      <c r="AA644">
        <v>17338.961640000001</v>
      </c>
      <c r="AB644">
        <v>15683.462712</v>
      </c>
      <c r="AC644">
        <v>1655.498928</v>
      </c>
      <c r="AD644">
        <v>20.050495999999999</v>
      </c>
      <c r="AE644">
        <v>3.4</v>
      </c>
      <c r="AF644">
        <v>82.483999999999995</v>
      </c>
      <c r="AG644">
        <v>16074.059737</v>
      </c>
      <c r="AH644">
        <v>1247.5802630000001</v>
      </c>
      <c r="AI644">
        <v>15.125118000000001</v>
      </c>
      <c r="AJ644">
        <v>3.8</v>
      </c>
      <c r="AK644">
        <v>14607.552768</v>
      </c>
      <c r="AL644">
        <v>331.01</v>
      </c>
      <c r="AM644">
        <v>4.6531609999999999</v>
      </c>
      <c r="AN644" t="s">
        <v>1975</v>
      </c>
      <c r="AO644" t="s">
        <v>1976</v>
      </c>
      <c r="AR644">
        <v>0</v>
      </c>
      <c r="AS644">
        <v>0</v>
      </c>
      <c r="AT644">
        <v>643</v>
      </c>
    </row>
    <row r="645" spans="1:46" x14ac:dyDescent="0.25">
      <c r="A645">
        <v>11</v>
      </c>
      <c r="B645">
        <v>1</v>
      </c>
      <c r="C645">
        <v>7401</v>
      </c>
      <c r="D645">
        <v>11001007401</v>
      </c>
      <c r="E645">
        <v>74.010000000000005</v>
      </c>
      <c r="F645" t="s">
        <v>1977</v>
      </c>
      <c r="G645" t="s">
        <v>47</v>
      </c>
      <c r="H645" t="s">
        <v>48</v>
      </c>
      <c r="I645">
        <v>1200796</v>
      </c>
      <c r="J645">
        <v>225496</v>
      </c>
      <c r="K645">
        <v>11001007401</v>
      </c>
      <c r="L645">
        <v>7401</v>
      </c>
      <c r="M645">
        <v>0</v>
      </c>
      <c r="N645">
        <v>7401</v>
      </c>
      <c r="O645">
        <v>32.799999999999997</v>
      </c>
      <c r="P645">
        <v>65</v>
      </c>
      <c r="Q645">
        <v>2.1</v>
      </c>
      <c r="R645">
        <v>2524</v>
      </c>
      <c r="S645">
        <v>0.25600000000000001</v>
      </c>
      <c r="T645">
        <v>0.57299999999999995</v>
      </c>
      <c r="U645">
        <v>15393</v>
      </c>
      <c r="V645">
        <v>0.97499999999999998</v>
      </c>
      <c r="W645">
        <v>4.1000000000000002E-2</v>
      </c>
      <c r="X645">
        <v>7.5999999999999998E-2</v>
      </c>
      <c r="Y645">
        <v>0.39400000000000002</v>
      </c>
      <c r="Z645">
        <v>993.461544</v>
      </c>
      <c r="AA645">
        <v>208626.92423999999</v>
      </c>
      <c r="AB645">
        <v>104709.913479</v>
      </c>
      <c r="AC645">
        <v>103917.010761</v>
      </c>
      <c r="AD645">
        <v>104.600939</v>
      </c>
      <c r="AE645">
        <v>39.4</v>
      </c>
      <c r="AF645">
        <v>994.45600000000002</v>
      </c>
      <c r="AG645">
        <v>90577.060221000007</v>
      </c>
      <c r="AH645">
        <v>118258.699779</v>
      </c>
      <c r="AI645">
        <v>118.917981</v>
      </c>
      <c r="AJ645">
        <v>41</v>
      </c>
      <c r="AK645">
        <v>89490.645822999999</v>
      </c>
      <c r="AL645">
        <v>110864.05</v>
      </c>
      <c r="AM645">
        <v>116.20117399999999</v>
      </c>
      <c r="AN645" t="s">
        <v>1978</v>
      </c>
      <c r="AO645" t="s">
        <v>1979</v>
      </c>
      <c r="AR645">
        <v>0</v>
      </c>
      <c r="AS645">
        <v>0</v>
      </c>
      <c r="AT645">
        <v>644</v>
      </c>
    </row>
    <row r="646" spans="1:46" x14ac:dyDescent="0.25">
      <c r="A646">
        <v>24</v>
      </c>
      <c r="B646">
        <v>33</v>
      </c>
      <c r="C646">
        <v>802404</v>
      </c>
      <c r="D646">
        <v>24033802404</v>
      </c>
      <c r="E646">
        <v>8024.04</v>
      </c>
      <c r="F646" t="s">
        <v>1980</v>
      </c>
      <c r="G646" t="s">
        <v>47</v>
      </c>
      <c r="H646" t="s">
        <v>48</v>
      </c>
      <c r="I646">
        <v>915437</v>
      </c>
      <c r="J646">
        <v>0</v>
      </c>
      <c r="K646">
        <v>24033802404</v>
      </c>
      <c r="L646">
        <v>802404</v>
      </c>
      <c r="M646">
        <v>0</v>
      </c>
      <c r="N646">
        <v>802404</v>
      </c>
      <c r="O646">
        <v>63.3</v>
      </c>
      <c r="P646">
        <v>36.700000000000003</v>
      </c>
      <c r="Q646">
        <v>0</v>
      </c>
      <c r="R646">
        <v>4028</v>
      </c>
      <c r="S646">
        <v>0.11799999999999999</v>
      </c>
      <c r="T646">
        <v>0.14799999999999999</v>
      </c>
      <c r="U646">
        <v>50878</v>
      </c>
      <c r="V646">
        <v>0.98599999999999999</v>
      </c>
      <c r="W646">
        <v>0.01</v>
      </c>
      <c r="X646">
        <v>0.251</v>
      </c>
      <c r="Y646">
        <v>0.27600000000000002</v>
      </c>
      <c r="Z646">
        <v>1111.7280000000001</v>
      </c>
      <c r="AA646">
        <v>233462.88</v>
      </c>
      <c r="AB646">
        <v>141940.85658200001</v>
      </c>
      <c r="AC646">
        <v>91522.023417999997</v>
      </c>
      <c r="AD646">
        <v>82.324115000000006</v>
      </c>
      <c r="AE646">
        <v>27.6</v>
      </c>
      <c r="AF646">
        <v>1112.8397279999999</v>
      </c>
      <c r="AG646">
        <v>139432.461679</v>
      </c>
      <c r="AH646">
        <v>94263.881200999997</v>
      </c>
      <c r="AI646">
        <v>84.705712000000005</v>
      </c>
      <c r="AJ646">
        <v>26.2</v>
      </c>
      <c r="AK646">
        <v>134467.40727699999</v>
      </c>
      <c r="AL646">
        <v>111031.83</v>
      </c>
      <c r="AM646">
        <v>94.976607000000001</v>
      </c>
      <c r="AN646" t="s">
        <v>1981</v>
      </c>
      <c r="AO646" t="s">
        <v>1982</v>
      </c>
      <c r="AR646">
        <v>0</v>
      </c>
      <c r="AS646">
        <v>0</v>
      </c>
      <c r="AT646">
        <v>645</v>
      </c>
    </row>
    <row r="647" spans="1:46" x14ac:dyDescent="0.25">
      <c r="A647">
        <v>51</v>
      </c>
      <c r="B647">
        <v>59</v>
      </c>
      <c r="C647">
        <v>461902</v>
      </c>
      <c r="D647">
        <v>51059461902</v>
      </c>
      <c r="E647">
        <v>4619.0200000000004</v>
      </c>
      <c r="F647" t="s">
        <v>1983</v>
      </c>
      <c r="G647" t="s">
        <v>47</v>
      </c>
      <c r="H647" t="s">
        <v>48</v>
      </c>
      <c r="I647">
        <v>468851</v>
      </c>
      <c r="J647">
        <v>10</v>
      </c>
      <c r="K647">
        <v>51059461902</v>
      </c>
      <c r="L647">
        <v>461902</v>
      </c>
      <c r="M647">
        <v>0</v>
      </c>
      <c r="N647">
        <v>461902</v>
      </c>
      <c r="O647">
        <v>85.5</v>
      </c>
      <c r="P647">
        <v>12.3</v>
      </c>
      <c r="Q647">
        <v>2.2000000000000002</v>
      </c>
      <c r="R647">
        <v>2081</v>
      </c>
      <c r="S647">
        <v>7.0000000000000007E-2</v>
      </c>
      <c r="T647">
        <v>0.13</v>
      </c>
      <c r="U647">
        <v>59602</v>
      </c>
      <c r="V647">
        <v>9.4E-2</v>
      </c>
      <c r="W647">
        <v>0.376</v>
      </c>
      <c r="X647">
        <v>2.1000000000000001E-2</v>
      </c>
      <c r="Y647">
        <v>0.13900000000000001</v>
      </c>
      <c r="Z647">
        <v>289.25900000000001</v>
      </c>
      <c r="AA647">
        <v>60744.39</v>
      </c>
      <c r="AB647">
        <v>37646.702982000003</v>
      </c>
      <c r="AC647">
        <v>23097.687018000001</v>
      </c>
      <c r="AD647">
        <v>79.851230000000001</v>
      </c>
      <c r="AE647">
        <v>13.9</v>
      </c>
      <c r="AF647">
        <v>289.25900000000001</v>
      </c>
      <c r="AG647">
        <v>43949.875419999997</v>
      </c>
      <c r="AH647">
        <v>16794.514579999999</v>
      </c>
      <c r="AI647">
        <v>58.060473999999999</v>
      </c>
      <c r="AJ647">
        <v>13.9</v>
      </c>
      <c r="AK647">
        <v>45148.604192999999</v>
      </c>
      <c r="AL647">
        <v>10458.35</v>
      </c>
      <c r="AM647">
        <v>39.496009000000001</v>
      </c>
      <c r="AN647" t="s">
        <v>1984</v>
      </c>
      <c r="AO647" t="s">
        <v>1985</v>
      </c>
      <c r="AR647">
        <v>0</v>
      </c>
      <c r="AS647">
        <v>0</v>
      </c>
      <c r="AT647">
        <v>646</v>
      </c>
    </row>
    <row r="648" spans="1:46" x14ac:dyDescent="0.25">
      <c r="A648">
        <v>24</v>
      </c>
      <c r="B648">
        <v>33</v>
      </c>
      <c r="C648">
        <v>800701</v>
      </c>
      <c r="D648">
        <v>24033800701</v>
      </c>
      <c r="E648">
        <v>8007.01</v>
      </c>
      <c r="F648" t="s">
        <v>1986</v>
      </c>
      <c r="G648" t="s">
        <v>47</v>
      </c>
      <c r="H648" t="s">
        <v>48</v>
      </c>
      <c r="I648">
        <v>27642167</v>
      </c>
      <c r="J648">
        <v>56491</v>
      </c>
      <c r="K648">
        <v>24033800701</v>
      </c>
      <c r="L648">
        <v>800701</v>
      </c>
      <c r="M648">
        <v>0</v>
      </c>
      <c r="N648">
        <v>800701</v>
      </c>
      <c r="O648">
        <v>92.2</v>
      </c>
      <c r="P648">
        <v>7.9</v>
      </c>
      <c r="Q648">
        <v>0</v>
      </c>
      <c r="R648">
        <v>5211</v>
      </c>
      <c r="S648">
        <v>7.0999999999999994E-2</v>
      </c>
      <c r="T648">
        <v>3.3000000000000002E-2</v>
      </c>
      <c r="U648">
        <v>122755</v>
      </c>
      <c r="V648">
        <v>0.83699999999999997</v>
      </c>
      <c r="W648">
        <v>0.03</v>
      </c>
      <c r="X648">
        <v>0.95</v>
      </c>
      <c r="Y648">
        <v>0.123</v>
      </c>
      <c r="Z648">
        <v>641.59395300000006</v>
      </c>
      <c r="AA648">
        <v>134734.73013000001</v>
      </c>
      <c r="AB648">
        <v>121489.672318</v>
      </c>
      <c r="AC648">
        <v>13245.057811999999</v>
      </c>
      <c r="AD648">
        <v>20.643988</v>
      </c>
      <c r="AE648">
        <v>12.3</v>
      </c>
      <c r="AF648">
        <v>641.59395300000006</v>
      </c>
      <c r="AG648">
        <v>120280.53524899999</v>
      </c>
      <c r="AH648">
        <v>14454.194880999999</v>
      </c>
      <c r="AI648">
        <v>22.528570999999999</v>
      </c>
      <c r="AJ648">
        <v>11.2</v>
      </c>
      <c r="AK648">
        <v>92338.954287999994</v>
      </c>
      <c r="AL648">
        <v>25543.29</v>
      </c>
      <c r="AM648">
        <v>45.503801000000003</v>
      </c>
      <c r="AN648" t="s">
        <v>1987</v>
      </c>
      <c r="AO648" t="s">
        <v>1988</v>
      </c>
      <c r="AR648">
        <v>0</v>
      </c>
      <c r="AS648">
        <v>0</v>
      </c>
      <c r="AT648">
        <v>647</v>
      </c>
    </row>
    <row r="649" spans="1:46" x14ac:dyDescent="0.25">
      <c r="A649">
        <v>51</v>
      </c>
      <c r="B649">
        <v>13</v>
      </c>
      <c r="C649">
        <v>102301</v>
      </c>
      <c r="D649">
        <v>51013102301</v>
      </c>
      <c r="E649">
        <v>1023.01</v>
      </c>
      <c r="F649" t="s">
        <v>1989</v>
      </c>
      <c r="G649" t="s">
        <v>47</v>
      </c>
      <c r="H649" t="s">
        <v>48</v>
      </c>
      <c r="I649">
        <v>851106</v>
      </c>
      <c r="J649">
        <v>0</v>
      </c>
      <c r="K649">
        <v>51013102301</v>
      </c>
      <c r="L649">
        <v>102301</v>
      </c>
      <c r="M649">
        <v>0</v>
      </c>
      <c r="N649">
        <v>102301</v>
      </c>
      <c r="O649">
        <v>76.7</v>
      </c>
      <c r="P649">
        <v>21.4</v>
      </c>
      <c r="Q649">
        <v>1.9</v>
      </c>
      <c r="R649">
        <v>1519</v>
      </c>
      <c r="S649">
        <v>3.1E-2</v>
      </c>
      <c r="T649">
        <v>3.7999999999999999E-2</v>
      </c>
      <c r="U649">
        <v>117083</v>
      </c>
      <c r="V649">
        <v>9.0999999999999998E-2</v>
      </c>
      <c r="W649">
        <v>0.11799999999999999</v>
      </c>
      <c r="X649">
        <v>0.874</v>
      </c>
      <c r="Y649">
        <v>3.5000000000000003E-2</v>
      </c>
      <c r="Z649">
        <v>53.164999999999999</v>
      </c>
      <c r="AA649">
        <v>11164.65</v>
      </c>
      <c r="AB649">
        <v>7957.8401110000004</v>
      </c>
      <c r="AC649">
        <v>3206.8098890000001</v>
      </c>
      <c r="AD649">
        <v>60.318064</v>
      </c>
      <c r="AE649">
        <v>3.5</v>
      </c>
      <c r="AF649">
        <v>53.218164999999999</v>
      </c>
      <c r="AG649">
        <v>7854.5909730000003</v>
      </c>
      <c r="AH649">
        <v>3321.223677</v>
      </c>
      <c r="AI649">
        <v>62.407708</v>
      </c>
      <c r="AJ649">
        <v>4</v>
      </c>
      <c r="AK649">
        <v>7225.7436950000001</v>
      </c>
      <c r="AL649">
        <v>5391.06</v>
      </c>
      <c r="AM649">
        <v>89.731296999999998</v>
      </c>
      <c r="AN649" t="s">
        <v>1990</v>
      </c>
      <c r="AO649" t="s">
        <v>1991</v>
      </c>
      <c r="AR649">
        <v>0</v>
      </c>
      <c r="AS649">
        <v>0</v>
      </c>
      <c r="AT649">
        <v>648</v>
      </c>
    </row>
    <row r="650" spans="1:46" x14ac:dyDescent="0.25">
      <c r="A650">
        <v>24</v>
      </c>
      <c r="B650">
        <v>33</v>
      </c>
      <c r="C650">
        <v>802408</v>
      </c>
      <c r="D650">
        <v>24033802408</v>
      </c>
      <c r="E650">
        <v>8024.08</v>
      </c>
      <c r="F650" t="s">
        <v>1992</v>
      </c>
      <c r="G650" t="s">
        <v>47</v>
      </c>
      <c r="H650" t="s">
        <v>48</v>
      </c>
      <c r="I650">
        <v>541326</v>
      </c>
      <c r="J650">
        <v>4842</v>
      </c>
      <c r="K650">
        <v>24033802408</v>
      </c>
      <c r="L650">
        <v>802408</v>
      </c>
      <c r="M650">
        <v>0</v>
      </c>
      <c r="N650">
        <v>802408</v>
      </c>
      <c r="O650">
        <v>82.1</v>
      </c>
      <c r="P650">
        <v>17.899999999999999</v>
      </c>
      <c r="Q650">
        <v>0</v>
      </c>
      <c r="R650">
        <v>1319</v>
      </c>
      <c r="S650">
        <v>5.2999999999999999E-2</v>
      </c>
      <c r="T650">
        <v>9.6000000000000002E-2</v>
      </c>
      <c r="U650">
        <v>46250</v>
      </c>
      <c r="V650">
        <v>0.8</v>
      </c>
      <c r="W650">
        <v>0.121</v>
      </c>
      <c r="X650">
        <v>0.379</v>
      </c>
      <c r="Y650">
        <v>0.19</v>
      </c>
      <c r="Z650">
        <v>250.61</v>
      </c>
      <c r="AA650">
        <v>52628.1</v>
      </c>
      <c r="AB650">
        <v>22959.825884000002</v>
      </c>
      <c r="AC650">
        <v>29668.274116000001</v>
      </c>
      <c r="AD650">
        <v>118.38423899999999</v>
      </c>
      <c r="AE650">
        <v>19</v>
      </c>
      <c r="AF650">
        <v>250.61</v>
      </c>
      <c r="AG650">
        <v>23900.122984000001</v>
      </c>
      <c r="AH650">
        <v>28727.977016000001</v>
      </c>
      <c r="AI650">
        <v>114.632205</v>
      </c>
      <c r="AJ650">
        <v>22.6</v>
      </c>
      <c r="AK650">
        <v>31421.642595000001</v>
      </c>
      <c r="AL650">
        <v>40195.5</v>
      </c>
      <c r="AM650">
        <v>117.863606</v>
      </c>
      <c r="AN650" t="s">
        <v>1993</v>
      </c>
      <c r="AO650" t="s">
        <v>1994</v>
      </c>
      <c r="AR650">
        <v>0</v>
      </c>
      <c r="AS650">
        <v>0</v>
      </c>
      <c r="AT650">
        <v>649</v>
      </c>
    </row>
    <row r="651" spans="1:46" x14ac:dyDescent="0.25">
      <c r="A651">
        <v>51</v>
      </c>
      <c r="B651">
        <v>59</v>
      </c>
      <c r="C651">
        <v>491802</v>
      </c>
      <c r="D651">
        <v>51059491802</v>
      </c>
      <c r="E651">
        <v>4918.0200000000004</v>
      </c>
      <c r="F651" t="s">
        <v>1995</v>
      </c>
      <c r="G651" t="s">
        <v>47</v>
      </c>
      <c r="H651" t="s">
        <v>48</v>
      </c>
      <c r="I651">
        <v>1679069</v>
      </c>
      <c r="J651">
        <v>9675</v>
      </c>
      <c r="K651">
        <v>51059491802</v>
      </c>
      <c r="L651">
        <v>491802</v>
      </c>
      <c r="M651">
        <v>0</v>
      </c>
      <c r="N651">
        <v>491802</v>
      </c>
      <c r="O651">
        <v>94.4</v>
      </c>
      <c r="P651">
        <v>4.2</v>
      </c>
      <c r="Q651">
        <v>1.4</v>
      </c>
      <c r="R651">
        <v>2850</v>
      </c>
      <c r="S651">
        <v>2.4E-2</v>
      </c>
      <c r="T651">
        <v>3.0000000000000001E-3</v>
      </c>
      <c r="U651">
        <v>111830</v>
      </c>
      <c r="V651">
        <v>9.6000000000000002E-2</v>
      </c>
      <c r="W651">
        <v>0.17299999999999999</v>
      </c>
      <c r="X651">
        <v>0.78900000000000003</v>
      </c>
      <c r="Y651">
        <v>2.8000000000000001E-2</v>
      </c>
      <c r="Z651">
        <v>79.8</v>
      </c>
      <c r="AA651">
        <v>16758</v>
      </c>
      <c r="AB651">
        <v>14898.378836</v>
      </c>
      <c r="AC651">
        <v>1859.6211639999999</v>
      </c>
      <c r="AD651">
        <v>23.303522999999998</v>
      </c>
      <c r="AE651">
        <v>2.8</v>
      </c>
      <c r="AF651">
        <v>79.8</v>
      </c>
      <c r="AG651">
        <v>15570.195397</v>
      </c>
      <c r="AH651">
        <v>1187.804603</v>
      </c>
      <c r="AI651">
        <v>14.884769</v>
      </c>
      <c r="AJ651">
        <v>2.8</v>
      </c>
      <c r="AK651">
        <v>13922.295076</v>
      </c>
      <c r="AL651">
        <v>1301.02</v>
      </c>
      <c r="AM651">
        <v>17.947151999999999</v>
      </c>
      <c r="AN651" t="s">
        <v>1996</v>
      </c>
      <c r="AO651" t="s">
        <v>1997</v>
      </c>
      <c r="AR651">
        <v>0</v>
      </c>
      <c r="AS651">
        <v>0</v>
      </c>
      <c r="AT651">
        <v>650</v>
      </c>
    </row>
    <row r="652" spans="1:46" x14ac:dyDescent="0.25">
      <c r="A652">
        <v>51</v>
      </c>
      <c r="B652">
        <v>13</v>
      </c>
      <c r="C652">
        <v>102500</v>
      </c>
      <c r="D652">
        <v>51013102500</v>
      </c>
      <c r="E652">
        <v>1025</v>
      </c>
      <c r="F652" t="s">
        <v>1998</v>
      </c>
      <c r="G652" t="s">
        <v>47</v>
      </c>
      <c r="H652" t="s">
        <v>48</v>
      </c>
      <c r="I652">
        <v>1096026</v>
      </c>
      <c r="J652">
        <v>0</v>
      </c>
      <c r="K652">
        <v>51013102500</v>
      </c>
      <c r="L652">
        <v>102500</v>
      </c>
      <c r="M652">
        <v>0</v>
      </c>
      <c r="N652">
        <v>102500</v>
      </c>
      <c r="O652">
        <v>66.7</v>
      </c>
      <c r="P652">
        <v>29.9</v>
      </c>
      <c r="Q652">
        <v>3.5</v>
      </c>
      <c r="R652">
        <v>5086</v>
      </c>
      <c r="S652">
        <v>2.8000000000000001E-2</v>
      </c>
      <c r="T652">
        <v>7.4999999999999997E-2</v>
      </c>
      <c r="U652">
        <v>87227</v>
      </c>
      <c r="V652">
        <v>0.185</v>
      </c>
      <c r="W652">
        <v>0.112</v>
      </c>
      <c r="X652">
        <v>0.216</v>
      </c>
      <c r="Y652">
        <v>0.125</v>
      </c>
      <c r="Z652">
        <v>636.38575000000003</v>
      </c>
      <c r="AA652">
        <v>133641.00750000001</v>
      </c>
      <c r="AB652">
        <v>76253.990850000002</v>
      </c>
      <c r="AC652">
        <v>57387.016649999998</v>
      </c>
      <c r="AD652">
        <v>90.176463999999996</v>
      </c>
      <c r="AE652">
        <v>12.5</v>
      </c>
      <c r="AF652">
        <v>637.02149999999995</v>
      </c>
      <c r="AG652">
        <v>72225.488901999997</v>
      </c>
      <c r="AH652">
        <v>61549.026098000002</v>
      </c>
      <c r="AI652">
        <v>96.620013999999998</v>
      </c>
      <c r="AJ652">
        <v>12</v>
      </c>
      <c r="AK652">
        <v>72049.429984000002</v>
      </c>
      <c r="AL652">
        <v>52161.37</v>
      </c>
      <c r="AM652">
        <v>88.187884999999994</v>
      </c>
      <c r="AN652" t="s">
        <v>1999</v>
      </c>
      <c r="AO652" t="s">
        <v>2000</v>
      </c>
      <c r="AR652">
        <v>0</v>
      </c>
      <c r="AS652">
        <v>0</v>
      </c>
      <c r="AT652">
        <v>651</v>
      </c>
    </row>
    <row r="653" spans="1:46" x14ac:dyDescent="0.25">
      <c r="A653">
        <v>51</v>
      </c>
      <c r="B653">
        <v>59</v>
      </c>
      <c r="C653">
        <v>450500</v>
      </c>
      <c r="D653">
        <v>51059450500</v>
      </c>
      <c r="E653">
        <v>4505</v>
      </c>
      <c r="F653" t="s">
        <v>2001</v>
      </c>
      <c r="G653" t="s">
        <v>47</v>
      </c>
      <c r="H653" t="s">
        <v>48</v>
      </c>
      <c r="I653">
        <v>1039264</v>
      </c>
      <c r="J653">
        <v>436</v>
      </c>
      <c r="K653">
        <v>51059450500</v>
      </c>
      <c r="L653">
        <v>450500</v>
      </c>
      <c r="M653">
        <v>0</v>
      </c>
      <c r="N653">
        <v>450500</v>
      </c>
      <c r="O653">
        <v>94.2</v>
      </c>
      <c r="P653">
        <v>5.3</v>
      </c>
      <c r="Q653">
        <v>0.5</v>
      </c>
      <c r="R653">
        <v>2955</v>
      </c>
      <c r="S653">
        <v>4.3999999999999997E-2</v>
      </c>
      <c r="T653">
        <v>5.8000000000000003E-2</v>
      </c>
      <c r="U653">
        <v>107784</v>
      </c>
      <c r="V653">
        <v>4.8000000000000001E-2</v>
      </c>
      <c r="W653">
        <v>0.439</v>
      </c>
      <c r="X653">
        <v>0.77500000000000002</v>
      </c>
      <c r="Y653">
        <v>8.0000000000000002E-3</v>
      </c>
      <c r="Z653">
        <v>23.64</v>
      </c>
      <c r="AA653">
        <v>4964.3999999999996</v>
      </c>
      <c r="AB653">
        <v>1835.4539930000001</v>
      </c>
      <c r="AC653">
        <v>3128.946007</v>
      </c>
      <c r="AD653">
        <v>132.35812200000001</v>
      </c>
      <c r="AE653">
        <v>0.8</v>
      </c>
      <c r="AF653">
        <v>23.663640000000001</v>
      </c>
      <c r="AG653">
        <v>2348.9731459999998</v>
      </c>
      <c r="AH653">
        <v>2620.3912540000001</v>
      </c>
      <c r="AI653">
        <v>110.734919</v>
      </c>
      <c r="AJ653">
        <v>8</v>
      </c>
      <c r="AK653">
        <v>37768.038366000001</v>
      </c>
      <c r="AL653">
        <v>11842.36</v>
      </c>
      <c r="AM653">
        <v>50.128521999999997</v>
      </c>
      <c r="AN653" t="s">
        <v>2002</v>
      </c>
      <c r="AO653" t="s">
        <v>2003</v>
      </c>
      <c r="AR653">
        <v>0</v>
      </c>
      <c r="AS653">
        <v>0</v>
      </c>
      <c r="AT653">
        <v>652</v>
      </c>
    </row>
    <row r="654" spans="1:46" x14ac:dyDescent="0.25">
      <c r="A654">
        <v>24</v>
      </c>
      <c r="B654">
        <v>33</v>
      </c>
      <c r="C654">
        <v>802501</v>
      </c>
      <c r="D654">
        <v>24033802501</v>
      </c>
      <c r="E654">
        <v>8025.01</v>
      </c>
      <c r="F654" t="s">
        <v>2004</v>
      </c>
      <c r="G654" t="s">
        <v>47</v>
      </c>
      <c r="H654" t="s">
        <v>48</v>
      </c>
      <c r="I654">
        <v>874185</v>
      </c>
      <c r="J654">
        <v>0</v>
      </c>
      <c r="K654">
        <v>24033802501</v>
      </c>
      <c r="L654">
        <v>802501</v>
      </c>
      <c r="M654">
        <v>0</v>
      </c>
      <c r="N654">
        <v>802501</v>
      </c>
      <c r="O654">
        <v>49.5</v>
      </c>
      <c r="P654">
        <v>47.3</v>
      </c>
      <c r="Q654">
        <v>3.3</v>
      </c>
      <c r="R654">
        <v>2794</v>
      </c>
      <c r="S654">
        <v>0.14399999999999999</v>
      </c>
      <c r="T654">
        <v>7.4999999999999997E-2</v>
      </c>
      <c r="U654">
        <v>53246</v>
      </c>
      <c r="V654">
        <v>0.96199999999999997</v>
      </c>
      <c r="W654">
        <v>1.6E-2</v>
      </c>
      <c r="X654">
        <v>0.438</v>
      </c>
      <c r="Y654">
        <v>0.254</v>
      </c>
      <c r="Z654">
        <v>710.38567599999999</v>
      </c>
      <c r="AA654">
        <v>149180.99196000001</v>
      </c>
      <c r="AB654">
        <v>71087.839682000005</v>
      </c>
      <c r="AC654">
        <v>78093.152277999994</v>
      </c>
      <c r="AD654">
        <v>109.93064</v>
      </c>
      <c r="AE654">
        <v>25.4</v>
      </c>
      <c r="AF654">
        <v>709.67600000000004</v>
      </c>
      <c r="AG654">
        <v>69945.558009</v>
      </c>
      <c r="AH654">
        <v>79086.401991000006</v>
      </c>
      <c r="AI654">
        <v>111.440153</v>
      </c>
      <c r="AJ654">
        <v>24.3</v>
      </c>
      <c r="AK654">
        <v>59448.215494999997</v>
      </c>
      <c r="AL654">
        <v>89457.32</v>
      </c>
      <c r="AM654">
        <v>126.160774</v>
      </c>
      <c r="AN654" t="s">
        <v>2005</v>
      </c>
      <c r="AO654" t="s">
        <v>2006</v>
      </c>
      <c r="AR654">
        <v>0</v>
      </c>
      <c r="AS654">
        <v>0</v>
      </c>
      <c r="AT654">
        <v>653</v>
      </c>
    </row>
    <row r="655" spans="1:46" x14ac:dyDescent="0.25">
      <c r="A655">
        <v>24</v>
      </c>
      <c r="B655">
        <v>33</v>
      </c>
      <c r="C655">
        <v>802201</v>
      </c>
      <c r="D655">
        <v>24033802201</v>
      </c>
      <c r="E655">
        <v>8022.01</v>
      </c>
      <c r="F655" t="s">
        <v>2007</v>
      </c>
      <c r="G655" t="s">
        <v>47</v>
      </c>
      <c r="H655" t="s">
        <v>48</v>
      </c>
      <c r="I655">
        <v>6621433</v>
      </c>
      <c r="J655">
        <v>12631</v>
      </c>
      <c r="K655">
        <v>24033802201</v>
      </c>
      <c r="L655">
        <v>802201</v>
      </c>
      <c r="M655">
        <v>0</v>
      </c>
      <c r="N655">
        <v>802201</v>
      </c>
      <c r="O655">
        <v>84.7</v>
      </c>
      <c r="P655">
        <v>12.2</v>
      </c>
      <c r="Q655">
        <v>3.1</v>
      </c>
      <c r="R655">
        <v>1691</v>
      </c>
      <c r="S655">
        <v>8.2000000000000003E-2</v>
      </c>
      <c r="T655">
        <v>9.6000000000000002E-2</v>
      </c>
      <c r="U655">
        <v>53886</v>
      </c>
      <c r="V655">
        <v>0.68500000000000005</v>
      </c>
      <c r="W655">
        <v>8.9999999999999993E-3</v>
      </c>
      <c r="X655">
        <v>0.90500000000000003</v>
      </c>
      <c r="Y655">
        <v>0.156</v>
      </c>
      <c r="Z655">
        <v>263.79599999999999</v>
      </c>
      <c r="AA655">
        <v>55397.16</v>
      </c>
      <c r="AB655">
        <v>40613.922599999998</v>
      </c>
      <c r="AC655">
        <v>14783.2374</v>
      </c>
      <c r="AD655">
        <v>56.040415000000003</v>
      </c>
      <c r="AE655">
        <v>15.6</v>
      </c>
      <c r="AF655">
        <v>263.79599999999999</v>
      </c>
      <c r="AG655">
        <v>38671.566449999998</v>
      </c>
      <c r="AH655">
        <v>16725.593550000001</v>
      </c>
      <c r="AI655">
        <v>63.403514999999999</v>
      </c>
      <c r="AJ655">
        <v>14.5</v>
      </c>
      <c r="AK655">
        <v>36188.791860999998</v>
      </c>
      <c r="AL655">
        <v>14236.41</v>
      </c>
      <c r="AM655">
        <v>59.288724000000002</v>
      </c>
      <c r="AN655" t="s">
        <v>2008</v>
      </c>
      <c r="AO655" t="s">
        <v>2009</v>
      </c>
      <c r="AR655">
        <v>0</v>
      </c>
      <c r="AS655">
        <v>0</v>
      </c>
      <c r="AT655">
        <v>654</v>
      </c>
    </row>
    <row r="656" spans="1:46" x14ac:dyDescent="0.25">
      <c r="A656">
        <v>11</v>
      </c>
      <c r="B656">
        <v>1</v>
      </c>
      <c r="C656">
        <v>7605</v>
      </c>
      <c r="D656">
        <v>11001007605</v>
      </c>
      <c r="E656">
        <v>76.05</v>
      </c>
      <c r="F656" t="s">
        <v>2010</v>
      </c>
      <c r="G656" t="s">
        <v>47</v>
      </c>
      <c r="H656" t="s">
        <v>48</v>
      </c>
      <c r="I656">
        <v>453790</v>
      </c>
      <c r="J656">
        <v>0</v>
      </c>
      <c r="K656">
        <v>11001007605</v>
      </c>
      <c r="L656">
        <v>7605</v>
      </c>
      <c r="M656">
        <v>0</v>
      </c>
      <c r="N656">
        <v>7605</v>
      </c>
      <c r="O656">
        <v>59.7</v>
      </c>
      <c r="P656">
        <v>38</v>
      </c>
      <c r="Q656">
        <v>2.2999999999999998</v>
      </c>
      <c r="R656">
        <v>3666</v>
      </c>
      <c r="S656">
        <v>0.14000000000000001</v>
      </c>
      <c r="T656">
        <v>0.30499999999999999</v>
      </c>
      <c r="U656">
        <v>42222</v>
      </c>
      <c r="V656">
        <v>0.94499999999999995</v>
      </c>
      <c r="W656">
        <v>3.0000000000000001E-3</v>
      </c>
      <c r="X656">
        <v>0.191</v>
      </c>
      <c r="Y656">
        <v>0.27</v>
      </c>
      <c r="Z656">
        <v>989.82</v>
      </c>
      <c r="AA656">
        <v>207862.2</v>
      </c>
      <c r="AB656">
        <v>75649.703699000005</v>
      </c>
      <c r="AC656">
        <v>132212.49630100001</v>
      </c>
      <c r="AD656">
        <v>133.57226199999999</v>
      </c>
      <c r="AE656">
        <v>27</v>
      </c>
      <c r="AF656">
        <v>989.82</v>
      </c>
      <c r="AG656">
        <v>73461.729743000004</v>
      </c>
      <c r="AH656">
        <v>134400.47025700001</v>
      </c>
      <c r="AI656">
        <v>135.78273899999999</v>
      </c>
      <c r="AJ656">
        <v>25.7</v>
      </c>
      <c r="AK656">
        <v>91224.618686999995</v>
      </c>
      <c r="AL656">
        <v>111864.49</v>
      </c>
      <c r="AM656">
        <v>115.67111199999999</v>
      </c>
      <c r="AN656" t="s">
        <v>2011</v>
      </c>
      <c r="AO656" t="s">
        <v>2012</v>
      </c>
      <c r="AR656">
        <v>0</v>
      </c>
      <c r="AS656">
        <v>0</v>
      </c>
      <c r="AT656">
        <v>655</v>
      </c>
    </row>
    <row r="657" spans="1:46" x14ac:dyDescent="0.25">
      <c r="A657">
        <v>11</v>
      </c>
      <c r="B657">
        <v>1</v>
      </c>
      <c r="C657">
        <v>7503</v>
      </c>
      <c r="D657">
        <v>11001007503</v>
      </c>
      <c r="E657">
        <v>75.03</v>
      </c>
      <c r="F657" t="s">
        <v>2013</v>
      </c>
      <c r="G657" t="s">
        <v>47</v>
      </c>
      <c r="H657" t="s">
        <v>48</v>
      </c>
      <c r="I657">
        <v>499811</v>
      </c>
      <c r="J657">
        <v>0</v>
      </c>
      <c r="K657">
        <v>11001007503</v>
      </c>
      <c r="L657">
        <v>7503</v>
      </c>
      <c r="M657">
        <v>0</v>
      </c>
      <c r="N657">
        <v>7503</v>
      </c>
      <c r="O657">
        <v>57.8</v>
      </c>
      <c r="P657">
        <v>40.9</v>
      </c>
      <c r="Q657">
        <v>1.3</v>
      </c>
      <c r="R657">
        <v>2416</v>
      </c>
      <c r="S657">
        <v>0.24399999999999999</v>
      </c>
      <c r="T657">
        <v>0.38200000000000001</v>
      </c>
      <c r="U657">
        <v>33512</v>
      </c>
      <c r="V657">
        <v>0.99399999999999999</v>
      </c>
      <c r="W657">
        <v>0</v>
      </c>
      <c r="X657">
        <v>0.28799999999999998</v>
      </c>
      <c r="Y657">
        <v>0.33500000000000002</v>
      </c>
      <c r="Z657">
        <v>809.36</v>
      </c>
      <c r="AA657">
        <v>169965.6</v>
      </c>
      <c r="AB657">
        <v>64297.881126</v>
      </c>
      <c r="AC657">
        <v>105667.718874</v>
      </c>
      <c r="AD657">
        <v>130.55713</v>
      </c>
      <c r="AE657">
        <v>33.5</v>
      </c>
      <c r="AF657">
        <v>808.55064000000004</v>
      </c>
      <c r="AG657">
        <v>58505.377334999997</v>
      </c>
      <c r="AH657">
        <v>111290.257065</v>
      </c>
      <c r="AI657">
        <v>137.64166599999999</v>
      </c>
      <c r="AJ657">
        <v>32.299999999999997</v>
      </c>
      <c r="AK657">
        <v>84772.681523000007</v>
      </c>
      <c r="AL657">
        <v>87854.67</v>
      </c>
      <c r="AM657">
        <v>106.87460799999999</v>
      </c>
      <c r="AN657" t="s">
        <v>2014</v>
      </c>
      <c r="AO657" t="s">
        <v>2015</v>
      </c>
      <c r="AR657">
        <v>0</v>
      </c>
      <c r="AS657">
        <v>0</v>
      </c>
      <c r="AT657">
        <v>656</v>
      </c>
    </row>
    <row r="658" spans="1:46" x14ac:dyDescent="0.25">
      <c r="A658">
        <v>51</v>
      </c>
      <c r="B658">
        <v>59</v>
      </c>
      <c r="C658">
        <v>450602</v>
      </c>
      <c r="D658">
        <v>51059450602</v>
      </c>
      <c r="E658">
        <v>4506.0200000000004</v>
      </c>
      <c r="F658" t="s">
        <v>2016</v>
      </c>
      <c r="G658" t="s">
        <v>47</v>
      </c>
      <c r="H658" t="s">
        <v>48</v>
      </c>
      <c r="I658">
        <v>1318237</v>
      </c>
      <c r="J658">
        <v>13373</v>
      </c>
      <c r="K658">
        <v>51059450602</v>
      </c>
      <c r="L658">
        <v>450602</v>
      </c>
      <c r="M658">
        <v>0</v>
      </c>
      <c r="N658">
        <v>450602</v>
      </c>
      <c r="O658">
        <v>90.3</v>
      </c>
      <c r="P658">
        <v>8.3000000000000007</v>
      </c>
      <c r="Q658">
        <v>1.4</v>
      </c>
      <c r="R658">
        <v>4294</v>
      </c>
      <c r="S658">
        <v>4.7E-2</v>
      </c>
      <c r="T658">
        <v>0.10199999999999999</v>
      </c>
      <c r="U658">
        <v>67458</v>
      </c>
      <c r="V658">
        <v>5.2999999999999999E-2</v>
      </c>
      <c r="W658">
        <v>0.34399999999999997</v>
      </c>
      <c r="X658">
        <v>0.41299999999999998</v>
      </c>
      <c r="Y658">
        <v>8.1000000000000003E-2</v>
      </c>
      <c r="Z658">
        <v>347.81400000000002</v>
      </c>
      <c r="AA658">
        <v>73040.94</v>
      </c>
      <c r="AB658">
        <v>27206.479486</v>
      </c>
      <c r="AC658">
        <v>45834.460513999999</v>
      </c>
      <c r="AD658">
        <v>131.77865299999999</v>
      </c>
      <c r="AE658">
        <v>8.1</v>
      </c>
      <c r="AF658">
        <v>347.81400000000002</v>
      </c>
      <c r="AG658">
        <v>34643.081223000001</v>
      </c>
      <c r="AH658">
        <v>38397.858777000001</v>
      </c>
      <c r="AI658">
        <v>110.39767999999999</v>
      </c>
      <c r="AJ658">
        <v>9.8000000000000007</v>
      </c>
      <c r="AK658">
        <v>59366.980431000004</v>
      </c>
      <c r="AL658">
        <v>21677.06</v>
      </c>
      <c r="AM658">
        <v>56.169244999999997</v>
      </c>
      <c r="AN658" t="s">
        <v>2017</v>
      </c>
      <c r="AO658" t="s">
        <v>2018</v>
      </c>
      <c r="AR658">
        <v>0</v>
      </c>
      <c r="AS658">
        <v>0</v>
      </c>
      <c r="AT658">
        <v>657</v>
      </c>
    </row>
    <row r="659" spans="1:46" x14ac:dyDescent="0.25">
      <c r="A659">
        <v>51</v>
      </c>
      <c r="B659">
        <v>59</v>
      </c>
      <c r="C659">
        <v>491701</v>
      </c>
      <c r="D659">
        <v>51059491701</v>
      </c>
      <c r="E659">
        <v>4917.01</v>
      </c>
      <c r="F659" t="s">
        <v>2019</v>
      </c>
      <c r="G659" t="s">
        <v>47</v>
      </c>
      <c r="H659" t="s">
        <v>48</v>
      </c>
      <c r="I659">
        <v>1348274</v>
      </c>
      <c r="J659">
        <v>27703</v>
      </c>
      <c r="K659">
        <v>51059491701</v>
      </c>
      <c r="L659">
        <v>491701</v>
      </c>
      <c r="M659">
        <v>0</v>
      </c>
      <c r="N659">
        <v>491701</v>
      </c>
      <c r="O659">
        <v>87.6</v>
      </c>
      <c r="P659">
        <v>12.1</v>
      </c>
      <c r="Q659">
        <v>0.3</v>
      </c>
      <c r="R659">
        <v>3557</v>
      </c>
      <c r="S659">
        <v>2.9000000000000001E-2</v>
      </c>
      <c r="T659">
        <v>2.4E-2</v>
      </c>
      <c r="U659">
        <v>96625</v>
      </c>
      <c r="V659">
        <v>5.8999999999999997E-2</v>
      </c>
      <c r="W659">
        <v>0.109</v>
      </c>
      <c r="X659">
        <v>0.59299999999999997</v>
      </c>
      <c r="Y659">
        <v>6.5000000000000002E-2</v>
      </c>
      <c r="Z659">
        <v>231.20500000000001</v>
      </c>
      <c r="AA659">
        <v>48553.05</v>
      </c>
      <c r="AB659">
        <v>43596.472238000002</v>
      </c>
      <c r="AC659">
        <v>4956.5777619999999</v>
      </c>
      <c r="AD659">
        <v>21.438022</v>
      </c>
      <c r="AE659">
        <v>6.5</v>
      </c>
      <c r="AF659">
        <v>230.973795</v>
      </c>
      <c r="AG659">
        <v>45222.639734999997</v>
      </c>
      <c r="AH659">
        <v>3281.857215</v>
      </c>
      <c r="AI659">
        <v>14.208786</v>
      </c>
      <c r="AJ659">
        <v>6.4</v>
      </c>
      <c r="AK659">
        <v>41479.869291000003</v>
      </c>
      <c r="AL659">
        <v>3678.53</v>
      </c>
      <c r="AM659">
        <v>17.106262999999998</v>
      </c>
      <c r="AN659" t="s">
        <v>2020</v>
      </c>
      <c r="AO659" t="s">
        <v>2021</v>
      </c>
      <c r="AR659">
        <v>0</v>
      </c>
      <c r="AS659">
        <v>0</v>
      </c>
      <c r="AT659">
        <v>658</v>
      </c>
    </row>
    <row r="660" spans="1:46" x14ac:dyDescent="0.25">
      <c r="A660">
        <v>51</v>
      </c>
      <c r="B660">
        <v>13</v>
      </c>
      <c r="C660">
        <v>102100</v>
      </c>
      <c r="D660">
        <v>51013102100</v>
      </c>
      <c r="E660">
        <v>1021</v>
      </c>
      <c r="F660" t="s">
        <v>2022</v>
      </c>
      <c r="G660" t="s">
        <v>47</v>
      </c>
      <c r="H660" t="s">
        <v>48</v>
      </c>
      <c r="I660">
        <v>1150387</v>
      </c>
      <c r="J660">
        <v>0</v>
      </c>
      <c r="K660">
        <v>51013102100</v>
      </c>
      <c r="L660">
        <v>102100</v>
      </c>
      <c r="M660">
        <v>0</v>
      </c>
      <c r="N660">
        <v>102100</v>
      </c>
      <c r="O660">
        <v>90.2</v>
      </c>
      <c r="P660">
        <v>7.3</v>
      </c>
      <c r="Q660">
        <v>2.5</v>
      </c>
      <c r="R660">
        <v>2321</v>
      </c>
      <c r="S660">
        <v>3.1E-2</v>
      </c>
      <c r="T660">
        <v>0.16600000000000001</v>
      </c>
      <c r="U660">
        <v>100074</v>
      </c>
      <c r="V660">
        <v>5.1999999999999998E-2</v>
      </c>
      <c r="W660">
        <v>0.23100000000000001</v>
      </c>
      <c r="X660">
        <v>0.60399999999999998</v>
      </c>
      <c r="Y660">
        <v>7.0999999999999994E-2</v>
      </c>
      <c r="Z660">
        <v>164.791</v>
      </c>
      <c r="AA660">
        <v>34606.11</v>
      </c>
      <c r="AB660">
        <v>23938.934509999999</v>
      </c>
      <c r="AC660">
        <v>10667.17549</v>
      </c>
      <c r="AD660">
        <v>64.731542000000005</v>
      </c>
      <c r="AE660">
        <v>7.1</v>
      </c>
      <c r="AF660">
        <v>164.791</v>
      </c>
      <c r="AG660">
        <v>24352.296496999999</v>
      </c>
      <c r="AH660">
        <v>10253.813502999999</v>
      </c>
      <c r="AI660">
        <v>62.223140000000001</v>
      </c>
      <c r="AJ660">
        <v>7.6</v>
      </c>
      <c r="AK660">
        <v>22123.982039999999</v>
      </c>
      <c r="AL660">
        <v>18270.78</v>
      </c>
      <c r="AM660">
        <v>94.984187000000006</v>
      </c>
      <c r="AN660" t="s">
        <v>2023</v>
      </c>
      <c r="AO660" t="s">
        <v>2024</v>
      </c>
      <c r="AR660">
        <v>0</v>
      </c>
      <c r="AS660">
        <v>0</v>
      </c>
      <c r="AT660">
        <v>659</v>
      </c>
    </row>
    <row r="661" spans="1:46" x14ac:dyDescent="0.25">
      <c r="A661">
        <v>51</v>
      </c>
      <c r="B661">
        <v>600</v>
      </c>
      <c r="C661">
        <v>300100</v>
      </c>
      <c r="D661">
        <v>51600300100</v>
      </c>
      <c r="E661">
        <v>3001</v>
      </c>
      <c r="F661" t="s">
        <v>2025</v>
      </c>
      <c r="G661" t="s">
        <v>47</v>
      </c>
      <c r="H661" t="s">
        <v>48</v>
      </c>
      <c r="I661">
        <v>3443804</v>
      </c>
      <c r="J661">
        <v>2434</v>
      </c>
      <c r="K661">
        <v>51600300100</v>
      </c>
      <c r="L661">
        <v>300100</v>
      </c>
      <c r="M661">
        <v>0</v>
      </c>
      <c r="N661">
        <v>300100</v>
      </c>
      <c r="O661">
        <v>86.6</v>
      </c>
      <c r="P661">
        <v>8.9</v>
      </c>
      <c r="Q661">
        <v>4.4000000000000004</v>
      </c>
      <c r="R661">
        <v>4684</v>
      </c>
      <c r="S661">
        <v>5.3999999999999999E-2</v>
      </c>
      <c r="T661">
        <v>0.11899999999999999</v>
      </c>
      <c r="U661">
        <v>72853</v>
      </c>
      <c r="V661">
        <v>9.6000000000000002E-2</v>
      </c>
      <c r="W661">
        <v>9.6000000000000002E-2</v>
      </c>
      <c r="X661">
        <v>0.55900000000000005</v>
      </c>
      <c r="Y661">
        <v>0.11</v>
      </c>
      <c r="Z661">
        <v>514.72475999999995</v>
      </c>
      <c r="AA661">
        <v>108092.19960000001</v>
      </c>
      <c r="AB661">
        <v>66461.551422999997</v>
      </c>
      <c r="AC661">
        <v>41630.648177000003</v>
      </c>
      <c r="AD661">
        <v>80.879435999999998</v>
      </c>
      <c r="AE661">
        <v>11</v>
      </c>
      <c r="AF661">
        <v>514.72475999999995</v>
      </c>
      <c r="AG661">
        <v>73745.615250999996</v>
      </c>
      <c r="AH661">
        <v>34346.584348999997</v>
      </c>
      <c r="AI661">
        <v>66.728059000000002</v>
      </c>
      <c r="AJ661">
        <v>9.1</v>
      </c>
      <c r="AK661">
        <v>71163.225982999997</v>
      </c>
      <c r="AL661">
        <v>18004.03</v>
      </c>
      <c r="AM661">
        <v>42.401741999999999</v>
      </c>
      <c r="AN661" t="s">
        <v>2026</v>
      </c>
      <c r="AO661" t="s">
        <v>2027</v>
      </c>
      <c r="AR661">
        <v>0</v>
      </c>
      <c r="AS661">
        <v>0</v>
      </c>
      <c r="AT661">
        <v>660</v>
      </c>
    </row>
    <row r="662" spans="1:46" x14ac:dyDescent="0.25">
      <c r="A662">
        <v>51</v>
      </c>
      <c r="B662">
        <v>13</v>
      </c>
      <c r="C662">
        <v>103501</v>
      </c>
      <c r="D662">
        <v>51013103501</v>
      </c>
      <c r="E662">
        <v>1035.01</v>
      </c>
      <c r="F662" t="s">
        <v>2028</v>
      </c>
      <c r="G662" t="s">
        <v>47</v>
      </c>
      <c r="H662" t="s">
        <v>48</v>
      </c>
      <c r="I662">
        <v>361036</v>
      </c>
      <c r="J662">
        <v>0</v>
      </c>
      <c r="K662">
        <v>51013103501</v>
      </c>
      <c r="L662">
        <v>103501</v>
      </c>
      <c r="M662">
        <v>0</v>
      </c>
      <c r="N662">
        <v>103501</v>
      </c>
      <c r="O662">
        <v>36.799999999999997</v>
      </c>
      <c r="P662">
        <v>58.7</v>
      </c>
      <c r="Q662">
        <v>4.5</v>
      </c>
      <c r="R662">
        <v>2958</v>
      </c>
      <c r="S662">
        <v>6.0000000000000001E-3</v>
      </c>
      <c r="T662">
        <v>3.4000000000000002E-2</v>
      </c>
      <c r="U662">
        <v>84975</v>
      </c>
      <c r="V662">
        <v>3.6999999999999998E-2</v>
      </c>
      <c r="W662">
        <v>9.7000000000000003E-2</v>
      </c>
      <c r="X662">
        <v>0.30499999999999999</v>
      </c>
      <c r="Y662">
        <v>8.7999999999999995E-2</v>
      </c>
      <c r="Z662">
        <v>260.30399999999997</v>
      </c>
      <c r="AA662">
        <v>54663.839999999997</v>
      </c>
      <c r="AB662">
        <v>38775.123357999997</v>
      </c>
      <c r="AC662">
        <v>15888.716641999999</v>
      </c>
      <c r="AD662">
        <v>61.039079999999998</v>
      </c>
      <c r="AE662">
        <v>8.8000000000000007</v>
      </c>
      <c r="AF662">
        <v>260.56430399999999</v>
      </c>
      <c r="AG662">
        <v>40747.165129000001</v>
      </c>
      <c r="AH662">
        <v>13971.338711</v>
      </c>
      <c r="AI662">
        <v>53.619542000000003</v>
      </c>
      <c r="AJ662">
        <v>9</v>
      </c>
      <c r="AK662">
        <v>25727.794710999999</v>
      </c>
      <c r="AL662">
        <v>24962.01</v>
      </c>
      <c r="AM662">
        <v>103.413726</v>
      </c>
      <c r="AN662" t="s">
        <v>2029</v>
      </c>
      <c r="AO662" t="s">
        <v>2030</v>
      </c>
      <c r="AR662">
        <v>0</v>
      </c>
      <c r="AS662">
        <v>0</v>
      </c>
      <c r="AT662">
        <v>661</v>
      </c>
    </row>
    <row r="663" spans="1:46" x14ac:dyDescent="0.25">
      <c r="A663">
        <v>24</v>
      </c>
      <c r="B663">
        <v>33</v>
      </c>
      <c r="C663">
        <v>800604</v>
      </c>
      <c r="D663">
        <v>24033800604</v>
      </c>
      <c r="E663">
        <v>8006.04</v>
      </c>
      <c r="F663" t="s">
        <v>2031</v>
      </c>
      <c r="G663" t="s">
        <v>47</v>
      </c>
      <c r="H663" t="s">
        <v>48</v>
      </c>
      <c r="I663">
        <v>7578832</v>
      </c>
      <c r="J663">
        <v>74298</v>
      </c>
      <c r="K663">
        <v>24033800604</v>
      </c>
      <c r="L663">
        <v>800604</v>
      </c>
      <c r="M663">
        <v>0</v>
      </c>
      <c r="N663">
        <v>800604</v>
      </c>
      <c r="O663">
        <v>91.8</v>
      </c>
      <c r="P663">
        <v>8.1999999999999993</v>
      </c>
      <c r="Q663">
        <v>0</v>
      </c>
      <c r="R663">
        <v>1534</v>
      </c>
      <c r="S663">
        <v>0.114</v>
      </c>
      <c r="T663">
        <v>1.2999999999999999E-2</v>
      </c>
      <c r="U663">
        <v>103250</v>
      </c>
      <c r="V663">
        <v>0.94</v>
      </c>
      <c r="W663">
        <v>0.03</v>
      </c>
      <c r="X663">
        <v>1</v>
      </c>
      <c r="Y663">
        <v>0.152</v>
      </c>
      <c r="Z663">
        <v>233.16800000000001</v>
      </c>
      <c r="AA663">
        <v>48965.279999999999</v>
      </c>
      <c r="AB663">
        <v>46495.116326000003</v>
      </c>
      <c r="AC663">
        <v>2470.1636739999999</v>
      </c>
      <c r="AD663">
        <v>10.593921999999999</v>
      </c>
      <c r="AE663">
        <v>15.2</v>
      </c>
      <c r="AF663">
        <v>232.934832</v>
      </c>
      <c r="AG663">
        <v>46372.832845999998</v>
      </c>
      <c r="AH663">
        <v>2543.4818740000001</v>
      </c>
      <c r="AI663">
        <v>10.919285</v>
      </c>
      <c r="AJ663">
        <v>16.100000000000001</v>
      </c>
      <c r="AK663">
        <v>48292.201508999999</v>
      </c>
      <c r="AL663">
        <v>2186.13</v>
      </c>
      <c r="AM663">
        <v>9.0947359999999993</v>
      </c>
      <c r="AN663" t="s">
        <v>2032</v>
      </c>
      <c r="AO663" t="s">
        <v>2033</v>
      </c>
      <c r="AR663">
        <v>0</v>
      </c>
      <c r="AS663">
        <v>0</v>
      </c>
      <c r="AT663">
        <v>662</v>
      </c>
    </row>
    <row r="664" spans="1:46" x14ac:dyDescent="0.25">
      <c r="A664">
        <v>51</v>
      </c>
      <c r="B664">
        <v>600</v>
      </c>
      <c r="C664">
        <v>300300</v>
      </c>
      <c r="D664">
        <v>51600300300</v>
      </c>
      <c r="E664">
        <v>3003</v>
      </c>
      <c r="F664" t="s">
        <v>2034</v>
      </c>
      <c r="G664" t="s">
        <v>47</v>
      </c>
      <c r="H664" t="s">
        <v>48</v>
      </c>
      <c r="I664">
        <v>4599252</v>
      </c>
      <c r="J664">
        <v>58686</v>
      </c>
      <c r="K664">
        <v>51600300300</v>
      </c>
      <c r="L664">
        <v>300300</v>
      </c>
      <c r="M664">
        <v>0</v>
      </c>
      <c r="N664">
        <v>300300</v>
      </c>
      <c r="O664">
        <v>80.599999999999994</v>
      </c>
      <c r="P664">
        <v>15.8</v>
      </c>
      <c r="Q664">
        <v>3.5</v>
      </c>
      <c r="R664">
        <v>5918</v>
      </c>
      <c r="S664">
        <v>5.2999999999999999E-2</v>
      </c>
      <c r="T664">
        <v>5.8999999999999997E-2</v>
      </c>
      <c r="U664">
        <v>116755</v>
      </c>
      <c r="V664">
        <v>3.9E-2</v>
      </c>
      <c r="W664">
        <v>0.20200000000000001</v>
      </c>
      <c r="X664">
        <v>0.60199999999999998</v>
      </c>
      <c r="Y664">
        <v>6.0999999999999999E-2</v>
      </c>
      <c r="Z664">
        <v>360.637002</v>
      </c>
      <c r="AA664">
        <v>75733.770420000001</v>
      </c>
      <c r="AB664">
        <v>41714.126948999998</v>
      </c>
      <c r="AC664">
        <v>34019.643471000003</v>
      </c>
      <c r="AD664">
        <v>94.332093999999998</v>
      </c>
      <c r="AE664">
        <v>6.1</v>
      </c>
      <c r="AF664">
        <v>360.99799999999999</v>
      </c>
      <c r="AG664">
        <v>48470.307024000002</v>
      </c>
      <c r="AH664">
        <v>27339.272976</v>
      </c>
      <c r="AI664">
        <v>75.732478</v>
      </c>
      <c r="AJ664">
        <v>6.5</v>
      </c>
      <c r="AK664">
        <v>68123.021351000003</v>
      </c>
      <c r="AL664">
        <v>14282.03</v>
      </c>
      <c r="AM664">
        <v>36.396143000000002</v>
      </c>
      <c r="AN664" t="s">
        <v>2035</v>
      </c>
      <c r="AO664" t="s">
        <v>2036</v>
      </c>
      <c r="AR664">
        <v>0</v>
      </c>
      <c r="AS664">
        <v>0</v>
      </c>
      <c r="AT664">
        <v>663</v>
      </c>
    </row>
    <row r="665" spans="1:46" x14ac:dyDescent="0.25">
      <c r="A665">
        <v>51</v>
      </c>
      <c r="B665">
        <v>13</v>
      </c>
      <c r="C665">
        <v>102302</v>
      </c>
      <c r="D665">
        <v>51013102302</v>
      </c>
      <c r="E665">
        <v>1023.02</v>
      </c>
      <c r="F665" t="s">
        <v>2037</v>
      </c>
      <c r="G665" t="s">
        <v>47</v>
      </c>
      <c r="H665" t="s">
        <v>48</v>
      </c>
      <c r="I665">
        <v>1173017</v>
      </c>
      <c r="J665">
        <v>0</v>
      </c>
      <c r="K665">
        <v>51013102302</v>
      </c>
      <c r="L665">
        <v>102302</v>
      </c>
      <c r="M665">
        <v>0</v>
      </c>
      <c r="N665">
        <v>102302</v>
      </c>
      <c r="O665">
        <v>65.2</v>
      </c>
      <c r="P665">
        <v>31.6</v>
      </c>
      <c r="Q665">
        <v>3.2</v>
      </c>
      <c r="R665">
        <v>4233</v>
      </c>
      <c r="S665">
        <v>3.5999999999999997E-2</v>
      </c>
      <c r="T665">
        <v>0.13100000000000001</v>
      </c>
      <c r="U665">
        <v>91351</v>
      </c>
      <c r="V665">
        <v>3.9E-2</v>
      </c>
      <c r="W665">
        <v>0.38300000000000001</v>
      </c>
      <c r="X665">
        <v>0.48699999999999999</v>
      </c>
      <c r="Y665">
        <v>5.8999999999999997E-2</v>
      </c>
      <c r="Z665">
        <v>249.74700000000001</v>
      </c>
      <c r="AA665">
        <v>52446.87</v>
      </c>
      <c r="AB665">
        <v>37788.621714000001</v>
      </c>
      <c r="AC665">
        <v>14658.248286</v>
      </c>
      <c r="AD665">
        <v>58.692390000000003</v>
      </c>
      <c r="AE665">
        <v>5.9</v>
      </c>
      <c r="AF665">
        <v>249.74700000000001</v>
      </c>
      <c r="AG665">
        <v>37424.984153999998</v>
      </c>
      <c r="AH665">
        <v>15021.885845999999</v>
      </c>
      <c r="AI665">
        <v>60.148414000000002</v>
      </c>
      <c r="AJ665">
        <v>6.9</v>
      </c>
      <c r="AK665">
        <v>35406.432759000003</v>
      </c>
      <c r="AL665">
        <v>27190.37</v>
      </c>
      <c r="AM665">
        <v>91.218355000000003</v>
      </c>
      <c r="AN665" t="s">
        <v>2038</v>
      </c>
      <c r="AO665" t="s">
        <v>2039</v>
      </c>
      <c r="AR665">
        <v>0</v>
      </c>
      <c r="AS665">
        <v>0</v>
      </c>
      <c r="AT665">
        <v>664</v>
      </c>
    </row>
    <row r="666" spans="1:46" x14ac:dyDescent="0.25">
      <c r="A666">
        <v>11</v>
      </c>
      <c r="B666">
        <v>1</v>
      </c>
      <c r="C666">
        <v>7504</v>
      </c>
      <c r="D666">
        <v>11001007504</v>
      </c>
      <c r="E666">
        <v>75.040000000000006</v>
      </c>
      <c r="F666" t="s">
        <v>2040</v>
      </c>
      <c r="G666" t="s">
        <v>47</v>
      </c>
      <c r="H666" t="s">
        <v>48</v>
      </c>
      <c r="I666">
        <v>796619</v>
      </c>
      <c r="J666">
        <v>0</v>
      </c>
      <c r="K666">
        <v>11001007504</v>
      </c>
      <c r="L666">
        <v>7504</v>
      </c>
      <c r="M666">
        <v>0</v>
      </c>
      <c r="N666">
        <v>7504</v>
      </c>
      <c r="O666">
        <v>70.599999999999994</v>
      </c>
      <c r="P666">
        <v>29.4</v>
      </c>
      <c r="Q666">
        <v>0</v>
      </c>
      <c r="R666">
        <v>2281</v>
      </c>
      <c r="S666">
        <v>0.20399999999999999</v>
      </c>
      <c r="T666">
        <v>0.51600000000000001</v>
      </c>
      <c r="U666">
        <v>17372</v>
      </c>
      <c r="V666">
        <v>0.97599999999999998</v>
      </c>
      <c r="W666">
        <v>0</v>
      </c>
      <c r="X666">
        <v>0.19900000000000001</v>
      </c>
      <c r="Y666">
        <v>0.35</v>
      </c>
      <c r="Z666">
        <v>798.35</v>
      </c>
      <c r="AA666">
        <v>167653.5</v>
      </c>
      <c r="AB666">
        <v>51416.347073999998</v>
      </c>
      <c r="AC666">
        <v>116237.152926</v>
      </c>
      <c r="AD666">
        <v>145.596734</v>
      </c>
      <c r="AE666">
        <v>35</v>
      </c>
      <c r="AF666">
        <v>797.55165</v>
      </c>
      <c r="AG666">
        <v>62658.032713000001</v>
      </c>
      <c r="AH666">
        <v>104827.81378700001</v>
      </c>
      <c r="AI666">
        <v>131.43702200000001</v>
      </c>
      <c r="AJ666">
        <v>32</v>
      </c>
      <c r="AK666">
        <v>68672.058642999997</v>
      </c>
      <c r="AL666">
        <v>97647.94</v>
      </c>
      <c r="AM666">
        <v>123.292855</v>
      </c>
      <c r="AN666" t="s">
        <v>2041</v>
      </c>
      <c r="AO666" t="s">
        <v>2042</v>
      </c>
      <c r="AR666">
        <v>0</v>
      </c>
      <c r="AS666">
        <v>0</v>
      </c>
      <c r="AT666">
        <v>665</v>
      </c>
    </row>
    <row r="667" spans="1:46" x14ac:dyDescent="0.25">
      <c r="A667">
        <v>51</v>
      </c>
      <c r="B667">
        <v>59</v>
      </c>
      <c r="C667">
        <v>450601</v>
      </c>
      <c r="D667">
        <v>51059450601</v>
      </c>
      <c r="E667">
        <v>4506.01</v>
      </c>
      <c r="F667" t="s">
        <v>2043</v>
      </c>
      <c r="G667" t="s">
        <v>47</v>
      </c>
      <c r="H667" t="s">
        <v>48</v>
      </c>
      <c r="I667">
        <v>3300159</v>
      </c>
      <c r="J667">
        <v>14910</v>
      </c>
      <c r="K667">
        <v>51059450601</v>
      </c>
      <c r="L667">
        <v>450601</v>
      </c>
      <c r="M667">
        <v>0</v>
      </c>
      <c r="N667">
        <v>450601</v>
      </c>
      <c r="O667">
        <v>96</v>
      </c>
      <c r="P667">
        <v>4</v>
      </c>
      <c r="Q667">
        <v>0</v>
      </c>
      <c r="R667">
        <v>3842</v>
      </c>
      <c r="S667">
        <v>4.9000000000000002E-2</v>
      </c>
      <c r="T667">
        <v>1.6E-2</v>
      </c>
      <c r="U667">
        <v>133784</v>
      </c>
      <c r="V667">
        <v>0.01</v>
      </c>
      <c r="W667">
        <v>0.16700000000000001</v>
      </c>
      <c r="X667">
        <v>0.96099999999999997</v>
      </c>
      <c r="Y667">
        <v>1.2999999999999999E-2</v>
      </c>
      <c r="Z667">
        <v>49.945999999999998</v>
      </c>
      <c r="AA667">
        <v>10488.66</v>
      </c>
      <c r="AB667">
        <v>3439.2140650000001</v>
      </c>
      <c r="AC667">
        <v>7049.4459349999997</v>
      </c>
      <c r="AD667">
        <v>141.14135099999999</v>
      </c>
      <c r="AE667">
        <v>1.3</v>
      </c>
      <c r="AF667">
        <v>49.945999999999998</v>
      </c>
      <c r="AG667">
        <v>4410.6866389999996</v>
      </c>
      <c r="AH667">
        <v>6077.9733610000003</v>
      </c>
      <c r="AI667">
        <v>121.690893</v>
      </c>
      <c r="AJ667">
        <v>2.2999999999999998</v>
      </c>
      <c r="AK667">
        <v>13634.868033000001</v>
      </c>
      <c r="AL667">
        <v>4525.93</v>
      </c>
      <c r="AM667">
        <v>52.335012999999996</v>
      </c>
      <c r="AN667" t="s">
        <v>2044</v>
      </c>
      <c r="AO667" t="s">
        <v>2045</v>
      </c>
      <c r="AR667">
        <v>0</v>
      </c>
      <c r="AS667">
        <v>0</v>
      </c>
      <c r="AT667">
        <v>666</v>
      </c>
    </row>
    <row r="668" spans="1:46" x14ac:dyDescent="0.25">
      <c r="A668">
        <v>51</v>
      </c>
      <c r="B668">
        <v>13</v>
      </c>
      <c r="C668">
        <v>103300</v>
      </c>
      <c r="D668">
        <v>51013103300</v>
      </c>
      <c r="E668">
        <v>1033</v>
      </c>
      <c r="F668" t="s">
        <v>2046</v>
      </c>
      <c r="G668" t="s">
        <v>47</v>
      </c>
      <c r="H668" t="s">
        <v>48</v>
      </c>
      <c r="I668">
        <v>433467</v>
      </c>
      <c r="J668">
        <v>0</v>
      </c>
      <c r="K668">
        <v>51013103300</v>
      </c>
      <c r="L668">
        <v>103300</v>
      </c>
      <c r="M668">
        <v>0</v>
      </c>
      <c r="N668">
        <v>103300</v>
      </c>
      <c r="O668">
        <v>68.099999999999994</v>
      </c>
      <c r="P668">
        <v>30.3</v>
      </c>
      <c r="Q668">
        <v>1.5</v>
      </c>
      <c r="R668">
        <v>2133</v>
      </c>
      <c r="S668">
        <v>0.01</v>
      </c>
      <c r="T668">
        <v>7.1999999999999995E-2</v>
      </c>
      <c r="U668">
        <v>64063</v>
      </c>
      <c r="V668">
        <v>0.42799999999999999</v>
      </c>
      <c r="W668">
        <v>0.111</v>
      </c>
      <c r="X668">
        <v>0.22800000000000001</v>
      </c>
      <c r="Y668">
        <v>0.14199999999999999</v>
      </c>
      <c r="Z668">
        <v>302.58311400000002</v>
      </c>
      <c r="AA668">
        <v>63542.453939999999</v>
      </c>
      <c r="AB668">
        <v>33659.350337000003</v>
      </c>
      <c r="AC668">
        <v>29883.103603</v>
      </c>
      <c r="AD668">
        <v>98.759984000000003</v>
      </c>
      <c r="AE668">
        <v>14.2</v>
      </c>
      <c r="AF668">
        <v>302.88600000000002</v>
      </c>
      <c r="AG668">
        <v>31783.448930999999</v>
      </c>
      <c r="AH668">
        <v>31822.611068999999</v>
      </c>
      <c r="AI668">
        <v>105.06464800000001</v>
      </c>
      <c r="AJ668">
        <v>16.5</v>
      </c>
      <c r="AK668">
        <v>41883.722264999997</v>
      </c>
      <c r="AL668">
        <v>37984.53</v>
      </c>
      <c r="AM668">
        <v>99.873864999999995</v>
      </c>
      <c r="AN668" t="s">
        <v>2047</v>
      </c>
      <c r="AO668" t="s">
        <v>2048</v>
      </c>
      <c r="AR668">
        <v>0</v>
      </c>
      <c r="AS668">
        <v>0</v>
      </c>
      <c r="AT668">
        <v>667</v>
      </c>
    </row>
    <row r="669" spans="1:46" x14ac:dyDescent="0.25">
      <c r="A669">
        <v>51</v>
      </c>
      <c r="B669">
        <v>13</v>
      </c>
      <c r="C669">
        <v>103502</v>
      </c>
      <c r="D669">
        <v>51013103502</v>
      </c>
      <c r="E669">
        <v>1035.02</v>
      </c>
      <c r="F669" t="s">
        <v>2049</v>
      </c>
      <c r="G669" t="s">
        <v>47</v>
      </c>
      <c r="H669" t="s">
        <v>48</v>
      </c>
      <c r="I669">
        <v>667786</v>
      </c>
      <c r="J669">
        <v>0</v>
      </c>
      <c r="K669">
        <v>51013103502</v>
      </c>
      <c r="L669">
        <v>103502</v>
      </c>
      <c r="M669">
        <v>0</v>
      </c>
      <c r="N669">
        <v>103502</v>
      </c>
      <c r="O669">
        <v>44.7</v>
      </c>
      <c r="P669">
        <v>49</v>
      </c>
      <c r="Q669">
        <v>6.4</v>
      </c>
      <c r="R669">
        <v>3246</v>
      </c>
      <c r="S669">
        <v>2.7E-2</v>
      </c>
      <c r="T669">
        <v>0.16</v>
      </c>
      <c r="U669">
        <v>116875</v>
      </c>
      <c r="V669">
        <v>0.11799999999999999</v>
      </c>
      <c r="W669">
        <v>0.11700000000000001</v>
      </c>
      <c r="X669">
        <v>3.3000000000000002E-2</v>
      </c>
      <c r="Y669">
        <v>0.14199999999999999</v>
      </c>
      <c r="Z669">
        <v>461.39293199999997</v>
      </c>
      <c r="AA669">
        <v>96892.515719999996</v>
      </c>
      <c r="AB669">
        <v>62382.954469999997</v>
      </c>
      <c r="AC669">
        <v>34509.561249999999</v>
      </c>
      <c r="AD669">
        <v>74.794300000000007</v>
      </c>
      <c r="AE669">
        <v>14.2</v>
      </c>
      <c r="AF669">
        <v>460.471068</v>
      </c>
      <c r="AG669">
        <v>61025.598690999999</v>
      </c>
      <c r="AH669">
        <v>35673.325589</v>
      </c>
      <c r="AI669">
        <v>77.471372000000002</v>
      </c>
      <c r="AJ669">
        <v>13.5</v>
      </c>
      <c r="AK669">
        <v>40863.286862000001</v>
      </c>
      <c r="AL669">
        <v>47248.51</v>
      </c>
      <c r="AM669">
        <v>112.60906900000001</v>
      </c>
      <c r="AN669" t="s">
        <v>2050</v>
      </c>
      <c r="AO669" t="s">
        <v>2051</v>
      </c>
      <c r="AR669">
        <v>0</v>
      </c>
      <c r="AS669">
        <v>0</v>
      </c>
      <c r="AT669">
        <v>668</v>
      </c>
    </row>
    <row r="670" spans="1:46" x14ac:dyDescent="0.25">
      <c r="A670">
        <v>24</v>
      </c>
      <c r="B670">
        <v>33</v>
      </c>
      <c r="C670">
        <v>802405</v>
      </c>
      <c r="D670">
        <v>24033802405</v>
      </c>
      <c r="E670">
        <v>8024.05</v>
      </c>
      <c r="F670" t="s">
        <v>2052</v>
      </c>
      <c r="G670" t="s">
        <v>47</v>
      </c>
      <c r="H670" t="s">
        <v>48</v>
      </c>
      <c r="I670">
        <v>3976091</v>
      </c>
      <c r="J670">
        <v>2053</v>
      </c>
      <c r="K670">
        <v>24033802405</v>
      </c>
      <c r="L670">
        <v>802405</v>
      </c>
      <c r="M670">
        <v>0</v>
      </c>
      <c r="N670">
        <v>802405</v>
      </c>
      <c r="O670">
        <v>69.8</v>
      </c>
      <c r="P670">
        <v>30.2</v>
      </c>
      <c r="Q670">
        <v>0</v>
      </c>
      <c r="R670">
        <v>4143</v>
      </c>
      <c r="S670">
        <v>0.11799999999999999</v>
      </c>
      <c r="T670">
        <v>9.5000000000000001E-2</v>
      </c>
      <c r="U670">
        <v>55500</v>
      </c>
      <c r="V670">
        <v>0.95199999999999996</v>
      </c>
      <c r="W670">
        <v>3.6999999999999998E-2</v>
      </c>
      <c r="X670">
        <v>0.39700000000000002</v>
      </c>
      <c r="Y670">
        <v>0.24399999999999999</v>
      </c>
      <c r="Z670">
        <v>1010.8920000000001</v>
      </c>
      <c r="AA670">
        <v>212287.32</v>
      </c>
      <c r="AB670">
        <v>95797.614723000006</v>
      </c>
      <c r="AC670">
        <v>116489.705277</v>
      </c>
      <c r="AD670">
        <v>115.23457000000001</v>
      </c>
      <c r="AE670">
        <v>24.4</v>
      </c>
      <c r="AF670">
        <v>1010.8920000000001</v>
      </c>
      <c r="AG670">
        <v>95997.098117000001</v>
      </c>
      <c r="AH670">
        <v>116290.22188300001</v>
      </c>
      <c r="AI670">
        <v>115.03723599999999</v>
      </c>
      <c r="AJ670">
        <v>23.6</v>
      </c>
      <c r="AK670">
        <v>84611.778435</v>
      </c>
      <c r="AL670">
        <v>111298.9</v>
      </c>
      <c r="AM670">
        <v>119.303191</v>
      </c>
      <c r="AN670" t="s">
        <v>2053</v>
      </c>
      <c r="AO670" t="s">
        <v>2054</v>
      </c>
      <c r="AR670">
        <v>0</v>
      </c>
      <c r="AS670">
        <v>0</v>
      </c>
      <c r="AT670">
        <v>669</v>
      </c>
    </row>
    <row r="671" spans="1:46" x14ac:dyDescent="0.25">
      <c r="A671">
        <v>51</v>
      </c>
      <c r="B671">
        <v>59</v>
      </c>
      <c r="C671">
        <v>440202</v>
      </c>
      <c r="D671">
        <v>51059440202</v>
      </c>
      <c r="E671">
        <v>4402.0200000000004</v>
      </c>
      <c r="F671" t="s">
        <v>2055</v>
      </c>
      <c r="G671" t="s">
        <v>47</v>
      </c>
      <c r="H671" t="s">
        <v>48</v>
      </c>
      <c r="I671">
        <v>3243149</v>
      </c>
      <c r="J671">
        <v>21530</v>
      </c>
      <c r="K671">
        <v>51059440202</v>
      </c>
      <c r="L671">
        <v>440202</v>
      </c>
      <c r="M671">
        <v>0</v>
      </c>
      <c r="N671">
        <v>440202</v>
      </c>
      <c r="O671">
        <v>77.900000000000006</v>
      </c>
      <c r="P671">
        <v>12.3</v>
      </c>
      <c r="Q671">
        <v>9.8000000000000007</v>
      </c>
      <c r="R671">
        <v>6335</v>
      </c>
      <c r="S671">
        <v>2.4E-2</v>
      </c>
      <c r="T671">
        <v>5.5E-2</v>
      </c>
      <c r="U671">
        <v>92014</v>
      </c>
      <c r="V671">
        <v>7.8E-2</v>
      </c>
      <c r="W671">
        <v>0.161</v>
      </c>
      <c r="X671">
        <v>0.49199999999999999</v>
      </c>
      <c r="Y671">
        <v>7.3999999999999996E-2</v>
      </c>
      <c r="Z671">
        <v>468.79</v>
      </c>
      <c r="AA671">
        <v>98445.9</v>
      </c>
      <c r="AB671">
        <v>53472.326982999999</v>
      </c>
      <c r="AC671">
        <v>44973.573017000002</v>
      </c>
      <c r="AD671">
        <v>95.935435999999996</v>
      </c>
      <c r="AE671">
        <v>7.4</v>
      </c>
      <c r="AF671">
        <v>469.25878999999998</v>
      </c>
      <c r="AG671">
        <v>60540.299718000002</v>
      </c>
      <c r="AH671">
        <v>38004.046181999998</v>
      </c>
      <c r="AI671">
        <v>80.987392999999997</v>
      </c>
      <c r="AJ671">
        <v>7.6</v>
      </c>
      <c r="AK671">
        <v>75614.828651000003</v>
      </c>
      <c r="AL671">
        <v>26130.17</v>
      </c>
      <c r="AM671">
        <v>53.932242000000002</v>
      </c>
      <c r="AN671" t="s">
        <v>2056</v>
      </c>
      <c r="AO671" t="s">
        <v>2057</v>
      </c>
      <c r="AR671">
        <v>0</v>
      </c>
      <c r="AS671">
        <v>0</v>
      </c>
      <c r="AT671">
        <v>670</v>
      </c>
    </row>
    <row r="672" spans="1:46" x14ac:dyDescent="0.25">
      <c r="A672">
        <v>51</v>
      </c>
      <c r="B672">
        <v>59</v>
      </c>
      <c r="C672">
        <v>440100</v>
      </c>
      <c r="D672">
        <v>51059440100</v>
      </c>
      <c r="E672">
        <v>4401</v>
      </c>
      <c r="F672" t="s">
        <v>2058</v>
      </c>
      <c r="G672" t="s">
        <v>47</v>
      </c>
      <c r="H672" t="s">
        <v>48</v>
      </c>
      <c r="I672">
        <v>6097034</v>
      </c>
      <c r="J672">
        <v>56112</v>
      </c>
      <c r="K672">
        <v>51059440100</v>
      </c>
      <c r="L672">
        <v>440100</v>
      </c>
      <c r="M672">
        <v>0</v>
      </c>
      <c r="N672">
        <v>440100</v>
      </c>
      <c r="O672">
        <v>85.5</v>
      </c>
      <c r="P672">
        <v>6.4</v>
      </c>
      <c r="Q672">
        <v>8.1</v>
      </c>
      <c r="R672">
        <v>7449</v>
      </c>
      <c r="S672">
        <v>0.05</v>
      </c>
      <c r="T672">
        <v>5.8000000000000003E-2</v>
      </c>
      <c r="U672">
        <v>128145</v>
      </c>
      <c r="V672">
        <v>4.2999999999999997E-2</v>
      </c>
      <c r="W672">
        <v>7.4999999999999997E-2</v>
      </c>
      <c r="X672">
        <v>0.72899999999999998</v>
      </c>
      <c r="Y672">
        <v>6.2E-2</v>
      </c>
      <c r="Z672">
        <v>461.83800000000002</v>
      </c>
      <c r="AA672">
        <v>96985.98</v>
      </c>
      <c r="AB672">
        <v>54445.534233999999</v>
      </c>
      <c r="AC672">
        <v>42540.445765999997</v>
      </c>
      <c r="AD672">
        <v>92.111186000000004</v>
      </c>
      <c r="AE672">
        <v>6.2</v>
      </c>
      <c r="AF672">
        <v>461.37616200000002</v>
      </c>
      <c r="AG672">
        <v>61597.246778000001</v>
      </c>
      <c r="AH672">
        <v>35291.747241999998</v>
      </c>
      <c r="AI672">
        <v>76.492350999999999</v>
      </c>
      <c r="AJ672">
        <v>5.9</v>
      </c>
      <c r="AK672">
        <v>70589.917419999998</v>
      </c>
      <c r="AL672">
        <v>22136.84</v>
      </c>
      <c r="AM672">
        <v>50.133716</v>
      </c>
      <c r="AN672" t="s">
        <v>2059</v>
      </c>
      <c r="AO672" t="s">
        <v>2060</v>
      </c>
      <c r="AR672">
        <v>0</v>
      </c>
      <c r="AS672">
        <v>0</v>
      </c>
      <c r="AT672">
        <v>671</v>
      </c>
    </row>
    <row r="673" spans="1:46" x14ac:dyDescent="0.25">
      <c r="A673">
        <v>11</v>
      </c>
      <c r="B673">
        <v>1</v>
      </c>
      <c r="C673">
        <v>7603</v>
      </c>
      <c r="D673">
        <v>11001007603</v>
      </c>
      <c r="E673">
        <v>76.03</v>
      </c>
      <c r="F673" t="s">
        <v>2061</v>
      </c>
      <c r="G673" t="s">
        <v>47</v>
      </c>
      <c r="H673" t="s">
        <v>48</v>
      </c>
      <c r="I673">
        <v>1226652</v>
      </c>
      <c r="J673">
        <v>0</v>
      </c>
      <c r="K673">
        <v>11001007603</v>
      </c>
      <c r="L673">
        <v>7603</v>
      </c>
      <c r="M673">
        <v>0</v>
      </c>
      <c r="N673">
        <v>7603</v>
      </c>
      <c r="O673">
        <v>52</v>
      </c>
      <c r="P673">
        <v>46.8</v>
      </c>
      <c r="Q673">
        <v>1.1000000000000001</v>
      </c>
      <c r="R673">
        <v>3362</v>
      </c>
      <c r="S673">
        <v>9.1999999999999998E-2</v>
      </c>
      <c r="T673">
        <v>0.16</v>
      </c>
      <c r="U673">
        <v>53701</v>
      </c>
      <c r="V673">
        <v>0.89300000000000002</v>
      </c>
      <c r="W673">
        <v>4.9000000000000002E-2</v>
      </c>
      <c r="X673">
        <v>0.41</v>
      </c>
      <c r="Y673">
        <v>0.183</v>
      </c>
      <c r="Z673">
        <v>614.63075400000002</v>
      </c>
      <c r="AA673">
        <v>129072.45834</v>
      </c>
      <c r="AB673">
        <v>55535.199884000001</v>
      </c>
      <c r="AC673">
        <v>73537.258455999996</v>
      </c>
      <c r="AD673">
        <v>119.64461300000001</v>
      </c>
      <c r="AE673">
        <v>18.3</v>
      </c>
      <c r="AF673">
        <v>615.24599999999998</v>
      </c>
      <c r="AG673">
        <v>56068.618740999998</v>
      </c>
      <c r="AH673">
        <v>73133.041259000005</v>
      </c>
      <c r="AI673">
        <v>118.86796699999999</v>
      </c>
      <c r="AJ673">
        <v>15.8</v>
      </c>
      <c r="AK673">
        <v>54674.684636999998</v>
      </c>
      <c r="AL673">
        <v>64972.4</v>
      </c>
      <c r="AM673">
        <v>114.037075</v>
      </c>
      <c r="AN673" t="s">
        <v>2062</v>
      </c>
      <c r="AO673" t="s">
        <v>2063</v>
      </c>
      <c r="AR673">
        <v>0</v>
      </c>
      <c r="AS673">
        <v>0</v>
      </c>
      <c r="AT673">
        <v>672</v>
      </c>
    </row>
    <row r="674" spans="1:46" x14ac:dyDescent="0.25">
      <c r="A674">
        <v>24</v>
      </c>
      <c r="B674">
        <v>33</v>
      </c>
      <c r="C674">
        <v>802407</v>
      </c>
      <c r="D674">
        <v>24033802407</v>
      </c>
      <c r="E674">
        <v>8024.07</v>
      </c>
      <c r="F674" t="s">
        <v>2064</v>
      </c>
      <c r="G674" t="s">
        <v>47</v>
      </c>
      <c r="H674" t="s">
        <v>48</v>
      </c>
      <c r="I674">
        <v>1403476</v>
      </c>
      <c r="J674">
        <v>929</v>
      </c>
      <c r="K674">
        <v>24033802407</v>
      </c>
      <c r="L674">
        <v>802407</v>
      </c>
      <c r="M674">
        <v>0</v>
      </c>
      <c r="N674">
        <v>802407</v>
      </c>
      <c r="O674">
        <v>71.7</v>
      </c>
      <c r="P674">
        <v>28.3</v>
      </c>
      <c r="Q674">
        <v>0</v>
      </c>
      <c r="R674">
        <v>4056</v>
      </c>
      <c r="S674">
        <v>7.8E-2</v>
      </c>
      <c r="T674">
        <v>0.187</v>
      </c>
      <c r="U674">
        <v>53143</v>
      </c>
      <c r="V674">
        <v>0.89800000000000002</v>
      </c>
      <c r="W674">
        <v>2.8000000000000001E-2</v>
      </c>
      <c r="X674">
        <v>0.22700000000000001</v>
      </c>
      <c r="Y674">
        <v>0.254</v>
      </c>
      <c r="Z674">
        <v>1030.2239999999999</v>
      </c>
      <c r="AA674">
        <v>216347.04</v>
      </c>
      <c r="AB674">
        <v>115474.296963</v>
      </c>
      <c r="AC674">
        <v>100872.74303699999</v>
      </c>
      <c r="AD674">
        <v>97.913408000000004</v>
      </c>
      <c r="AE674">
        <v>25.4</v>
      </c>
      <c r="AF674">
        <v>1030.2239999999999</v>
      </c>
      <c r="AG674">
        <v>114060.78217599999</v>
      </c>
      <c r="AH674">
        <v>102286.257824</v>
      </c>
      <c r="AI674">
        <v>99.285454000000001</v>
      </c>
      <c r="AJ674">
        <v>26</v>
      </c>
      <c r="AK674">
        <v>117073.848834</v>
      </c>
      <c r="AL674">
        <v>107059.15</v>
      </c>
      <c r="AM674">
        <v>100.308395</v>
      </c>
      <c r="AN674" t="s">
        <v>2065</v>
      </c>
      <c r="AO674" t="s">
        <v>2066</v>
      </c>
      <c r="AR674">
        <v>0</v>
      </c>
      <c r="AS674">
        <v>0</v>
      </c>
      <c r="AT674">
        <v>673</v>
      </c>
    </row>
    <row r="675" spans="1:46" x14ac:dyDescent="0.25">
      <c r="A675">
        <v>51</v>
      </c>
      <c r="B675">
        <v>13</v>
      </c>
      <c r="C675">
        <v>103503</v>
      </c>
      <c r="D675">
        <v>51013103503</v>
      </c>
      <c r="E675">
        <v>1035.03</v>
      </c>
      <c r="F675" t="s">
        <v>2067</v>
      </c>
      <c r="G675" t="s">
        <v>47</v>
      </c>
      <c r="H675" t="s">
        <v>48</v>
      </c>
      <c r="I675">
        <v>200883</v>
      </c>
      <c r="J675">
        <v>0</v>
      </c>
      <c r="K675">
        <v>51013103503</v>
      </c>
      <c r="L675">
        <v>103503</v>
      </c>
      <c r="M675">
        <v>0</v>
      </c>
      <c r="N675">
        <v>103503</v>
      </c>
      <c r="O675">
        <v>38.799999999999997</v>
      </c>
      <c r="P675">
        <v>47.9</v>
      </c>
      <c r="Q675">
        <v>13.3</v>
      </c>
      <c r="R675">
        <v>3461</v>
      </c>
      <c r="S675">
        <v>3.0000000000000001E-3</v>
      </c>
      <c r="T675">
        <v>1.6E-2</v>
      </c>
      <c r="U675">
        <v>97788</v>
      </c>
      <c r="V675">
        <v>9.2999999999999999E-2</v>
      </c>
      <c r="W675">
        <v>7.2999999999999995E-2</v>
      </c>
      <c r="X675">
        <v>7.1999999999999995E-2</v>
      </c>
      <c r="Y675">
        <v>0.111</v>
      </c>
      <c r="Z675">
        <v>384.17099999999999</v>
      </c>
      <c r="AA675">
        <v>80675.91</v>
      </c>
      <c r="AB675">
        <v>54832.095379999999</v>
      </c>
      <c r="AC675">
        <v>25843.814620000001</v>
      </c>
      <c r="AD675">
        <v>67.271643999999995</v>
      </c>
      <c r="AE675">
        <v>11.1</v>
      </c>
      <c r="AF675">
        <v>383.78682900000001</v>
      </c>
      <c r="AG675">
        <v>50413.358729</v>
      </c>
      <c r="AH675">
        <v>30181.875360999999</v>
      </c>
      <c r="AI675">
        <v>78.642291</v>
      </c>
      <c r="AJ675">
        <v>0</v>
      </c>
      <c r="AK675">
        <v>0</v>
      </c>
      <c r="AL675">
        <v>0</v>
      </c>
      <c r="AM675">
        <v>0</v>
      </c>
      <c r="AN675" t="s">
        <v>2068</v>
      </c>
      <c r="AO675" t="s">
        <v>2069</v>
      </c>
      <c r="AR675">
        <v>0</v>
      </c>
      <c r="AS675">
        <v>0</v>
      </c>
      <c r="AT675">
        <v>674</v>
      </c>
    </row>
    <row r="676" spans="1:46" x14ac:dyDescent="0.25">
      <c r="A676">
        <v>51</v>
      </c>
      <c r="B676">
        <v>13</v>
      </c>
      <c r="C676">
        <v>103200</v>
      </c>
      <c r="D676">
        <v>51013103200</v>
      </c>
      <c r="E676">
        <v>1032</v>
      </c>
      <c r="F676" t="s">
        <v>2070</v>
      </c>
      <c r="G676" t="s">
        <v>47</v>
      </c>
      <c r="H676" t="s">
        <v>48</v>
      </c>
      <c r="I676">
        <v>997194</v>
      </c>
      <c r="J676">
        <v>0</v>
      </c>
      <c r="K676">
        <v>51013103200</v>
      </c>
      <c r="L676">
        <v>103200</v>
      </c>
      <c r="M676">
        <v>0</v>
      </c>
      <c r="N676">
        <v>103200</v>
      </c>
      <c r="O676">
        <v>72.5</v>
      </c>
      <c r="P676">
        <v>27.1</v>
      </c>
      <c r="Q676">
        <v>0.5</v>
      </c>
      <c r="R676">
        <v>5060</v>
      </c>
      <c r="S676">
        <v>1.0999999999999999E-2</v>
      </c>
      <c r="T676">
        <v>0.16900000000000001</v>
      </c>
      <c r="U676">
        <v>86392</v>
      </c>
      <c r="V676">
        <v>0.182</v>
      </c>
      <c r="W676">
        <v>0.20200000000000001</v>
      </c>
      <c r="X676">
        <v>0.36099999999999999</v>
      </c>
      <c r="Y676">
        <v>0.105</v>
      </c>
      <c r="Z676">
        <v>531.83130000000006</v>
      </c>
      <c r="AA676">
        <v>111684.573</v>
      </c>
      <c r="AB676">
        <v>62194.635106000002</v>
      </c>
      <c r="AC676">
        <v>49489.937894000002</v>
      </c>
      <c r="AD676">
        <v>93.055707999999996</v>
      </c>
      <c r="AE676">
        <v>10.5</v>
      </c>
      <c r="AF676">
        <v>531.29999999999995</v>
      </c>
      <c r="AG676">
        <v>57814.463636</v>
      </c>
      <c r="AH676">
        <v>53758.536364</v>
      </c>
      <c r="AI676">
        <v>101.18301599999999</v>
      </c>
      <c r="AJ676">
        <v>11.3</v>
      </c>
      <c r="AK676">
        <v>69931.702468999996</v>
      </c>
      <c r="AL676">
        <v>57189.91</v>
      </c>
      <c r="AM676">
        <v>94.475522999999995</v>
      </c>
      <c r="AN676" t="s">
        <v>2071</v>
      </c>
      <c r="AO676" t="s">
        <v>2072</v>
      </c>
      <c r="AR676">
        <v>0</v>
      </c>
      <c r="AS676">
        <v>0</v>
      </c>
      <c r="AT676">
        <v>675</v>
      </c>
    </row>
    <row r="677" spans="1:46" x14ac:dyDescent="0.25">
      <c r="A677">
        <v>24</v>
      </c>
      <c r="B677">
        <v>33</v>
      </c>
      <c r="C677">
        <v>802301</v>
      </c>
      <c r="D677">
        <v>24033802301</v>
      </c>
      <c r="E677">
        <v>8023.01</v>
      </c>
      <c r="F677" t="s">
        <v>2073</v>
      </c>
      <c r="G677" t="s">
        <v>47</v>
      </c>
      <c r="H677" t="s">
        <v>48</v>
      </c>
      <c r="I677">
        <v>1620037</v>
      </c>
      <c r="J677">
        <v>0</v>
      </c>
      <c r="K677">
        <v>24033802301</v>
      </c>
      <c r="L677">
        <v>802301</v>
      </c>
      <c r="M677">
        <v>0</v>
      </c>
      <c r="N677">
        <v>802301</v>
      </c>
      <c r="O677">
        <v>84.9</v>
      </c>
      <c r="P677">
        <v>15.1</v>
      </c>
      <c r="Q677">
        <v>0.1</v>
      </c>
      <c r="R677">
        <v>3653</v>
      </c>
      <c r="S677">
        <v>0.13500000000000001</v>
      </c>
      <c r="T677">
        <v>4.1000000000000002E-2</v>
      </c>
      <c r="U677">
        <v>79817</v>
      </c>
      <c r="V677">
        <v>0.91800000000000004</v>
      </c>
      <c r="W677">
        <v>2.1000000000000001E-2</v>
      </c>
      <c r="X677">
        <v>0.93100000000000005</v>
      </c>
      <c r="Y677">
        <v>0.18099999999999999</v>
      </c>
      <c r="Z677">
        <v>661.85419300000001</v>
      </c>
      <c r="AA677">
        <v>138989.38052999999</v>
      </c>
      <c r="AB677">
        <v>78316.686098999999</v>
      </c>
      <c r="AC677">
        <v>60672.694431000004</v>
      </c>
      <c r="AD677">
        <v>91.670787000000004</v>
      </c>
      <c r="AE677">
        <v>18.100000000000001</v>
      </c>
      <c r="AF677">
        <v>661.19299999999998</v>
      </c>
      <c r="AG677">
        <v>77201.631112000003</v>
      </c>
      <c r="AH677">
        <v>61648.898888000003</v>
      </c>
      <c r="AI677">
        <v>93.238885999999994</v>
      </c>
      <c r="AJ677">
        <v>17.399999999999999</v>
      </c>
      <c r="AK677">
        <v>110443.558901</v>
      </c>
      <c r="AL677">
        <v>38822.339999999997</v>
      </c>
      <c r="AM677">
        <v>54.618580999999999</v>
      </c>
      <c r="AN677" t="s">
        <v>2074</v>
      </c>
      <c r="AO677" t="s">
        <v>2075</v>
      </c>
      <c r="AR677">
        <v>0</v>
      </c>
      <c r="AS677">
        <v>0</v>
      </c>
      <c r="AT677">
        <v>676</v>
      </c>
    </row>
    <row r="678" spans="1:46" x14ac:dyDescent="0.25">
      <c r="A678">
        <v>51</v>
      </c>
      <c r="B678">
        <v>59</v>
      </c>
      <c r="C678">
        <v>491801</v>
      </c>
      <c r="D678">
        <v>51059491801</v>
      </c>
      <c r="E678">
        <v>4918.01</v>
      </c>
      <c r="F678" t="s">
        <v>2076</v>
      </c>
      <c r="G678" t="s">
        <v>47</v>
      </c>
      <c r="H678" t="s">
        <v>48</v>
      </c>
      <c r="I678">
        <v>1147940</v>
      </c>
      <c r="J678">
        <v>16587</v>
      </c>
      <c r="K678">
        <v>51059491801</v>
      </c>
      <c r="L678">
        <v>491801</v>
      </c>
      <c r="M678">
        <v>0</v>
      </c>
      <c r="N678">
        <v>491801</v>
      </c>
      <c r="O678">
        <v>88.4</v>
      </c>
      <c r="P678">
        <v>11.7</v>
      </c>
      <c r="Q678">
        <v>0</v>
      </c>
      <c r="R678">
        <v>2141</v>
      </c>
      <c r="S678">
        <v>2.1999999999999999E-2</v>
      </c>
      <c r="T678">
        <v>0.14699999999999999</v>
      </c>
      <c r="U678">
        <v>76750</v>
      </c>
      <c r="V678">
        <v>7.8E-2</v>
      </c>
      <c r="W678">
        <v>7.0000000000000007E-2</v>
      </c>
      <c r="X678">
        <v>0.46500000000000002</v>
      </c>
      <c r="Y678">
        <v>0.109</v>
      </c>
      <c r="Z678">
        <v>233.60236900000001</v>
      </c>
      <c r="AA678">
        <v>49056.497490000002</v>
      </c>
      <c r="AB678">
        <v>43791.668445000003</v>
      </c>
      <c r="AC678">
        <v>5264.8290450000004</v>
      </c>
      <c r="AD678">
        <v>22.537566999999999</v>
      </c>
      <c r="AE678">
        <v>10.9</v>
      </c>
      <c r="AF678">
        <v>233.13563099999999</v>
      </c>
      <c r="AG678">
        <v>45660.050636</v>
      </c>
      <c r="AH678">
        <v>3298.4318739999999</v>
      </c>
      <c r="AI678">
        <v>14.148123999999999</v>
      </c>
      <c r="AJ678">
        <v>11.3</v>
      </c>
      <c r="AK678">
        <v>51750.273652999997</v>
      </c>
      <c r="AL678">
        <v>5011.8900000000003</v>
      </c>
      <c r="AM678">
        <v>18.542214000000001</v>
      </c>
      <c r="AN678" t="s">
        <v>2077</v>
      </c>
      <c r="AO678" t="s">
        <v>2078</v>
      </c>
      <c r="AR678">
        <v>0</v>
      </c>
      <c r="AS678">
        <v>0</v>
      </c>
      <c r="AT678">
        <v>677</v>
      </c>
    </row>
    <row r="679" spans="1:46" x14ac:dyDescent="0.25">
      <c r="A679">
        <v>11</v>
      </c>
      <c r="B679">
        <v>1</v>
      </c>
      <c r="C679">
        <v>7407</v>
      </c>
      <c r="D679">
        <v>11001007407</v>
      </c>
      <c r="E679">
        <v>74.069999999999993</v>
      </c>
      <c r="F679" t="s">
        <v>2079</v>
      </c>
      <c r="G679" t="s">
        <v>47</v>
      </c>
      <c r="H679" t="s">
        <v>48</v>
      </c>
      <c r="I679">
        <v>610688</v>
      </c>
      <c r="J679">
        <v>0</v>
      </c>
      <c r="K679">
        <v>11001007407</v>
      </c>
      <c r="L679">
        <v>7407</v>
      </c>
      <c r="M679">
        <v>0</v>
      </c>
      <c r="N679">
        <v>7407</v>
      </c>
      <c r="O679">
        <v>62.2</v>
      </c>
      <c r="P679">
        <v>35</v>
      </c>
      <c r="Q679">
        <v>2.8</v>
      </c>
      <c r="R679">
        <v>2601</v>
      </c>
      <c r="S679">
        <v>0.18</v>
      </c>
      <c r="T679">
        <v>0.17799999999999999</v>
      </c>
      <c r="U679">
        <v>37586</v>
      </c>
      <c r="V679">
        <v>0.98899999999999999</v>
      </c>
      <c r="W679">
        <v>8.9999999999999993E-3</v>
      </c>
      <c r="X679">
        <v>0.34799999999999998</v>
      </c>
      <c r="Y679">
        <v>0.25700000000000001</v>
      </c>
      <c r="Z679">
        <v>668.45699999999999</v>
      </c>
      <c r="AA679">
        <v>140375.97</v>
      </c>
      <c r="AB679">
        <v>58368.653268000002</v>
      </c>
      <c r="AC679">
        <v>82007.316732000007</v>
      </c>
      <c r="AD679">
        <v>122.68151400000001</v>
      </c>
      <c r="AE679">
        <v>25.7</v>
      </c>
      <c r="AF679">
        <v>668.45699999999999</v>
      </c>
      <c r="AG679">
        <v>53359.676454</v>
      </c>
      <c r="AH679">
        <v>87016.293546000001</v>
      </c>
      <c r="AI679">
        <v>130.17485600000001</v>
      </c>
      <c r="AJ679">
        <v>25.9</v>
      </c>
      <c r="AK679">
        <v>63829.605044999997</v>
      </c>
      <c r="AL679">
        <v>66923.95</v>
      </c>
      <c r="AM679">
        <v>107.48487900000001</v>
      </c>
      <c r="AN679" t="s">
        <v>2080</v>
      </c>
      <c r="AO679" t="s">
        <v>2081</v>
      </c>
      <c r="AR679">
        <v>0</v>
      </c>
      <c r="AS679">
        <v>0</v>
      </c>
      <c r="AT679">
        <v>678</v>
      </c>
    </row>
    <row r="680" spans="1:46" x14ac:dyDescent="0.25">
      <c r="A680">
        <v>11</v>
      </c>
      <c r="B680">
        <v>1</v>
      </c>
      <c r="C680">
        <v>7502</v>
      </c>
      <c r="D680">
        <v>11001007502</v>
      </c>
      <c r="E680">
        <v>75.02</v>
      </c>
      <c r="F680" t="s">
        <v>2082</v>
      </c>
      <c r="G680" t="s">
        <v>47</v>
      </c>
      <c r="H680" t="s">
        <v>48</v>
      </c>
      <c r="I680">
        <v>615797</v>
      </c>
      <c r="J680">
        <v>0</v>
      </c>
      <c r="K680">
        <v>11001007502</v>
      </c>
      <c r="L680">
        <v>7502</v>
      </c>
      <c r="M680">
        <v>0</v>
      </c>
      <c r="N680">
        <v>7502</v>
      </c>
      <c r="O680">
        <v>56</v>
      </c>
      <c r="P680">
        <v>43.4</v>
      </c>
      <c r="Q680">
        <v>0.6</v>
      </c>
      <c r="R680">
        <v>4951</v>
      </c>
      <c r="S680">
        <v>0.314</v>
      </c>
      <c r="T680">
        <v>0.497</v>
      </c>
      <c r="U680">
        <v>19559</v>
      </c>
      <c r="V680">
        <v>0.99</v>
      </c>
      <c r="W680">
        <v>2E-3</v>
      </c>
      <c r="X680">
        <v>0.188</v>
      </c>
      <c r="Y680">
        <v>0.40400000000000003</v>
      </c>
      <c r="Z680">
        <v>2000.204</v>
      </c>
      <c r="AA680">
        <v>420042.84</v>
      </c>
      <c r="AB680">
        <v>176904.452617</v>
      </c>
      <c r="AC680">
        <v>243138.38738299999</v>
      </c>
      <c r="AD680">
        <v>121.55679499999999</v>
      </c>
      <c r="AE680">
        <v>40.4</v>
      </c>
      <c r="AF680">
        <v>1998.203796</v>
      </c>
      <c r="AG680">
        <v>184091.868846</v>
      </c>
      <c r="AH680">
        <v>235530.92831399999</v>
      </c>
      <c r="AI680">
        <v>117.871325</v>
      </c>
      <c r="AJ680">
        <v>35.200000000000003</v>
      </c>
      <c r="AK680">
        <v>176243.71120699999</v>
      </c>
      <c r="AL680">
        <v>170145.41</v>
      </c>
      <c r="AM680">
        <v>103.151438</v>
      </c>
      <c r="AN680" t="s">
        <v>2083</v>
      </c>
      <c r="AO680" t="s">
        <v>2084</v>
      </c>
      <c r="AR680">
        <v>0</v>
      </c>
      <c r="AS680">
        <v>0</v>
      </c>
      <c r="AT680">
        <v>679</v>
      </c>
    </row>
    <row r="681" spans="1:46" x14ac:dyDescent="0.25">
      <c r="A681">
        <v>51</v>
      </c>
      <c r="B681">
        <v>59</v>
      </c>
      <c r="C681">
        <v>491703</v>
      </c>
      <c r="D681">
        <v>51059491703</v>
      </c>
      <c r="E681">
        <v>4917.03</v>
      </c>
      <c r="F681" t="s">
        <v>2085</v>
      </c>
      <c r="G681" t="s">
        <v>47</v>
      </c>
      <c r="H681" t="s">
        <v>48</v>
      </c>
      <c r="I681">
        <v>1532029</v>
      </c>
      <c r="J681">
        <v>14115</v>
      </c>
      <c r="K681">
        <v>51059491703</v>
      </c>
      <c r="L681">
        <v>491703</v>
      </c>
      <c r="M681">
        <v>0</v>
      </c>
      <c r="N681">
        <v>491703</v>
      </c>
      <c r="O681">
        <v>93.5</v>
      </c>
      <c r="P681">
        <v>5.8</v>
      </c>
      <c r="Q681">
        <v>0.6</v>
      </c>
      <c r="R681">
        <v>4705</v>
      </c>
      <c r="S681">
        <v>6.8000000000000005E-2</v>
      </c>
      <c r="T681">
        <v>7.6999999999999999E-2</v>
      </c>
      <c r="U681">
        <v>77077</v>
      </c>
      <c r="V681">
        <v>0.19600000000000001</v>
      </c>
      <c r="W681">
        <v>0.105</v>
      </c>
      <c r="X681">
        <v>0.14199999999999999</v>
      </c>
      <c r="Y681">
        <v>0.158</v>
      </c>
      <c r="Z681">
        <v>742.64661000000001</v>
      </c>
      <c r="AA681">
        <v>155955.78810000001</v>
      </c>
      <c r="AB681">
        <v>147454.50577300001</v>
      </c>
      <c r="AC681">
        <v>8501.2823270000008</v>
      </c>
      <c r="AD681">
        <v>11.447278000000001</v>
      </c>
      <c r="AE681">
        <v>15.8</v>
      </c>
      <c r="AF681">
        <v>742.64661000000001</v>
      </c>
      <c r="AG681">
        <v>151619.92132200001</v>
      </c>
      <c r="AH681">
        <v>4335.8667779999996</v>
      </c>
      <c r="AI681">
        <v>5.8383979999999998</v>
      </c>
      <c r="AJ681">
        <v>15.5</v>
      </c>
      <c r="AK681">
        <v>126025.22986000001</v>
      </c>
      <c r="AL681">
        <v>24811.47</v>
      </c>
      <c r="AM681">
        <v>34.543374999999997</v>
      </c>
      <c r="AN681" t="s">
        <v>2086</v>
      </c>
      <c r="AO681" t="s">
        <v>2087</v>
      </c>
      <c r="AR681">
        <v>0</v>
      </c>
      <c r="AS681">
        <v>0</v>
      </c>
      <c r="AT681">
        <v>680</v>
      </c>
    </row>
    <row r="682" spans="1:46" x14ac:dyDescent="0.25">
      <c r="A682">
        <v>51</v>
      </c>
      <c r="B682">
        <v>13</v>
      </c>
      <c r="C682">
        <v>102200</v>
      </c>
      <c r="D682">
        <v>51013102200</v>
      </c>
      <c r="E682">
        <v>1022</v>
      </c>
      <c r="F682" t="s">
        <v>2088</v>
      </c>
      <c r="G682" t="s">
        <v>47</v>
      </c>
      <c r="H682" t="s">
        <v>48</v>
      </c>
      <c r="I682">
        <v>867216</v>
      </c>
      <c r="J682">
        <v>0</v>
      </c>
      <c r="K682">
        <v>51013102200</v>
      </c>
      <c r="L682">
        <v>102200</v>
      </c>
      <c r="M682">
        <v>0</v>
      </c>
      <c r="N682">
        <v>102200</v>
      </c>
      <c r="O682">
        <v>69.7</v>
      </c>
      <c r="P682">
        <v>28.4</v>
      </c>
      <c r="Q682">
        <v>2</v>
      </c>
      <c r="R682">
        <v>7065</v>
      </c>
      <c r="S682">
        <v>0.121</v>
      </c>
      <c r="T682">
        <v>0.29199999999999998</v>
      </c>
      <c r="U682">
        <v>42571</v>
      </c>
      <c r="V682">
        <v>0.23499999999999999</v>
      </c>
      <c r="W682">
        <v>0.50900000000000001</v>
      </c>
      <c r="X682">
        <v>0.371</v>
      </c>
      <c r="Y682">
        <v>0.156</v>
      </c>
      <c r="Z682">
        <v>1103.2421400000001</v>
      </c>
      <c r="AA682">
        <v>231680.84940000001</v>
      </c>
      <c r="AB682">
        <v>165725.77942100001</v>
      </c>
      <c r="AC682">
        <v>65955.069979000007</v>
      </c>
      <c r="AD682">
        <v>59.78295</v>
      </c>
      <c r="AE682">
        <v>15.6</v>
      </c>
      <c r="AF682">
        <v>1102.1400000000001</v>
      </c>
      <c r="AG682">
        <v>166656.47675100001</v>
      </c>
      <c r="AH682">
        <v>64792.923248999999</v>
      </c>
      <c r="AI682">
        <v>58.788288000000001</v>
      </c>
      <c r="AJ682">
        <v>15.3</v>
      </c>
      <c r="AK682">
        <v>115423.699764</v>
      </c>
      <c r="AL682">
        <v>104988.1</v>
      </c>
      <c r="AM682">
        <v>100.028678</v>
      </c>
      <c r="AN682" t="s">
        <v>2089</v>
      </c>
      <c r="AO682" t="s">
        <v>2090</v>
      </c>
      <c r="AR682">
        <v>0</v>
      </c>
      <c r="AS682">
        <v>0</v>
      </c>
      <c r="AT682">
        <v>681</v>
      </c>
    </row>
    <row r="683" spans="1:46" x14ac:dyDescent="0.25">
      <c r="A683">
        <v>24</v>
      </c>
      <c r="B683">
        <v>33</v>
      </c>
      <c r="C683">
        <v>802203</v>
      </c>
      <c r="D683">
        <v>24033802203</v>
      </c>
      <c r="E683">
        <v>8022.03</v>
      </c>
      <c r="F683" t="s">
        <v>2091</v>
      </c>
      <c r="G683" t="s">
        <v>47</v>
      </c>
      <c r="H683" t="s">
        <v>48</v>
      </c>
      <c r="I683">
        <v>3783675</v>
      </c>
      <c r="J683">
        <v>0</v>
      </c>
      <c r="K683">
        <v>24033802203</v>
      </c>
      <c r="L683">
        <v>802203</v>
      </c>
      <c r="M683">
        <v>0</v>
      </c>
      <c r="N683">
        <v>802203</v>
      </c>
      <c r="O683">
        <v>76.400000000000006</v>
      </c>
      <c r="P683">
        <v>20.5</v>
      </c>
      <c r="Q683">
        <v>3.1</v>
      </c>
      <c r="R683">
        <v>4249</v>
      </c>
      <c r="S683">
        <v>0.122</v>
      </c>
      <c r="T683">
        <v>6.2E-2</v>
      </c>
      <c r="U683">
        <v>52630</v>
      </c>
      <c r="V683">
        <v>0.86599999999999999</v>
      </c>
      <c r="W683">
        <v>7.9000000000000001E-2</v>
      </c>
      <c r="X683">
        <v>0.67900000000000005</v>
      </c>
      <c r="Y683">
        <v>0.19900000000000001</v>
      </c>
      <c r="Z683">
        <v>845.55100000000004</v>
      </c>
      <c r="AA683">
        <v>177565.71</v>
      </c>
      <c r="AB683">
        <v>127181.837267</v>
      </c>
      <c r="AC683">
        <v>50383.872732999997</v>
      </c>
      <c r="AD683">
        <v>59.587029999999999</v>
      </c>
      <c r="AE683">
        <v>19.899999999999999</v>
      </c>
      <c r="AF683">
        <v>845.55100000000004</v>
      </c>
      <c r="AG683">
        <v>123874.088749</v>
      </c>
      <c r="AH683">
        <v>53691.621250999997</v>
      </c>
      <c r="AI683">
        <v>63.498973999999997</v>
      </c>
      <c r="AJ683">
        <v>17.5</v>
      </c>
      <c r="AK683">
        <v>105249.01108900001</v>
      </c>
      <c r="AL683">
        <v>58141.49</v>
      </c>
      <c r="AM683">
        <v>74.727187999999998</v>
      </c>
      <c r="AN683" t="s">
        <v>2092</v>
      </c>
      <c r="AO683" t="s">
        <v>2093</v>
      </c>
      <c r="AR683">
        <v>0</v>
      </c>
      <c r="AS683">
        <v>0</v>
      </c>
      <c r="AT683">
        <v>682</v>
      </c>
    </row>
    <row r="684" spans="1:46" x14ac:dyDescent="0.25">
      <c r="A684">
        <v>51</v>
      </c>
      <c r="B684">
        <v>59</v>
      </c>
      <c r="C684">
        <v>451602</v>
      </c>
      <c r="D684">
        <v>51059451602</v>
      </c>
      <c r="E684">
        <v>4516.0200000000004</v>
      </c>
      <c r="F684" t="s">
        <v>2094</v>
      </c>
      <c r="G684" t="s">
        <v>47</v>
      </c>
      <c r="H684" t="s">
        <v>48</v>
      </c>
      <c r="I684">
        <v>946672</v>
      </c>
      <c r="J684">
        <v>152418</v>
      </c>
      <c r="K684">
        <v>51059451602</v>
      </c>
      <c r="L684">
        <v>451602</v>
      </c>
      <c r="M684">
        <v>0</v>
      </c>
      <c r="N684">
        <v>451602</v>
      </c>
      <c r="O684">
        <v>84.9</v>
      </c>
      <c r="P684">
        <v>10.8</v>
      </c>
      <c r="Q684">
        <v>4.4000000000000004</v>
      </c>
      <c r="R684">
        <v>2705</v>
      </c>
      <c r="S684">
        <v>3.6999999999999998E-2</v>
      </c>
      <c r="T684">
        <v>5.0999999999999997E-2</v>
      </c>
      <c r="U684">
        <v>85250</v>
      </c>
      <c r="V684">
        <v>0.124</v>
      </c>
      <c r="W684">
        <v>0.184</v>
      </c>
      <c r="X684">
        <v>0.51500000000000001</v>
      </c>
      <c r="Y684">
        <v>0.08</v>
      </c>
      <c r="Z684">
        <v>216.6164</v>
      </c>
      <c r="AA684">
        <v>45489.444000000003</v>
      </c>
      <c r="AB684">
        <v>31157.177103999999</v>
      </c>
      <c r="AC684">
        <v>14332.266895999999</v>
      </c>
      <c r="AD684">
        <v>66.164274000000006</v>
      </c>
      <c r="AE684">
        <v>8</v>
      </c>
      <c r="AF684">
        <v>216.4</v>
      </c>
      <c r="AG684">
        <v>31762.370730999999</v>
      </c>
      <c r="AH684">
        <v>13681.629268999999</v>
      </c>
      <c r="AI684">
        <v>63.223795000000003</v>
      </c>
      <c r="AJ684">
        <v>10.199999999999999</v>
      </c>
      <c r="AK684">
        <v>47894.077206000002</v>
      </c>
      <c r="AL684">
        <v>16408.759999999998</v>
      </c>
      <c r="AM684">
        <v>53.587682999999998</v>
      </c>
      <c r="AN684" t="s">
        <v>2095</v>
      </c>
      <c r="AO684" t="s">
        <v>2096</v>
      </c>
      <c r="AR684">
        <v>0</v>
      </c>
      <c r="AS684">
        <v>0</v>
      </c>
      <c r="AT684">
        <v>683</v>
      </c>
    </row>
    <row r="685" spans="1:46" x14ac:dyDescent="0.25">
      <c r="A685">
        <v>51</v>
      </c>
      <c r="B685">
        <v>59</v>
      </c>
      <c r="C685">
        <v>451502</v>
      </c>
      <c r="D685">
        <v>51059451502</v>
      </c>
      <c r="E685">
        <v>4515.0200000000004</v>
      </c>
      <c r="F685" t="s">
        <v>2097</v>
      </c>
      <c r="G685" t="s">
        <v>47</v>
      </c>
      <c r="H685" t="s">
        <v>48</v>
      </c>
      <c r="I685">
        <v>1788556</v>
      </c>
      <c r="J685">
        <v>0</v>
      </c>
      <c r="K685">
        <v>51059451502</v>
      </c>
      <c r="L685">
        <v>451502</v>
      </c>
      <c r="M685">
        <v>0</v>
      </c>
      <c r="N685">
        <v>451502</v>
      </c>
      <c r="O685">
        <v>82.5</v>
      </c>
      <c r="P685">
        <v>11.1</v>
      </c>
      <c r="Q685">
        <v>6.4</v>
      </c>
      <c r="R685">
        <v>4809</v>
      </c>
      <c r="S685">
        <v>4.2999999999999997E-2</v>
      </c>
      <c r="T685">
        <v>0.128</v>
      </c>
      <c r="U685">
        <v>81167</v>
      </c>
      <c r="V685">
        <v>0.24</v>
      </c>
      <c r="W685">
        <v>0.29099999999999998</v>
      </c>
      <c r="X685">
        <v>0.377</v>
      </c>
      <c r="Y685">
        <v>0.106</v>
      </c>
      <c r="Z685">
        <v>509.75400000000002</v>
      </c>
      <c r="AA685">
        <v>107048.34</v>
      </c>
      <c r="AB685">
        <v>74030.430756000002</v>
      </c>
      <c r="AC685">
        <v>33017.909244000002</v>
      </c>
      <c r="AD685">
        <v>64.772242000000006</v>
      </c>
      <c r="AE685">
        <v>10.6</v>
      </c>
      <c r="AF685">
        <v>509.75400000000002</v>
      </c>
      <c r="AG685">
        <v>74525.537368999998</v>
      </c>
      <c r="AH685">
        <v>32522.802630999999</v>
      </c>
      <c r="AI685">
        <v>63.800975999999999</v>
      </c>
      <c r="AJ685">
        <v>11.9</v>
      </c>
      <c r="AK685">
        <v>67450.896773</v>
      </c>
      <c r="AL685">
        <v>46428.53</v>
      </c>
      <c r="AM685">
        <v>85.616795999999994</v>
      </c>
      <c r="AN685" t="s">
        <v>2098</v>
      </c>
      <c r="AO685" t="s">
        <v>2099</v>
      </c>
      <c r="AR685">
        <v>0</v>
      </c>
      <c r="AS685">
        <v>0</v>
      </c>
      <c r="AT685">
        <v>684</v>
      </c>
    </row>
    <row r="686" spans="1:46" x14ac:dyDescent="0.25">
      <c r="A686">
        <v>51</v>
      </c>
      <c r="B686">
        <v>13</v>
      </c>
      <c r="C686">
        <v>103700</v>
      </c>
      <c r="D686">
        <v>51013103700</v>
      </c>
      <c r="E686">
        <v>1037</v>
      </c>
      <c r="F686" t="s">
        <v>2100</v>
      </c>
      <c r="G686" t="s">
        <v>47</v>
      </c>
      <c r="H686" t="s">
        <v>48</v>
      </c>
      <c r="I686">
        <v>1464085</v>
      </c>
      <c r="J686">
        <v>0</v>
      </c>
      <c r="K686">
        <v>51013103700</v>
      </c>
      <c r="L686">
        <v>103700</v>
      </c>
      <c r="M686">
        <v>0</v>
      </c>
      <c r="N686">
        <v>103700</v>
      </c>
      <c r="O686">
        <v>83.3</v>
      </c>
      <c r="P686">
        <v>16.2</v>
      </c>
      <c r="Q686">
        <v>0.4</v>
      </c>
      <c r="R686">
        <v>2343</v>
      </c>
      <c r="S686">
        <v>3.1E-2</v>
      </c>
      <c r="T686">
        <v>2.7E-2</v>
      </c>
      <c r="U686">
        <v>176389</v>
      </c>
      <c r="V686">
        <v>1.9E-2</v>
      </c>
      <c r="W686">
        <v>9.8000000000000004E-2</v>
      </c>
      <c r="X686">
        <v>0.88</v>
      </c>
      <c r="Y686">
        <v>1.0999999999999999E-2</v>
      </c>
      <c r="Z686">
        <v>25.747226999999999</v>
      </c>
      <c r="AA686">
        <v>5406.9176699999998</v>
      </c>
      <c r="AB686">
        <v>2641.6560129999998</v>
      </c>
      <c r="AC686">
        <v>2765.261657</v>
      </c>
      <c r="AD686">
        <v>107.400368</v>
      </c>
      <c r="AE686">
        <v>1.1000000000000001</v>
      </c>
      <c r="AF686">
        <v>25.773</v>
      </c>
      <c r="AG686">
        <v>2380.0785980000001</v>
      </c>
      <c r="AH686">
        <v>3032.2514019999999</v>
      </c>
      <c r="AI686">
        <v>117.652249</v>
      </c>
      <c r="AJ686">
        <v>2.4</v>
      </c>
      <c r="AK686">
        <v>5597.8944650000003</v>
      </c>
      <c r="AL686">
        <v>6598.91</v>
      </c>
      <c r="AM686">
        <v>113.61752</v>
      </c>
      <c r="AN686" t="s">
        <v>2101</v>
      </c>
      <c r="AO686" t="s">
        <v>2102</v>
      </c>
      <c r="AR686">
        <v>0</v>
      </c>
      <c r="AS686">
        <v>0</v>
      </c>
      <c r="AT686">
        <v>685</v>
      </c>
    </row>
    <row r="687" spans="1:46" x14ac:dyDescent="0.25">
      <c r="A687">
        <v>51</v>
      </c>
      <c r="B687">
        <v>13</v>
      </c>
      <c r="C687">
        <v>102600</v>
      </c>
      <c r="D687">
        <v>51013102600</v>
      </c>
      <c r="E687">
        <v>1026</v>
      </c>
      <c r="F687" t="s">
        <v>2103</v>
      </c>
      <c r="G687" t="s">
        <v>47</v>
      </c>
      <c r="H687" t="s">
        <v>48</v>
      </c>
      <c r="I687">
        <v>705502</v>
      </c>
      <c r="J687">
        <v>0</v>
      </c>
      <c r="K687">
        <v>51013102600</v>
      </c>
      <c r="L687">
        <v>102600</v>
      </c>
      <c r="M687">
        <v>0</v>
      </c>
      <c r="N687">
        <v>102600</v>
      </c>
      <c r="O687">
        <v>72.5</v>
      </c>
      <c r="P687">
        <v>21.4</v>
      </c>
      <c r="Q687">
        <v>6.1</v>
      </c>
      <c r="R687">
        <v>3608</v>
      </c>
      <c r="S687">
        <v>6.9000000000000006E-2</v>
      </c>
      <c r="T687">
        <v>4.2999999999999997E-2</v>
      </c>
      <c r="U687">
        <v>84321</v>
      </c>
      <c r="V687">
        <v>9.8000000000000004E-2</v>
      </c>
      <c r="W687">
        <v>0.27600000000000002</v>
      </c>
      <c r="X687">
        <v>0.439</v>
      </c>
      <c r="Y687">
        <v>8.7999999999999995E-2</v>
      </c>
      <c r="Z687">
        <v>317.50400000000002</v>
      </c>
      <c r="AA687">
        <v>66675.839999999997</v>
      </c>
      <c r="AB687">
        <v>44948.948455999998</v>
      </c>
      <c r="AC687">
        <v>21726.891543999998</v>
      </c>
      <c r="AD687">
        <v>68.430291999999994</v>
      </c>
      <c r="AE687">
        <v>8.8000000000000007</v>
      </c>
      <c r="AF687">
        <v>317.50400000000002</v>
      </c>
      <c r="AG687">
        <v>43795.193229999997</v>
      </c>
      <c r="AH687">
        <v>22880.646769999999</v>
      </c>
      <c r="AI687">
        <v>72.064121</v>
      </c>
      <c r="AJ687">
        <v>9.1</v>
      </c>
      <c r="AK687">
        <v>34857.802867999999</v>
      </c>
      <c r="AL687">
        <v>28682.95</v>
      </c>
      <c r="AM687">
        <v>94.796156999999994</v>
      </c>
      <c r="AN687" t="s">
        <v>2104</v>
      </c>
      <c r="AO687" t="s">
        <v>2105</v>
      </c>
      <c r="AR687">
        <v>0</v>
      </c>
      <c r="AS687">
        <v>0</v>
      </c>
      <c r="AT687">
        <v>686</v>
      </c>
    </row>
    <row r="688" spans="1:46" x14ac:dyDescent="0.25">
      <c r="A688">
        <v>51</v>
      </c>
      <c r="B688">
        <v>153</v>
      </c>
      <c r="C688">
        <v>901510</v>
      </c>
      <c r="D688">
        <v>51153901510</v>
      </c>
      <c r="E688">
        <v>9015.1</v>
      </c>
      <c r="F688" t="s">
        <v>2106</v>
      </c>
      <c r="G688" t="s">
        <v>47</v>
      </c>
      <c r="H688" t="s">
        <v>48</v>
      </c>
      <c r="I688">
        <v>7969769</v>
      </c>
      <c r="J688">
        <v>146338</v>
      </c>
      <c r="K688">
        <v>51153901510</v>
      </c>
      <c r="L688">
        <v>901510</v>
      </c>
      <c r="M688">
        <v>0</v>
      </c>
      <c r="N688">
        <v>901510</v>
      </c>
      <c r="O688">
        <v>95.5</v>
      </c>
      <c r="P688">
        <v>4</v>
      </c>
      <c r="Q688">
        <v>0.6</v>
      </c>
      <c r="R688">
        <v>5032</v>
      </c>
      <c r="S688">
        <v>7.0999999999999994E-2</v>
      </c>
      <c r="T688">
        <v>1.7000000000000001E-2</v>
      </c>
      <c r="U688">
        <v>153125</v>
      </c>
      <c r="V688">
        <v>0.105</v>
      </c>
      <c r="W688">
        <v>5.2999999999999999E-2</v>
      </c>
      <c r="X688">
        <v>0.95099999999999996</v>
      </c>
      <c r="Y688">
        <v>4.3999999999999997E-2</v>
      </c>
      <c r="Z688">
        <v>221.62940800000001</v>
      </c>
      <c r="AA688">
        <v>46542.17568</v>
      </c>
      <c r="AB688">
        <v>42183.312125999997</v>
      </c>
      <c r="AC688">
        <v>4358.8635539999996</v>
      </c>
      <c r="AD688">
        <v>19.667352000000001</v>
      </c>
      <c r="AE688">
        <v>4.4000000000000004</v>
      </c>
      <c r="AF688">
        <v>221.40799999999999</v>
      </c>
      <c r="AG688">
        <v>43165.976015</v>
      </c>
      <c r="AH688">
        <v>3329.7039850000001</v>
      </c>
      <c r="AI688">
        <v>15.03877</v>
      </c>
      <c r="AJ688">
        <v>5.5</v>
      </c>
      <c r="AK688">
        <v>51425.833624999999</v>
      </c>
      <c r="AL688">
        <v>1484.72</v>
      </c>
      <c r="AM688">
        <v>5.8927839999999998</v>
      </c>
      <c r="AN688" t="s">
        <v>2107</v>
      </c>
      <c r="AO688" t="s">
        <v>2108</v>
      </c>
      <c r="AR688">
        <v>0</v>
      </c>
      <c r="AS688">
        <v>0</v>
      </c>
      <c r="AT688">
        <v>687</v>
      </c>
    </row>
    <row r="689" spans="1:46" x14ac:dyDescent="0.25">
      <c r="A689">
        <v>11</v>
      </c>
      <c r="B689">
        <v>1</v>
      </c>
      <c r="C689">
        <v>10400</v>
      </c>
      <c r="D689">
        <v>11001010400</v>
      </c>
      <c r="E689">
        <v>104</v>
      </c>
      <c r="F689" t="s">
        <v>2109</v>
      </c>
      <c r="G689" t="s">
        <v>47</v>
      </c>
      <c r="H689" t="s">
        <v>48</v>
      </c>
      <c r="I689">
        <v>2734891</v>
      </c>
      <c r="J689">
        <v>83</v>
      </c>
      <c r="K689">
        <v>11001010400</v>
      </c>
      <c r="L689">
        <v>10400</v>
      </c>
      <c r="M689">
        <v>0</v>
      </c>
      <c r="N689">
        <v>10400</v>
      </c>
      <c r="O689">
        <v>58.3</v>
      </c>
      <c r="P689">
        <v>41.6</v>
      </c>
      <c r="Q689">
        <v>0</v>
      </c>
      <c r="R689">
        <v>4178</v>
      </c>
      <c r="S689">
        <v>0.22800000000000001</v>
      </c>
      <c r="T689">
        <v>0.29899999999999999</v>
      </c>
      <c r="U689">
        <v>40078</v>
      </c>
      <c r="V689">
        <v>0.92800000000000005</v>
      </c>
      <c r="W689">
        <v>4.0000000000000001E-3</v>
      </c>
      <c r="X689">
        <v>0.32500000000000001</v>
      </c>
      <c r="Y689">
        <v>0.3</v>
      </c>
      <c r="Z689">
        <v>1252.1466</v>
      </c>
      <c r="AA689">
        <v>262950.78600000002</v>
      </c>
      <c r="AB689">
        <v>135893.35753899999</v>
      </c>
      <c r="AC689">
        <v>127057.428461</v>
      </c>
      <c r="AD689">
        <v>101.471687</v>
      </c>
      <c r="AE689">
        <v>30</v>
      </c>
      <c r="AF689">
        <v>1252.1466</v>
      </c>
      <c r="AG689">
        <v>124096.105195</v>
      </c>
      <c r="AH689">
        <v>138854.68080500001</v>
      </c>
      <c r="AI689">
        <v>110.89331</v>
      </c>
      <c r="AJ689">
        <v>31.1</v>
      </c>
      <c r="AK689">
        <v>148547.10409499999</v>
      </c>
      <c r="AL689">
        <v>136726.98000000001</v>
      </c>
      <c r="AM689">
        <v>100.6494</v>
      </c>
      <c r="AN689" t="s">
        <v>2110</v>
      </c>
      <c r="AO689" t="s">
        <v>2111</v>
      </c>
      <c r="AR689">
        <v>0</v>
      </c>
      <c r="AS689">
        <v>0</v>
      </c>
      <c r="AT689">
        <v>688</v>
      </c>
    </row>
    <row r="690" spans="1:46" x14ac:dyDescent="0.25">
      <c r="A690">
        <v>51</v>
      </c>
      <c r="B690">
        <v>59</v>
      </c>
      <c r="C690">
        <v>451200</v>
      </c>
      <c r="D690">
        <v>51059451200</v>
      </c>
      <c r="E690">
        <v>4512</v>
      </c>
      <c r="F690" t="s">
        <v>2112</v>
      </c>
      <c r="G690" t="s">
        <v>47</v>
      </c>
      <c r="H690" t="s">
        <v>48</v>
      </c>
      <c r="I690">
        <v>1929364</v>
      </c>
      <c r="J690">
        <v>211511</v>
      </c>
      <c r="K690">
        <v>51059451200</v>
      </c>
      <c r="L690">
        <v>451200</v>
      </c>
      <c r="M690">
        <v>0</v>
      </c>
      <c r="N690">
        <v>451200</v>
      </c>
      <c r="O690">
        <v>95.9</v>
      </c>
      <c r="P690">
        <v>4.2</v>
      </c>
      <c r="Q690">
        <v>0</v>
      </c>
      <c r="R690">
        <v>1730</v>
      </c>
      <c r="S690">
        <v>1.4999999999999999E-2</v>
      </c>
      <c r="T690">
        <v>2.8000000000000001E-2</v>
      </c>
      <c r="U690">
        <v>192750</v>
      </c>
      <c r="V690">
        <v>7.0999999999999994E-2</v>
      </c>
      <c r="W690">
        <v>8.2000000000000003E-2</v>
      </c>
      <c r="X690">
        <v>0.94899999999999995</v>
      </c>
      <c r="Y690">
        <v>0</v>
      </c>
      <c r="Z690">
        <v>0</v>
      </c>
      <c r="AA690">
        <v>0</v>
      </c>
      <c r="AB690">
        <v>0</v>
      </c>
      <c r="AC690">
        <v>0</v>
      </c>
      <c r="AD690">
        <v>0</v>
      </c>
      <c r="AE690">
        <v>0</v>
      </c>
      <c r="AF690">
        <v>0</v>
      </c>
      <c r="AG690">
        <v>0</v>
      </c>
      <c r="AH690">
        <v>0</v>
      </c>
      <c r="AI690">
        <v>0</v>
      </c>
      <c r="AJ690">
        <v>0.4</v>
      </c>
      <c r="AK690">
        <v>1166.089377</v>
      </c>
      <c r="AL690">
        <v>303.07</v>
      </c>
      <c r="AM690">
        <v>43.320557999999998</v>
      </c>
      <c r="AN690" t="s">
        <v>2113</v>
      </c>
      <c r="AO690" t="s">
        <v>2114</v>
      </c>
      <c r="AR690">
        <v>0</v>
      </c>
      <c r="AS690">
        <v>0</v>
      </c>
      <c r="AT690">
        <v>689</v>
      </c>
    </row>
    <row r="691" spans="1:46" x14ac:dyDescent="0.25">
      <c r="A691">
        <v>24</v>
      </c>
      <c r="B691">
        <v>33</v>
      </c>
      <c r="C691">
        <v>802406</v>
      </c>
      <c r="D691">
        <v>24033802406</v>
      </c>
      <c r="E691">
        <v>8024.06</v>
      </c>
      <c r="F691" t="s">
        <v>2115</v>
      </c>
      <c r="G691" t="s">
        <v>47</v>
      </c>
      <c r="H691" t="s">
        <v>48</v>
      </c>
      <c r="I691">
        <v>904111</v>
      </c>
      <c r="J691">
        <v>0</v>
      </c>
      <c r="K691">
        <v>24033802406</v>
      </c>
      <c r="L691">
        <v>802406</v>
      </c>
      <c r="M691">
        <v>0</v>
      </c>
      <c r="N691">
        <v>802406</v>
      </c>
      <c r="O691">
        <v>78.8</v>
      </c>
      <c r="P691">
        <v>19.5</v>
      </c>
      <c r="Q691">
        <v>1.6</v>
      </c>
      <c r="R691">
        <v>2171</v>
      </c>
      <c r="S691">
        <v>0.14499999999999999</v>
      </c>
      <c r="T691">
        <v>0.17499999999999999</v>
      </c>
      <c r="U691">
        <v>55481</v>
      </c>
      <c r="V691">
        <v>0.89500000000000002</v>
      </c>
      <c r="W691">
        <v>2.8000000000000001E-2</v>
      </c>
      <c r="X691">
        <v>0.32300000000000001</v>
      </c>
      <c r="Y691">
        <v>0.27600000000000002</v>
      </c>
      <c r="Z691">
        <v>598.59680400000002</v>
      </c>
      <c r="AA691">
        <v>125705.32884</v>
      </c>
      <c r="AB691">
        <v>57128.412876000002</v>
      </c>
      <c r="AC691">
        <v>68576.915964</v>
      </c>
      <c r="AD691">
        <v>114.562783</v>
      </c>
      <c r="AE691">
        <v>27.6</v>
      </c>
      <c r="AF691">
        <v>599.19600000000003</v>
      </c>
      <c r="AG691">
        <v>60420.229100999997</v>
      </c>
      <c r="AH691">
        <v>65410.930898999999</v>
      </c>
      <c r="AI691">
        <v>109.16449900000001</v>
      </c>
      <c r="AJ691">
        <v>24.5</v>
      </c>
      <c r="AK691">
        <v>84603.463073999999</v>
      </c>
      <c r="AL691">
        <v>35120.69</v>
      </c>
      <c r="AM691">
        <v>61.602812</v>
      </c>
      <c r="AN691" t="s">
        <v>2116</v>
      </c>
      <c r="AO691" t="s">
        <v>2117</v>
      </c>
      <c r="AR691">
        <v>0</v>
      </c>
      <c r="AS691">
        <v>0</v>
      </c>
      <c r="AT691">
        <v>690</v>
      </c>
    </row>
    <row r="692" spans="1:46" x14ac:dyDescent="0.25">
      <c r="A692">
        <v>51</v>
      </c>
      <c r="B692">
        <v>13</v>
      </c>
      <c r="C692">
        <v>103100</v>
      </c>
      <c r="D692">
        <v>51013103100</v>
      </c>
      <c r="E692">
        <v>1031</v>
      </c>
      <c r="F692" t="s">
        <v>2118</v>
      </c>
      <c r="G692" t="s">
        <v>47</v>
      </c>
      <c r="H692" t="s">
        <v>48</v>
      </c>
      <c r="I692">
        <v>1911622</v>
      </c>
      <c r="J692">
        <v>0</v>
      </c>
      <c r="K692">
        <v>51013103100</v>
      </c>
      <c r="L692">
        <v>103100</v>
      </c>
      <c r="M692">
        <v>0</v>
      </c>
      <c r="N692">
        <v>103100</v>
      </c>
      <c r="O692">
        <v>85.8</v>
      </c>
      <c r="P692">
        <v>12.2</v>
      </c>
      <c r="Q692">
        <v>2</v>
      </c>
      <c r="R692">
        <v>6317</v>
      </c>
      <c r="S692">
        <v>0.05</v>
      </c>
      <c r="T692">
        <v>0.17699999999999999</v>
      </c>
      <c r="U692">
        <v>93521</v>
      </c>
      <c r="V692">
        <v>0.44</v>
      </c>
      <c r="W692">
        <v>0.246</v>
      </c>
      <c r="X692">
        <v>0.42899999999999999</v>
      </c>
      <c r="Y692">
        <v>0.13300000000000001</v>
      </c>
      <c r="Z692">
        <v>840.16099999999994</v>
      </c>
      <c r="AA692">
        <v>176433.81</v>
      </c>
      <c r="AB692">
        <v>109033.935536</v>
      </c>
      <c r="AC692">
        <v>67399.874463999993</v>
      </c>
      <c r="AD692">
        <v>80.222570000000005</v>
      </c>
      <c r="AE692">
        <v>13.3</v>
      </c>
      <c r="AF692">
        <v>840.16099999999994</v>
      </c>
      <c r="AG692">
        <v>108791.02097300001</v>
      </c>
      <c r="AH692">
        <v>67642.789027000006</v>
      </c>
      <c r="AI692">
        <v>80.511697999999996</v>
      </c>
      <c r="AJ692">
        <v>13.1</v>
      </c>
      <c r="AK692">
        <v>79195.168758999993</v>
      </c>
      <c r="AL692">
        <v>77996.97</v>
      </c>
      <c r="AM692">
        <v>104.199637</v>
      </c>
      <c r="AN692" t="s">
        <v>2119</v>
      </c>
      <c r="AO692" t="s">
        <v>2120</v>
      </c>
      <c r="AR692">
        <v>0</v>
      </c>
      <c r="AS692">
        <v>0</v>
      </c>
      <c r="AT692">
        <v>691</v>
      </c>
    </row>
    <row r="693" spans="1:46" x14ac:dyDescent="0.25">
      <c r="A693">
        <v>51</v>
      </c>
      <c r="B693">
        <v>13</v>
      </c>
      <c r="C693">
        <v>102701</v>
      </c>
      <c r="D693">
        <v>51013102701</v>
      </c>
      <c r="E693">
        <v>1027.01</v>
      </c>
      <c r="F693" t="s">
        <v>2121</v>
      </c>
      <c r="G693" t="s">
        <v>47</v>
      </c>
      <c r="H693" t="s">
        <v>48</v>
      </c>
      <c r="I693">
        <v>465479</v>
      </c>
      <c r="J693">
        <v>0</v>
      </c>
      <c r="K693">
        <v>51013102701</v>
      </c>
      <c r="L693">
        <v>102701</v>
      </c>
      <c r="M693">
        <v>0</v>
      </c>
      <c r="N693">
        <v>102701</v>
      </c>
      <c r="O693">
        <v>73.7</v>
      </c>
      <c r="P693">
        <v>25.8</v>
      </c>
      <c r="Q693">
        <v>0.4</v>
      </c>
      <c r="R693">
        <v>3789</v>
      </c>
      <c r="S693">
        <v>8.1000000000000003E-2</v>
      </c>
      <c r="T693">
        <v>0.19600000000000001</v>
      </c>
      <c r="U693">
        <v>42243</v>
      </c>
      <c r="V693">
        <v>0.224</v>
      </c>
      <c r="W693">
        <v>0.38800000000000001</v>
      </c>
      <c r="X693">
        <v>2.7E-2</v>
      </c>
      <c r="Y693">
        <v>0.17</v>
      </c>
      <c r="Z693">
        <v>643.48586999999998</v>
      </c>
      <c r="AA693">
        <v>135132.03270000001</v>
      </c>
      <c r="AB693">
        <v>95367.818394999995</v>
      </c>
      <c r="AC693">
        <v>39764.214305000001</v>
      </c>
      <c r="AD693">
        <v>61.795008000000003</v>
      </c>
      <c r="AE693">
        <v>17</v>
      </c>
      <c r="AF693">
        <v>644.77413000000001</v>
      </c>
      <c r="AG693">
        <v>97017.058678999994</v>
      </c>
      <c r="AH693">
        <v>38385.508621000001</v>
      </c>
      <c r="AI693">
        <v>59.533264000000003</v>
      </c>
      <c r="AJ693">
        <v>19.5</v>
      </c>
      <c r="AK693">
        <v>85643.463919000002</v>
      </c>
      <c r="AL693">
        <v>67304.789999999994</v>
      </c>
      <c r="AM693">
        <v>92.410375999999999</v>
      </c>
      <c r="AN693" t="s">
        <v>2122</v>
      </c>
      <c r="AO693" t="s">
        <v>2123</v>
      </c>
      <c r="AR693">
        <v>0</v>
      </c>
      <c r="AS693">
        <v>0</v>
      </c>
      <c r="AT693">
        <v>692</v>
      </c>
    </row>
    <row r="694" spans="1:46" x14ac:dyDescent="0.25">
      <c r="A694">
        <v>51</v>
      </c>
      <c r="B694">
        <v>59</v>
      </c>
      <c r="C694">
        <v>491704</v>
      </c>
      <c r="D694">
        <v>51059491704</v>
      </c>
      <c r="E694">
        <v>4917.04</v>
      </c>
      <c r="F694" t="s">
        <v>2124</v>
      </c>
      <c r="G694" t="s">
        <v>47</v>
      </c>
      <c r="H694" t="s">
        <v>48</v>
      </c>
      <c r="I694">
        <v>1335012</v>
      </c>
      <c r="J694">
        <v>5782</v>
      </c>
      <c r="K694">
        <v>51059491704</v>
      </c>
      <c r="L694">
        <v>491704</v>
      </c>
      <c r="M694">
        <v>0</v>
      </c>
      <c r="N694">
        <v>491704</v>
      </c>
      <c r="O694">
        <v>92.3</v>
      </c>
      <c r="P694">
        <v>7.7</v>
      </c>
      <c r="Q694">
        <v>0</v>
      </c>
      <c r="R694">
        <v>4814</v>
      </c>
      <c r="S694">
        <v>5.1999999999999998E-2</v>
      </c>
      <c r="T694">
        <v>8.2000000000000003E-2</v>
      </c>
      <c r="U694">
        <v>84730</v>
      </c>
      <c r="V694">
        <v>7.0999999999999994E-2</v>
      </c>
      <c r="W694">
        <v>3.3000000000000002E-2</v>
      </c>
      <c r="X694">
        <v>0.39800000000000002</v>
      </c>
      <c r="Y694">
        <v>0.122</v>
      </c>
      <c r="Z694">
        <v>587.30799999999999</v>
      </c>
      <c r="AA694">
        <v>123334.68</v>
      </c>
      <c r="AB694">
        <v>114351.27975</v>
      </c>
      <c r="AC694">
        <v>8983.4002500000006</v>
      </c>
      <c r="AD694">
        <v>15.295893</v>
      </c>
      <c r="AE694">
        <v>12.2</v>
      </c>
      <c r="AF694">
        <v>586.72069199999999</v>
      </c>
      <c r="AG694">
        <v>117320.015132</v>
      </c>
      <c r="AH694">
        <v>5891.3301879999999</v>
      </c>
      <c r="AI694">
        <v>10.041115</v>
      </c>
      <c r="AJ694">
        <v>11.5</v>
      </c>
      <c r="AK694">
        <v>95662.677274000001</v>
      </c>
      <c r="AL694">
        <v>10573.17</v>
      </c>
      <c r="AM694">
        <v>20.900348000000001</v>
      </c>
      <c r="AN694" t="s">
        <v>2125</v>
      </c>
      <c r="AO694" t="s">
        <v>2126</v>
      </c>
      <c r="AR694">
        <v>0</v>
      </c>
      <c r="AS694">
        <v>0</v>
      </c>
      <c r="AT694">
        <v>693</v>
      </c>
    </row>
    <row r="695" spans="1:46" x14ac:dyDescent="0.25">
      <c r="A695">
        <v>51</v>
      </c>
      <c r="B695">
        <v>59</v>
      </c>
      <c r="C695">
        <v>491103</v>
      </c>
      <c r="D695">
        <v>51059491103</v>
      </c>
      <c r="E695">
        <v>4911.03</v>
      </c>
      <c r="F695" t="s">
        <v>2127</v>
      </c>
      <c r="G695" t="s">
        <v>47</v>
      </c>
      <c r="H695" t="s">
        <v>48</v>
      </c>
      <c r="I695">
        <v>1884367</v>
      </c>
      <c r="J695">
        <v>24475</v>
      </c>
      <c r="K695">
        <v>51059491103</v>
      </c>
      <c r="L695">
        <v>491103</v>
      </c>
      <c r="M695">
        <v>0</v>
      </c>
      <c r="N695">
        <v>491103</v>
      </c>
      <c r="O695">
        <v>97</v>
      </c>
      <c r="P695">
        <v>2.5</v>
      </c>
      <c r="Q695">
        <v>0.5</v>
      </c>
      <c r="R695">
        <v>7028</v>
      </c>
      <c r="S695">
        <v>0.09</v>
      </c>
      <c r="T695">
        <v>0.125</v>
      </c>
      <c r="U695">
        <v>99514</v>
      </c>
      <c r="V695">
        <v>4.3999999999999997E-2</v>
      </c>
      <c r="W695">
        <v>0.29099999999999998</v>
      </c>
      <c r="X695">
        <v>0.85399999999999998</v>
      </c>
      <c r="Y695">
        <v>5.8999999999999997E-2</v>
      </c>
      <c r="Z695">
        <v>414.65199999999999</v>
      </c>
      <c r="AA695">
        <v>87076.92</v>
      </c>
      <c r="AB695">
        <v>69335.452369000006</v>
      </c>
      <c r="AC695">
        <v>17741.467631</v>
      </c>
      <c r="AD695">
        <v>42.786403</v>
      </c>
      <c r="AE695">
        <v>5.9</v>
      </c>
      <c r="AF695">
        <v>414.237348</v>
      </c>
      <c r="AG695">
        <v>74443.434773999994</v>
      </c>
      <c r="AH695">
        <v>12546.408305999999</v>
      </c>
      <c r="AI695">
        <v>30.287970000000001</v>
      </c>
      <c r="AJ695">
        <v>7.9</v>
      </c>
      <c r="AK695">
        <v>91744.061258999995</v>
      </c>
      <c r="AL695">
        <v>28948.19</v>
      </c>
      <c r="AM695">
        <v>50.368765000000003</v>
      </c>
      <c r="AN695" t="s">
        <v>2128</v>
      </c>
      <c r="AO695" t="s">
        <v>2129</v>
      </c>
      <c r="AR695">
        <v>0</v>
      </c>
      <c r="AS695">
        <v>0</v>
      </c>
      <c r="AT695">
        <v>694</v>
      </c>
    </row>
    <row r="696" spans="1:46" x14ac:dyDescent="0.25">
      <c r="A696">
        <v>51</v>
      </c>
      <c r="B696">
        <v>13</v>
      </c>
      <c r="C696">
        <v>103601</v>
      </c>
      <c r="D696">
        <v>51013103601</v>
      </c>
      <c r="E696">
        <v>1036.01</v>
      </c>
      <c r="F696" t="s">
        <v>2130</v>
      </c>
      <c r="G696" t="s">
        <v>47</v>
      </c>
      <c r="H696" t="s">
        <v>48</v>
      </c>
      <c r="I696">
        <v>745745</v>
      </c>
      <c r="J696">
        <v>0</v>
      </c>
      <c r="K696">
        <v>51013103601</v>
      </c>
      <c r="L696">
        <v>103601</v>
      </c>
      <c r="M696">
        <v>0</v>
      </c>
      <c r="N696">
        <v>103601</v>
      </c>
      <c r="O696">
        <v>69.900000000000006</v>
      </c>
      <c r="P696">
        <v>24.7</v>
      </c>
      <c r="Q696">
        <v>5.3</v>
      </c>
      <c r="R696">
        <v>2460</v>
      </c>
      <c r="S696">
        <v>2.4E-2</v>
      </c>
      <c r="T696">
        <v>2.5000000000000001E-2</v>
      </c>
      <c r="U696">
        <v>144375</v>
      </c>
      <c r="V696">
        <v>4.0000000000000001E-3</v>
      </c>
      <c r="W696">
        <v>9.0999999999999998E-2</v>
      </c>
      <c r="X696">
        <v>0.753</v>
      </c>
      <c r="Y696">
        <v>0.03</v>
      </c>
      <c r="Z696">
        <v>73.726200000000006</v>
      </c>
      <c r="AA696">
        <v>15482.502</v>
      </c>
      <c r="AB696">
        <v>7784.2675989999998</v>
      </c>
      <c r="AC696">
        <v>7698.2344009999997</v>
      </c>
      <c r="AD696">
        <v>104.41653599999999</v>
      </c>
      <c r="AE696">
        <v>3</v>
      </c>
      <c r="AF696">
        <v>73.873800000000003</v>
      </c>
      <c r="AG696">
        <v>7632.1889190000002</v>
      </c>
      <c r="AH696">
        <v>7881.3090810000003</v>
      </c>
      <c r="AI696">
        <v>106.68612</v>
      </c>
      <c r="AJ696">
        <v>3.9</v>
      </c>
      <c r="AK696">
        <v>9332.1224330000005</v>
      </c>
      <c r="AL696">
        <v>9660.49</v>
      </c>
      <c r="AM696">
        <v>106.81535599999999</v>
      </c>
      <c r="AN696" t="s">
        <v>2131</v>
      </c>
      <c r="AO696" t="s">
        <v>2132</v>
      </c>
      <c r="AR696">
        <v>0</v>
      </c>
      <c r="AS696">
        <v>0</v>
      </c>
      <c r="AT696">
        <v>695</v>
      </c>
    </row>
    <row r="697" spans="1:46" x14ac:dyDescent="0.25">
      <c r="A697">
        <v>11</v>
      </c>
      <c r="B697">
        <v>1</v>
      </c>
      <c r="C697">
        <v>7406</v>
      </c>
      <c r="D697">
        <v>11001007406</v>
      </c>
      <c r="E697">
        <v>74.06</v>
      </c>
      <c r="F697" t="s">
        <v>2133</v>
      </c>
      <c r="G697" t="s">
        <v>47</v>
      </c>
      <c r="H697" t="s">
        <v>48</v>
      </c>
      <c r="I697">
        <v>369735</v>
      </c>
      <c r="J697">
        <v>0</v>
      </c>
      <c r="K697">
        <v>11001007406</v>
      </c>
      <c r="L697">
        <v>7406</v>
      </c>
      <c r="M697">
        <v>0</v>
      </c>
      <c r="N697">
        <v>7406</v>
      </c>
      <c r="O697">
        <v>38.6</v>
      </c>
      <c r="P697">
        <v>59</v>
      </c>
      <c r="Q697">
        <v>2.4</v>
      </c>
      <c r="R697">
        <v>3389</v>
      </c>
      <c r="S697">
        <v>0.22900000000000001</v>
      </c>
      <c r="T697">
        <v>0.437</v>
      </c>
      <c r="U697">
        <v>21484</v>
      </c>
      <c r="V697">
        <v>1</v>
      </c>
      <c r="W697">
        <v>1.7000000000000001E-2</v>
      </c>
      <c r="X697">
        <v>5.0999999999999997E-2</v>
      </c>
      <c r="Y697">
        <v>0.36199999999999999</v>
      </c>
      <c r="Z697">
        <v>1226.818</v>
      </c>
      <c r="AA697">
        <v>257631.78</v>
      </c>
      <c r="AB697">
        <v>144243.617551</v>
      </c>
      <c r="AC697">
        <v>113388.162449</v>
      </c>
      <c r="AD697">
        <v>92.424599999999998</v>
      </c>
      <c r="AE697">
        <v>36.200000000000003</v>
      </c>
      <c r="AF697">
        <v>1226.818</v>
      </c>
      <c r="AG697">
        <v>139381.82101799999</v>
      </c>
      <c r="AH697">
        <v>118249.958982</v>
      </c>
      <c r="AI697">
        <v>96.387531999999993</v>
      </c>
      <c r="AJ697">
        <v>35</v>
      </c>
      <c r="AK697">
        <v>110571.28725199999</v>
      </c>
      <c r="AL697">
        <v>141607.21</v>
      </c>
      <c r="AM697">
        <v>117.922482</v>
      </c>
      <c r="AN697" t="s">
        <v>2134</v>
      </c>
      <c r="AO697" t="s">
        <v>2135</v>
      </c>
      <c r="AR697">
        <v>0</v>
      </c>
      <c r="AS697">
        <v>0</v>
      </c>
      <c r="AT697">
        <v>696</v>
      </c>
    </row>
    <row r="698" spans="1:46" x14ac:dyDescent="0.25">
      <c r="A698">
        <v>51</v>
      </c>
      <c r="B698">
        <v>59</v>
      </c>
      <c r="C698">
        <v>450900</v>
      </c>
      <c r="D698">
        <v>51059450900</v>
      </c>
      <c r="E698">
        <v>4509</v>
      </c>
      <c r="F698" t="s">
        <v>2136</v>
      </c>
      <c r="G698" t="s">
        <v>47</v>
      </c>
      <c r="H698" t="s">
        <v>48</v>
      </c>
      <c r="I698">
        <v>1445057</v>
      </c>
      <c r="J698">
        <v>0</v>
      </c>
      <c r="K698">
        <v>51059450900</v>
      </c>
      <c r="L698">
        <v>450900</v>
      </c>
      <c r="M698">
        <v>0</v>
      </c>
      <c r="N698">
        <v>450900</v>
      </c>
      <c r="O698">
        <v>92.4</v>
      </c>
      <c r="P698">
        <v>7.1</v>
      </c>
      <c r="Q698">
        <v>0.4</v>
      </c>
      <c r="R698">
        <v>1624</v>
      </c>
      <c r="S698">
        <v>5.0999999999999997E-2</v>
      </c>
      <c r="T698">
        <v>2.3E-2</v>
      </c>
      <c r="U698">
        <v>140536</v>
      </c>
      <c r="V698">
        <v>4.0000000000000001E-3</v>
      </c>
      <c r="W698">
        <v>0.22900000000000001</v>
      </c>
      <c r="X698">
        <v>0.92900000000000005</v>
      </c>
      <c r="Y698">
        <v>7.0000000000000001E-3</v>
      </c>
      <c r="Z698">
        <v>11.356631999999999</v>
      </c>
      <c r="AA698">
        <v>2384.8927199999998</v>
      </c>
      <c r="AB698">
        <v>903.62768400000004</v>
      </c>
      <c r="AC698">
        <v>1481.265036</v>
      </c>
      <c r="AD698">
        <v>130.43171899999999</v>
      </c>
      <c r="AE698">
        <v>0.7</v>
      </c>
      <c r="AF698">
        <v>11.368</v>
      </c>
      <c r="AG698">
        <v>1118.1868340000001</v>
      </c>
      <c r="AH698">
        <v>1269.0931660000001</v>
      </c>
      <c r="AI698">
        <v>111.63733000000001</v>
      </c>
      <c r="AJ698">
        <v>2.2000000000000002</v>
      </c>
      <c r="AK698">
        <v>5526.9144530000003</v>
      </c>
      <c r="AL698">
        <v>1805.03</v>
      </c>
      <c r="AM698">
        <v>51.699191999999996</v>
      </c>
      <c r="AN698" t="s">
        <v>2137</v>
      </c>
      <c r="AO698" t="s">
        <v>2138</v>
      </c>
      <c r="AR698">
        <v>0</v>
      </c>
      <c r="AS698">
        <v>0</v>
      </c>
      <c r="AT698">
        <v>697</v>
      </c>
    </row>
    <row r="699" spans="1:46" x14ac:dyDescent="0.25">
      <c r="A699">
        <v>51</v>
      </c>
      <c r="B699">
        <v>59</v>
      </c>
      <c r="C699">
        <v>491705</v>
      </c>
      <c r="D699">
        <v>51059491705</v>
      </c>
      <c r="E699">
        <v>4917.05</v>
      </c>
      <c r="F699" t="s">
        <v>2139</v>
      </c>
      <c r="G699" t="s">
        <v>47</v>
      </c>
      <c r="H699" t="s">
        <v>48</v>
      </c>
      <c r="I699">
        <v>3786917</v>
      </c>
      <c r="J699">
        <v>29537</v>
      </c>
      <c r="K699">
        <v>51059491705</v>
      </c>
      <c r="L699">
        <v>491705</v>
      </c>
      <c r="M699">
        <v>0</v>
      </c>
      <c r="N699">
        <v>491705</v>
      </c>
      <c r="O699">
        <v>96.7</v>
      </c>
      <c r="P699">
        <v>3.4</v>
      </c>
      <c r="Q699">
        <v>0</v>
      </c>
      <c r="R699">
        <v>3410</v>
      </c>
      <c r="S699">
        <v>5.0999999999999997E-2</v>
      </c>
      <c r="T699">
        <v>5.1999999999999998E-2</v>
      </c>
      <c r="U699">
        <v>195455</v>
      </c>
      <c r="V699">
        <v>4.4999999999999998E-2</v>
      </c>
      <c r="W699">
        <v>8.5999999999999993E-2</v>
      </c>
      <c r="X699">
        <v>0.90800000000000003</v>
      </c>
      <c r="Y699">
        <v>2.1000000000000001E-2</v>
      </c>
      <c r="Z699">
        <v>71.681610000000006</v>
      </c>
      <c r="AA699">
        <v>15053.1381</v>
      </c>
      <c r="AB699">
        <v>13817.402096</v>
      </c>
      <c r="AC699">
        <v>1235.7360040000001</v>
      </c>
      <c r="AD699">
        <v>17.239232999999999</v>
      </c>
      <c r="AE699">
        <v>2.1</v>
      </c>
      <c r="AF699">
        <v>71.61</v>
      </c>
      <c r="AG699">
        <v>14287.110941000001</v>
      </c>
      <c r="AH699">
        <v>750.989059</v>
      </c>
      <c r="AI699">
        <v>10.487209</v>
      </c>
      <c r="AJ699">
        <v>4.4000000000000004</v>
      </c>
      <c r="AK699">
        <v>27741.602825999998</v>
      </c>
      <c r="AL699">
        <v>3110.76</v>
      </c>
      <c r="AM699">
        <v>21.173712999999999</v>
      </c>
      <c r="AN699" t="s">
        <v>2140</v>
      </c>
      <c r="AO699" t="s">
        <v>2141</v>
      </c>
      <c r="AR699">
        <v>0</v>
      </c>
      <c r="AS699">
        <v>0</v>
      </c>
      <c r="AT699">
        <v>698</v>
      </c>
    </row>
    <row r="700" spans="1:46" x14ac:dyDescent="0.25">
      <c r="A700">
        <v>51</v>
      </c>
      <c r="B700">
        <v>59</v>
      </c>
      <c r="C700">
        <v>451601</v>
      </c>
      <c r="D700">
        <v>51059451601</v>
      </c>
      <c r="E700">
        <v>4516.01</v>
      </c>
      <c r="F700" t="s">
        <v>2142</v>
      </c>
      <c r="G700" t="s">
        <v>47</v>
      </c>
      <c r="H700" t="s">
        <v>48</v>
      </c>
      <c r="I700">
        <v>966039</v>
      </c>
      <c r="J700">
        <v>0</v>
      </c>
      <c r="K700">
        <v>51059451601</v>
      </c>
      <c r="L700">
        <v>451601</v>
      </c>
      <c r="M700">
        <v>0</v>
      </c>
      <c r="N700">
        <v>451601</v>
      </c>
      <c r="O700">
        <v>61.7</v>
      </c>
      <c r="P700">
        <v>31.9</v>
      </c>
      <c r="Q700">
        <v>6.4</v>
      </c>
      <c r="R700">
        <v>5697</v>
      </c>
      <c r="S700">
        <v>0.115</v>
      </c>
      <c r="T700">
        <v>0.21</v>
      </c>
      <c r="U700">
        <v>47214</v>
      </c>
      <c r="V700">
        <v>4.3999999999999997E-2</v>
      </c>
      <c r="W700">
        <v>0.75700000000000001</v>
      </c>
      <c r="X700">
        <v>0.108</v>
      </c>
      <c r="Y700">
        <v>0.112</v>
      </c>
      <c r="Z700">
        <v>638.06399999999996</v>
      </c>
      <c r="AA700">
        <v>133993.44</v>
      </c>
      <c r="AB700">
        <v>95812.506464999999</v>
      </c>
      <c r="AC700">
        <v>38180.933534999996</v>
      </c>
      <c r="AD700">
        <v>59.838721</v>
      </c>
      <c r="AE700">
        <v>11.2</v>
      </c>
      <c r="AF700">
        <v>638.06399999999996</v>
      </c>
      <c r="AG700">
        <v>96443.361615000002</v>
      </c>
      <c r="AH700">
        <v>37550.078385000001</v>
      </c>
      <c r="AI700">
        <v>58.850019000000003</v>
      </c>
      <c r="AJ700">
        <v>16.399999999999999</v>
      </c>
      <c r="AK700">
        <v>137499.098681</v>
      </c>
      <c r="AL700">
        <v>58774.46</v>
      </c>
      <c r="AM700">
        <v>62.884867999999997</v>
      </c>
      <c r="AN700" t="s">
        <v>2143</v>
      </c>
      <c r="AO700" t="s">
        <v>2144</v>
      </c>
      <c r="AR700">
        <v>0</v>
      </c>
      <c r="AS700">
        <v>0</v>
      </c>
      <c r="AT700">
        <v>699</v>
      </c>
    </row>
    <row r="701" spans="1:46" x14ac:dyDescent="0.25">
      <c r="A701">
        <v>51</v>
      </c>
      <c r="B701">
        <v>600</v>
      </c>
      <c r="C701">
        <v>300400</v>
      </c>
      <c r="D701">
        <v>51600300400</v>
      </c>
      <c r="E701">
        <v>3004</v>
      </c>
      <c r="F701" t="s">
        <v>2145</v>
      </c>
      <c r="G701" t="s">
        <v>47</v>
      </c>
      <c r="H701" t="s">
        <v>48</v>
      </c>
      <c r="I701">
        <v>2017529</v>
      </c>
      <c r="J701">
        <v>0</v>
      </c>
      <c r="K701">
        <v>51600300400</v>
      </c>
      <c r="L701">
        <v>300400</v>
      </c>
      <c r="M701">
        <v>0</v>
      </c>
      <c r="N701">
        <v>300400</v>
      </c>
      <c r="O701">
        <v>89.8</v>
      </c>
      <c r="P701">
        <v>6</v>
      </c>
      <c r="Q701">
        <v>4.0999999999999996</v>
      </c>
      <c r="R701">
        <v>3871</v>
      </c>
      <c r="S701">
        <v>9.9000000000000005E-2</v>
      </c>
      <c r="T701">
        <v>7.1999999999999995E-2</v>
      </c>
      <c r="U701">
        <v>83333</v>
      </c>
      <c r="V701">
        <v>0.114</v>
      </c>
      <c r="W701">
        <v>0.189</v>
      </c>
      <c r="X701">
        <v>0.59799999999999998</v>
      </c>
      <c r="Y701">
        <v>0.106</v>
      </c>
      <c r="Z701">
        <v>409.91567400000002</v>
      </c>
      <c r="AA701">
        <v>86082.291540000006</v>
      </c>
      <c r="AB701">
        <v>51703.729692000001</v>
      </c>
      <c r="AC701">
        <v>34378.561847999998</v>
      </c>
      <c r="AD701">
        <v>83.867400000000004</v>
      </c>
      <c r="AE701">
        <v>10.6</v>
      </c>
      <c r="AF701">
        <v>410.73632600000002</v>
      </c>
      <c r="AG701">
        <v>58006.142831999998</v>
      </c>
      <c r="AH701">
        <v>28248.485627999999</v>
      </c>
      <c r="AI701">
        <v>68.775231000000005</v>
      </c>
      <c r="AJ701">
        <v>11.3</v>
      </c>
      <c r="AK701">
        <v>74825.434926999995</v>
      </c>
      <c r="AL701">
        <v>14850.24</v>
      </c>
      <c r="AM701">
        <v>34.775869</v>
      </c>
      <c r="AN701" t="s">
        <v>2146</v>
      </c>
      <c r="AO701" t="s">
        <v>2147</v>
      </c>
      <c r="AR701">
        <v>0</v>
      </c>
      <c r="AS701">
        <v>0</v>
      </c>
      <c r="AT701">
        <v>700</v>
      </c>
    </row>
    <row r="702" spans="1:46" x14ac:dyDescent="0.25">
      <c r="A702">
        <v>11</v>
      </c>
      <c r="B702">
        <v>1</v>
      </c>
      <c r="C702">
        <v>7408</v>
      </c>
      <c r="D702">
        <v>11001007408</v>
      </c>
      <c r="E702">
        <v>74.08</v>
      </c>
      <c r="F702" t="s">
        <v>2148</v>
      </c>
      <c r="G702" t="s">
        <v>47</v>
      </c>
      <c r="H702" t="s">
        <v>48</v>
      </c>
      <c r="I702">
        <v>382368</v>
      </c>
      <c r="J702">
        <v>58</v>
      </c>
      <c r="K702">
        <v>11001007408</v>
      </c>
      <c r="L702">
        <v>7408</v>
      </c>
      <c r="M702">
        <v>0</v>
      </c>
      <c r="N702">
        <v>7408</v>
      </c>
      <c r="O702">
        <v>45.6</v>
      </c>
      <c r="P702">
        <v>50.7</v>
      </c>
      <c r="Q702">
        <v>3.7</v>
      </c>
      <c r="R702">
        <v>3050</v>
      </c>
      <c r="S702">
        <v>0.215</v>
      </c>
      <c r="T702">
        <v>0.41699999999999998</v>
      </c>
      <c r="U702">
        <v>25058</v>
      </c>
      <c r="V702">
        <v>0.97599999999999998</v>
      </c>
      <c r="W702">
        <v>1.0999999999999999E-2</v>
      </c>
      <c r="X702">
        <v>6.9000000000000006E-2</v>
      </c>
      <c r="Y702">
        <v>0.34699999999999998</v>
      </c>
      <c r="Z702">
        <v>1058.3499999999999</v>
      </c>
      <c r="AA702">
        <v>222253.5</v>
      </c>
      <c r="AB702">
        <v>109162.449931</v>
      </c>
      <c r="AC702">
        <v>113091.050069</v>
      </c>
      <c r="AD702">
        <v>106.856002</v>
      </c>
      <c r="AE702">
        <v>34.700000000000003</v>
      </c>
      <c r="AF702">
        <v>1058.3499999999999</v>
      </c>
      <c r="AG702">
        <v>118513.72680800001</v>
      </c>
      <c r="AH702">
        <v>103739.77319199999</v>
      </c>
      <c r="AI702">
        <v>98.020289000000005</v>
      </c>
      <c r="AJ702">
        <v>40</v>
      </c>
      <c r="AK702">
        <v>118352.07043599999</v>
      </c>
      <c r="AL702">
        <v>165483.93</v>
      </c>
      <c r="AM702">
        <v>122.43558</v>
      </c>
      <c r="AN702" t="s">
        <v>2149</v>
      </c>
      <c r="AO702" t="s">
        <v>2150</v>
      </c>
      <c r="AR702">
        <v>0</v>
      </c>
      <c r="AS702">
        <v>0</v>
      </c>
      <c r="AT702">
        <v>701</v>
      </c>
    </row>
    <row r="703" spans="1:46" x14ac:dyDescent="0.25">
      <c r="A703">
        <v>51</v>
      </c>
      <c r="B703">
        <v>59</v>
      </c>
      <c r="C703">
        <v>491201</v>
      </c>
      <c r="D703">
        <v>51059491201</v>
      </c>
      <c r="E703">
        <v>4912.01</v>
      </c>
      <c r="F703" t="s">
        <v>2151</v>
      </c>
      <c r="G703" t="s">
        <v>47</v>
      </c>
      <c r="H703" t="s">
        <v>48</v>
      </c>
      <c r="I703">
        <v>2081271</v>
      </c>
      <c r="J703">
        <v>26466</v>
      </c>
      <c r="K703">
        <v>51059491201</v>
      </c>
      <c r="L703">
        <v>491201</v>
      </c>
      <c r="M703">
        <v>0</v>
      </c>
      <c r="N703">
        <v>491201</v>
      </c>
      <c r="O703">
        <v>97</v>
      </c>
      <c r="P703">
        <v>2.6</v>
      </c>
      <c r="Q703">
        <v>0.4</v>
      </c>
      <c r="R703">
        <v>5590</v>
      </c>
      <c r="S703">
        <v>2.4E-2</v>
      </c>
      <c r="T703">
        <v>0.03</v>
      </c>
      <c r="U703">
        <v>85966</v>
      </c>
      <c r="V703">
        <v>0.13300000000000001</v>
      </c>
      <c r="W703">
        <v>0.13600000000000001</v>
      </c>
      <c r="X703">
        <v>0.68600000000000005</v>
      </c>
      <c r="Y703">
        <v>0.06</v>
      </c>
      <c r="Z703">
        <v>335.4</v>
      </c>
      <c r="AA703">
        <v>70434</v>
      </c>
      <c r="AB703">
        <v>60148.652294</v>
      </c>
      <c r="AC703">
        <v>10285.347706</v>
      </c>
      <c r="AD703">
        <v>30.665914000000001</v>
      </c>
      <c r="AE703">
        <v>6</v>
      </c>
      <c r="AF703">
        <v>335.06459999999998</v>
      </c>
      <c r="AG703">
        <v>64000.913022000001</v>
      </c>
      <c r="AH703">
        <v>6362.6529780000001</v>
      </c>
      <c r="AI703">
        <v>18.989332000000001</v>
      </c>
      <c r="AJ703">
        <v>7.1</v>
      </c>
      <c r="AK703">
        <v>75273.843940999999</v>
      </c>
      <c r="AL703">
        <v>14812.38</v>
      </c>
      <c r="AM703">
        <v>34.529131999999997</v>
      </c>
      <c r="AN703" t="s">
        <v>2152</v>
      </c>
      <c r="AO703" t="s">
        <v>2153</v>
      </c>
      <c r="AR703">
        <v>0</v>
      </c>
      <c r="AS703">
        <v>0</v>
      </c>
      <c r="AT703">
        <v>702</v>
      </c>
    </row>
    <row r="704" spans="1:46" x14ac:dyDescent="0.25">
      <c r="A704">
        <v>51</v>
      </c>
      <c r="B704">
        <v>13</v>
      </c>
      <c r="C704">
        <v>102801</v>
      </c>
      <c r="D704">
        <v>51013102801</v>
      </c>
      <c r="E704">
        <v>1028.01</v>
      </c>
      <c r="F704" t="s">
        <v>2154</v>
      </c>
      <c r="G704" t="s">
        <v>47</v>
      </c>
      <c r="H704" t="s">
        <v>48</v>
      </c>
      <c r="I704">
        <v>1056916</v>
      </c>
      <c r="J704">
        <v>0</v>
      </c>
      <c r="K704">
        <v>51013102801</v>
      </c>
      <c r="L704">
        <v>102801</v>
      </c>
      <c r="M704">
        <v>0</v>
      </c>
      <c r="N704">
        <v>102801</v>
      </c>
      <c r="O704">
        <v>81.7</v>
      </c>
      <c r="P704">
        <v>17.8</v>
      </c>
      <c r="Q704">
        <v>0.6</v>
      </c>
      <c r="R704">
        <v>6766</v>
      </c>
      <c r="S704">
        <v>7.2999999999999995E-2</v>
      </c>
      <c r="T704">
        <v>0.14099999999999999</v>
      </c>
      <c r="U704">
        <v>66164</v>
      </c>
      <c r="V704">
        <v>0.19900000000000001</v>
      </c>
      <c r="W704">
        <v>0.35499999999999998</v>
      </c>
      <c r="X704">
        <v>0.46600000000000003</v>
      </c>
      <c r="Y704">
        <v>0.107</v>
      </c>
      <c r="Z704">
        <v>724.68596200000002</v>
      </c>
      <c r="AA704">
        <v>152184.05202</v>
      </c>
      <c r="AB704">
        <v>106762.12863399999</v>
      </c>
      <c r="AC704">
        <v>45421.923386000002</v>
      </c>
      <c r="AD704">
        <v>62.678077999999999</v>
      </c>
      <c r="AE704">
        <v>10.7</v>
      </c>
      <c r="AF704">
        <v>723.96199999999999</v>
      </c>
      <c r="AG704">
        <v>107937.604526</v>
      </c>
      <c r="AH704">
        <v>44094.415474000001</v>
      </c>
      <c r="AI704">
        <v>60.907086</v>
      </c>
      <c r="AJ704">
        <v>12.7</v>
      </c>
      <c r="AK704">
        <v>73305.619579000006</v>
      </c>
      <c r="AL704">
        <v>91061.59</v>
      </c>
      <c r="AM704">
        <v>116.34275599999999</v>
      </c>
      <c r="AN704" t="s">
        <v>2155</v>
      </c>
      <c r="AO704" t="s">
        <v>2156</v>
      </c>
      <c r="AR704">
        <v>0</v>
      </c>
      <c r="AS704">
        <v>0</v>
      </c>
      <c r="AT704">
        <v>703</v>
      </c>
    </row>
    <row r="705" spans="1:46" x14ac:dyDescent="0.25">
      <c r="A705">
        <v>51</v>
      </c>
      <c r="B705">
        <v>59</v>
      </c>
      <c r="C705">
        <v>440300</v>
      </c>
      <c r="D705">
        <v>51059440300</v>
      </c>
      <c r="E705">
        <v>4403</v>
      </c>
      <c r="F705" t="s">
        <v>2157</v>
      </c>
      <c r="G705" t="s">
        <v>47</v>
      </c>
      <c r="H705" t="s">
        <v>48</v>
      </c>
      <c r="I705">
        <v>3252881</v>
      </c>
      <c r="J705">
        <v>32776</v>
      </c>
      <c r="K705">
        <v>51059440300</v>
      </c>
      <c r="L705">
        <v>440300</v>
      </c>
      <c r="M705">
        <v>0</v>
      </c>
      <c r="N705">
        <v>440300</v>
      </c>
      <c r="O705">
        <v>91.7</v>
      </c>
      <c r="P705">
        <v>7.6</v>
      </c>
      <c r="Q705">
        <v>0.8</v>
      </c>
      <c r="R705">
        <v>2782</v>
      </c>
      <c r="S705">
        <v>4.2999999999999997E-2</v>
      </c>
      <c r="T705">
        <v>1.9E-2</v>
      </c>
      <c r="U705">
        <v>176667</v>
      </c>
      <c r="V705">
        <v>8.9999999999999993E-3</v>
      </c>
      <c r="W705">
        <v>3.7999999999999999E-2</v>
      </c>
      <c r="X705">
        <v>0.96799999999999997</v>
      </c>
      <c r="Y705">
        <v>1.4E-2</v>
      </c>
      <c r="Z705">
        <v>38.986947999999998</v>
      </c>
      <c r="AA705">
        <v>8187.2590799999998</v>
      </c>
      <c r="AB705">
        <v>2879.6399240000001</v>
      </c>
      <c r="AC705">
        <v>5307.6191559999997</v>
      </c>
      <c r="AD705">
        <v>136.13836000000001</v>
      </c>
      <c r="AE705">
        <v>1.4</v>
      </c>
      <c r="AF705">
        <v>38.948</v>
      </c>
      <c r="AG705">
        <v>3636.1011170000002</v>
      </c>
      <c r="AH705">
        <v>4542.9788829999998</v>
      </c>
      <c r="AI705">
        <v>116.642161</v>
      </c>
      <c r="AJ705">
        <v>0.7</v>
      </c>
      <c r="AK705">
        <v>3173.2515830000002</v>
      </c>
      <c r="AL705">
        <v>723.72</v>
      </c>
      <c r="AM705">
        <v>38.999752999999998</v>
      </c>
      <c r="AN705" t="s">
        <v>2158</v>
      </c>
      <c r="AO705" t="s">
        <v>2159</v>
      </c>
      <c r="AR705">
        <v>0</v>
      </c>
      <c r="AS705">
        <v>0</v>
      </c>
      <c r="AT705">
        <v>704</v>
      </c>
    </row>
    <row r="706" spans="1:46" x14ac:dyDescent="0.25">
      <c r="A706">
        <v>24</v>
      </c>
      <c r="B706">
        <v>33</v>
      </c>
      <c r="C706">
        <v>802103</v>
      </c>
      <c r="D706">
        <v>24033802103</v>
      </c>
      <c r="E706">
        <v>8021.03</v>
      </c>
      <c r="F706" t="s">
        <v>2160</v>
      </c>
      <c r="G706" t="s">
        <v>47</v>
      </c>
      <c r="H706" t="s">
        <v>48</v>
      </c>
      <c r="I706">
        <v>1887940</v>
      </c>
      <c r="J706">
        <v>4110</v>
      </c>
      <c r="K706">
        <v>24033802103</v>
      </c>
      <c r="L706">
        <v>802103</v>
      </c>
      <c r="M706">
        <v>0</v>
      </c>
      <c r="N706">
        <v>802103</v>
      </c>
      <c r="O706">
        <v>87.6</v>
      </c>
      <c r="P706">
        <v>11.3</v>
      </c>
      <c r="Q706">
        <v>1</v>
      </c>
      <c r="R706">
        <v>3208</v>
      </c>
      <c r="S706">
        <v>1.4E-2</v>
      </c>
      <c r="T706">
        <v>6.0999999999999999E-2</v>
      </c>
      <c r="U706">
        <v>82943</v>
      </c>
      <c r="V706">
        <v>0.76800000000000002</v>
      </c>
      <c r="W706">
        <v>7.6999999999999999E-2</v>
      </c>
      <c r="X706">
        <v>0.90100000000000002</v>
      </c>
      <c r="Y706">
        <v>0.104</v>
      </c>
      <c r="Z706">
        <v>333.29836799999998</v>
      </c>
      <c r="AA706">
        <v>69992.657279999999</v>
      </c>
      <c r="AB706">
        <v>43326.027288999998</v>
      </c>
      <c r="AC706">
        <v>26666.629991000002</v>
      </c>
      <c r="AD706">
        <v>80.008283000000006</v>
      </c>
      <c r="AE706">
        <v>10.4</v>
      </c>
      <c r="AF706">
        <v>333.96563200000003</v>
      </c>
      <c r="AG706">
        <v>41538.723063999998</v>
      </c>
      <c r="AH706">
        <v>28594.059656000001</v>
      </c>
      <c r="AI706">
        <v>85.619766999999996</v>
      </c>
      <c r="AJ706">
        <v>10.9</v>
      </c>
      <c r="AK706">
        <v>42674.873117000003</v>
      </c>
      <c r="AL706">
        <v>24415.72</v>
      </c>
      <c r="AM706">
        <v>76.423541999999998</v>
      </c>
      <c r="AN706" t="s">
        <v>2161</v>
      </c>
      <c r="AO706" t="s">
        <v>2162</v>
      </c>
      <c r="AR706">
        <v>0</v>
      </c>
      <c r="AS706">
        <v>0</v>
      </c>
      <c r="AT706">
        <v>705</v>
      </c>
    </row>
    <row r="707" spans="1:46" x14ac:dyDescent="0.25">
      <c r="A707">
        <v>24</v>
      </c>
      <c r="B707">
        <v>33</v>
      </c>
      <c r="C707">
        <v>801807</v>
      </c>
      <c r="D707">
        <v>24033801807</v>
      </c>
      <c r="E707">
        <v>8018.07</v>
      </c>
      <c r="F707" t="s">
        <v>2163</v>
      </c>
      <c r="G707" t="s">
        <v>47</v>
      </c>
      <c r="H707" t="s">
        <v>48</v>
      </c>
      <c r="I707">
        <v>2950811</v>
      </c>
      <c r="J707">
        <v>8754</v>
      </c>
      <c r="K707">
        <v>24033801807</v>
      </c>
      <c r="L707">
        <v>801807</v>
      </c>
      <c r="M707">
        <v>0</v>
      </c>
      <c r="N707">
        <v>801807</v>
      </c>
      <c r="O707">
        <v>75.7</v>
      </c>
      <c r="P707">
        <v>21.9</v>
      </c>
      <c r="Q707">
        <v>2.4</v>
      </c>
      <c r="R707">
        <v>4456</v>
      </c>
      <c r="S707">
        <v>0.12</v>
      </c>
      <c r="T707">
        <v>8.4000000000000005E-2</v>
      </c>
      <c r="U707">
        <v>54613</v>
      </c>
      <c r="V707">
        <v>0.96699999999999997</v>
      </c>
      <c r="W707">
        <v>3.2000000000000001E-2</v>
      </c>
      <c r="X707">
        <v>0.44400000000000001</v>
      </c>
      <c r="Y707">
        <v>0.24099999999999999</v>
      </c>
      <c r="Z707">
        <v>1073.896</v>
      </c>
      <c r="AA707">
        <v>225518.16</v>
      </c>
      <c r="AB707">
        <v>113536.024546</v>
      </c>
      <c r="AC707">
        <v>111982.135454</v>
      </c>
      <c r="AD707">
        <v>104.276518</v>
      </c>
      <c r="AE707">
        <v>24.1</v>
      </c>
      <c r="AF707">
        <v>1074.9698960000001</v>
      </c>
      <c r="AG707">
        <v>117207.021829</v>
      </c>
      <c r="AH707">
        <v>108536.65633100001</v>
      </c>
      <c r="AI707">
        <v>100.967159</v>
      </c>
      <c r="AJ707">
        <v>20.399999999999999</v>
      </c>
      <c r="AK707">
        <v>99873.479187999998</v>
      </c>
      <c r="AL707">
        <v>85023.96</v>
      </c>
      <c r="AM707">
        <v>96.567220000000006</v>
      </c>
      <c r="AN707" t="s">
        <v>2164</v>
      </c>
      <c r="AO707" t="s">
        <v>2165</v>
      </c>
      <c r="AR707">
        <v>0</v>
      </c>
      <c r="AS707">
        <v>0</v>
      </c>
      <c r="AT707">
        <v>706</v>
      </c>
    </row>
    <row r="708" spans="1:46" x14ac:dyDescent="0.25">
      <c r="A708">
        <v>51</v>
      </c>
      <c r="B708">
        <v>13</v>
      </c>
      <c r="C708">
        <v>102702</v>
      </c>
      <c r="D708">
        <v>51013102702</v>
      </c>
      <c r="E708">
        <v>1027.02</v>
      </c>
      <c r="F708" t="s">
        <v>2166</v>
      </c>
      <c r="G708" t="s">
        <v>47</v>
      </c>
      <c r="H708" t="s">
        <v>48</v>
      </c>
      <c r="I708">
        <v>284984</v>
      </c>
      <c r="J708">
        <v>0</v>
      </c>
      <c r="K708">
        <v>51013102702</v>
      </c>
      <c r="L708">
        <v>102702</v>
      </c>
      <c r="M708">
        <v>0</v>
      </c>
      <c r="N708">
        <v>102702</v>
      </c>
      <c r="O708">
        <v>82.2</v>
      </c>
      <c r="P708">
        <v>11.8</v>
      </c>
      <c r="Q708">
        <v>5.9</v>
      </c>
      <c r="R708">
        <v>1950</v>
      </c>
      <c r="S708">
        <v>7.4999999999999997E-2</v>
      </c>
      <c r="T708">
        <v>8.3000000000000004E-2</v>
      </c>
      <c r="U708">
        <v>100820</v>
      </c>
      <c r="V708">
        <v>0.17499999999999999</v>
      </c>
      <c r="W708">
        <v>0.28100000000000003</v>
      </c>
      <c r="X708">
        <v>0.64800000000000002</v>
      </c>
      <c r="Y708">
        <v>7.6999999999999999E-2</v>
      </c>
      <c r="Z708">
        <v>149.99985000000001</v>
      </c>
      <c r="AA708">
        <v>31499.968499999999</v>
      </c>
      <c r="AB708">
        <v>21694.352304</v>
      </c>
      <c r="AC708">
        <v>9805.6161960000009</v>
      </c>
      <c r="AD708">
        <v>65.370840000000001</v>
      </c>
      <c r="AE708">
        <v>7.7</v>
      </c>
      <c r="AF708">
        <v>150.30015</v>
      </c>
      <c r="AG708">
        <v>21331.187183999999</v>
      </c>
      <c r="AH708">
        <v>10231.844316000001</v>
      </c>
      <c r="AI708">
        <v>68.076075000000003</v>
      </c>
      <c r="AJ708">
        <v>10.3</v>
      </c>
      <c r="AK708">
        <v>21227.497536999999</v>
      </c>
      <c r="AL708">
        <v>19739.72</v>
      </c>
      <c r="AM708">
        <v>101.186796</v>
      </c>
      <c r="AN708" t="s">
        <v>2167</v>
      </c>
      <c r="AO708" t="s">
        <v>2168</v>
      </c>
      <c r="AR708">
        <v>0</v>
      </c>
      <c r="AS708">
        <v>0</v>
      </c>
      <c r="AT708">
        <v>707</v>
      </c>
    </row>
    <row r="709" spans="1:46" x14ac:dyDescent="0.25">
      <c r="A709">
        <v>24</v>
      </c>
      <c r="B709">
        <v>33</v>
      </c>
      <c r="C709">
        <v>802002</v>
      </c>
      <c r="D709">
        <v>24033802002</v>
      </c>
      <c r="E709">
        <v>8020.02</v>
      </c>
      <c r="F709" t="s">
        <v>2169</v>
      </c>
      <c r="G709" t="s">
        <v>47</v>
      </c>
      <c r="H709" t="s">
        <v>48</v>
      </c>
      <c r="I709">
        <v>1896638</v>
      </c>
      <c r="J709">
        <v>0</v>
      </c>
      <c r="K709">
        <v>24033802002</v>
      </c>
      <c r="L709">
        <v>802002</v>
      </c>
      <c r="M709">
        <v>0</v>
      </c>
      <c r="N709">
        <v>802002</v>
      </c>
      <c r="O709">
        <v>81.099999999999994</v>
      </c>
      <c r="P709">
        <v>17.8</v>
      </c>
      <c r="Q709">
        <v>1</v>
      </c>
      <c r="R709">
        <v>3583</v>
      </c>
      <c r="S709">
        <v>0.154</v>
      </c>
      <c r="T709">
        <v>0.1</v>
      </c>
      <c r="U709">
        <v>66500</v>
      </c>
      <c r="V709">
        <v>0.95699999999999996</v>
      </c>
      <c r="W709">
        <v>0.05</v>
      </c>
      <c r="X709">
        <v>0.71499999999999997</v>
      </c>
      <c r="Y709">
        <v>0.22600000000000001</v>
      </c>
      <c r="Z709">
        <v>808.94824200000005</v>
      </c>
      <c r="AA709">
        <v>169879.13081999999</v>
      </c>
      <c r="AB709">
        <v>81641.583822999994</v>
      </c>
      <c r="AC709">
        <v>88237.546996999998</v>
      </c>
      <c r="AD709">
        <v>109.076876</v>
      </c>
      <c r="AE709">
        <v>22.6</v>
      </c>
      <c r="AF709">
        <v>810.56775800000003</v>
      </c>
      <c r="AG709">
        <v>86079.902346000003</v>
      </c>
      <c r="AH709">
        <v>84139.326834000007</v>
      </c>
      <c r="AI709">
        <v>103.802953</v>
      </c>
      <c r="AJ709">
        <v>20.9</v>
      </c>
      <c r="AK709">
        <v>86862.800533000001</v>
      </c>
      <c r="AL709">
        <v>78909.73</v>
      </c>
      <c r="AM709">
        <v>99.962541000000002</v>
      </c>
      <c r="AN709" t="s">
        <v>2170</v>
      </c>
      <c r="AO709" t="s">
        <v>2171</v>
      </c>
      <c r="AR709">
        <v>0</v>
      </c>
      <c r="AS709">
        <v>0</v>
      </c>
      <c r="AT709">
        <v>708</v>
      </c>
    </row>
    <row r="710" spans="1:46" x14ac:dyDescent="0.25">
      <c r="A710">
        <v>11</v>
      </c>
      <c r="B710">
        <v>1</v>
      </c>
      <c r="C710">
        <v>7404</v>
      </c>
      <c r="D710">
        <v>11001007404</v>
      </c>
      <c r="E710">
        <v>74.040000000000006</v>
      </c>
      <c r="F710" t="s">
        <v>2172</v>
      </c>
      <c r="G710" t="s">
        <v>47</v>
      </c>
      <c r="H710" t="s">
        <v>48</v>
      </c>
      <c r="I710">
        <v>806734</v>
      </c>
      <c r="J710">
        <v>0</v>
      </c>
      <c r="K710">
        <v>11001007404</v>
      </c>
      <c r="L710">
        <v>7404</v>
      </c>
      <c r="M710">
        <v>0</v>
      </c>
      <c r="N710">
        <v>7404</v>
      </c>
      <c r="O710">
        <v>49.4</v>
      </c>
      <c r="P710">
        <v>50.6</v>
      </c>
      <c r="Q710">
        <v>0</v>
      </c>
      <c r="R710">
        <v>3425</v>
      </c>
      <c r="S710">
        <v>0.152</v>
      </c>
      <c r="T710">
        <v>0.43</v>
      </c>
      <c r="U710">
        <v>28347</v>
      </c>
      <c r="V710">
        <v>0.98799999999999999</v>
      </c>
      <c r="W710">
        <v>4.0000000000000001E-3</v>
      </c>
      <c r="X710">
        <v>0.23699999999999999</v>
      </c>
      <c r="Y710">
        <v>0.30099999999999999</v>
      </c>
      <c r="Z710">
        <v>1030.925</v>
      </c>
      <c r="AA710">
        <v>216494.25</v>
      </c>
      <c r="AB710">
        <v>110165.502377</v>
      </c>
      <c r="AC710">
        <v>106328.747623</v>
      </c>
      <c r="AD710">
        <v>103.139169</v>
      </c>
      <c r="AE710">
        <v>30.1</v>
      </c>
      <c r="AF710">
        <v>1030.925</v>
      </c>
      <c r="AG710">
        <v>105727.358334</v>
      </c>
      <c r="AH710">
        <v>110766.891666</v>
      </c>
      <c r="AI710">
        <v>107.44418</v>
      </c>
      <c r="AJ710">
        <v>28</v>
      </c>
      <c r="AK710">
        <v>84257.026446999997</v>
      </c>
      <c r="AL710">
        <v>120131.77</v>
      </c>
      <c r="AM710">
        <v>123.429818</v>
      </c>
      <c r="AN710" t="s">
        <v>2173</v>
      </c>
      <c r="AO710" t="s">
        <v>2174</v>
      </c>
      <c r="AR710">
        <v>0</v>
      </c>
      <c r="AS710">
        <v>0</v>
      </c>
      <c r="AT710">
        <v>709</v>
      </c>
    </row>
    <row r="711" spans="1:46" x14ac:dyDescent="0.25">
      <c r="A711">
        <v>51</v>
      </c>
      <c r="B711">
        <v>153</v>
      </c>
      <c r="C711">
        <v>901505</v>
      </c>
      <c r="D711">
        <v>51153901505</v>
      </c>
      <c r="E711">
        <v>9015.0499999999993</v>
      </c>
      <c r="F711" t="s">
        <v>2175</v>
      </c>
      <c r="G711" t="s">
        <v>47</v>
      </c>
      <c r="H711" t="s">
        <v>48</v>
      </c>
      <c r="I711">
        <v>6927307</v>
      </c>
      <c r="J711">
        <v>47684</v>
      </c>
      <c r="K711">
        <v>51153901505</v>
      </c>
      <c r="L711">
        <v>901505</v>
      </c>
      <c r="M711">
        <v>0</v>
      </c>
      <c r="N711">
        <v>901505</v>
      </c>
      <c r="O711">
        <v>95</v>
      </c>
      <c r="P711">
        <v>4.2</v>
      </c>
      <c r="Q711">
        <v>0.8</v>
      </c>
      <c r="R711">
        <v>7318</v>
      </c>
      <c r="S711">
        <v>5.5E-2</v>
      </c>
      <c r="T711">
        <v>1.7000000000000001E-2</v>
      </c>
      <c r="U711">
        <v>175446</v>
      </c>
      <c r="V711">
        <v>0.13400000000000001</v>
      </c>
      <c r="W711">
        <v>6.2E-2</v>
      </c>
      <c r="X711">
        <v>0.86199999999999999</v>
      </c>
      <c r="Y711">
        <v>3.9E-2</v>
      </c>
      <c r="Z711">
        <v>285.40199999999999</v>
      </c>
      <c r="AA711">
        <v>59934.42</v>
      </c>
      <c r="AB711">
        <v>53289.203017</v>
      </c>
      <c r="AC711">
        <v>6645.2169830000003</v>
      </c>
      <c r="AD711">
        <v>23.283709000000002</v>
      </c>
      <c r="AE711">
        <v>3.9</v>
      </c>
      <c r="AF711">
        <v>285.11659800000001</v>
      </c>
      <c r="AG711">
        <v>54933.129708</v>
      </c>
      <c r="AH711">
        <v>4941.3558720000001</v>
      </c>
      <c r="AI711">
        <v>17.331</v>
      </c>
      <c r="AJ711">
        <v>4.2</v>
      </c>
      <c r="AK711">
        <v>59663.516673999999</v>
      </c>
      <c r="AL711">
        <v>3178.98</v>
      </c>
      <c r="AM711">
        <v>10.623169000000001</v>
      </c>
      <c r="AN711" t="s">
        <v>2176</v>
      </c>
      <c r="AO711" t="s">
        <v>2177</v>
      </c>
      <c r="AR711">
        <v>0</v>
      </c>
      <c r="AS711">
        <v>0</v>
      </c>
      <c r="AT711">
        <v>710</v>
      </c>
    </row>
    <row r="712" spans="1:46" x14ac:dyDescent="0.25">
      <c r="A712">
        <v>51</v>
      </c>
      <c r="B712">
        <v>59</v>
      </c>
      <c r="C712">
        <v>450701</v>
      </c>
      <c r="D712">
        <v>51059450701</v>
      </c>
      <c r="E712">
        <v>4507.01</v>
      </c>
      <c r="F712" t="s">
        <v>2178</v>
      </c>
      <c r="G712" t="s">
        <v>47</v>
      </c>
      <c r="H712" t="s">
        <v>48</v>
      </c>
      <c r="I712">
        <v>2051337</v>
      </c>
      <c r="J712">
        <v>0</v>
      </c>
      <c r="K712">
        <v>51059450701</v>
      </c>
      <c r="L712">
        <v>450701</v>
      </c>
      <c r="M712">
        <v>0</v>
      </c>
      <c r="N712">
        <v>450701</v>
      </c>
      <c r="O712">
        <v>93.1</v>
      </c>
      <c r="P712">
        <v>6.9</v>
      </c>
      <c r="Q712">
        <v>0</v>
      </c>
      <c r="R712">
        <v>2902</v>
      </c>
      <c r="S712">
        <v>3.5999999999999997E-2</v>
      </c>
      <c r="T712">
        <v>4.5999999999999999E-2</v>
      </c>
      <c r="U712">
        <v>111061</v>
      </c>
      <c r="V712">
        <v>0.111</v>
      </c>
      <c r="W712">
        <v>0.11600000000000001</v>
      </c>
      <c r="X712">
        <v>0.80100000000000005</v>
      </c>
      <c r="Y712">
        <v>0.05</v>
      </c>
      <c r="Z712">
        <v>145.1</v>
      </c>
      <c r="AA712">
        <v>30471</v>
      </c>
      <c r="AB712">
        <v>10011.923129999999</v>
      </c>
      <c r="AC712">
        <v>20459.076870000001</v>
      </c>
      <c r="AD712">
        <v>140.999841</v>
      </c>
      <c r="AE712">
        <v>5</v>
      </c>
      <c r="AF712">
        <v>145.1</v>
      </c>
      <c r="AG712">
        <v>12746.068384</v>
      </c>
      <c r="AH712">
        <v>17724.931616000002</v>
      </c>
      <c r="AI712">
        <v>122.156662</v>
      </c>
      <c r="AJ712">
        <v>4.9000000000000004</v>
      </c>
      <c r="AK712">
        <v>21039.186382</v>
      </c>
      <c r="AL712">
        <v>6352.79</v>
      </c>
      <c r="AM712">
        <v>48.70355</v>
      </c>
      <c r="AN712" t="s">
        <v>2179</v>
      </c>
      <c r="AO712" t="s">
        <v>2180</v>
      </c>
      <c r="AR712">
        <v>0</v>
      </c>
      <c r="AS712">
        <v>0</v>
      </c>
      <c r="AT712">
        <v>711</v>
      </c>
    </row>
    <row r="713" spans="1:46" x14ac:dyDescent="0.25">
      <c r="A713">
        <v>51</v>
      </c>
      <c r="B713">
        <v>59</v>
      </c>
      <c r="C713">
        <v>450800</v>
      </c>
      <c r="D713">
        <v>51059450800</v>
      </c>
      <c r="E713">
        <v>4508</v>
      </c>
      <c r="F713" t="s">
        <v>2181</v>
      </c>
      <c r="G713" t="s">
        <v>47</v>
      </c>
      <c r="H713" t="s">
        <v>48</v>
      </c>
      <c r="I713">
        <v>2031819</v>
      </c>
      <c r="J713">
        <v>0</v>
      </c>
      <c r="K713">
        <v>51059450800</v>
      </c>
      <c r="L713">
        <v>450800</v>
      </c>
      <c r="M713">
        <v>0</v>
      </c>
      <c r="N713">
        <v>450800</v>
      </c>
      <c r="O713">
        <v>93.2</v>
      </c>
      <c r="P713">
        <v>5.7</v>
      </c>
      <c r="Q713">
        <v>1.1000000000000001</v>
      </c>
      <c r="R713">
        <v>3617</v>
      </c>
      <c r="S713">
        <v>7.9000000000000001E-2</v>
      </c>
      <c r="T713">
        <v>0.03</v>
      </c>
      <c r="U713">
        <v>83472</v>
      </c>
      <c r="V713">
        <v>7.4999999999999997E-2</v>
      </c>
      <c r="W713">
        <v>0.30299999999999999</v>
      </c>
      <c r="X713">
        <v>0.81899999999999995</v>
      </c>
      <c r="Y713">
        <v>4.5999999999999999E-2</v>
      </c>
      <c r="Z713">
        <v>166.38200000000001</v>
      </c>
      <c r="AA713">
        <v>34940.22</v>
      </c>
      <c r="AB713">
        <v>12201.714851000001</v>
      </c>
      <c r="AC713">
        <v>22738.505149000001</v>
      </c>
      <c r="AD713">
        <v>136.66445400000001</v>
      </c>
      <c r="AE713">
        <v>4.5999999999999996</v>
      </c>
      <c r="AF713">
        <v>166.548382</v>
      </c>
      <c r="AG713">
        <v>15058.702025000001</v>
      </c>
      <c r="AH713">
        <v>19916.458194999999</v>
      </c>
      <c r="AI713">
        <v>119.583619</v>
      </c>
      <c r="AJ713">
        <v>5.3</v>
      </c>
      <c r="AK713">
        <v>30249.497245999999</v>
      </c>
      <c r="AL713">
        <v>8972.6200000000008</v>
      </c>
      <c r="AM713">
        <v>48.040512999999997</v>
      </c>
      <c r="AN713" t="s">
        <v>2182</v>
      </c>
      <c r="AO713" t="s">
        <v>2183</v>
      </c>
      <c r="AR713">
        <v>0</v>
      </c>
      <c r="AS713">
        <v>0</v>
      </c>
      <c r="AT713">
        <v>712</v>
      </c>
    </row>
    <row r="714" spans="1:46" x14ac:dyDescent="0.25">
      <c r="A714">
        <v>51</v>
      </c>
      <c r="B714">
        <v>13</v>
      </c>
      <c r="C714">
        <v>103800</v>
      </c>
      <c r="D714">
        <v>51013103800</v>
      </c>
      <c r="E714">
        <v>1038</v>
      </c>
      <c r="F714" t="s">
        <v>2184</v>
      </c>
      <c r="G714" t="s">
        <v>47</v>
      </c>
      <c r="H714" t="s">
        <v>48</v>
      </c>
      <c r="I714">
        <v>883635</v>
      </c>
      <c r="J714">
        <v>0</v>
      </c>
      <c r="K714">
        <v>51013103800</v>
      </c>
      <c r="L714">
        <v>103800</v>
      </c>
      <c r="M714">
        <v>0</v>
      </c>
      <c r="N714">
        <v>103800</v>
      </c>
      <c r="O714">
        <v>75.7</v>
      </c>
      <c r="P714">
        <v>23.7</v>
      </c>
      <c r="Q714">
        <v>0.6</v>
      </c>
      <c r="R714">
        <v>4550</v>
      </c>
      <c r="S714">
        <v>5.5E-2</v>
      </c>
      <c r="T714">
        <v>5.5E-2</v>
      </c>
      <c r="U714">
        <v>90011</v>
      </c>
      <c r="V714">
        <v>0.216</v>
      </c>
      <c r="W714">
        <v>0.13100000000000001</v>
      </c>
      <c r="X714">
        <v>0.22</v>
      </c>
      <c r="Y714">
        <v>0.13400000000000001</v>
      </c>
      <c r="Z714">
        <v>609.70000000000005</v>
      </c>
      <c r="AA714">
        <v>128037</v>
      </c>
      <c r="AB714">
        <v>78158.015146999998</v>
      </c>
      <c r="AC714">
        <v>49878.984853000002</v>
      </c>
      <c r="AD714">
        <v>81.809061999999997</v>
      </c>
      <c r="AE714">
        <v>13.4</v>
      </c>
      <c r="AF714">
        <v>609.70000000000005</v>
      </c>
      <c r="AG714">
        <v>73630.038614999998</v>
      </c>
      <c r="AH714">
        <v>54406.961385000002</v>
      </c>
      <c r="AI714">
        <v>89.235625999999996</v>
      </c>
      <c r="AJ714">
        <v>13.4</v>
      </c>
      <c r="AK714">
        <v>61802.699460999997</v>
      </c>
      <c r="AL714">
        <v>65671.5</v>
      </c>
      <c r="AM714">
        <v>108.186716</v>
      </c>
      <c r="AN714" t="s">
        <v>2185</v>
      </c>
      <c r="AO714" t="s">
        <v>2186</v>
      </c>
      <c r="AR714">
        <v>0</v>
      </c>
      <c r="AS714">
        <v>0</v>
      </c>
      <c r="AT714">
        <v>713</v>
      </c>
    </row>
    <row r="715" spans="1:46" x14ac:dyDescent="0.25">
      <c r="A715">
        <v>51</v>
      </c>
      <c r="B715">
        <v>59</v>
      </c>
      <c r="C715">
        <v>491501</v>
      </c>
      <c r="D715">
        <v>51059491501</v>
      </c>
      <c r="E715">
        <v>4915.01</v>
      </c>
      <c r="F715" t="s">
        <v>2187</v>
      </c>
      <c r="G715" t="s">
        <v>47</v>
      </c>
      <c r="H715" t="s">
        <v>48</v>
      </c>
      <c r="I715">
        <v>2562134</v>
      </c>
      <c r="J715">
        <v>5899</v>
      </c>
      <c r="K715">
        <v>51059491501</v>
      </c>
      <c r="L715">
        <v>491501</v>
      </c>
      <c r="M715">
        <v>0</v>
      </c>
      <c r="N715">
        <v>491501</v>
      </c>
      <c r="O715">
        <v>94.8</v>
      </c>
      <c r="P715">
        <v>5.3</v>
      </c>
      <c r="Q715">
        <v>0</v>
      </c>
      <c r="R715">
        <v>7047</v>
      </c>
      <c r="S715">
        <v>2.8000000000000001E-2</v>
      </c>
      <c r="T715">
        <v>2.3E-2</v>
      </c>
      <c r="U715">
        <v>112236</v>
      </c>
      <c r="V715">
        <v>5.1999999999999998E-2</v>
      </c>
      <c r="W715">
        <v>4.9000000000000002E-2</v>
      </c>
      <c r="X715">
        <v>0.746</v>
      </c>
      <c r="Y715">
        <v>5.1999999999999998E-2</v>
      </c>
      <c r="Z715">
        <v>366.81044400000002</v>
      </c>
      <c r="AA715">
        <v>77030.193239999993</v>
      </c>
      <c r="AB715">
        <v>67837.781887999998</v>
      </c>
      <c r="AC715">
        <v>9192.4113519999992</v>
      </c>
      <c r="AD715">
        <v>25.060386000000001</v>
      </c>
      <c r="AE715">
        <v>5.2</v>
      </c>
      <c r="AF715">
        <v>366.81044400000002</v>
      </c>
      <c r="AG715">
        <v>71858.735115000003</v>
      </c>
      <c r="AH715">
        <v>5171.4581250000001</v>
      </c>
      <c r="AI715">
        <v>14.098447999999999</v>
      </c>
      <c r="AJ715">
        <v>5.8</v>
      </c>
      <c r="AK715">
        <v>63820.244870000002</v>
      </c>
      <c r="AL715">
        <v>13924.7</v>
      </c>
      <c r="AM715">
        <v>37.612557000000002</v>
      </c>
      <c r="AN715" t="s">
        <v>2188</v>
      </c>
      <c r="AO715" t="s">
        <v>2189</v>
      </c>
      <c r="AR715">
        <v>0</v>
      </c>
      <c r="AS715">
        <v>0</v>
      </c>
      <c r="AT715">
        <v>714</v>
      </c>
    </row>
    <row r="716" spans="1:46" x14ac:dyDescent="0.25">
      <c r="A716">
        <v>24</v>
      </c>
      <c r="B716">
        <v>33</v>
      </c>
      <c r="C716">
        <v>801908</v>
      </c>
      <c r="D716">
        <v>24033801908</v>
      </c>
      <c r="E716">
        <v>8019.08</v>
      </c>
      <c r="F716" t="s">
        <v>2190</v>
      </c>
      <c r="G716" t="s">
        <v>47</v>
      </c>
      <c r="H716" t="s">
        <v>48</v>
      </c>
      <c r="I716">
        <v>1556586</v>
      </c>
      <c r="J716">
        <v>0</v>
      </c>
      <c r="K716">
        <v>24033801908</v>
      </c>
      <c r="L716">
        <v>801908</v>
      </c>
      <c r="M716">
        <v>0</v>
      </c>
      <c r="N716">
        <v>801908</v>
      </c>
      <c r="O716">
        <v>62.3</v>
      </c>
      <c r="P716">
        <v>35.799999999999997</v>
      </c>
      <c r="Q716">
        <v>1.9</v>
      </c>
      <c r="R716">
        <v>3661</v>
      </c>
      <c r="S716">
        <v>9.8000000000000004E-2</v>
      </c>
      <c r="T716">
        <v>0.151</v>
      </c>
      <c r="U716">
        <v>52123</v>
      </c>
      <c r="V716">
        <v>0.96099999999999997</v>
      </c>
      <c r="W716">
        <v>0</v>
      </c>
      <c r="X716">
        <v>0.16200000000000001</v>
      </c>
      <c r="Y716">
        <v>0.27500000000000002</v>
      </c>
      <c r="Z716">
        <v>1006.775</v>
      </c>
      <c r="AA716">
        <v>211422.75</v>
      </c>
      <c r="AB716">
        <v>113005.929095</v>
      </c>
      <c r="AC716">
        <v>98416.820905</v>
      </c>
      <c r="AD716">
        <v>97.754534000000007</v>
      </c>
      <c r="AE716">
        <v>27.5</v>
      </c>
      <c r="AF716">
        <v>1006.775</v>
      </c>
      <c r="AG716">
        <v>116607.91831199999</v>
      </c>
      <c r="AH716">
        <v>94814.831688000006</v>
      </c>
      <c r="AI716">
        <v>94.176783999999998</v>
      </c>
      <c r="AJ716">
        <v>23.8</v>
      </c>
      <c r="AK716">
        <v>72487.558076000001</v>
      </c>
      <c r="AL716">
        <v>106390.86</v>
      </c>
      <c r="AM716">
        <v>124.90093</v>
      </c>
      <c r="AN716" t="s">
        <v>2191</v>
      </c>
      <c r="AO716" t="s">
        <v>2192</v>
      </c>
      <c r="AR716">
        <v>0</v>
      </c>
      <c r="AS716">
        <v>0</v>
      </c>
      <c r="AT716">
        <v>715</v>
      </c>
    </row>
    <row r="717" spans="1:46" x14ac:dyDescent="0.25">
      <c r="A717">
        <v>24</v>
      </c>
      <c r="B717">
        <v>33</v>
      </c>
      <c r="C717">
        <v>801805</v>
      </c>
      <c r="D717">
        <v>24033801805</v>
      </c>
      <c r="E717">
        <v>8018.05</v>
      </c>
      <c r="F717" t="s">
        <v>2193</v>
      </c>
      <c r="G717" t="s">
        <v>47</v>
      </c>
      <c r="H717" t="s">
        <v>48</v>
      </c>
      <c r="I717">
        <v>689391</v>
      </c>
      <c r="J717">
        <v>0</v>
      </c>
      <c r="K717">
        <v>24033801805</v>
      </c>
      <c r="L717">
        <v>801805</v>
      </c>
      <c r="M717">
        <v>0</v>
      </c>
      <c r="N717">
        <v>801805</v>
      </c>
      <c r="O717">
        <v>53.1</v>
      </c>
      <c r="P717">
        <v>47</v>
      </c>
      <c r="Q717">
        <v>0</v>
      </c>
      <c r="R717">
        <v>2269</v>
      </c>
      <c r="S717">
        <v>0.17799999999999999</v>
      </c>
      <c r="T717">
        <v>0.13300000000000001</v>
      </c>
      <c r="U717">
        <v>42099</v>
      </c>
      <c r="V717">
        <v>0.94599999999999995</v>
      </c>
      <c r="W717">
        <v>3.0000000000000001E-3</v>
      </c>
      <c r="X717">
        <v>0.373</v>
      </c>
      <c r="Y717">
        <v>0.29199999999999998</v>
      </c>
      <c r="Z717">
        <v>663.21054800000002</v>
      </c>
      <c r="AA717">
        <v>139274.21507999999</v>
      </c>
      <c r="AB717">
        <v>71541.264874999993</v>
      </c>
      <c r="AC717">
        <v>67732.950205000001</v>
      </c>
      <c r="AD717">
        <v>102.12888</v>
      </c>
      <c r="AE717">
        <v>29.2</v>
      </c>
      <c r="AF717">
        <v>662.548</v>
      </c>
      <c r="AG717">
        <v>71053.491118999998</v>
      </c>
      <c r="AH717">
        <v>68081.588881000003</v>
      </c>
      <c r="AI717">
        <v>102.757217</v>
      </c>
      <c r="AJ717">
        <v>25.5</v>
      </c>
      <c r="AK717">
        <v>57315.879064000001</v>
      </c>
      <c r="AL717">
        <v>74363.570000000007</v>
      </c>
      <c r="AM717">
        <v>118.593675</v>
      </c>
      <c r="AN717" t="s">
        <v>2194</v>
      </c>
      <c r="AO717" t="s">
        <v>2195</v>
      </c>
      <c r="AR717">
        <v>0</v>
      </c>
      <c r="AS717">
        <v>0</v>
      </c>
      <c r="AT717">
        <v>716</v>
      </c>
    </row>
    <row r="718" spans="1:46" x14ac:dyDescent="0.25">
      <c r="A718">
        <v>51</v>
      </c>
      <c r="B718">
        <v>59</v>
      </c>
      <c r="C718">
        <v>440600</v>
      </c>
      <c r="D718">
        <v>51059440600</v>
      </c>
      <c r="E718">
        <v>4406</v>
      </c>
      <c r="F718" t="s">
        <v>2196</v>
      </c>
      <c r="G718" t="s">
        <v>47</v>
      </c>
      <c r="H718" t="s">
        <v>48</v>
      </c>
      <c r="I718">
        <v>3469797</v>
      </c>
      <c r="J718">
        <v>22496</v>
      </c>
      <c r="K718">
        <v>51059440600</v>
      </c>
      <c r="L718">
        <v>440600</v>
      </c>
      <c r="M718">
        <v>0</v>
      </c>
      <c r="N718">
        <v>440600</v>
      </c>
      <c r="O718">
        <v>82.1</v>
      </c>
      <c r="P718">
        <v>11.8</v>
      </c>
      <c r="Q718">
        <v>6.1</v>
      </c>
      <c r="R718">
        <v>3239</v>
      </c>
      <c r="S718">
        <v>8.1000000000000003E-2</v>
      </c>
      <c r="T718">
        <v>3.5000000000000003E-2</v>
      </c>
      <c r="U718">
        <v>90781</v>
      </c>
      <c r="V718">
        <v>1.7999999999999999E-2</v>
      </c>
      <c r="W718">
        <v>0.25</v>
      </c>
      <c r="X718">
        <v>0.94699999999999995</v>
      </c>
      <c r="Y718">
        <v>3.5999999999999997E-2</v>
      </c>
      <c r="Z718">
        <v>116.604</v>
      </c>
      <c r="AA718">
        <v>24486.84</v>
      </c>
      <c r="AB718">
        <v>23374.542738</v>
      </c>
      <c r="AC718">
        <v>1112.297262</v>
      </c>
      <c r="AD718">
        <v>9.5390999999999995</v>
      </c>
      <c r="AE718">
        <v>3.6</v>
      </c>
      <c r="AF718">
        <v>116.604</v>
      </c>
      <c r="AG718">
        <v>23398.025062000001</v>
      </c>
      <c r="AH718">
        <v>1088.814938</v>
      </c>
      <c r="AI718">
        <v>9.3377149999999993</v>
      </c>
      <c r="AJ718">
        <v>5.4</v>
      </c>
      <c r="AK718">
        <v>30969.197488999998</v>
      </c>
      <c r="AL718">
        <v>6418.78</v>
      </c>
      <c r="AM718">
        <v>36.052877000000002</v>
      </c>
      <c r="AN718" t="s">
        <v>2197</v>
      </c>
      <c r="AO718" t="s">
        <v>2198</v>
      </c>
      <c r="AR718">
        <v>0</v>
      </c>
      <c r="AS718">
        <v>0</v>
      </c>
      <c r="AT718">
        <v>717</v>
      </c>
    </row>
    <row r="719" spans="1:46" x14ac:dyDescent="0.25">
      <c r="A719">
        <v>51</v>
      </c>
      <c r="B719">
        <v>13</v>
      </c>
      <c r="C719">
        <v>102802</v>
      </c>
      <c r="D719">
        <v>51013102802</v>
      </c>
      <c r="E719">
        <v>1028.02</v>
      </c>
      <c r="F719" t="s">
        <v>2199</v>
      </c>
      <c r="G719" t="s">
        <v>47</v>
      </c>
      <c r="H719" t="s">
        <v>48</v>
      </c>
      <c r="I719">
        <v>736370</v>
      </c>
      <c r="J719">
        <v>0</v>
      </c>
      <c r="K719">
        <v>51013102802</v>
      </c>
      <c r="L719">
        <v>102802</v>
      </c>
      <c r="M719">
        <v>0</v>
      </c>
      <c r="N719">
        <v>102802</v>
      </c>
      <c r="O719">
        <v>85.3</v>
      </c>
      <c r="P719">
        <v>14.7</v>
      </c>
      <c r="Q719">
        <v>0</v>
      </c>
      <c r="R719">
        <v>1123</v>
      </c>
      <c r="S719">
        <v>0.01</v>
      </c>
      <c r="T719">
        <v>3.5999999999999997E-2</v>
      </c>
      <c r="U719">
        <v>137746</v>
      </c>
      <c r="V719">
        <v>6.7000000000000004E-2</v>
      </c>
      <c r="W719">
        <v>3.9E-2</v>
      </c>
      <c r="X719">
        <v>0.879</v>
      </c>
      <c r="Y719">
        <v>2.5999999999999999E-2</v>
      </c>
      <c r="Z719">
        <v>29.198</v>
      </c>
      <c r="AA719">
        <v>6131.58</v>
      </c>
      <c r="AB719">
        <v>4217.8566330000003</v>
      </c>
      <c r="AC719">
        <v>1913.7233670000001</v>
      </c>
      <c r="AD719">
        <v>65.542961000000005</v>
      </c>
      <c r="AE719">
        <v>2.6</v>
      </c>
      <c r="AF719">
        <v>29.168801999999999</v>
      </c>
      <c r="AG719">
        <v>4260.0599689999999</v>
      </c>
      <c r="AH719">
        <v>1865.388451</v>
      </c>
      <c r="AI719">
        <v>63.951492999999999</v>
      </c>
      <c r="AJ719">
        <v>3.3</v>
      </c>
      <c r="AK719">
        <v>4203.8380719999996</v>
      </c>
      <c r="AL719">
        <v>3398.37</v>
      </c>
      <c r="AM719">
        <v>93.875084000000001</v>
      </c>
      <c r="AN719" t="s">
        <v>2200</v>
      </c>
      <c r="AO719" t="s">
        <v>2201</v>
      </c>
      <c r="AR719">
        <v>0</v>
      </c>
      <c r="AS719">
        <v>0</v>
      </c>
      <c r="AT719">
        <v>718</v>
      </c>
    </row>
    <row r="720" spans="1:46" x14ac:dyDescent="0.25">
      <c r="A720">
        <v>51</v>
      </c>
      <c r="B720">
        <v>59</v>
      </c>
      <c r="C720">
        <v>490502</v>
      </c>
      <c r="D720">
        <v>51059490502</v>
      </c>
      <c r="E720">
        <v>4905.0200000000004</v>
      </c>
      <c r="F720" t="s">
        <v>2202</v>
      </c>
      <c r="G720" t="s">
        <v>47</v>
      </c>
      <c r="H720" t="s">
        <v>48</v>
      </c>
      <c r="I720">
        <v>9692362</v>
      </c>
      <c r="J720">
        <v>40514</v>
      </c>
      <c r="K720">
        <v>51059490502</v>
      </c>
      <c r="L720">
        <v>490502</v>
      </c>
      <c r="M720">
        <v>0</v>
      </c>
      <c r="N720">
        <v>490502</v>
      </c>
      <c r="O720">
        <v>92.7</v>
      </c>
      <c r="P720">
        <v>7.2</v>
      </c>
      <c r="Q720">
        <v>0</v>
      </c>
      <c r="R720">
        <v>6384</v>
      </c>
      <c r="S720">
        <v>8.4000000000000005E-2</v>
      </c>
      <c r="T720">
        <v>1.7999999999999999E-2</v>
      </c>
      <c r="U720">
        <v>171538</v>
      </c>
      <c r="V720">
        <v>4.7E-2</v>
      </c>
      <c r="W720">
        <v>3.7999999999999999E-2</v>
      </c>
      <c r="X720">
        <v>0.88700000000000001</v>
      </c>
      <c r="Y720">
        <v>4.8000000000000001E-2</v>
      </c>
      <c r="Z720">
        <v>306.12556799999999</v>
      </c>
      <c r="AA720">
        <v>64286.369279999999</v>
      </c>
      <c r="AB720">
        <v>59686.384274999997</v>
      </c>
      <c r="AC720">
        <v>4599.9850049999995</v>
      </c>
      <c r="AD720">
        <v>15.026465</v>
      </c>
      <c r="AE720">
        <v>4.8</v>
      </c>
      <c r="AF720">
        <v>306.43200000000002</v>
      </c>
      <c r="AG720">
        <v>61455.546402</v>
      </c>
      <c r="AH720">
        <v>2895.1735979999999</v>
      </c>
      <c r="AI720">
        <v>9.4480129999999996</v>
      </c>
      <c r="AJ720">
        <v>3.9</v>
      </c>
      <c r="AK720">
        <v>47504.282637999997</v>
      </c>
      <c r="AL720">
        <v>4272.8999999999996</v>
      </c>
      <c r="AM720">
        <v>17.330192</v>
      </c>
      <c r="AN720" t="s">
        <v>2203</v>
      </c>
      <c r="AO720" t="s">
        <v>2204</v>
      </c>
      <c r="AR720">
        <v>0</v>
      </c>
      <c r="AS720">
        <v>0</v>
      </c>
      <c r="AT720">
        <v>719</v>
      </c>
    </row>
    <row r="721" spans="1:46" x14ac:dyDescent="0.25">
      <c r="A721">
        <v>11</v>
      </c>
      <c r="B721">
        <v>1</v>
      </c>
      <c r="C721">
        <v>7403</v>
      </c>
      <c r="D721">
        <v>11001007403</v>
      </c>
      <c r="E721">
        <v>74.03</v>
      </c>
      <c r="F721" t="s">
        <v>2205</v>
      </c>
      <c r="G721" t="s">
        <v>47</v>
      </c>
      <c r="H721" t="s">
        <v>48</v>
      </c>
      <c r="I721">
        <v>326137</v>
      </c>
      <c r="J721">
        <v>0</v>
      </c>
      <c r="K721">
        <v>11001007403</v>
      </c>
      <c r="L721">
        <v>7403</v>
      </c>
      <c r="M721">
        <v>0</v>
      </c>
      <c r="N721">
        <v>7403</v>
      </c>
      <c r="O721">
        <v>30.7</v>
      </c>
      <c r="P721">
        <v>67.2</v>
      </c>
      <c r="Q721">
        <v>2.1</v>
      </c>
      <c r="R721">
        <v>3412</v>
      </c>
      <c r="S721">
        <v>0.22500000000000001</v>
      </c>
      <c r="T721">
        <v>0.36899999999999999</v>
      </c>
      <c r="U721">
        <v>27652</v>
      </c>
      <c r="V721">
        <v>0.98499999999999999</v>
      </c>
      <c r="W721">
        <v>3.3000000000000002E-2</v>
      </c>
      <c r="X721">
        <v>5.1999999999999998E-2</v>
      </c>
      <c r="Y721">
        <v>0.34300000000000003</v>
      </c>
      <c r="Z721">
        <v>1170.316</v>
      </c>
      <c r="AA721">
        <v>245766.36</v>
      </c>
      <c r="AB721">
        <v>135239.83513399999</v>
      </c>
      <c r="AC721">
        <v>110526.52486600001</v>
      </c>
      <c r="AD721">
        <v>94.441608000000002</v>
      </c>
      <c r="AE721">
        <v>34.299999999999997</v>
      </c>
      <c r="AF721">
        <v>1169.1456840000001</v>
      </c>
      <c r="AG721">
        <v>132450.70323499999</v>
      </c>
      <c r="AH721">
        <v>113069.890405</v>
      </c>
      <c r="AI721">
        <v>96.711549000000005</v>
      </c>
      <c r="AJ721">
        <v>31</v>
      </c>
      <c r="AK721">
        <v>89643.746912000002</v>
      </c>
      <c r="AL721">
        <v>123428.55</v>
      </c>
      <c r="AM721">
        <v>121.648831</v>
      </c>
      <c r="AN721" t="s">
        <v>2206</v>
      </c>
      <c r="AO721" t="s">
        <v>2207</v>
      </c>
      <c r="AR721">
        <v>0</v>
      </c>
      <c r="AS721">
        <v>0</v>
      </c>
      <c r="AT721">
        <v>720</v>
      </c>
    </row>
    <row r="722" spans="1:46" x14ac:dyDescent="0.25">
      <c r="A722">
        <v>51</v>
      </c>
      <c r="B722">
        <v>59</v>
      </c>
      <c r="C722">
        <v>452700</v>
      </c>
      <c r="D722">
        <v>51059452700</v>
      </c>
      <c r="E722">
        <v>4527</v>
      </c>
      <c r="F722" t="s">
        <v>2208</v>
      </c>
      <c r="G722" t="s">
        <v>47</v>
      </c>
      <c r="H722" t="s">
        <v>48</v>
      </c>
      <c r="I722">
        <v>1287304</v>
      </c>
      <c r="J722">
        <v>160</v>
      </c>
      <c r="K722">
        <v>51059452700</v>
      </c>
      <c r="L722">
        <v>452700</v>
      </c>
      <c r="M722">
        <v>0</v>
      </c>
      <c r="N722">
        <v>452700</v>
      </c>
      <c r="O722">
        <v>82.7</v>
      </c>
      <c r="P722">
        <v>14.9</v>
      </c>
      <c r="Q722">
        <v>2.5</v>
      </c>
      <c r="R722">
        <v>5359</v>
      </c>
      <c r="S722">
        <v>7.1999999999999995E-2</v>
      </c>
      <c r="T722">
        <v>0.156</v>
      </c>
      <c r="U722">
        <v>64375</v>
      </c>
      <c r="V722">
        <v>0.29199999999999998</v>
      </c>
      <c r="W722">
        <v>0.313</v>
      </c>
      <c r="X722">
        <v>0.38400000000000001</v>
      </c>
      <c r="Y722">
        <v>0.13200000000000001</v>
      </c>
      <c r="Z722">
        <v>708.09538799999996</v>
      </c>
      <c r="AA722">
        <v>148700.03148000001</v>
      </c>
      <c r="AB722">
        <v>102374.29573300001</v>
      </c>
      <c r="AC722">
        <v>46325.735746999999</v>
      </c>
      <c r="AD722">
        <v>65.423016000000004</v>
      </c>
      <c r="AE722">
        <v>13.2</v>
      </c>
      <c r="AF722">
        <v>706.680612</v>
      </c>
      <c r="AG722">
        <v>103814.916621</v>
      </c>
      <c r="AH722">
        <v>44588.011898999997</v>
      </c>
      <c r="AI722">
        <v>63.094997999999997</v>
      </c>
      <c r="AJ722">
        <v>14.3</v>
      </c>
      <c r="AK722">
        <v>110398.764649</v>
      </c>
      <c r="AL722">
        <v>50051.53</v>
      </c>
      <c r="AM722">
        <v>65.508266000000006</v>
      </c>
      <c r="AN722" t="s">
        <v>2209</v>
      </c>
      <c r="AO722" t="s">
        <v>2210</v>
      </c>
      <c r="AR722">
        <v>0</v>
      </c>
      <c r="AS722">
        <v>0</v>
      </c>
      <c r="AT722">
        <v>721</v>
      </c>
    </row>
    <row r="723" spans="1:46" x14ac:dyDescent="0.25">
      <c r="A723">
        <v>51</v>
      </c>
      <c r="B723">
        <v>59</v>
      </c>
      <c r="C723">
        <v>451000</v>
      </c>
      <c r="D723">
        <v>51059451000</v>
      </c>
      <c r="E723">
        <v>4510</v>
      </c>
      <c r="F723" t="s">
        <v>2211</v>
      </c>
      <c r="G723" t="s">
        <v>47</v>
      </c>
      <c r="H723" t="s">
        <v>48</v>
      </c>
      <c r="I723">
        <v>1749376</v>
      </c>
      <c r="J723">
        <v>4079</v>
      </c>
      <c r="K723">
        <v>51059451000</v>
      </c>
      <c r="L723">
        <v>451000</v>
      </c>
      <c r="M723">
        <v>0</v>
      </c>
      <c r="N723">
        <v>451000</v>
      </c>
      <c r="O723">
        <v>95.7</v>
      </c>
      <c r="P723">
        <v>3.5</v>
      </c>
      <c r="Q723">
        <v>0.7</v>
      </c>
      <c r="R723">
        <v>2750</v>
      </c>
      <c r="S723">
        <v>6.7000000000000004E-2</v>
      </c>
      <c r="T723">
        <v>8.3000000000000004E-2</v>
      </c>
      <c r="U723">
        <v>117895</v>
      </c>
      <c r="V723">
        <v>9.6000000000000002E-2</v>
      </c>
      <c r="W723">
        <v>0.14399999999999999</v>
      </c>
      <c r="X723">
        <v>0.90600000000000003</v>
      </c>
      <c r="Y723">
        <v>5.5E-2</v>
      </c>
      <c r="Z723">
        <v>151.09875</v>
      </c>
      <c r="AA723">
        <v>31730.737499999999</v>
      </c>
      <c r="AB723">
        <v>10119.325253000001</v>
      </c>
      <c r="AC723">
        <v>21611.412247</v>
      </c>
      <c r="AD723">
        <v>143.02839900000001</v>
      </c>
      <c r="AE723">
        <v>5.5</v>
      </c>
      <c r="AF723">
        <v>151.25</v>
      </c>
      <c r="AG723">
        <v>12931.887563</v>
      </c>
      <c r="AH723">
        <v>18830.612437</v>
      </c>
      <c r="AI723">
        <v>124.499917</v>
      </c>
      <c r="AJ723">
        <v>1.8</v>
      </c>
      <c r="AK723">
        <v>6899.1903009999996</v>
      </c>
      <c r="AL723">
        <v>2444.9699999999998</v>
      </c>
      <c r="AM723">
        <v>54.948078000000002</v>
      </c>
      <c r="AN723" t="s">
        <v>2212</v>
      </c>
      <c r="AO723" t="s">
        <v>2213</v>
      </c>
      <c r="AR723">
        <v>0</v>
      </c>
      <c r="AS723">
        <v>0</v>
      </c>
      <c r="AT723">
        <v>722</v>
      </c>
    </row>
    <row r="724" spans="1:46" x14ac:dyDescent="0.25">
      <c r="A724">
        <v>24</v>
      </c>
      <c r="B724">
        <v>33</v>
      </c>
      <c r="C724">
        <v>802107</v>
      </c>
      <c r="D724">
        <v>24033802107</v>
      </c>
      <c r="E724">
        <v>8021.07</v>
      </c>
      <c r="F724" t="s">
        <v>2214</v>
      </c>
      <c r="G724" t="s">
        <v>47</v>
      </c>
      <c r="H724" t="s">
        <v>48</v>
      </c>
      <c r="I724">
        <v>973065</v>
      </c>
      <c r="J724">
        <v>0</v>
      </c>
      <c r="K724">
        <v>24033802107</v>
      </c>
      <c r="L724">
        <v>802107</v>
      </c>
      <c r="M724">
        <v>0</v>
      </c>
      <c r="N724">
        <v>802107</v>
      </c>
      <c r="O724">
        <v>71.3</v>
      </c>
      <c r="P724">
        <v>20.8</v>
      </c>
      <c r="Q724">
        <v>7.8</v>
      </c>
      <c r="R724">
        <v>3722</v>
      </c>
      <c r="S724">
        <v>0.14699999999999999</v>
      </c>
      <c r="T724">
        <v>0.113</v>
      </c>
      <c r="U724">
        <v>52500</v>
      </c>
      <c r="V724">
        <v>0.97099999999999997</v>
      </c>
      <c r="W724">
        <v>1.7999999999999999E-2</v>
      </c>
      <c r="X724">
        <v>0.32400000000000001</v>
      </c>
      <c r="Y724">
        <v>0.27500000000000002</v>
      </c>
      <c r="Z724">
        <v>1022.52645</v>
      </c>
      <c r="AA724">
        <v>214730.5545</v>
      </c>
      <c r="AB724">
        <v>133177.34517700001</v>
      </c>
      <c r="AC724">
        <v>81553.209323000003</v>
      </c>
      <c r="AD724">
        <v>79.756576999999993</v>
      </c>
      <c r="AE724">
        <v>27.5</v>
      </c>
      <c r="AF724">
        <v>1023.55</v>
      </c>
      <c r="AG724">
        <v>132998.021775</v>
      </c>
      <c r="AH724">
        <v>81947.478224999999</v>
      </c>
      <c r="AI724">
        <v>80.062017999999995</v>
      </c>
      <c r="AJ724">
        <v>26.9</v>
      </c>
      <c r="AK724">
        <v>126926.506543</v>
      </c>
      <c r="AL724">
        <v>109258.18</v>
      </c>
      <c r="AM724">
        <v>97.145240999999999</v>
      </c>
      <c r="AN724" t="s">
        <v>2215</v>
      </c>
      <c r="AO724" t="s">
        <v>2216</v>
      </c>
      <c r="AR724">
        <v>0</v>
      </c>
      <c r="AS724">
        <v>0</v>
      </c>
      <c r="AT724">
        <v>723</v>
      </c>
    </row>
    <row r="725" spans="1:46" x14ac:dyDescent="0.25">
      <c r="A725">
        <v>24</v>
      </c>
      <c r="B725">
        <v>33</v>
      </c>
      <c r="C725">
        <v>802001</v>
      </c>
      <c r="D725">
        <v>24033802001</v>
      </c>
      <c r="E725">
        <v>8020.01</v>
      </c>
      <c r="F725" t="s">
        <v>2217</v>
      </c>
      <c r="G725" t="s">
        <v>47</v>
      </c>
      <c r="H725" t="s">
        <v>48</v>
      </c>
      <c r="I725">
        <v>1859966</v>
      </c>
      <c r="J725">
        <v>0</v>
      </c>
      <c r="K725">
        <v>24033802001</v>
      </c>
      <c r="L725">
        <v>802001</v>
      </c>
      <c r="M725">
        <v>0</v>
      </c>
      <c r="N725">
        <v>802001</v>
      </c>
      <c r="O725">
        <v>64.8</v>
      </c>
      <c r="P725">
        <v>35.1</v>
      </c>
      <c r="Q725">
        <v>0</v>
      </c>
      <c r="R725">
        <v>5669</v>
      </c>
      <c r="S725">
        <v>0.11700000000000001</v>
      </c>
      <c r="T725">
        <v>0.159</v>
      </c>
      <c r="U725">
        <v>54875</v>
      </c>
      <c r="V725">
        <v>0.90500000000000003</v>
      </c>
      <c r="W725">
        <v>9.9000000000000005E-2</v>
      </c>
      <c r="X725">
        <v>0.34599999999999997</v>
      </c>
      <c r="Y725">
        <v>0.247</v>
      </c>
      <c r="Z725">
        <v>1398.8427569999999</v>
      </c>
      <c r="AA725">
        <v>293756.97897</v>
      </c>
      <c r="AB725">
        <v>166390.139307</v>
      </c>
      <c r="AC725">
        <v>127366.83966300001</v>
      </c>
      <c r="AD725">
        <v>91.051576999999995</v>
      </c>
      <c r="AE725">
        <v>24.7</v>
      </c>
      <c r="AF725">
        <v>1400.2429999999999</v>
      </c>
      <c r="AG725">
        <v>171920.24599699999</v>
      </c>
      <c r="AH725">
        <v>122130.78400299999</v>
      </c>
      <c r="AI725">
        <v>87.221135000000004</v>
      </c>
      <c r="AJ725">
        <v>20.9</v>
      </c>
      <c r="AK725">
        <v>120814.27509900001</v>
      </c>
      <c r="AL725">
        <v>118956.79</v>
      </c>
      <c r="AM725">
        <v>104.186577</v>
      </c>
      <c r="AN725" t="s">
        <v>2218</v>
      </c>
      <c r="AO725" t="s">
        <v>2219</v>
      </c>
      <c r="AR725">
        <v>0</v>
      </c>
      <c r="AS725">
        <v>0</v>
      </c>
      <c r="AT725">
        <v>724</v>
      </c>
    </row>
    <row r="726" spans="1:46" x14ac:dyDescent="0.25">
      <c r="A726">
        <v>11</v>
      </c>
      <c r="B726">
        <v>1</v>
      </c>
      <c r="C726">
        <v>7409</v>
      </c>
      <c r="D726">
        <v>11001007409</v>
      </c>
      <c r="E726">
        <v>74.09</v>
      </c>
      <c r="F726" t="s">
        <v>2220</v>
      </c>
      <c r="G726" t="s">
        <v>47</v>
      </c>
      <c r="H726" t="s">
        <v>48</v>
      </c>
      <c r="I726">
        <v>397786</v>
      </c>
      <c r="J726">
        <v>0</v>
      </c>
      <c r="K726">
        <v>11001007409</v>
      </c>
      <c r="L726">
        <v>7409</v>
      </c>
      <c r="M726">
        <v>0</v>
      </c>
      <c r="N726">
        <v>7409</v>
      </c>
      <c r="O726">
        <v>52.7</v>
      </c>
      <c r="P726">
        <v>43</v>
      </c>
      <c r="Q726">
        <v>4.3</v>
      </c>
      <c r="R726">
        <v>3963</v>
      </c>
      <c r="S726">
        <v>0.24199999999999999</v>
      </c>
      <c r="T726">
        <v>0.36299999999999999</v>
      </c>
      <c r="U726">
        <v>26862</v>
      </c>
      <c r="V726">
        <v>1</v>
      </c>
      <c r="W726">
        <v>3.0000000000000001E-3</v>
      </c>
      <c r="X726">
        <v>0.159</v>
      </c>
      <c r="Y726">
        <v>0.34499999999999997</v>
      </c>
      <c r="Z726">
        <v>1367.2349999999999</v>
      </c>
      <c r="AA726">
        <v>287119.34999999998</v>
      </c>
      <c r="AB726">
        <v>152207.63903200001</v>
      </c>
      <c r="AC726">
        <v>134911.710968</v>
      </c>
      <c r="AD726">
        <v>98.674852000000001</v>
      </c>
      <c r="AE726">
        <v>34.5</v>
      </c>
      <c r="AF726">
        <v>1367.2349999999999</v>
      </c>
      <c r="AG726">
        <v>150888.60225</v>
      </c>
      <c r="AH726">
        <v>136230.74775000001</v>
      </c>
      <c r="AI726">
        <v>99.639599000000004</v>
      </c>
      <c r="AJ726">
        <v>32.1</v>
      </c>
      <c r="AK726">
        <v>117236.31349099999</v>
      </c>
      <c r="AL726">
        <v>138112.76999999999</v>
      </c>
      <c r="AM726">
        <v>113.584435</v>
      </c>
      <c r="AN726" t="s">
        <v>2221</v>
      </c>
      <c r="AO726" t="s">
        <v>2222</v>
      </c>
      <c r="AR726">
        <v>0</v>
      </c>
      <c r="AS726">
        <v>0</v>
      </c>
      <c r="AT726">
        <v>725</v>
      </c>
    </row>
    <row r="727" spans="1:46" x14ac:dyDescent="0.25">
      <c r="A727">
        <v>51</v>
      </c>
      <c r="B727">
        <v>59</v>
      </c>
      <c r="C727">
        <v>452801</v>
      </c>
      <c r="D727">
        <v>51059452801</v>
      </c>
      <c r="E727">
        <v>4528.01</v>
      </c>
      <c r="F727" t="s">
        <v>2223</v>
      </c>
      <c r="G727" t="s">
        <v>47</v>
      </c>
      <c r="H727" t="s">
        <v>48</v>
      </c>
      <c r="I727">
        <v>1155540</v>
      </c>
      <c r="J727">
        <v>557</v>
      </c>
      <c r="K727">
        <v>51059452801</v>
      </c>
      <c r="L727">
        <v>452801</v>
      </c>
      <c r="M727">
        <v>0</v>
      </c>
      <c r="N727">
        <v>452801</v>
      </c>
      <c r="O727">
        <v>86.5</v>
      </c>
      <c r="P727">
        <v>11.9</v>
      </c>
      <c r="Q727">
        <v>1.6</v>
      </c>
      <c r="R727">
        <v>5340</v>
      </c>
      <c r="S727">
        <v>0.05</v>
      </c>
      <c r="T727">
        <v>0.17299999999999999</v>
      </c>
      <c r="U727">
        <v>82457</v>
      </c>
      <c r="V727">
        <v>0.185</v>
      </c>
      <c r="W727">
        <v>0.191</v>
      </c>
      <c r="X727">
        <v>0.47199999999999998</v>
      </c>
      <c r="Y727">
        <v>0.11700000000000001</v>
      </c>
      <c r="Z727">
        <v>624.78</v>
      </c>
      <c r="AA727">
        <v>131203.79999999999</v>
      </c>
      <c r="AB727">
        <v>89013.853434999997</v>
      </c>
      <c r="AC727">
        <v>42189.946564999998</v>
      </c>
      <c r="AD727">
        <v>67.527683999999994</v>
      </c>
      <c r="AE727">
        <v>11.7</v>
      </c>
      <c r="AF727">
        <v>624.78</v>
      </c>
      <c r="AG727">
        <v>90535.803847999996</v>
      </c>
      <c r="AH727">
        <v>40667.996152</v>
      </c>
      <c r="AI727">
        <v>65.091706000000002</v>
      </c>
      <c r="AJ727">
        <v>15</v>
      </c>
      <c r="AK727">
        <v>95044.130189000003</v>
      </c>
      <c r="AL727">
        <v>60282.37</v>
      </c>
      <c r="AM727">
        <v>81.50121</v>
      </c>
      <c r="AN727" t="s">
        <v>2224</v>
      </c>
      <c r="AO727" t="s">
        <v>2225</v>
      </c>
      <c r="AR727">
        <v>0</v>
      </c>
      <c r="AS727">
        <v>0</v>
      </c>
      <c r="AT727">
        <v>726</v>
      </c>
    </row>
    <row r="728" spans="1:46" x14ac:dyDescent="0.25">
      <c r="A728">
        <v>51</v>
      </c>
      <c r="B728">
        <v>59</v>
      </c>
      <c r="C728">
        <v>440502</v>
      </c>
      <c r="D728">
        <v>51059440502</v>
      </c>
      <c r="E728">
        <v>4405.0200000000004</v>
      </c>
      <c r="F728" t="s">
        <v>2226</v>
      </c>
      <c r="G728" t="s">
        <v>47</v>
      </c>
      <c r="H728" t="s">
        <v>48</v>
      </c>
      <c r="I728">
        <v>3306143</v>
      </c>
      <c r="J728">
        <v>12530</v>
      </c>
      <c r="K728">
        <v>51059440502</v>
      </c>
      <c r="L728">
        <v>440502</v>
      </c>
      <c r="M728">
        <v>0</v>
      </c>
      <c r="N728">
        <v>440502</v>
      </c>
      <c r="O728">
        <v>70.099999999999994</v>
      </c>
      <c r="P728">
        <v>8.6</v>
      </c>
      <c r="Q728">
        <v>21.3</v>
      </c>
      <c r="R728">
        <v>7408</v>
      </c>
      <c r="S728">
        <v>7.6999999999999999E-2</v>
      </c>
      <c r="T728">
        <v>5.6000000000000001E-2</v>
      </c>
      <c r="U728">
        <v>138750</v>
      </c>
      <c r="V728">
        <v>0.20300000000000001</v>
      </c>
      <c r="W728">
        <v>7.9000000000000001E-2</v>
      </c>
      <c r="X728">
        <v>0.64700000000000002</v>
      </c>
      <c r="Y728">
        <v>9.2999999999999999E-2</v>
      </c>
      <c r="Z728">
        <v>688.94399999999996</v>
      </c>
      <c r="AA728">
        <v>144678.24</v>
      </c>
      <c r="AB728">
        <v>98166.697421000004</v>
      </c>
      <c r="AC728">
        <v>46511.542579000001</v>
      </c>
      <c r="AD728">
        <v>67.511353999999997</v>
      </c>
      <c r="AE728">
        <v>9.3000000000000007</v>
      </c>
      <c r="AF728">
        <v>688.25505599999997</v>
      </c>
      <c r="AG728">
        <v>109074.828369</v>
      </c>
      <c r="AH728">
        <v>35458.733391000002</v>
      </c>
      <c r="AI728">
        <v>51.519756999999998</v>
      </c>
      <c r="AJ728">
        <v>8.9</v>
      </c>
      <c r="AK728">
        <v>115065.467923</v>
      </c>
      <c r="AL728">
        <v>17895.189999999999</v>
      </c>
      <c r="AM728">
        <v>28.263925</v>
      </c>
      <c r="AN728" t="s">
        <v>2227</v>
      </c>
      <c r="AO728" t="s">
        <v>2228</v>
      </c>
      <c r="AR728">
        <v>0</v>
      </c>
      <c r="AS728">
        <v>0</v>
      </c>
      <c r="AT728">
        <v>727</v>
      </c>
    </row>
    <row r="729" spans="1:46" x14ac:dyDescent="0.25">
      <c r="A729">
        <v>51</v>
      </c>
      <c r="B729">
        <v>59</v>
      </c>
      <c r="C729">
        <v>451100</v>
      </c>
      <c r="D729">
        <v>51059451100</v>
      </c>
      <c r="E729">
        <v>4511</v>
      </c>
      <c r="F729" t="s">
        <v>2229</v>
      </c>
      <c r="G729" t="s">
        <v>47</v>
      </c>
      <c r="H729" t="s">
        <v>48</v>
      </c>
      <c r="I729">
        <v>1677944</v>
      </c>
      <c r="J729">
        <v>189395</v>
      </c>
      <c r="K729">
        <v>51059451100</v>
      </c>
      <c r="L729">
        <v>451100</v>
      </c>
      <c r="M729">
        <v>0</v>
      </c>
      <c r="N729">
        <v>451100</v>
      </c>
      <c r="O729">
        <v>93.5</v>
      </c>
      <c r="P729">
        <v>6.5</v>
      </c>
      <c r="Q729">
        <v>0</v>
      </c>
      <c r="R729">
        <v>2117</v>
      </c>
      <c r="S729">
        <v>6.4000000000000001E-2</v>
      </c>
      <c r="T729">
        <v>3.6999999999999998E-2</v>
      </c>
      <c r="U729">
        <v>151607</v>
      </c>
      <c r="V729">
        <v>0</v>
      </c>
      <c r="W729">
        <v>0.21299999999999999</v>
      </c>
      <c r="X729">
        <v>0.91500000000000004</v>
      </c>
      <c r="Y729">
        <v>1.6E-2</v>
      </c>
      <c r="Z729">
        <v>33.872</v>
      </c>
      <c r="AA729">
        <v>7113.12</v>
      </c>
      <c r="AB729">
        <v>2481.540082</v>
      </c>
      <c r="AC729">
        <v>4631.5799180000004</v>
      </c>
      <c r="AD729">
        <v>136.73771600000001</v>
      </c>
      <c r="AE729">
        <v>1.6</v>
      </c>
      <c r="AF729">
        <v>33.905872000000002</v>
      </c>
      <c r="AG729">
        <v>3158.3745479999998</v>
      </c>
      <c r="AH729">
        <v>3961.8585720000001</v>
      </c>
      <c r="AI729">
        <v>116.848744</v>
      </c>
      <c r="AJ729">
        <v>5.3</v>
      </c>
      <c r="AK729">
        <v>19615.213333</v>
      </c>
      <c r="AL729">
        <v>4792.88</v>
      </c>
      <c r="AM729">
        <v>41.236494</v>
      </c>
      <c r="AN729" t="s">
        <v>2230</v>
      </c>
      <c r="AO729" t="s">
        <v>2231</v>
      </c>
      <c r="AR729">
        <v>0</v>
      </c>
      <c r="AS729">
        <v>0</v>
      </c>
      <c r="AT729">
        <v>728</v>
      </c>
    </row>
    <row r="730" spans="1:46" x14ac:dyDescent="0.25">
      <c r="A730">
        <v>51</v>
      </c>
      <c r="B730">
        <v>13</v>
      </c>
      <c r="C730">
        <v>102901</v>
      </c>
      <c r="D730">
        <v>51013102901</v>
      </c>
      <c r="E730">
        <v>1029.01</v>
      </c>
      <c r="F730" t="s">
        <v>2232</v>
      </c>
      <c r="G730" t="s">
        <v>47</v>
      </c>
      <c r="H730" t="s">
        <v>48</v>
      </c>
      <c r="I730">
        <v>689127</v>
      </c>
      <c r="J730">
        <v>1340</v>
      </c>
      <c r="K730">
        <v>51013102901</v>
      </c>
      <c r="L730">
        <v>102901</v>
      </c>
      <c r="M730">
        <v>0</v>
      </c>
      <c r="N730">
        <v>102901</v>
      </c>
      <c r="O730">
        <v>77</v>
      </c>
      <c r="P730">
        <v>22.8</v>
      </c>
      <c r="Q730">
        <v>0</v>
      </c>
      <c r="R730">
        <v>2720</v>
      </c>
      <c r="S730">
        <v>0.03</v>
      </c>
      <c r="T730">
        <v>2.5000000000000001E-2</v>
      </c>
      <c r="U730">
        <v>116685</v>
      </c>
      <c r="V730">
        <v>3.2000000000000001E-2</v>
      </c>
      <c r="W730">
        <v>0.04</v>
      </c>
      <c r="X730">
        <v>0.68200000000000005</v>
      </c>
      <c r="Y730">
        <v>5.8000000000000003E-2</v>
      </c>
      <c r="Z730">
        <v>157.44448</v>
      </c>
      <c r="AA730">
        <v>33063.340799999998</v>
      </c>
      <c r="AB730">
        <v>22943.287575999999</v>
      </c>
      <c r="AC730">
        <v>10120.053223999999</v>
      </c>
      <c r="AD730">
        <v>64.276964000000007</v>
      </c>
      <c r="AE730">
        <v>5.8</v>
      </c>
      <c r="AF730">
        <v>157.76</v>
      </c>
      <c r="AG730">
        <v>23265.832071000001</v>
      </c>
      <c r="AH730">
        <v>9863.7679289999996</v>
      </c>
      <c r="AI730">
        <v>62.523884000000002</v>
      </c>
      <c r="AJ730">
        <v>5.4</v>
      </c>
      <c r="AK730">
        <v>17760.144790999999</v>
      </c>
      <c r="AL730">
        <v>13288.78</v>
      </c>
      <c r="AM730">
        <v>89.878900999999999</v>
      </c>
      <c r="AN730" t="s">
        <v>2233</v>
      </c>
      <c r="AO730" t="s">
        <v>2234</v>
      </c>
      <c r="AR730">
        <v>0</v>
      </c>
      <c r="AS730">
        <v>0</v>
      </c>
      <c r="AT730">
        <v>729</v>
      </c>
    </row>
    <row r="731" spans="1:46" x14ac:dyDescent="0.25">
      <c r="A731">
        <v>24</v>
      </c>
      <c r="B731">
        <v>33</v>
      </c>
      <c r="C731">
        <v>801804</v>
      </c>
      <c r="D731">
        <v>24033801804</v>
      </c>
      <c r="E731">
        <v>8018.04</v>
      </c>
      <c r="F731" t="s">
        <v>2235</v>
      </c>
      <c r="G731" t="s">
        <v>47</v>
      </c>
      <c r="H731" t="s">
        <v>48</v>
      </c>
      <c r="I731">
        <v>800003</v>
      </c>
      <c r="J731">
        <v>0</v>
      </c>
      <c r="K731">
        <v>24033801804</v>
      </c>
      <c r="L731">
        <v>801804</v>
      </c>
      <c r="M731">
        <v>0</v>
      </c>
      <c r="N731">
        <v>801804</v>
      </c>
      <c r="O731">
        <v>79.7</v>
      </c>
      <c r="P731">
        <v>18.2</v>
      </c>
      <c r="Q731">
        <v>2.1</v>
      </c>
      <c r="R731">
        <v>2076</v>
      </c>
      <c r="S731">
        <v>0.192</v>
      </c>
      <c r="T731">
        <v>0.13300000000000001</v>
      </c>
      <c r="U731">
        <v>80398</v>
      </c>
      <c r="V731">
        <v>0.93899999999999995</v>
      </c>
      <c r="W731">
        <v>2.3E-2</v>
      </c>
      <c r="X731">
        <v>0.90900000000000003</v>
      </c>
      <c r="Y731">
        <v>0.23</v>
      </c>
      <c r="Z731">
        <v>477.48</v>
      </c>
      <c r="AA731">
        <v>100270.8</v>
      </c>
      <c r="AB731">
        <v>45113.533361000002</v>
      </c>
      <c r="AC731">
        <v>55157.266639000001</v>
      </c>
      <c r="AD731">
        <v>115.517439</v>
      </c>
      <c r="AE731">
        <v>23</v>
      </c>
      <c r="AF731">
        <v>477.48</v>
      </c>
      <c r="AG731">
        <v>43056.003923999997</v>
      </c>
      <c r="AH731">
        <v>57214.796075999999</v>
      </c>
      <c r="AI731">
        <v>119.826581</v>
      </c>
      <c r="AJ731">
        <v>19.600000000000001</v>
      </c>
      <c r="AK731">
        <v>42882.658436999998</v>
      </c>
      <c r="AL731">
        <v>41042.58</v>
      </c>
      <c r="AM731">
        <v>102.697855</v>
      </c>
      <c r="AN731" t="s">
        <v>2236</v>
      </c>
      <c r="AO731" t="s">
        <v>2237</v>
      </c>
      <c r="AR731">
        <v>0</v>
      </c>
      <c r="AS731">
        <v>0</v>
      </c>
      <c r="AT731">
        <v>730</v>
      </c>
    </row>
    <row r="732" spans="1:46" x14ac:dyDescent="0.25">
      <c r="A732">
        <v>24</v>
      </c>
      <c r="B732">
        <v>33</v>
      </c>
      <c r="C732">
        <v>802106</v>
      </c>
      <c r="D732">
        <v>24033802106</v>
      </c>
      <c r="E732">
        <v>8021.06</v>
      </c>
      <c r="F732" t="s">
        <v>2238</v>
      </c>
      <c r="G732" t="s">
        <v>47</v>
      </c>
      <c r="H732" t="s">
        <v>48</v>
      </c>
      <c r="I732">
        <v>973653</v>
      </c>
      <c r="J732">
        <v>0</v>
      </c>
      <c r="K732">
        <v>24033802106</v>
      </c>
      <c r="L732">
        <v>802106</v>
      </c>
      <c r="M732">
        <v>0</v>
      </c>
      <c r="N732">
        <v>802106</v>
      </c>
      <c r="O732">
        <v>69.900000000000006</v>
      </c>
      <c r="P732">
        <v>22.1</v>
      </c>
      <c r="Q732">
        <v>8</v>
      </c>
      <c r="R732">
        <v>3838</v>
      </c>
      <c r="S732">
        <v>9.9000000000000005E-2</v>
      </c>
      <c r="T732">
        <v>6.3E-2</v>
      </c>
      <c r="U732">
        <v>54444</v>
      </c>
      <c r="V732">
        <v>0.94399999999999995</v>
      </c>
      <c r="W732">
        <v>6.2E-2</v>
      </c>
      <c r="X732">
        <v>0.374</v>
      </c>
      <c r="Y732">
        <v>0.22700000000000001</v>
      </c>
      <c r="Z732">
        <v>871.226</v>
      </c>
      <c r="AA732">
        <v>182957.46</v>
      </c>
      <c r="AB732">
        <v>126549.091604</v>
      </c>
      <c r="AC732">
        <v>56408.368395999998</v>
      </c>
      <c r="AD732">
        <v>64.745964999999998</v>
      </c>
      <c r="AE732">
        <v>22.7</v>
      </c>
      <c r="AF732">
        <v>871.226</v>
      </c>
      <c r="AG732">
        <v>125124.277705</v>
      </c>
      <c r="AH732">
        <v>57833.182294999999</v>
      </c>
      <c r="AI732">
        <v>66.381377999999998</v>
      </c>
      <c r="AJ732">
        <v>25.5</v>
      </c>
      <c r="AK732">
        <v>141041.982491</v>
      </c>
      <c r="AL732">
        <v>72676.070000000007</v>
      </c>
      <c r="AM732">
        <v>71.411721999999997</v>
      </c>
      <c r="AN732" t="s">
        <v>2239</v>
      </c>
      <c r="AO732" t="s">
        <v>2240</v>
      </c>
      <c r="AR732">
        <v>0</v>
      </c>
      <c r="AS732">
        <v>0</v>
      </c>
      <c r="AT732">
        <v>731</v>
      </c>
    </row>
    <row r="733" spans="1:46" x14ac:dyDescent="0.25">
      <c r="A733">
        <v>51</v>
      </c>
      <c r="B733">
        <v>600</v>
      </c>
      <c r="C733">
        <v>300500</v>
      </c>
      <c r="D733">
        <v>51600300500</v>
      </c>
      <c r="E733">
        <v>3005</v>
      </c>
      <c r="F733" t="s">
        <v>2241</v>
      </c>
      <c r="G733" t="s">
        <v>47</v>
      </c>
      <c r="H733" t="s">
        <v>48</v>
      </c>
      <c r="I733">
        <v>2038796</v>
      </c>
      <c r="J733">
        <v>828</v>
      </c>
      <c r="K733">
        <v>51600300500</v>
      </c>
      <c r="L733">
        <v>300500</v>
      </c>
      <c r="M733">
        <v>0</v>
      </c>
      <c r="N733">
        <v>300500</v>
      </c>
      <c r="O733">
        <v>92.1</v>
      </c>
      <c r="P733">
        <v>7</v>
      </c>
      <c r="Q733">
        <v>0.9</v>
      </c>
      <c r="R733">
        <v>3607</v>
      </c>
      <c r="S733">
        <v>4.5999999999999999E-2</v>
      </c>
      <c r="T733">
        <v>0.08</v>
      </c>
      <c r="U733">
        <v>92442</v>
      </c>
      <c r="V733">
        <v>4.7E-2</v>
      </c>
      <c r="W733">
        <v>8.3000000000000004E-2</v>
      </c>
      <c r="X733">
        <v>0.871</v>
      </c>
      <c r="Y733">
        <v>5.8999999999999997E-2</v>
      </c>
      <c r="Z733">
        <v>212.81299999999999</v>
      </c>
      <c r="AA733">
        <v>44690.73</v>
      </c>
      <c r="AB733">
        <v>25669.673191000002</v>
      </c>
      <c r="AC733">
        <v>19021.056809000002</v>
      </c>
      <c r="AD733">
        <v>89.379204999999999</v>
      </c>
      <c r="AE733">
        <v>5.9</v>
      </c>
      <c r="AF733">
        <v>212.81299999999999</v>
      </c>
      <c r="AG733">
        <v>29400.310497999999</v>
      </c>
      <c r="AH733">
        <v>15290.419502000001</v>
      </c>
      <c r="AI733">
        <v>71.849086</v>
      </c>
      <c r="AJ733">
        <v>5.8</v>
      </c>
      <c r="AK733">
        <v>36243.996031000002</v>
      </c>
      <c r="AL733">
        <v>6057.14</v>
      </c>
      <c r="AM733">
        <v>30.070115000000001</v>
      </c>
      <c r="AN733" t="s">
        <v>2242</v>
      </c>
      <c r="AO733" t="s">
        <v>2243</v>
      </c>
      <c r="AR733">
        <v>0</v>
      </c>
      <c r="AS733">
        <v>0</v>
      </c>
      <c r="AT733">
        <v>732</v>
      </c>
    </row>
    <row r="734" spans="1:46" x14ac:dyDescent="0.25">
      <c r="A734">
        <v>11</v>
      </c>
      <c r="B734">
        <v>1</v>
      </c>
      <c r="C734">
        <v>7304</v>
      </c>
      <c r="D734">
        <v>11001007304</v>
      </c>
      <c r="E734">
        <v>73.040000000000006</v>
      </c>
      <c r="F734" t="s">
        <v>2244</v>
      </c>
      <c r="G734" t="s">
        <v>47</v>
      </c>
      <c r="H734" t="s">
        <v>48</v>
      </c>
      <c r="I734">
        <v>1237843</v>
      </c>
      <c r="J734">
        <v>11701</v>
      </c>
      <c r="K734">
        <v>11001007304</v>
      </c>
      <c r="L734">
        <v>7304</v>
      </c>
      <c r="M734">
        <v>0</v>
      </c>
      <c r="N734">
        <v>7304</v>
      </c>
      <c r="O734">
        <v>47.7</v>
      </c>
      <c r="P734">
        <v>51</v>
      </c>
      <c r="Q734">
        <v>1.4</v>
      </c>
      <c r="R734">
        <v>3708</v>
      </c>
      <c r="S734">
        <v>0.26800000000000002</v>
      </c>
      <c r="T734">
        <v>0.432</v>
      </c>
      <c r="U734">
        <v>23867</v>
      </c>
      <c r="V734">
        <v>0.98099999999999998</v>
      </c>
      <c r="W734">
        <v>1.7000000000000001E-2</v>
      </c>
      <c r="X734">
        <v>0.23100000000000001</v>
      </c>
      <c r="Y734">
        <v>0.36099999999999999</v>
      </c>
      <c r="Z734">
        <v>1339.926588</v>
      </c>
      <c r="AA734">
        <v>281384.58347999997</v>
      </c>
      <c r="AB734">
        <v>163307.35995499999</v>
      </c>
      <c r="AC734">
        <v>118077.22352499999</v>
      </c>
      <c r="AD734">
        <v>88.122158999999996</v>
      </c>
      <c r="AE734">
        <v>36.1</v>
      </c>
      <c r="AF734">
        <v>1338.588</v>
      </c>
      <c r="AG734">
        <v>163166.29298699999</v>
      </c>
      <c r="AH734">
        <v>117937.187013</v>
      </c>
      <c r="AI734">
        <v>88.105665999999999</v>
      </c>
      <c r="AJ734">
        <v>33.6</v>
      </c>
      <c r="AK734">
        <v>137990.72476499999</v>
      </c>
      <c r="AL734">
        <v>126185.92</v>
      </c>
      <c r="AM734">
        <v>100.30804500000001</v>
      </c>
      <c r="AN734" t="s">
        <v>2245</v>
      </c>
      <c r="AO734" t="s">
        <v>2246</v>
      </c>
      <c r="AR734">
        <v>0</v>
      </c>
      <c r="AS734">
        <v>0</v>
      </c>
      <c r="AT734">
        <v>733</v>
      </c>
    </row>
    <row r="735" spans="1:46" x14ac:dyDescent="0.25">
      <c r="A735">
        <v>51</v>
      </c>
      <c r="B735">
        <v>59</v>
      </c>
      <c r="C735">
        <v>450702</v>
      </c>
      <c r="D735">
        <v>51059450702</v>
      </c>
      <c r="E735">
        <v>4507.0200000000004</v>
      </c>
      <c r="F735" t="s">
        <v>2247</v>
      </c>
      <c r="G735" t="s">
        <v>47</v>
      </c>
      <c r="H735" t="s">
        <v>48</v>
      </c>
      <c r="I735">
        <v>1230001</v>
      </c>
      <c r="J735">
        <v>0</v>
      </c>
      <c r="K735">
        <v>51059450702</v>
      </c>
      <c r="L735">
        <v>450702</v>
      </c>
      <c r="M735">
        <v>0</v>
      </c>
      <c r="N735">
        <v>450702</v>
      </c>
      <c r="O735">
        <v>75.099999999999994</v>
      </c>
      <c r="P735">
        <v>17.399999999999999</v>
      </c>
      <c r="Q735">
        <v>7.5</v>
      </c>
      <c r="R735">
        <v>4440</v>
      </c>
      <c r="S735">
        <v>7.9000000000000001E-2</v>
      </c>
      <c r="T735">
        <v>0.21199999999999999</v>
      </c>
      <c r="U735">
        <v>63189</v>
      </c>
      <c r="V735">
        <v>0.13500000000000001</v>
      </c>
      <c r="W735">
        <v>0.55400000000000005</v>
      </c>
      <c r="X735">
        <v>0.16700000000000001</v>
      </c>
      <c r="Y735">
        <v>0.12</v>
      </c>
      <c r="Z735">
        <v>532.79999999999995</v>
      </c>
      <c r="AA735">
        <v>111888</v>
      </c>
      <c r="AB735">
        <v>52240.323822999999</v>
      </c>
      <c r="AC735">
        <v>59647.676177000001</v>
      </c>
      <c r="AD735">
        <v>111.95134400000001</v>
      </c>
      <c r="AE735">
        <v>12</v>
      </c>
      <c r="AF735">
        <v>532.79999999999995</v>
      </c>
      <c r="AG735">
        <v>62647.002343</v>
      </c>
      <c r="AH735">
        <v>49240.997657</v>
      </c>
      <c r="AI735">
        <v>92.419290000000004</v>
      </c>
      <c r="AJ735">
        <v>14.2</v>
      </c>
      <c r="AK735">
        <v>92942.731090999994</v>
      </c>
      <c r="AL735">
        <v>25591.77</v>
      </c>
      <c r="AM735">
        <v>45.339302000000004</v>
      </c>
      <c r="AN735" t="s">
        <v>2248</v>
      </c>
      <c r="AO735" t="s">
        <v>2249</v>
      </c>
      <c r="AR735">
        <v>0</v>
      </c>
      <c r="AS735">
        <v>0</v>
      </c>
      <c r="AT735">
        <v>734</v>
      </c>
    </row>
    <row r="736" spans="1:46" x14ac:dyDescent="0.25">
      <c r="A736">
        <v>51</v>
      </c>
      <c r="B736">
        <v>13</v>
      </c>
      <c r="C736">
        <v>102902</v>
      </c>
      <c r="D736">
        <v>51013102902</v>
      </c>
      <c r="E736">
        <v>1029.02</v>
      </c>
      <c r="F736" t="s">
        <v>2250</v>
      </c>
      <c r="G736" t="s">
        <v>47</v>
      </c>
      <c r="H736" t="s">
        <v>48</v>
      </c>
      <c r="I736">
        <v>754034</v>
      </c>
      <c r="J736">
        <v>0</v>
      </c>
      <c r="K736">
        <v>51013102902</v>
      </c>
      <c r="L736">
        <v>102902</v>
      </c>
      <c r="M736">
        <v>0</v>
      </c>
      <c r="N736">
        <v>102902</v>
      </c>
      <c r="O736">
        <v>70.099999999999994</v>
      </c>
      <c r="P736">
        <v>26.9</v>
      </c>
      <c r="Q736">
        <v>2.9</v>
      </c>
      <c r="R736">
        <v>4529</v>
      </c>
      <c r="S736">
        <v>3.1E-2</v>
      </c>
      <c r="T736">
        <v>0.05</v>
      </c>
      <c r="U736">
        <v>93979</v>
      </c>
      <c r="V736">
        <v>7.9000000000000001E-2</v>
      </c>
      <c r="W736">
        <v>0.185</v>
      </c>
      <c r="X736">
        <v>0.34</v>
      </c>
      <c r="Y736">
        <v>8.7999999999999995E-2</v>
      </c>
      <c r="Z736">
        <v>398.15344800000003</v>
      </c>
      <c r="AA736">
        <v>83612.22408</v>
      </c>
      <c r="AB736">
        <v>57786.667468</v>
      </c>
      <c r="AC736">
        <v>25825.556612</v>
      </c>
      <c r="AD736">
        <v>64.863325000000003</v>
      </c>
      <c r="AE736">
        <v>8.8000000000000007</v>
      </c>
      <c r="AF736">
        <v>398.55200000000002</v>
      </c>
      <c r="AG736">
        <v>57481.641055</v>
      </c>
      <c r="AH736">
        <v>26214.278944999998</v>
      </c>
      <c r="AI736">
        <v>65.773798999999997</v>
      </c>
      <c r="AJ736">
        <v>8.3000000000000007</v>
      </c>
      <c r="AK736">
        <v>40116.661911000003</v>
      </c>
      <c r="AL736">
        <v>38109.18</v>
      </c>
      <c r="AM736">
        <v>102.30542</v>
      </c>
      <c r="AN736" t="s">
        <v>2251</v>
      </c>
      <c r="AO736" t="s">
        <v>2252</v>
      </c>
      <c r="AR736">
        <v>0</v>
      </c>
      <c r="AS736">
        <v>0</v>
      </c>
      <c r="AT736">
        <v>735</v>
      </c>
    </row>
    <row r="737" spans="1:46" x14ac:dyDescent="0.25">
      <c r="A737">
        <v>51</v>
      </c>
      <c r="B737">
        <v>510</v>
      </c>
      <c r="C737">
        <v>201203</v>
      </c>
      <c r="D737">
        <v>51510201203</v>
      </c>
      <c r="E737">
        <v>2012.03</v>
      </c>
      <c r="F737" t="s">
        <v>2253</v>
      </c>
      <c r="G737" t="s">
        <v>47</v>
      </c>
      <c r="H737" t="s">
        <v>48</v>
      </c>
      <c r="I737">
        <v>985388</v>
      </c>
      <c r="J737">
        <v>147706</v>
      </c>
      <c r="K737">
        <v>51510201203</v>
      </c>
      <c r="L737">
        <v>201203</v>
      </c>
      <c r="M737">
        <v>0</v>
      </c>
      <c r="N737">
        <v>201203</v>
      </c>
      <c r="O737">
        <v>61.5</v>
      </c>
      <c r="P737">
        <v>34.6</v>
      </c>
      <c r="Q737">
        <v>3.8</v>
      </c>
      <c r="R737">
        <v>6011</v>
      </c>
      <c r="S737">
        <v>6.3E-2</v>
      </c>
      <c r="T737">
        <v>0.22900000000000001</v>
      </c>
      <c r="U737">
        <v>49370</v>
      </c>
      <c r="V737">
        <v>0.152</v>
      </c>
      <c r="W737">
        <v>0.63100000000000001</v>
      </c>
      <c r="X737">
        <v>0.159</v>
      </c>
      <c r="Y737">
        <v>0.11</v>
      </c>
      <c r="Z737">
        <v>660.54879000000005</v>
      </c>
      <c r="AA737">
        <v>138715.24590000001</v>
      </c>
      <c r="AB737">
        <v>89470.866003000003</v>
      </c>
      <c r="AC737">
        <v>49244.379896999999</v>
      </c>
      <c r="AD737">
        <v>74.550708</v>
      </c>
      <c r="AE737">
        <v>11</v>
      </c>
      <c r="AF737">
        <v>660.54879000000005</v>
      </c>
      <c r="AG737">
        <v>87107.323757999999</v>
      </c>
      <c r="AH737">
        <v>51607.922142000003</v>
      </c>
      <c r="AI737">
        <v>78.128856999999996</v>
      </c>
      <c r="AJ737">
        <v>14.9</v>
      </c>
      <c r="AK737">
        <v>73108.306559000004</v>
      </c>
      <c r="AL737">
        <v>98736.38</v>
      </c>
      <c r="AM737">
        <v>120.659182</v>
      </c>
      <c r="AN737" t="s">
        <v>2254</v>
      </c>
      <c r="AO737" t="s">
        <v>2255</v>
      </c>
      <c r="AR737">
        <v>0</v>
      </c>
      <c r="AS737">
        <v>0</v>
      </c>
      <c r="AT737">
        <v>736</v>
      </c>
    </row>
    <row r="738" spans="1:46" x14ac:dyDescent="0.25">
      <c r="A738">
        <v>51</v>
      </c>
      <c r="B738">
        <v>59</v>
      </c>
      <c r="C738">
        <v>452802</v>
      </c>
      <c r="D738">
        <v>51059452802</v>
      </c>
      <c r="E738">
        <v>4528.0200000000004</v>
      </c>
      <c r="F738" t="s">
        <v>2256</v>
      </c>
      <c r="G738" t="s">
        <v>47</v>
      </c>
      <c r="H738" t="s">
        <v>48</v>
      </c>
      <c r="I738">
        <v>125486</v>
      </c>
      <c r="J738">
        <v>0</v>
      </c>
      <c r="K738">
        <v>51059452802</v>
      </c>
      <c r="L738">
        <v>452802</v>
      </c>
      <c r="M738">
        <v>0</v>
      </c>
      <c r="N738">
        <v>452802</v>
      </c>
      <c r="O738">
        <v>76.400000000000006</v>
      </c>
      <c r="P738">
        <v>17.5</v>
      </c>
      <c r="Q738">
        <v>6</v>
      </c>
      <c r="R738">
        <v>3025</v>
      </c>
      <c r="S738">
        <v>6.5000000000000002E-2</v>
      </c>
      <c r="T738">
        <v>0.215</v>
      </c>
      <c r="U738">
        <v>71250</v>
      </c>
      <c r="V738">
        <v>0.17</v>
      </c>
      <c r="W738">
        <v>8.5000000000000006E-2</v>
      </c>
      <c r="X738">
        <v>0.68600000000000005</v>
      </c>
      <c r="Y738">
        <v>0.128</v>
      </c>
      <c r="Z738">
        <v>386.81279999999998</v>
      </c>
      <c r="AA738">
        <v>81230.687999999995</v>
      </c>
      <c r="AB738">
        <v>56254.92209</v>
      </c>
      <c r="AC738">
        <v>24975.765909999998</v>
      </c>
      <c r="AD738">
        <v>64.568095999999997</v>
      </c>
      <c r="AE738">
        <v>12.8</v>
      </c>
      <c r="AF738">
        <v>387.2</v>
      </c>
      <c r="AG738">
        <v>55701.755167000003</v>
      </c>
      <c r="AH738">
        <v>25610.244833000001</v>
      </c>
      <c r="AI738">
        <v>66.142161000000002</v>
      </c>
      <c r="AJ738">
        <v>12.6</v>
      </c>
      <c r="AK738">
        <v>51321.453949000002</v>
      </c>
      <c r="AL738">
        <v>27317.67</v>
      </c>
      <c r="AM738">
        <v>72.949822999999995</v>
      </c>
      <c r="AN738" t="s">
        <v>2257</v>
      </c>
      <c r="AO738" t="s">
        <v>2258</v>
      </c>
      <c r="AR738">
        <v>0</v>
      </c>
      <c r="AS738">
        <v>0</v>
      </c>
      <c r="AT738">
        <v>737</v>
      </c>
    </row>
    <row r="739" spans="1:46" x14ac:dyDescent="0.25">
      <c r="A739">
        <v>24</v>
      </c>
      <c r="B739">
        <v>33</v>
      </c>
      <c r="C739">
        <v>802104</v>
      </c>
      <c r="D739">
        <v>24033802104</v>
      </c>
      <c r="E739">
        <v>8021.04</v>
      </c>
      <c r="F739" t="s">
        <v>2259</v>
      </c>
      <c r="G739" t="s">
        <v>47</v>
      </c>
      <c r="H739" t="s">
        <v>48</v>
      </c>
      <c r="I739">
        <v>1756090</v>
      </c>
      <c r="J739">
        <v>0</v>
      </c>
      <c r="K739">
        <v>24033802104</v>
      </c>
      <c r="L739">
        <v>802104</v>
      </c>
      <c r="M739">
        <v>0</v>
      </c>
      <c r="N739">
        <v>802104</v>
      </c>
      <c r="O739">
        <v>65.599999999999994</v>
      </c>
      <c r="P739">
        <v>31.4</v>
      </c>
      <c r="Q739">
        <v>3</v>
      </c>
      <c r="R739">
        <v>1882</v>
      </c>
      <c r="S739">
        <v>0.28199999999999997</v>
      </c>
      <c r="T739">
        <v>9.4E-2</v>
      </c>
      <c r="U739">
        <v>53237</v>
      </c>
      <c r="V739">
        <v>0.95299999999999996</v>
      </c>
      <c r="W739">
        <v>2.4E-2</v>
      </c>
      <c r="X739">
        <v>0.36399999999999999</v>
      </c>
      <c r="Y739">
        <v>0.33400000000000002</v>
      </c>
      <c r="Z739">
        <v>628.58799999999997</v>
      </c>
      <c r="AA739">
        <v>132003.48000000001</v>
      </c>
      <c r="AB739">
        <v>99777.189178999994</v>
      </c>
      <c r="AC739">
        <v>32226.290820999999</v>
      </c>
      <c r="AD739">
        <v>51.267747</v>
      </c>
      <c r="AE739">
        <v>33.4</v>
      </c>
      <c r="AF739">
        <v>628.58799999999997</v>
      </c>
      <c r="AG739">
        <v>96838.924035999997</v>
      </c>
      <c r="AH739">
        <v>35164.555963999999</v>
      </c>
      <c r="AI739">
        <v>55.942137000000002</v>
      </c>
      <c r="AJ739">
        <v>27.1</v>
      </c>
      <c r="AK739">
        <v>63603.401624999999</v>
      </c>
      <c r="AL739">
        <v>29729</v>
      </c>
      <c r="AM739">
        <v>66.890915000000007</v>
      </c>
      <c r="AN739" t="s">
        <v>2260</v>
      </c>
      <c r="AO739" t="s">
        <v>2261</v>
      </c>
      <c r="AR739">
        <v>0</v>
      </c>
      <c r="AS739">
        <v>0</v>
      </c>
      <c r="AT739">
        <v>738</v>
      </c>
    </row>
    <row r="740" spans="1:46" x14ac:dyDescent="0.25">
      <c r="A740">
        <v>51</v>
      </c>
      <c r="B740">
        <v>510</v>
      </c>
      <c r="C740">
        <v>201000</v>
      </c>
      <c r="D740">
        <v>51510201000</v>
      </c>
      <c r="E740">
        <v>2010</v>
      </c>
      <c r="F740" t="s">
        <v>2262</v>
      </c>
      <c r="G740" t="s">
        <v>47</v>
      </c>
      <c r="H740" t="s">
        <v>48</v>
      </c>
      <c r="I740">
        <v>767895</v>
      </c>
      <c r="J740">
        <v>10639</v>
      </c>
      <c r="K740">
        <v>51510201000</v>
      </c>
      <c r="L740">
        <v>201000</v>
      </c>
      <c r="M740">
        <v>0</v>
      </c>
      <c r="N740">
        <v>201000</v>
      </c>
      <c r="O740">
        <v>79.5</v>
      </c>
      <c r="P740">
        <v>19.100000000000001</v>
      </c>
      <c r="Q740">
        <v>1.4</v>
      </c>
      <c r="R740">
        <v>2763</v>
      </c>
      <c r="S740">
        <v>0.03</v>
      </c>
      <c r="T740">
        <v>2.7E-2</v>
      </c>
      <c r="U740">
        <v>85558</v>
      </c>
      <c r="V740">
        <v>4.2999999999999997E-2</v>
      </c>
      <c r="W740">
        <v>8.5999999999999993E-2</v>
      </c>
      <c r="X740">
        <v>0.66500000000000004</v>
      </c>
      <c r="Y740">
        <v>6.4000000000000001E-2</v>
      </c>
      <c r="Z740">
        <v>176.83199999999999</v>
      </c>
      <c r="AA740">
        <v>37134.720000000001</v>
      </c>
      <c r="AB740">
        <v>24620.108035000001</v>
      </c>
      <c r="AC740">
        <v>12514.611965</v>
      </c>
      <c r="AD740">
        <v>70.771195000000006</v>
      </c>
      <c r="AE740">
        <v>6.4</v>
      </c>
      <c r="AF740">
        <v>176.83199999999999</v>
      </c>
      <c r="AG740">
        <v>24353.969602000001</v>
      </c>
      <c r="AH740">
        <v>12780.750398</v>
      </c>
      <c r="AI740">
        <v>72.276230999999996</v>
      </c>
      <c r="AJ740">
        <v>8</v>
      </c>
      <c r="AK740">
        <v>24106.13049</v>
      </c>
      <c r="AL740">
        <v>23101.87</v>
      </c>
      <c r="AM740">
        <v>102.766323</v>
      </c>
      <c r="AN740" t="s">
        <v>2263</v>
      </c>
      <c r="AO740" t="s">
        <v>2264</v>
      </c>
      <c r="AR740">
        <v>0</v>
      </c>
      <c r="AS740">
        <v>0</v>
      </c>
      <c r="AT740">
        <v>739</v>
      </c>
    </row>
    <row r="741" spans="1:46" x14ac:dyDescent="0.25">
      <c r="A741">
        <v>11</v>
      </c>
      <c r="B741">
        <v>1</v>
      </c>
      <c r="C741">
        <v>9804</v>
      </c>
      <c r="D741">
        <v>11001009804</v>
      </c>
      <c r="E741">
        <v>98.04</v>
      </c>
      <c r="F741" t="s">
        <v>2265</v>
      </c>
      <c r="G741" t="s">
        <v>47</v>
      </c>
      <c r="H741" t="s">
        <v>48</v>
      </c>
      <c r="I741">
        <v>518352</v>
      </c>
      <c r="J741">
        <v>0</v>
      </c>
      <c r="K741">
        <v>11001009804</v>
      </c>
      <c r="L741">
        <v>9804</v>
      </c>
      <c r="M741">
        <v>0</v>
      </c>
      <c r="N741">
        <v>9804</v>
      </c>
      <c r="O741">
        <v>62.7</v>
      </c>
      <c r="P741">
        <v>35.4</v>
      </c>
      <c r="Q741">
        <v>1.9</v>
      </c>
      <c r="R741">
        <v>2615</v>
      </c>
      <c r="S741">
        <v>0.246</v>
      </c>
      <c r="T741">
        <v>0.27800000000000002</v>
      </c>
      <c r="U741">
        <v>44356</v>
      </c>
      <c r="V741">
        <v>0.98499999999999999</v>
      </c>
      <c r="W741">
        <v>8.0000000000000002E-3</v>
      </c>
      <c r="X741">
        <v>0.312</v>
      </c>
      <c r="Y741">
        <v>0.31</v>
      </c>
      <c r="Z741">
        <v>810.65</v>
      </c>
      <c r="AA741">
        <v>170236.5</v>
      </c>
      <c r="AB741">
        <v>91786.813909000004</v>
      </c>
      <c r="AC741">
        <v>78449.686090999996</v>
      </c>
      <c r="AD741">
        <v>96.773805999999993</v>
      </c>
      <c r="AE741">
        <v>31</v>
      </c>
      <c r="AF741">
        <v>810.65</v>
      </c>
      <c r="AG741">
        <v>92910.403873000003</v>
      </c>
      <c r="AH741">
        <v>77326.096126999997</v>
      </c>
      <c r="AI741">
        <v>95.387770000000003</v>
      </c>
      <c r="AJ741">
        <v>27.4</v>
      </c>
      <c r="AK741">
        <v>82873.964215999993</v>
      </c>
      <c r="AL741">
        <v>76914.62</v>
      </c>
      <c r="AM741">
        <v>101.084003</v>
      </c>
      <c r="AN741" t="s">
        <v>2266</v>
      </c>
      <c r="AO741" t="s">
        <v>2267</v>
      </c>
      <c r="AR741">
        <v>0</v>
      </c>
      <c r="AS741">
        <v>0</v>
      </c>
      <c r="AT741">
        <v>740</v>
      </c>
    </row>
    <row r="742" spans="1:46" x14ac:dyDescent="0.25">
      <c r="A742">
        <v>51</v>
      </c>
      <c r="B742">
        <v>510</v>
      </c>
      <c r="C742">
        <v>200106</v>
      </c>
      <c r="D742">
        <v>51510200106</v>
      </c>
      <c r="E742">
        <v>2001.06</v>
      </c>
      <c r="F742" t="s">
        <v>2268</v>
      </c>
      <c r="G742" t="s">
        <v>47</v>
      </c>
      <c r="H742" t="s">
        <v>48</v>
      </c>
      <c r="I742">
        <v>821584</v>
      </c>
      <c r="J742">
        <v>0</v>
      </c>
      <c r="K742">
        <v>51510200106</v>
      </c>
      <c r="L742">
        <v>200106</v>
      </c>
      <c r="M742">
        <v>0</v>
      </c>
      <c r="N742">
        <v>200106</v>
      </c>
      <c r="O742">
        <v>86.9</v>
      </c>
      <c r="P742">
        <v>7.9</v>
      </c>
      <c r="Q742">
        <v>5.0999999999999996</v>
      </c>
      <c r="R742">
        <v>3102</v>
      </c>
      <c r="S742">
        <v>4.2000000000000003E-2</v>
      </c>
      <c r="T742">
        <v>3.6999999999999998E-2</v>
      </c>
      <c r="U742">
        <v>77147</v>
      </c>
      <c r="V742">
        <v>0.16200000000000001</v>
      </c>
      <c r="W742">
        <v>9.5000000000000001E-2</v>
      </c>
      <c r="X742">
        <v>0.22900000000000001</v>
      </c>
      <c r="Y742">
        <v>0.128</v>
      </c>
      <c r="Z742">
        <v>396.65894400000002</v>
      </c>
      <c r="AA742">
        <v>83298.378240000005</v>
      </c>
      <c r="AB742">
        <v>56463.230064000003</v>
      </c>
      <c r="AC742">
        <v>26835.148175999999</v>
      </c>
      <c r="AD742">
        <v>67.652951000000002</v>
      </c>
      <c r="AE742">
        <v>12.8</v>
      </c>
      <c r="AF742">
        <v>397.453056</v>
      </c>
      <c r="AG742">
        <v>57671.919146</v>
      </c>
      <c r="AH742">
        <v>25793.222613999998</v>
      </c>
      <c r="AI742">
        <v>64.896274000000005</v>
      </c>
      <c r="AJ742">
        <v>13.7</v>
      </c>
      <c r="AK742">
        <v>57626.991673999997</v>
      </c>
      <c r="AL742">
        <v>28999.48</v>
      </c>
      <c r="AM742">
        <v>70.300573</v>
      </c>
      <c r="AN742" t="s">
        <v>2269</v>
      </c>
      <c r="AO742" t="s">
        <v>2270</v>
      </c>
      <c r="AR742">
        <v>0</v>
      </c>
      <c r="AS742">
        <v>0</v>
      </c>
      <c r="AT742">
        <v>741</v>
      </c>
    </row>
    <row r="743" spans="1:46" x14ac:dyDescent="0.25">
      <c r="A743">
        <v>24</v>
      </c>
      <c r="B743">
        <v>33</v>
      </c>
      <c r="C743">
        <v>801808</v>
      </c>
      <c r="D743">
        <v>24033801808</v>
      </c>
      <c r="E743">
        <v>8018.08</v>
      </c>
      <c r="F743" t="s">
        <v>2271</v>
      </c>
      <c r="G743" t="s">
        <v>47</v>
      </c>
      <c r="H743" t="s">
        <v>48</v>
      </c>
      <c r="I743">
        <v>1173651</v>
      </c>
      <c r="J743">
        <v>0</v>
      </c>
      <c r="K743">
        <v>24033801808</v>
      </c>
      <c r="L743">
        <v>801808</v>
      </c>
      <c r="M743">
        <v>0</v>
      </c>
      <c r="N743">
        <v>801808</v>
      </c>
      <c r="O743">
        <v>67.7</v>
      </c>
      <c r="P743">
        <v>30.7</v>
      </c>
      <c r="Q743">
        <v>1.6</v>
      </c>
      <c r="R743">
        <v>3594</v>
      </c>
      <c r="S743">
        <v>0.14499999999999999</v>
      </c>
      <c r="T743">
        <v>6.4000000000000001E-2</v>
      </c>
      <c r="U743">
        <v>57226</v>
      </c>
      <c r="V743">
        <v>0.93100000000000005</v>
      </c>
      <c r="W743">
        <v>0.03</v>
      </c>
      <c r="X743">
        <v>0.372</v>
      </c>
      <c r="Y743">
        <v>0.254</v>
      </c>
      <c r="Z743">
        <v>912.87599999999998</v>
      </c>
      <c r="AA743">
        <v>191703.96</v>
      </c>
      <c r="AB743">
        <v>100999.837594</v>
      </c>
      <c r="AC743">
        <v>90704.122405999995</v>
      </c>
      <c r="AD743">
        <v>99.360836000000006</v>
      </c>
      <c r="AE743">
        <v>25.4</v>
      </c>
      <c r="AF743">
        <v>912.87599999999998</v>
      </c>
      <c r="AG743">
        <v>105491.112727</v>
      </c>
      <c r="AH743">
        <v>86212.847273000007</v>
      </c>
      <c r="AI743">
        <v>94.440917999999996</v>
      </c>
      <c r="AJ743">
        <v>24.2</v>
      </c>
      <c r="AK743">
        <v>88846.189960000003</v>
      </c>
      <c r="AL743">
        <v>99797.65</v>
      </c>
      <c r="AM743">
        <v>111.095631</v>
      </c>
      <c r="AN743" t="s">
        <v>2272</v>
      </c>
      <c r="AO743" t="s">
        <v>2273</v>
      </c>
      <c r="AR743">
        <v>0</v>
      </c>
      <c r="AS743">
        <v>0</v>
      </c>
      <c r="AT743">
        <v>742</v>
      </c>
    </row>
    <row r="744" spans="1:46" x14ac:dyDescent="0.25">
      <c r="A744">
        <v>24</v>
      </c>
      <c r="B744">
        <v>33</v>
      </c>
      <c r="C744">
        <v>801907</v>
      </c>
      <c r="D744">
        <v>24033801907</v>
      </c>
      <c r="E744">
        <v>8019.07</v>
      </c>
      <c r="F744" t="s">
        <v>2274</v>
      </c>
      <c r="G744" t="s">
        <v>47</v>
      </c>
      <c r="H744" t="s">
        <v>48</v>
      </c>
      <c r="I744">
        <v>4114501</v>
      </c>
      <c r="J744">
        <v>7028</v>
      </c>
      <c r="K744">
        <v>24033801907</v>
      </c>
      <c r="L744">
        <v>801907</v>
      </c>
      <c r="M744">
        <v>0</v>
      </c>
      <c r="N744">
        <v>801907</v>
      </c>
      <c r="O744">
        <v>71.599999999999994</v>
      </c>
      <c r="P744">
        <v>28.4</v>
      </c>
      <c r="Q744">
        <v>0</v>
      </c>
      <c r="R744">
        <v>3233</v>
      </c>
      <c r="S744">
        <v>8.3000000000000004E-2</v>
      </c>
      <c r="T744">
        <v>7.0000000000000007E-2</v>
      </c>
      <c r="U744">
        <v>61371</v>
      </c>
      <c r="V744">
        <v>0.89100000000000001</v>
      </c>
      <c r="W744">
        <v>3.5999999999999997E-2</v>
      </c>
      <c r="X744">
        <v>0.51400000000000001</v>
      </c>
      <c r="Y744">
        <v>0.20300000000000001</v>
      </c>
      <c r="Z744">
        <v>656.29899999999998</v>
      </c>
      <c r="AA744">
        <v>137822.79</v>
      </c>
      <c r="AB744">
        <v>79512.102432</v>
      </c>
      <c r="AC744">
        <v>58310.687568000001</v>
      </c>
      <c r="AD744">
        <v>88.847746999999998</v>
      </c>
      <c r="AE744">
        <v>20.3</v>
      </c>
      <c r="AF744">
        <v>656.29899999999998</v>
      </c>
      <c r="AG744">
        <v>80488.598117000001</v>
      </c>
      <c r="AH744">
        <v>57334.191883</v>
      </c>
      <c r="AI744">
        <v>87.359864999999999</v>
      </c>
      <c r="AJ744">
        <v>22.5</v>
      </c>
      <c r="AK744">
        <v>85805.533303000004</v>
      </c>
      <c r="AL744">
        <v>67709.72</v>
      </c>
      <c r="AM744">
        <v>92.622984000000002</v>
      </c>
      <c r="AN744" t="s">
        <v>2275</v>
      </c>
      <c r="AO744" t="s">
        <v>2276</v>
      </c>
      <c r="AR744">
        <v>0</v>
      </c>
      <c r="AS744">
        <v>0</v>
      </c>
      <c r="AT744">
        <v>743</v>
      </c>
    </row>
    <row r="745" spans="1:46" x14ac:dyDescent="0.25">
      <c r="A745">
        <v>51</v>
      </c>
      <c r="B745">
        <v>59</v>
      </c>
      <c r="C745">
        <v>451800</v>
      </c>
      <c r="D745">
        <v>51059451800</v>
      </c>
      <c r="E745">
        <v>4518</v>
      </c>
      <c r="F745" t="s">
        <v>2277</v>
      </c>
      <c r="G745" t="s">
        <v>47</v>
      </c>
      <c r="H745" t="s">
        <v>48</v>
      </c>
      <c r="I745">
        <v>2348903</v>
      </c>
      <c r="J745">
        <v>20264</v>
      </c>
      <c r="K745">
        <v>51059451800</v>
      </c>
      <c r="L745">
        <v>451800</v>
      </c>
      <c r="M745">
        <v>0</v>
      </c>
      <c r="N745">
        <v>451800</v>
      </c>
      <c r="O745">
        <v>93.7</v>
      </c>
      <c r="P745">
        <v>4.0999999999999996</v>
      </c>
      <c r="Q745">
        <v>2.2000000000000002</v>
      </c>
      <c r="R745">
        <v>3522</v>
      </c>
      <c r="S745">
        <v>2.8000000000000001E-2</v>
      </c>
      <c r="T745">
        <v>9.0999999999999998E-2</v>
      </c>
      <c r="U745">
        <v>113958</v>
      </c>
      <c r="V745">
        <v>2.9000000000000001E-2</v>
      </c>
      <c r="W745">
        <v>0.28199999999999997</v>
      </c>
      <c r="X745">
        <v>0.88600000000000001</v>
      </c>
      <c r="Y745">
        <v>1.4E-2</v>
      </c>
      <c r="Z745">
        <v>49.308</v>
      </c>
      <c r="AA745">
        <v>10354.68</v>
      </c>
      <c r="AB745">
        <v>6933.7914689999998</v>
      </c>
      <c r="AC745">
        <v>3420.8885310000001</v>
      </c>
      <c r="AD745">
        <v>69.377961999999997</v>
      </c>
      <c r="AE745">
        <v>1.4</v>
      </c>
      <c r="AF745">
        <v>49.357308000000003</v>
      </c>
      <c r="AG745">
        <v>7110.2163030000002</v>
      </c>
      <c r="AH745">
        <v>3254.8183770000001</v>
      </c>
      <c r="AI745">
        <v>65.944001</v>
      </c>
      <c r="AJ745">
        <v>3.5</v>
      </c>
      <c r="AK745">
        <v>19299.230829</v>
      </c>
      <c r="AL745">
        <v>6977.02</v>
      </c>
      <c r="AM745">
        <v>55.760393000000001</v>
      </c>
      <c r="AN745" t="s">
        <v>2278</v>
      </c>
      <c r="AO745" t="s">
        <v>2279</v>
      </c>
      <c r="AR745">
        <v>0</v>
      </c>
      <c r="AS745">
        <v>0</v>
      </c>
      <c r="AT745">
        <v>744</v>
      </c>
    </row>
    <row r="746" spans="1:46" x14ac:dyDescent="0.25">
      <c r="A746">
        <v>51</v>
      </c>
      <c r="B746">
        <v>59</v>
      </c>
      <c r="C746">
        <v>440501</v>
      </c>
      <c r="D746">
        <v>51059440501</v>
      </c>
      <c r="E746">
        <v>4405.01</v>
      </c>
      <c r="F746" t="s">
        <v>2280</v>
      </c>
      <c r="G746" t="s">
        <v>47</v>
      </c>
      <c r="H746" t="s">
        <v>48</v>
      </c>
      <c r="I746">
        <v>4441110</v>
      </c>
      <c r="J746">
        <v>18188</v>
      </c>
      <c r="K746">
        <v>51059440501</v>
      </c>
      <c r="L746">
        <v>440501</v>
      </c>
      <c r="M746">
        <v>0</v>
      </c>
      <c r="N746">
        <v>440501</v>
      </c>
      <c r="O746">
        <v>88.7</v>
      </c>
      <c r="P746">
        <v>9.6999999999999993</v>
      </c>
      <c r="Q746">
        <v>1.6</v>
      </c>
      <c r="R746">
        <v>4916</v>
      </c>
      <c r="S746">
        <v>5.7000000000000002E-2</v>
      </c>
      <c r="T746">
        <v>1.2999999999999999E-2</v>
      </c>
      <c r="U746">
        <v>130862</v>
      </c>
      <c r="V746">
        <v>0</v>
      </c>
      <c r="W746">
        <v>9.0999999999999998E-2</v>
      </c>
      <c r="X746">
        <v>0.95099999999999996</v>
      </c>
      <c r="Y746">
        <v>2.8000000000000001E-2</v>
      </c>
      <c r="Z746">
        <v>137.648</v>
      </c>
      <c r="AA746">
        <v>28906.080000000002</v>
      </c>
      <c r="AB746">
        <v>16302.50495</v>
      </c>
      <c r="AC746">
        <v>12603.575049999999</v>
      </c>
      <c r="AD746">
        <v>91.563807999999995</v>
      </c>
      <c r="AE746">
        <v>2.8</v>
      </c>
      <c r="AF746">
        <v>137.648</v>
      </c>
      <c r="AG746">
        <v>18794.473437000001</v>
      </c>
      <c r="AH746">
        <v>10111.606562999999</v>
      </c>
      <c r="AI746">
        <v>73.459886999999995</v>
      </c>
      <c r="AJ746">
        <v>3.2</v>
      </c>
      <c r="AK746">
        <v>28219.030199000001</v>
      </c>
      <c r="AL746">
        <v>5522.09</v>
      </c>
      <c r="AM746">
        <v>34.368713999999997</v>
      </c>
      <c r="AN746" t="s">
        <v>2281</v>
      </c>
      <c r="AO746" t="s">
        <v>2282</v>
      </c>
      <c r="AR746">
        <v>0</v>
      </c>
      <c r="AS746">
        <v>0</v>
      </c>
      <c r="AT746">
        <v>745</v>
      </c>
    </row>
    <row r="747" spans="1:46" x14ac:dyDescent="0.25">
      <c r="A747">
        <v>51</v>
      </c>
      <c r="B747">
        <v>510</v>
      </c>
      <c r="C747">
        <v>201100</v>
      </c>
      <c r="D747">
        <v>51510201100</v>
      </c>
      <c r="E747">
        <v>2011</v>
      </c>
      <c r="F747" t="s">
        <v>2283</v>
      </c>
      <c r="G747" t="s">
        <v>47</v>
      </c>
      <c r="H747" t="s">
        <v>48</v>
      </c>
      <c r="I747">
        <v>1081307</v>
      </c>
      <c r="J747">
        <v>0</v>
      </c>
      <c r="K747">
        <v>51510201100</v>
      </c>
      <c r="L747">
        <v>201100</v>
      </c>
      <c r="M747">
        <v>0</v>
      </c>
      <c r="N747">
        <v>201100</v>
      </c>
      <c r="O747">
        <v>77</v>
      </c>
      <c r="P747">
        <v>21.8</v>
      </c>
      <c r="Q747">
        <v>1.2</v>
      </c>
      <c r="R747">
        <v>3226</v>
      </c>
      <c r="S747">
        <v>1.4E-2</v>
      </c>
      <c r="T747">
        <v>1.7000000000000001E-2</v>
      </c>
      <c r="U747">
        <v>165921</v>
      </c>
      <c r="V747">
        <v>5.8000000000000003E-2</v>
      </c>
      <c r="W747">
        <v>6.5000000000000002E-2</v>
      </c>
      <c r="X747">
        <v>0.67</v>
      </c>
      <c r="Y747">
        <v>3.3000000000000002E-2</v>
      </c>
      <c r="Z747">
        <v>106.458</v>
      </c>
      <c r="AA747">
        <v>22356.18</v>
      </c>
      <c r="AB747">
        <v>14915.760178</v>
      </c>
      <c r="AC747">
        <v>7440.4198219999998</v>
      </c>
      <c r="AD747">
        <v>69.890658999999999</v>
      </c>
      <c r="AE747">
        <v>3.3</v>
      </c>
      <c r="AF747">
        <v>106.458</v>
      </c>
      <c r="AG747">
        <v>14851.727188999999</v>
      </c>
      <c r="AH747">
        <v>7504.4528110000001</v>
      </c>
      <c r="AI747">
        <v>70.492144999999994</v>
      </c>
      <c r="AJ747">
        <v>5</v>
      </c>
      <c r="AK747">
        <v>15187.464679000001</v>
      </c>
      <c r="AL747">
        <v>16344.04</v>
      </c>
      <c r="AM747">
        <v>108.85138499999999</v>
      </c>
      <c r="AN747" t="s">
        <v>2284</v>
      </c>
      <c r="AO747" t="s">
        <v>2285</v>
      </c>
      <c r="AR747">
        <v>0</v>
      </c>
      <c r="AS747">
        <v>0</v>
      </c>
      <c r="AT747">
        <v>746</v>
      </c>
    </row>
    <row r="748" spans="1:46" x14ac:dyDescent="0.25">
      <c r="A748">
        <v>24</v>
      </c>
      <c r="B748">
        <v>33</v>
      </c>
      <c r="C748">
        <v>801802</v>
      </c>
      <c r="D748">
        <v>24033801802</v>
      </c>
      <c r="E748">
        <v>8018.02</v>
      </c>
      <c r="F748" t="s">
        <v>2286</v>
      </c>
      <c r="G748" t="s">
        <v>47</v>
      </c>
      <c r="H748" t="s">
        <v>48</v>
      </c>
      <c r="I748">
        <v>1077134</v>
      </c>
      <c r="J748">
        <v>0</v>
      </c>
      <c r="K748">
        <v>24033801802</v>
      </c>
      <c r="L748">
        <v>801802</v>
      </c>
      <c r="M748">
        <v>0</v>
      </c>
      <c r="N748">
        <v>801802</v>
      </c>
      <c r="O748">
        <v>68.3</v>
      </c>
      <c r="P748">
        <v>28.6</v>
      </c>
      <c r="Q748">
        <v>3</v>
      </c>
      <c r="R748">
        <v>3323</v>
      </c>
      <c r="S748">
        <v>0.12</v>
      </c>
      <c r="T748">
        <v>6.9000000000000006E-2</v>
      </c>
      <c r="U748">
        <v>49806</v>
      </c>
      <c r="V748">
        <v>0.97199999999999998</v>
      </c>
      <c r="W748">
        <v>0</v>
      </c>
      <c r="X748">
        <v>0.624</v>
      </c>
      <c r="Y748">
        <v>0.22600000000000001</v>
      </c>
      <c r="Z748">
        <v>750.24700199999995</v>
      </c>
      <c r="AA748">
        <v>157551.87041999999</v>
      </c>
      <c r="AB748">
        <v>81540.994735999993</v>
      </c>
      <c r="AC748">
        <v>76010.875683999999</v>
      </c>
      <c r="AD748">
        <v>101.31446800000001</v>
      </c>
      <c r="AE748">
        <v>22.6</v>
      </c>
      <c r="AF748">
        <v>750.99800000000005</v>
      </c>
      <c r="AG748">
        <v>83192.087369000001</v>
      </c>
      <c r="AH748">
        <v>74517.492631000001</v>
      </c>
      <c r="AI748">
        <v>99.224621999999997</v>
      </c>
      <c r="AJ748">
        <v>21</v>
      </c>
      <c r="AK748">
        <v>77087.916928999999</v>
      </c>
      <c r="AL748">
        <v>66148.88</v>
      </c>
      <c r="AM748">
        <v>96.981121000000002</v>
      </c>
      <c r="AN748" t="s">
        <v>2287</v>
      </c>
      <c r="AO748" t="s">
        <v>2288</v>
      </c>
      <c r="AR748">
        <v>0</v>
      </c>
      <c r="AS748">
        <v>0</v>
      </c>
      <c r="AT748">
        <v>747</v>
      </c>
    </row>
    <row r="749" spans="1:46" x14ac:dyDescent="0.25">
      <c r="A749">
        <v>51</v>
      </c>
      <c r="B749">
        <v>510</v>
      </c>
      <c r="C749">
        <v>200107</v>
      </c>
      <c r="D749">
        <v>51510200107</v>
      </c>
      <c r="E749">
        <v>2001.07</v>
      </c>
      <c r="F749" t="s">
        <v>2289</v>
      </c>
      <c r="G749" t="s">
        <v>47</v>
      </c>
      <c r="H749" t="s">
        <v>48</v>
      </c>
      <c r="I749">
        <v>638644</v>
      </c>
      <c r="J749">
        <v>0</v>
      </c>
      <c r="K749">
        <v>51510200107</v>
      </c>
      <c r="L749">
        <v>200107</v>
      </c>
      <c r="M749">
        <v>0</v>
      </c>
      <c r="N749">
        <v>200107</v>
      </c>
      <c r="O749">
        <v>81</v>
      </c>
      <c r="P749">
        <v>16.8</v>
      </c>
      <c r="Q749">
        <v>2.2000000000000002</v>
      </c>
      <c r="R749">
        <v>5626</v>
      </c>
      <c r="S749">
        <v>0.06</v>
      </c>
      <c r="T749">
        <v>8.4000000000000005E-2</v>
      </c>
      <c r="U749">
        <v>81430</v>
      </c>
      <c r="V749">
        <v>0.16900000000000001</v>
      </c>
      <c r="W749">
        <v>0.106</v>
      </c>
      <c r="X749">
        <v>0.28699999999999998</v>
      </c>
      <c r="Y749">
        <v>0.13700000000000001</v>
      </c>
      <c r="Z749">
        <v>770.76199999999994</v>
      </c>
      <c r="AA749">
        <v>161860.01999999999</v>
      </c>
      <c r="AB749">
        <v>111741.950702</v>
      </c>
      <c r="AC749">
        <v>50118.069298000002</v>
      </c>
      <c r="AD749">
        <v>65.024052999999995</v>
      </c>
      <c r="AE749">
        <v>13.7</v>
      </c>
      <c r="AF749">
        <v>770.76199999999994</v>
      </c>
      <c r="AG749">
        <v>113696.276325</v>
      </c>
      <c r="AH749">
        <v>48163.743674999998</v>
      </c>
      <c r="AI749">
        <v>62.488477000000003</v>
      </c>
      <c r="AJ749">
        <v>13.6</v>
      </c>
      <c r="AK749">
        <v>92737.957250000007</v>
      </c>
      <c r="AL749">
        <v>69711.320000000007</v>
      </c>
      <c r="AM749">
        <v>90.116607000000002</v>
      </c>
      <c r="AN749" t="s">
        <v>2290</v>
      </c>
      <c r="AO749" t="s">
        <v>2291</v>
      </c>
      <c r="AR749">
        <v>0</v>
      </c>
      <c r="AS749">
        <v>0</v>
      </c>
      <c r="AT749">
        <v>748</v>
      </c>
    </row>
    <row r="750" spans="1:46" x14ac:dyDescent="0.25">
      <c r="A750">
        <v>11</v>
      </c>
      <c r="B750">
        <v>1</v>
      </c>
      <c r="C750">
        <v>9803</v>
      </c>
      <c r="D750">
        <v>11001009803</v>
      </c>
      <c r="E750">
        <v>98.03</v>
      </c>
      <c r="F750" t="s">
        <v>2292</v>
      </c>
      <c r="G750" t="s">
        <v>47</v>
      </c>
      <c r="H750" t="s">
        <v>48</v>
      </c>
      <c r="I750">
        <v>531054</v>
      </c>
      <c r="J750">
        <v>0</v>
      </c>
      <c r="K750">
        <v>11001009803</v>
      </c>
      <c r="L750">
        <v>9803</v>
      </c>
      <c r="M750">
        <v>0</v>
      </c>
      <c r="N750">
        <v>9803</v>
      </c>
      <c r="O750">
        <v>64.3</v>
      </c>
      <c r="P750">
        <v>34.6</v>
      </c>
      <c r="Q750">
        <v>1.1000000000000001</v>
      </c>
      <c r="R750">
        <v>2683</v>
      </c>
      <c r="S750">
        <v>0.33100000000000002</v>
      </c>
      <c r="T750">
        <v>0.434</v>
      </c>
      <c r="U750">
        <v>19345</v>
      </c>
      <c r="V750">
        <v>0.98399999999999999</v>
      </c>
      <c r="W750">
        <v>0</v>
      </c>
      <c r="X750">
        <v>0.13400000000000001</v>
      </c>
      <c r="Y750">
        <v>0.40699999999999997</v>
      </c>
      <c r="Z750">
        <v>1091.981</v>
      </c>
      <c r="AA750">
        <v>229316.01</v>
      </c>
      <c r="AB750">
        <v>126185.934355</v>
      </c>
      <c r="AC750">
        <v>103130.075645</v>
      </c>
      <c r="AD750">
        <v>94.443104000000005</v>
      </c>
      <c r="AE750">
        <v>40.700000000000003</v>
      </c>
      <c r="AF750">
        <v>1091.981</v>
      </c>
      <c r="AG750">
        <v>131701.35305400001</v>
      </c>
      <c r="AH750">
        <v>97614.656946000003</v>
      </c>
      <c r="AI750">
        <v>89.392267000000004</v>
      </c>
      <c r="AJ750">
        <v>39.299999999999997</v>
      </c>
      <c r="AK750">
        <v>112374.286717</v>
      </c>
      <c r="AL750">
        <v>91557.34</v>
      </c>
      <c r="AM750">
        <v>94.281805000000006</v>
      </c>
      <c r="AN750" t="s">
        <v>2293</v>
      </c>
      <c r="AO750" t="s">
        <v>2294</v>
      </c>
      <c r="AR750">
        <v>0</v>
      </c>
      <c r="AS750">
        <v>0</v>
      </c>
      <c r="AT750">
        <v>749</v>
      </c>
    </row>
    <row r="751" spans="1:46" x14ac:dyDescent="0.25">
      <c r="A751">
        <v>24</v>
      </c>
      <c r="B751">
        <v>33</v>
      </c>
      <c r="C751">
        <v>800601</v>
      </c>
      <c r="D751">
        <v>24033800601</v>
      </c>
      <c r="E751">
        <v>8006.01</v>
      </c>
      <c r="F751" t="s">
        <v>2295</v>
      </c>
      <c r="G751" t="s">
        <v>47</v>
      </c>
      <c r="H751" t="s">
        <v>48</v>
      </c>
      <c r="I751">
        <v>8195739</v>
      </c>
      <c r="J751">
        <v>139865</v>
      </c>
      <c r="K751">
        <v>24033800601</v>
      </c>
      <c r="L751">
        <v>800601</v>
      </c>
      <c r="M751">
        <v>0</v>
      </c>
      <c r="N751">
        <v>800601</v>
      </c>
      <c r="O751">
        <v>90.4</v>
      </c>
      <c r="P751">
        <v>9.6</v>
      </c>
      <c r="Q751">
        <v>0</v>
      </c>
      <c r="R751">
        <v>2022</v>
      </c>
      <c r="S751">
        <v>8.2000000000000003E-2</v>
      </c>
      <c r="T751">
        <v>8.5000000000000006E-2</v>
      </c>
      <c r="U751">
        <v>88958</v>
      </c>
      <c r="V751">
        <v>0.85099999999999998</v>
      </c>
      <c r="W751">
        <v>7.4999999999999997E-2</v>
      </c>
      <c r="X751">
        <v>0.88500000000000001</v>
      </c>
      <c r="Y751">
        <v>0.15</v>
      </c>
      <c r="Z751">
        <v>303.3</v>
      </c>
      <c r="AA751">
        <v>63693</v>
      </c>
      <c r="AB751">
        <v>60558.114120999999</v>
      </c>
      <c r="AC751">
        <v>3134.8858789999999</v>
      </c>
      <c r="AD751">
        <v>10.335924</v>
      </c>
      <c r="AE751">
        <v>15</v>
      </c>
      <c r="AF751">
        <v>303.3</v>
      </c>
      <c r="AG751">
        <v>60457.110914999997</v>
      </c>
      <c r="AH751">
        <v>3235.8890849999998</v>
      </c>
      <c r="AI751">
        <v>10.668939</v>
      </c>
      <c r="AJ751">
        <v>13.8</v>
      </c>
      <c r="AK751">
        <v>57824.223165000003</v>
      </c>
      <c r="AL751">
        <v>1266</v>
      </c>
      <c r="AM751">
        <v>4.4992099999999997</v>
      </c>
      <c r="AN751" t="s">
        <v>2296</v>
      </c>
      <c r="AO751" t="s">
        <v>2297</v>
      </c>
      <c r="AR751">
        <v>0</v>
      </c>
      <c r="AS751">
        <v>0</v>
      </c>
      <c r="AT751">
        <v>750</v>
      </c>
    </row>
    <row r="752" spans="1:46" x14ac:dyDescent="0.25">
      <c r="A752">
        <v>51</v>
      </c>
      <c r="B752">
        <v>510</v>
      </c>
      <c r="C752">
        <v>200102</v>
      </c>
      <c r="D752">
        <v>51510200102</v>
      </c>
      <c r="E752">
        <v>2001.02</v>
      </c>
      <c r="F752" t="s">
        <v>2298</v>
      </c>
      <c r="G752" t="s">
        <v>47</v>
      </c>
      <c r="H752" t="s">
        <v>48</v>
      </c>
      <c r="I752">
        <v>1137019</v>
      </c>
      <c r="J752">
        <v>1947</v>
      </c>
      <c r="K752">
        <v>51510200102</v>
      </c>
      <c r="L752">
        <v>200102</v>
      </c>
      <c r="M752">
        <v>0</v>
      </c>
      <c r="N752">
        <v>200102</v>
      </c>
      <c r="O752">
        <v>82.3</v>
      </c>
      <c r="P752">
        <v>16.600000000000001</v>
      </c>
      <c r="Q752">
        <v>1.1000000000000001</v>
      </c>
      <c r="R752">
        <v>4524</v>
      </c>
      <c r="S752">
        <v>8.5999999999999993E-2</v>
      </c>
      <c r="T752">
        <v>0.112</v>
      </c>
      <c r="U752">
        <v>66680</v>
      </c>
      <c r="V752">
        <v>0.2</v>
      </c>
      <c r="W752">
        <v>0.33500000000000002</v>
      </c>
      <c r="X752">
        <v>0.25600000000000001</v>
      </c>
      <c r="Y752">
        <v>0.13300000000000001</v>
      </c>
      <c r="Z752">
        <v>601.69200000000001</v>
      </c>
      <c r="AA752">
        <v>126355.32</v>
      </c>
      <c r="AB752">
        <v>85191.325540999998</v>
      </c>
      <c r="AC752">
        <v>41163.994459000001</v>
      </c>
      <c r="AD752">
        <v>68.413730999999999</v>
      </c>
      <c r="AE752">
        <v>13.3</v>
      </c>
      <c r="AF752">
        <v>601.69200000000001</v>
      </c>
      <c r="AG752">
        <v>86597.287024000005</v>
      </c>
      <c r="AH752">
        <v>39758.032976000002</v>
      </c>
      <c r="AI752">
        <v>66.077050999999997</v>
      </c>
      <c r="AJ752">
        <v>14.4</v>
      </c>
      <c r="AK752">
        <v>76412.650552000006</v>
      </c>
      <c r="AL752">
        <v>50413.91</v>
      </c>
      <c r="AM752">
        <v>83.475583</v>
      </c>
      <c r="AN752" t="s">
        <v>2299</v>
      </c>
      <c r="AO752" t="s">
        <v>2300</v>
      </c>
      <c r="AR752">
        <v>0</v>
      </c>
      <c r="AS752">
        <v>0</v>
      </c>
      <c r="AT752">
        <v>751</v>
      </c>
    </row>
    <row r="753" spans="1:46" x14ac:dyDescent="0.25">
      <c r="A753">
        <v>51</v>
      </c>
      <c r="B753">
        <v>510</v>
      </c>
      <c r="C753">
        <v>201801</v>
      </c>
      <c r="D753">
        <v>51510201801</v>
      </c>
      <c r="E753">
        <v>2018.01</v>
      </c>
      <c r="F753" t="s">
        <v>2301</v>
      </c>
      <c r="G753" t="s">
        <v>47</v>
      </c>
      <c r="H753" t="s">
        <v>48</v>
      </c>
      <c r="I753">
        <v>2818410</v>
      </c>
      <c r="J753">
        <v>95248</v>
      </c>
      <c r="K753">
        <v>51510201801</v>
      </c>
      <c r="L753">
        <v>201801</v>
      </c>
      <c r="M753">
        <v>0</v>
      </c>
      <c r="N753">
        <v>201801</v>
      </c>
      <c r="O753">
        <v>76.900000000000006</v>
      </c>
      <c r="P753">
        <v>20.399999999999999</v>
      </c>
      <c r="Q753">
        <v>2.6</v>
      </c>
      <c r="R753">
        <v>5351</v>
      </c>
      <c r="S753">
        <v>2.3E-2</v>
      </c>
      <c r="T753">
        <v>4.2999999999999997E-2</v>
      </c>
      <c r="U753">
        <v>125430</v>
      </c>
      <c r="V753">
        <v>0.127</v>
      </c>
      <c r="W753">
        <v>8.6999999999999994E-2</v>
      </c>
      <c r="X753">
        <v>0.65600000000000003</v>
      </c>
      <c r="Y753">
        <v>5.8999999999999997E-2</v>
      </c>
      <c r="Z753">
        <v>315.39329099999998</v>
      </c>
      <c r="AA753">
        <v>66232.591109999994</v>
      </c>
      <c r="AB753">
        <v>45782.540246999997</v>
      </c>
      <c r="AC753">
        <v>20450.050863</v>
      </c>
      <c r="AD753">
        <v>64.839841000000007</v>
      </c>
      <c r="AE753">
        <v>5.9</v>
      </c>
      <c r="AF753">
        <v>315.709</v>
      </c>
      <c r="AG753">
        <v>47013.389288999999</v>
      </c>
      <c r="AH753">
        <v>19285.500711000001</v>
      </c>
      <c r="AI753">
        <v>61.086319000000003</v>
      </c>
      <c r="AJ753">
        <v>6.6</v>
      </c>
      <c r="AK753">
        <v>32456.746531000001</v>
      </c>
      <c r="AL753">
        <v>39753.85</v>
      </c>
      <c r="AM753">
        <v>115.610578</v>
      </c>
      <c r="AN753" t="s">
        <v>2302</v>
      </c>
      <c r="AO753" t="s">
        <v>2303</v>
      </c>
      <c r="AR753">
        <v>0</v>
      </c>
      <c r="AS753">
        <v>0</v>
      </c>
      <c r="AT753">
        <v>752</v>
      </c>
    </row>
    <row r="754" spans="1:46" x14ac:dyDescent="0.25">
      <c r="A754">
        <v>51</v>
      </c>
      <c r="B754">
        <v>59</v>
      </c>
      <c r="C754">
        <v>440800</v>
      </c>
      <c r="D754">
        <v>51059440800</v>
      </c>
      <c r="E754">
        <v>4408</v>
      </c>
      <c r="F754" t="s">
        <v>2304</v>
      </c>
      <c r="G754" t="s">
        <v>47</v>
      </c>
      <c r="H754" t="s">
        <v>48</v>
      </c>
      <c r="I754">
        <v>6372389</v>
      </c>
      <c r="J754">
        <v>79877</v>
      </c>
      <c r="K754">
        <v>51059440800</v>
      </c>
      <c r="L754">
        <v>440800</v>
      </c>
      <c r="M754">
        <v>0</v>
      </c>
      <c r="N754">
        <v>440800</v>
      </c>
      <c r="O754">
        <v>86.4</v>
      </c>
      <c r="P754">
        <v>12.8</v>
      </c>
      <c r="Q754">
        <v>0.8</v>
      </c>
      <c r="R754">
        <v>6211</v>
      </c>
      <c r="S754">
        <v>3.1E-2</v>
      </c>
      <c r="T754">
        <v>3.9E-2</v>
      </c>
      <c r="U754">
        <v>139421</v>
      </c>
      <c r="V754">
        <v>4.8000000000000001E-2</v>
      </c>
      <c r="W754">
        <v>6.2E-2</v>
      </c>
      <c r="X754">
        <v>0.879</v>
      </c>
      <c r="Y754">
        <v>3.2000000000000001E-2</v>
      </c>
      <c r="Z754">
        <v>198.75200000000001</v>
      </c>
      <c r="AA754">
        <v>41737.919999999998</v>
      </c>
      <c r="AB754">
        <v>20335.044781000001</v>
      </c>
      <c r="AC754">
        <v>21402.875219000001</v>
      </c>
      <c r="AD754">
        <v>107.686339</v>
      </c>
      <c r="AE754">
        <v>3.2</v>
      </c>
      <c r="AF754">
        <v>198.75200000000001</v>
      </c>
      <c r="AG754">
        <v>24236.942279999999</v>
      </c>
      <c r="AH754">
        <v>17500.977719999999</v>
      </c>
      <c r="AI754">
        <v>88.054348000000005</v>
      </c>
      <c r="AJ754">
        <v>2.7</v>
      </c>
      <c r="AK754">
        <v>26463.541303999998</v>
      </c>
      <c r="AL754">
        <v>8905.92</v>
      </c>
      <c r="AM754">
        <v>52.877338999999999</v>
      </c>
      <c r="AN754" t="s">
        <v>2305</v>
      </c>
      <c r="AO754" t="s">
        <v>2306</v>
      </c>
      <c r="AR754">
        <v>0</v>
      </c>
      <c r="AS754">
        <v>0</v>
      </c>
      <c r="AT754">
        <v>753</v>
      </c>
    </row>
    <row r="755" spans="1:46" x14ac:dyDescent="0.25">
      <c r="A755">
        <v>51</v>
      </c>
      <c r="B755">
        <v>59</v>
      </c>
      <c r="C755">
        <v>490501</v>
      </c>
      <c r="D755">
        <v>51059490501</v>
      </c>
      <c r="E755">
        <v>4905.01</v>
      </c>
      <c r="F755" t="s">
        <v>2307</v>
      </c>
      <c r="G755" t="s">
        <v>47</v>
      </c>
      <c r="H755" t="s">
        <v>48</v>
      </c>
      <c r="I755">
        <v>1096447</v>
      </c>
      <c r="J755">
        <v>5540</v>
      </c>
      <c r="K755">
        <v>51059490501</v>
      </c>
      <c r="L755">
        <v>490501</v>
      </c>
      <c r="M755">
        <v>0</v>
      </c>
      <c r="N755">
        <v>490501</v>
      </c>
      <c r="O755">
        <v>99.5</v>
      </c>
      <c r="P755">
        <v>0.6</v>
      </c>
      <c r="Q755">
        <v>0</v>
      </c>
      <c r="R755">
        <v>3098</v>
      </c>
      <c r="S755">
        <v>6.5000000000000002E-2</v>
      </c>
      <c r="T755">
        <v>0.14299999999999999</v>
      </c>
      <c r="U755">
        <v>82000</v>
      </c>
      <c r="V755">
        <v>4.7E-2</v>
      </c>
      <c r="W755">
        <v>0.16800000000000001</v>
      </c>
      <c r="X755">
        <v>0.38200000000000001</v>
      </c>
      <c r="Y755">
        <v>0.121</v>
      </c>
      <c r="Z755">
        <v>375.23285800000002</v>
      </c>
      <c r="AA755">
        <v>78798.900179999997</v>
      </c>
      <c r="AB755">
        <v>69012.715693999999</v>
      </c>
      <c r="AC755">
        <v>9786.1844860000001</v>
      </c>
      <c r="AD755">
        <v>26.080297000000002</v>
      </c>
      <c r="AE755">
        <v>12.1</v>
      </c>
      <c r="AF755">
        <v>374.858</v>
      </c>
      <c r="AG755">
        <v>73173.849877000001</v>
      </c>
      <c r="AH755">
        <v>5546.3301229999997</v>
      </c>
      <c r="AI755">
        <v>14.795816</v>
      </c>
      <c r="AJ755">
        <v>16</v>
      </c>
      <c r="AK755">
        <v>87997.375352000003</v>
      </c>
      <c r="AL755">
        <v>17271.419999999998</v>
      </c>
      <c r="AM755">
        <v>34.454644999999999</v>
      </c>
      <c r="AN755" t="s">
        <v>2308</v>
      </c>
      <c r="AO755" t="s">
        <v>2309</v>
      </c>
      <c r="AR755">
        <v>0</v>
      </c>
      <c r="AS755">
        <v>0</v>
      </c>
      <c r="AT755">
        <v>754</v>
      </c>
    </row>
    <row r="756" spans="1:46" x14ac:dyDescent="0.25">
      <c r="A756">
        <v>51</v>
      </c>
      <c r="B756">
        <v>13</v>
      </c>
      <c r="C756">
        <v>103000</v>
      </c>
      <c r="D756">
        <v>51013103000</v>
      </c>
      <c r="E756">
        <v>1030</v>
      </c>
      <c r="F756" t="s">
        <v>2310</v>
      </c>
      <c r="G756" t="s">
        <v>47</v>
      </c>
      <c r="H756" t="s">
        <v>48</v>
      </c>
      <c r="I756">
        <v>781367</v>
      </c>
      <c r="J756">
        <v>0</v>
      </c>
      <c r="K756">
        <v>51013103000</v>
      </c>
      <c r="L756">
        <v>103000</v>
      </c>
      <c r="M756">
        <v>0</v>
      </c>
      <c r="N756">
        <v>103000</v>
      </c>
      <c r="O756">
        <v>79.5</v>
      </c>
      <c r="P756">
        <v>20</v>
      </c>
      <c r="Q756">
        <v>0.5</v>
      </c>
      <c r="R756">
        <v>3373</v>
      </c>
      <c r="S756">
        <v>0.04</v>
      </c>
      <c r="T756">
        <v>0.03</v>
      </c>
      <c r="U756">
        <v>128421</v>
      </c>
      <c r="V756">
        <v>5.8999999999999997E-2</v>
      </c>
      <c r="W756">
        <v>0.11799999999999999</v>
      </c>
      <c r="X756">
        <v>0.72599999999999998</v>
      </c>
      <c r="Y756">
        <v>4.7E-2</v>
      </c>
      <c r="Z756">
        <v>158.53100000000001</v>
      </c>
      <c r="AA756">
        <v>33291.51</v>
      </c>
      <c r="AB756">
        <v>23204.099555000001</v>
      </c>
      <c r="AC756">
        <v>10087.410445</v>
      </c>
      <c r="AD756">
        <v>63.630522999999997</v>
      </c>
      <c r="AE756">
        <v>4.7</v>
      </c>
      <c r="AF756">
        <v>158.53100000000001</v>
      </c>
      <c r="AG756">
        <v>23134.043598</v>
      </c>
      <c r="AH756">
        <v>10157.466402</v>
      </c>
      <c r="AI756">
        <v>64.072429999999997</v>
      </c>
      <c r="AJ756">
        <v>4.5</v>
      </c>
      <c r="AK756">
        <v>18041.70304</v>
      </c>
      <c r="AL756">
        <v>14532.45</v>
      </c>
      <c r="AM756">
        <v>93.688211999999993</v>
      </c>
      <c r="AN756" t="s">
        <v>2311</v>
      </c>
      <c r="AO756" t="s">
        <v>2312</v>
      </c>
      <c r="AR756">
        <v>0</v>
      </c>
      <c r="AS756">
        <v>0</v>
      </c>
      <c r="AT756">
        <v>755</v>
      </c>
    </row>
    <row r="757" spans="1:46" x14ac:dyDescent="0.25">
      <c r="A757">
        <v>24</v>
      </c>
      <c r="B757">
        <v>33</v>
      </c>
      <c r="C757">
        <v>800606</v>
      </c>
      <c r="D757">
        <v>24033800606</v>
      </c>
      <c r="E757">
        <v>8006.06</v>
      </c>
      <c r="F757" t="s">
        <v>2313</v>
      </c>
      <c r="G757" t="s">
        <v>47</v>
      </c>
      <c r="H757" t="s">
        <v>48</v>
      </c>
      <c r="I757">
        <v>2007618</v>
      </c>
      <c r="J757">
        <v>74555</v>
      </c>
      <c r="K757">
        <v>24033800606</v>
      </c>
      <c r="L757">
        <v>800606</v>
      </c>
      <c r="M757">
        <v>0</v>
      </c>
      <c r="N757">
        <v>800606</v>
      </c>
      <c r="O757">
        <v>88.2</v>
      </c>
      <c r="P757">
        <v>10.1</v>
      </c>
      <c r="Q757">
        <v>1.8</v>
      </c>
      <c r="R757">
        <v>5036</v>
      </c>
      <c r="S757">
        <v>9.2999999999999999E-2</v>
      </c>
      <c r="T757">
        <v>2.4E-2</v>
      </c>
      <c r="U757">
        <v>81609</v>
      </c>
      <c r="V757">
        <v>0.94299999999999995</v>
      </c>
      <c r="W757">
        <v>0</v>
      </c>
      <c r="X757">
        <v>0.72099999999999997</v>
      </c>
      <c r="Y757">
        <v>0.182</v>
      </c>
      <c r="Z757">
        <v>917.46855200000005</v>
      </c>
      <c r="AA757">
        <v>192668.39592000001</v>
      </c>
      <c r="AB757">
        <v>182424.15927599999</v>
      </c>
      <c r="AC757">
        <v>10244.236644000001</v>
      </c>
      <c r="AD757">
        <v>11.165763</v>
      </c>
      <c r="AE757">
        <v>18.2</v>
      </c>
      <c r="AF757">
        <v>916.55200000000002</v>
      </c>
      <c r="AG757">
        <v>181203.91466099999</v>
      </c>
      <c r="AH757">
        <v>11272.005338999999</v>
      </c>
      <c r="AI757">
        <v>12.298271</v>
      </c>
      <c r="AJ757">
        <v>17.399999999999999</v>
      </c>
      <c r="AK757">
        <v>166081.15896999999</v>
      </c>
      <c r="AL757">
        <v>6753.04</v>
      </c>
      <c r="AM757">
        <v>8.2051949999999998</v>
      </c>
      <c r="AN757" t="s">
        <v>2314</v>
      </c>
      <c r="AO757" t="s">
        <v>2315</v>
      </c>
      <c r="AR757">
        <v>0</v>
      </c>
      <c r="AS757">
        <v>0</v>
      </c>
      <c r="AT757">
        <v>756</v>
      </c>
    </row>
    <row r="758" spans="1:46" x14ac:dyDescent="0.25">
      <c r="A758">
        <v>51</v>
      </c>
      <c r="B758">
        <v>59</v>
      </c>
      <c r="C758">
        <v>491303</v>
      </c>
      <c r="D758">
        <v>51059491303</v>
      </c>
      <c r="E758">
        <v>4913.03</v>
      </c>
      <c r="F758" t="s">
        <v>2316</v>
      </c>
      <c r="G758" t="s">
        <v>47</v>
      </c>
      <c r="H758" t="s">
        <v>48</v>
      </c>
      <c r="I758">
        <v>996700</v>
      </c>
      <c r="J758">
        <v>4251</v>
      </c>
      <c r="K758">
        <v>51059491303</v>
      </c>
      <c r="L758">
        <v>491303</v>
      </c>
      <c r="M758">
        <v>0</v>
      </c>
      <c r="N758">
        <v>491303</v>
      </c>
      <c r="O758">
        <v>89.7</v>
      </c>
      <c r="P758">
        <v>9.3000000000000007</v>
      </c>
      <c r="Q758">
        <v>0.8</v>
      </c>
      <c r="R758">
        <v>4821</v>
      </c>
      <c r="S758">
        <v>7.3999999999999996E-2</v>
      </c>
      <c r="T758">
        <v>6.6000000000000003E-2</v>
      </c>
      <c r="U758">
        <v>78285</v>
      </c>
      <c r="V758">
        <v>0.20100000000000001</v>
      </c>
      <c r="W758">
        <v>0.34399999999999997</v>
      </c>
      <c r="X758">
        <v>0.69199999999999995</v>
      </c>
      <c r="Y758">
        <v>6.9000000000000006E-2</v>
      </c>
      <c r="Z758">
        <v>331.98370199999999</v>
      </c>
      <c r="AA758">
        <v>69716.577420000001</v>
      </c>
      <c r="AB758">
        <v>60186.773711000002</v>
      </c>
      <c r="AC758">
        <v>9529.8037089999998</v>
      </c>
      <c r="AD758">
        <v>28.705636999999999</v>
      </c>
      <c r="AE758">
        <v>6.9</v>
      </c>
      <c r="AF758">
        <v>332.316351</v>
      </c>
      <c r="AG758">
        <v>63880.274576000003</v>
      </c>
      <c r="AH758">
        <v>5906.1591340000004</v>
      </c>
      <c r="AI758">
        <v>17.772701000000001</v>
      </c>
      <c r="AJ758">
        <v>10.5</v>
      </c>
      <c r="AK758">
        <v>80883.188974000004</v>
      </c>
      <c r="AL758">
        <v>15343.01</v>
      </c>
      <c r="AM758">
        <v>33.483939999999997</v>
      </c>
      <c r="AN758" t="s">
        <v>2317</v>
      </c>
      <c r="AO758" t="s">
        <v>2318</v>
      </c>
      <c r="AR758">
        <v>0</v>
      </c>
      <c r="AS758">
        <v>0</v>
      </c>
      <c r="AT758">
        <v>757</v>
      </c>
    </row>
    <row r="759" spans="1:46" x14ac:dyDescent="0.25">
      <c r="A759">
        <v>51</v>
      </c>
      <c r="B759">
        <v>59</v>
      </c>
      <c r="C759">
        <v>491401</v>
      </c>
      <c r="D759">
        <v>51059491401</v>
      </c>
      <c r="E759">
        <v>4914.01</v>
      </c>
      <c r="F759" t="s">
        <v>2319</v>
      </c>
      <c r="G759" t="s">
        <v>47</v>
      </c>
      <c r="H759" t="s">
        <v>48</v>
      </c>
      <c r="I759">
        <v>1313330</v>
      </c>
      <c r="J759">
        <v>10786</v>
      </c>
      <c r="K759">
        <v>51059491401</v>
      </c>
      <c r="L759">
        <v>491401</v>
      </c>
      <c r="M759">
        <v>0</v>
      </c>
      <c r="N759">
        <v>491401</v>
      </c>
      <c r="O759">
        <v>95.5</v>
      </c>
      <c r="P759">
        <v>3.6</v>
      </c>
      <c r="Q759">
        <v>0.8</v>
      </c>
      <c r="R759">
        <v>4550</v>
      </c>
      <c r="S759">
        <v>8.1000000000000003E-2</v>
      </c>
      <c r="T759">
        <v>2.3E-2</v>
      </c>
      <c r="U759">
        <v>87000</v>
      </c>
      <c r="V759">
        <v>6.0999999999999999E-2</v>
      </c>
      <c r="W759">
        <v>0.106</v>
      </c>
      <c r="X759">
        <v>0.73899999999999999</v>
      </c>
      <c r="Y759">
        <v>0.08</v>
      </c>
      <c r="Z759">
        <v>363.63600000000002</v>
      </c>
      <c r="AA759">
        <v>76363.56</v>
      </c>
      <c r="AB759">
        <v>64729.733041</v>
      </c>
      <c r="AC759">
        <v>11633.826959</v>
      </c>
      <c r="AD759">
        <v>31.993055999999999</v>
      </c>
      <c r="AE759">
        <v>8</v>
      </c>
      <c r="AF759">
        <v>364</v>
      </c>
      <c r="AG759">
        <v>69995.844679999995</v>
      </c>
      <c r="AH759">
        <v>6444.1553199999998</v>
      </c>
      <c r="AI759">
        <v>17.703723</v>
      </c>
      <c r="AJ759">
        <v>9.1</v>
      </c>
      <c r="AK759">
        <v>77559.204341000004</v>
      </c>
      <c r="AL759">
        <v>14302.57</v>
      </c>
      <c r="AM759">
        <v>32.696286999999998</v>
      </c>
      <c r="AN759" t="s">
        <v>2320</v>
      </c>
      <c r="AO759" t="s">
        <v>2321</v>
      </c>
      <c r="AR759">
        <v>0</v>
      </c>
      <c r="AS759">
        <v>0</v>
      </c>
      <c r="AT759">
        <v>758</v>
      </c>
    </row>
    <row r="760" spans="1:46" x14ac:dyDescent="0.25">
      <c r="A760">
        <v>11</v>
      </c>
      <c r="B760">
        <v>1</v>
      </c>
      <c r="C760">
        <v>9807</v>
      </c>
      <c r="D760">
        <v>11001009807</v>
      </c>
      <c r="E760">
        <v>98.07</v>
      </c>
      <c r="F760" t="s">
        <v>2322</v>
      </c>
      <c r="G760" t="s">
        <v>47</v>
      </c>
      <c r="H760" t="s">
        <v>48</v>
      </c>
      <c r="I760">
        <v>1038640</v>
      </c>
      <c r="J760">
        <v>0</v>
      </c>
      <c r="K760">
        <v>11001009807</v>
      </c>
      <c r="L760">
        <v>9807</v>
      </c>
      <c r="M760">
        <v>0</v>
      </c>
      <c r="N760">
        <v>9807</v>
      </c>
      <c r="O760">
        <v>55.2</v>
      </c>
      <c r="P760">
        <v>44.8</v>
      </c>
      <c r="Q760">
        <v>0</v>
      </c>
      <c r="R760">
        <v>3102</v>
      </c>
      <c r="S760">
        <v>0.32200000000000001</v>
      </c>
      <c r="T760">
        <v>0.33200000000000002</v>
      </c>
      <c r="U760">
        <v>35727</v>
      </c>
      <c r="V760">
        <v>0.96599999999999997</v>
      </c>
      <c r="W760">
        <v>8.0000000000000002E-3</v>
      </c>
      <c r="X760">
        <v>0.435</v>
      </c>
      <c r="Y760">
        <v>0.34699999999999998</v>
      </c>
      <c r="Z760">
        <v>1076.394</v>
      </c>
      <c r="AA760">
        <v>226042.74</v>
      </c>
      <c r="AB760">
        <v>144840.265682</v>
      </c>
      <c r="AC760">
        <v>81202.474317999993</v>
      </c>
      <c r="AD760">
        <v>75.439359999999994</v>
      </c>
      <c r="AE760">
        <v>34.700000000000003</v>
      </c>
      <c r="AF760">
        <v>1076.394</v>
      </c>
      <c r="AG760">
        <v>139323.655726</v>
      </c>
      <c r="AH760">
        <v>86719.084273999993</v>
      </c>
      <c r="AI760">
        <v>80.564443999999995</v>
      </c>
      <c r="AJ760">
        <v>28.2</v>
      </c>
      <c r="AK760">
        <v>108563.369427</v>
      </c>
      <c r="AL760">
        <v>75551.61</v>
      </c>
      <c r="AM760">
        <v>86.173533000000006</v>
      </c>
      <c r="AN760" t="s">
        <v>2323</v>
      </c>
      <c r="AO760" t="s">
        <v>2324</v>
      </c>
      <c r="AR760">
        <v>0</v>
      </c>
      <c r="AS760">
        <v>0</v>
      </c>
      <c r="AT760">
        <v>759</v>
      </c>
    </row>
    <row r="761" spans="1:46" x14ac:dyDescent="0.25">
      <c r="A761">
        <v>11</v>
      </c>
      <c r="B761">
        <v>1</v>
      </c>
      <c r="C761">
        <v>9700</v>
      </c>
      <c r="D761">
        <v>11001009700</v>
      </c>
      <c r="E761">
        <v>97</v>
      </c>
      <c r="F761" t="s">
        <v>2325</v>
      </c>
      <c r="G761" t="s">
        <v>47</v>
      </c>
      <c r="H761" t="s">
        <v>48</v>
      </c>
      <c r="I761">
        <v>403237</v>
      </c>
      <c r="J761">
        <v>6751</v>
      </c>
      <c r="K761">
        <v>11001009700</v>
      </c>
      <c r="L761">
        <v>9700</v>
      </c>
      <c r="M761">
        <v>0</v>
      </c>
      <c r="N761">
        <v>9700</v>
      </c>
      <c r="O761">
        <v>59.9</v>
      </c>
      <c r="P761">
        <v>34.5</v>
      </c>
      <c r="Q761">
        <v>5.6</v>
      </c>
      <c r="R761">
        <v>2931</v>
      </c>
      <c r="S761">
        <v>0.32200000000000001</v>
      </c>
      <c r="T761">
        <v>0.36899999999999999</v>
      </c>
      <c r="U761">
        <v>32595</v>
      </c>
      <c r="V761">
        <v>0.98699999999999999</v>
      </c>
      <c r="W761">
        <v>4.0000000000000001E-3</v>
      </c>
      <c r="X761">
        <v>0.36899999999999999</v>
      </c>
      <c r="Y761">
        <v>0.36299999999999999</v>
      </c>
      <c r="Z761">
        <v>1063.953</v>
      </c>
      <c r="AA761">
        <v>223430.13</v>
      </c>
      <c r="AB761">
        <v>130329.937939</v>
      </c>
      <c r="AC761">
        <v>93100.192060999994</v>
      </c>
      <c r="AD761">
        <v>87.504046000000002</v>
      </c>
      <c r="AE761">
        <v>36.299999999999997</v>
      </c>
      <c r="AF761">
        <v>1063.953</v>
      </c>
      <c r="AG761">
        <v>130129.804388</v>
      </c>
      <c r="AH761">
        <v>93300.325612000001</v>
      </c>
      <c r="AI761">
        <v>87.692149999999998</v>
      </c>
      <c r="AJ761">
        <v>33.700000000000003</v>
      </c>
      <c r="AK761">
        <v>96737.936457000003</v>
      </c>
      <c r="AL761">
        <v>102975</v>
      </c>
      <c r="AM761">
        <v>108.279167</v>
      </c>
      <c r="AN761" t="s">
        <v>2326</v>
      </c>
      <c r="AO761" t="s">
        <v>2327</v>
      </c>
      <c r="AR761">
        <v>0</v>
      </c>
      <c r="AS761">
        <v>0</v>
      </c>
      <c r="AT761">
        <v>760</v>
      </c>
    </row>
    <row r="762" spans="1:46" x14ac:dyDescent="0.25">
      <c r="A762">
        <v>51</v>
      </c>
      <c r="B762">
        <v>510</v>
      </c>
      <c r="C762">
        <v>201202</v>
      </c>
      <c r="D762">
        <v>51510201202</v>
      </c>
      <c r="E762">
        <v>2012.02</v>
      </c>
      <c r="F762" t="s">
        <v>2328</v>
      </c>
      <c r="G762" t="s">
        <v>47</v>
      </c>
      <c r="H762" t="s">
        <v>48</v>
      </c>
      <c r="I762">
        <v>516118</v>
      </c>
      <c r="J762">
        <v>0</v>
      </c>
      <c r="K762">
        <v>51510201202</v>
      </c>
      <c r="L762">
        <v>201202</v>
      </c>
      <c r="M762">
        <v>0</v>
      </c>
      <c r="N762">
        <v>201202</v>
      </c>
      <c r="O762">
        <v>80.5</v>
      </c>
      <c r="P762">
        <v>18.600000000000001</v>
      </c>
      <c r="Q762">
        <v>0.9</v>
      </c>
      <c r="R762">
        <v>3311</v>
      </c>
      <c r="S762">
        <v>1.2999999999999999E-2</v>
      </c>
      <c r="T762">
        <v>0.04</v>
      </c>
      <c r="U762">
        <v>99516</v>
      </c>
      <c r="V762">
        <v>0.11</v>
      </c>
      <c r="W762">
        <v>0.188</v>
      </c>
      <c r="X762">
        <v>0.498</v>
      </c>
      <c r="Y762">
        <v>6.0999999999999999E-2</v>
      </c>
      <c r="Z762">
        <v>201.971</v>
      </c>
      <c r="AA762">
        <v>42413.91</v>
      </c>
      <c r="AB762">
        <v>26137.713997999999</v>
      </c>
      <c r="AC762">
        <v>16276.196002000001</v>
      </c>
      <c r="AD762">
        <v>80.586797000000004</v>
      </c>
      <c r="AE762">
        <v>6.1</v>
      </c>
      <c r="AF762">
        <v>202.17297099999999</v>
      </c>
      <c r="AG762">
        <v>25634.488278000001</v>
      </c>
      <c r="AH762">
        <v>16821.835631999998</v>
      </c>
      <c r="AI762">
        <v>83.205166000000006</v>
      </c>
      <c r="AJ762">
        <v>7</v>
      </c>
      <c r="AK762">
        <v>21555.02736</v>
      </c>
      <c r="AL762">
        <v>27704.67</v>
      </c>
      <c r="AM762">
        <v>118.108338</v>
      </c>
      <c r="AN762" t="s">
        <v>2329</v>
      </c>
      <c r="AO762" t="s">
        <v>2330</v>
      </c>
      <c r="AR762">
        <v>0</v>
      </c>
      <c r="AS762">
        <v>0</v>
      </c>
      <c r="AT762">
        <v>761</v>
      </c>
    </row>
    <row r="763" spans="1:46" x14ac:dyDescent="0.25">
      <c r="A763">
        <v>51</v>
      </c>
      <c r="B763">
        <v>59</v>
      </c>
      <c r="C763">
        <v>452000</v>
      </c>
      <c r="D763">
        <v>51059452000</v>
      </c>
      <c r="E763">
        <v>4520</v>
      </c>
      <c r="F763" t="s">
        <v>2331</v>
      </c>
      <c r="G763" t="s">
        <v>47</v>
      </c>
      <c r="H763" t="s">
        <v>48</v>
      </c>
      <c r="I763">
        <v>2316477</v>
      </c>
      <c r="J763">
        <v>1301</v>
      </c>
      <c r="K763">
        <v>51059452000</v>
      </c>
      <c r="L763">
        <v>452000</v>
      </c>
      <c r="M763">
        <v>0</v>
      </c>
      <c r="N763">
        <v>452000</v>
      </c>
      <c r="O763">
        <v>89.8</v>
      </c>
      <c r="P763">
        <v>10.1</v>
      </c>
      <c r="Q763">
        <v>0</v>
      </c>
      <c r="R763">
        <v>2803</v>
      </c>
      <c r="S763">
        <v>8.3000000000000004E-2</v>
      </c>
      <c r="T763">
        <v>0.14399999999999999</v>
      </c>
      <c r="U763">
        <v>82232</v>
      </c>
      <c r="V763">
        <v>0.14899999999999999</v>
      </c>
      <c r="W763">
        <v>7.8E-2</v>
      </c>
      <c r="X763">
        <v>0.70199999999999996</v>
      </c>
      <c r="Y763">
        <v>0.11899999999999999</v>
      </c>
      <c r="Z763">
        <v>333.22344299999997</v>
      </c>
      <c r="AA763">
        <v>69976.923030000005</v>
      </c>
      <c r="AB763">
        <v>26357.86592</v>
      </c>
      <c r="AC763">
        <v>43619.057110000002</v>
      </c>
      <c r="AD763">
        <v>130.90032500000001</v>
      </c>
      <c r="AE763">
        <v>11.9</v>
      </c>
      <c r="AF763">
        <v>333.55700000000002</v>
      </c>
      <c r="AG763">
        <v>31894.490253</v>
      </c>
      <c r="AH763">
        <v>38152.479746999998</v>
      </c>
      <c r="AI763">
        <v>114.38069</v>
      </c>
      <c r="AJ763">
        <v>9.6</v>
      </c>
      <c r="AK763">
        <v>41729.210749999998</v>
      </c>
      <c r="AL763">
        <v>15827.59</v>
      </c>
      <c r="AM763">
        <v>57.748063999999999</v>
      </c>
      <c r="AN763" t="s">
        <v>2332</v>
      </c>
      <c r="AO763" t="s">
        <v>2333</v>
      </c>
      <c r="AR763">
        <v>0</v>
      </c>
      <c r="AS763">
        <v>0</v>
      </c>
      <c r="AT763">
        <v>762</v>
      </c>
    </row>
    <row r="764" spans="1:46" x14ac:dyDescent="0.25">
      <c r="A764">
        <v>51</v>
      </c>
      <c r="B764">
        <v>59</v>
      </c>
      <c r="C764">
        <v>491301</v>
      </c>
      <c r="D764">
        <v>51059491301</v>
      </c>
      <c r="E764">
        <v>4913.01</v>
      </c>
      <c r="F764" t="s">
        <v>2334</v>
      </c>
      <c r="G764" t="s">
        <v>47</v>
      </c>
      <c r="H764" t="s">
        <v>48</v>
      </c>
      <c r="I764">
        <v>15095875</v>
      </c>
      <c r="J764">
        <v>1014913</v>
      </c>
      <c r="K764">
        <v>51059491301</v>
      </c>
      <c r="L764">
        <v>491301</v>
      </c>
      <c r="M764">
        <v>0</v>
      </c>
      <c r="N764">
        <v>491301</v>
      </c>
      <c r="O764">
        <v>95.3</v>
      </c>
      <c r="P764">
        <v>4.5</v>
      </c>
      <c r="Q764">
        <v>0.2</v>
      </c>
      <c r="R764">
        <v>6648</v>
      </c>
      <c r="S764">
        <v>6.0999999999999999E-2</v>
      </c>
      <c r="T764">
        <v>3.7999999999999999E-2</v>
      </c>
      <c r="U764">
        <v>107308</v>
      </c>
      <c r="V764">
        <v>0.12</v>
      </c>
      <c r="W764">
        <v>0.20699999999999999</v>
      </c>
      <c r="X764">
        <v>0.745</v>
      </c>
      <c r="Y764">
        <v>5.6000000000000001E-2</v>
      </c>
      <c r="Z764">
        <v>372.28800000000001</v>
      </c>
      <c r="AA764">
        <v>78180.479999999996</v>
      </c>
      <c r="AB764">
        <v>47231.834858000002</v>
      </c>
      <c r="AC764">
        <v>30948.645142000001</v>
      </c>
      <c r="AD764">
        <v>83.130922999999996</v>
      </c>
      <c r="AE764">
        <v>5.6</v>
      </c>
      <c r="AF764">
        <v>372.28800000000001</v>
      </c>
      <c r="AG764">
        <v>53280.810659000002</v>
      </c>
      <c r="AH764">
        <v>24899.669341000001</v>
      </c>
      <c r="AI764">
        <v>66.882814999999994</v>
      </c>
      <c r="AJ764">
        <v>5.0999999999999996</v>
      </c>
      <c r="AK764">
        <v>52461.419705</v>
      </c>
      <c r="AL764">
        <v>16971.509999999998</v>
      </c>
      <c r="AM764">
        <v>51.330357999999997</v>
      </c>
      <c r="AN764" t="s">
        <v>2335</v>
      </c>
      <c r="AO764" t="s">
        <v>2336</v>
      </c>
      <c r="AR764">
        <v>0</v>
      </c>
      <c r="AS764">
        <v>0</v>
      </c>
      <c r="AT764">
        <v>763</v>
      </c>
    </row>
    <row r="765" spans="1:46" x14ac:dyDescent="0.25">
      <c r="A765">
        <v>51</v>
      </c>
      <c r="B765">
        <v>510</v>
      </c>
      <c r="C765">
        <v>201204</v>
      </c>
      <c r="D765">
        <v>51510201204</v>
      </c>
      <c r="E765">
        <v>2012.04</v>
      </c>
      <c r="F765" t="s">
        <v>2337</v>
      </c>
      <c r="G765" t="s">
        <v>47</v>
      </c>
      <c r="H765" t="s">
        <v>48</v>
      </c>
      <c r="I765">
        <v>481920</v>
      </c>
      <c r="J765">
        <v>0</v>
      </c>
      <c r="K765">
        <v>51510201204</v>
      </c>
      <c r="L765">
        <v>201204</v>
      </c>
      <c r="M765">
        <v>0</v>
      </c>
      <c r="N765">
        <v>201204</v>
      </c>
      <c r="O765">
        <v>74.900000000000006</v>
      </c>
      <c r="P765">
        <v>23.7</v>
      </c>
      <c r="Q765">
        <v>1.5</v>
      </c>
      <c r="R765">
        <v>3201</v>
      </c>
      <c r="S765">
        <v>7.6999999999999999E-2</v>
      </c>
      <c r="T765">
        <v>5.0999999999999997E-2</v>
      </c>
      <c r="U765">
        <v>82431</v>
      </c>
      <c r="V765">
        <v>0.24399999999999999</v>
      </c>
      <c r="W765">
        <v>0.32700000000000001</v>
      </c>
      <c r="X765">
        <v>0.432</v>
      </c>
      <c r="Y765">
        <v>0.1</v>
      </c>
      <c r="Z765">
        <v>320.42009999999999</v>
      </c>
      <c r="AA765">
        <v>67288.221000000005</v>
      </c>
      <c r="AB765">
        <v>38702.260188</v>
      </c>
      <c r="AC765">
        <v>28585.960812000001</v>
      </c>
      <c r="AD765">
        <v>89.214005999999998</v>
      </c>
      <c r="AE765">
        <v>10</v>
      </c>
      <c r="AF765">
        <v>320.10000000000002</v>
      </c>
      <c r="AG765">
        <v>38518.752075999997</v>
      </c>
      <c r="AH765">
        <v>28702.247923999999</v>
      </c>
      <c r="AI765">
        <v>89.666504000000003</v>
      </c>
      <c r="AJ765">
        <v>13.1</v>
      </c>
      <c r="AK765">
        <v>37489.106304000001</v>
      </c>
      <c r="AL765">
        <v>49112.37</v>
      </c>
      <c r="AM765">
        <v>119.092635</v>
      </c>
      <c r="AN765" t="s">
        <v>2338</v>
      </c>
      <c r="AO765" t="s">
        <v>2339</v>
      </c>
      <c r="AR765">
        <v>0</v>
      </c>
      <c r="AS765">
        <v>0</v>
      </c>
      <c r="AT765">
        <v>764</v>
      </c>
    </row>
    <row r="766" spans="1:46" x14ac:dyDescent="0.25">
      <c r="A766">
        <v>11</v>
      </c>
      <c r="B766">
        <v>1</v>
      </c>
      <c r="C766">
        <v>9801</v>
      </c>
      <c r="D766">
        <v>11001009801</v>
      </c>
      <c r="E766">
        <v>98.01</v>
      </c>
      <c r="F766" t="s">
        <v>2340</v>
      </c>
      <c r="G766" t="s">
        <v>47</v>
      </c>
      <c r="H766" t="s">
        <v>48</v>
      </c>
      <c r="I766">
        <v>431384</v>
      </c>
      <c r="J766">
        <v>17271</v>
      </c>
      <c r="K766">
        <v>11001009801</v>
      </c>
      <c r="L766">
        <v>9801</v>
      </c>
      <c r="M766">
        <v>0</v>
      </c>
      <c r="N766">
        <v>9801</v>
      </c>
      <c r="O766">
        <v>54.4</v>
      </c>
      <c r="P766">
        <v>37.200000000000003</v>
      </c>
      <c r="Q766">
        <v>8.4</v>
      </c>
      <c r="R766">
        <v>2099</v>
      </c>
      <c r="S766">
        <v>0.33600000000000002</v>
      </c>
      <c r="T766">
        <v>0.46899999999999997</v>
      </c>
      <c r="U766">
        <v>27100</v>
      </c>
      <c r="V766">
        <v>0.996</v>
      </c>
      <c r="W766">
        <v>0.01</v>
      </c>
      <c r="X766">
        <v>0.186</v>
      </c>
      <c r="Y766">
        <v>0.40799999999999997</v>
      </c>
      <c r="Z766">
        <v>856.39200000000005</v>
      </c>
      <c r="AA766">
        <v>179842.32</v>
      </c>
      <c r="AB766">
        <v>109612.730387</v>
      </c>
      <c r="AC766">
        <v>70229.589613000004</v>
      </c>
      <c r="AD766">
        <v>82.006359000000003</v>
      </c>
      <c r="AE766">
        <v>40.799999999999997</v>
      </c>
      <c r="AF766">
        <v>857.24839199999997</v>
      </c>
      <c r="AG766">
        <v>113719.840343</v>
      </c>
      <c r="AH766">
        <v>66302.321977</v>
      </c>
      <c r="AI766">
        <v>77.343186000000003</v>
      </c>
      <c r="AJ766">
        <v>39.299999999999997</v>
      </c>
      <c r="AK766">
        <v>83194.585072999995</v>
      </c>
      <c r="AL766">
        <v>62635.92</v>
      </c>
      <c r="AM766">
        <v>90.197477000000006</v>
      </c>
      <c r="AN766" t="s">
        <v>2341</v>
      </c>
      <c r="AO766" t="s">
        <v>2342</v>
      </c>
      <c r="AR766">
        <v>0</v>
      </c>
      <c r="AS766">
        <v>0</v>
      </c>
      <c r="AT766">
        <v>765</v>
      </c>
    </row>
    <row r="767" spans="1:46" x14ac:dyDescent="0.25">
      <c r="A767">
        <v>24</v>
      </c>
      <c r="B767">
        <v>33</v>
      </c>
      <c r="C767">
        <v>801906</v>
      </c>
      <c r="D767">
        <v>24033801906</v>
      </c>
      <c r="E767">
        <v>8019.06</v>
      </c>
      <c r="F767" t="s">
        <v>2343</v>
      </c>
      <c r="G767" t="s">
        <v>47</v>
      </c>
      <c r="H767" t="s">
        <v>48</v>
      </c>
      <c r="I767">
        <v>1884871</v>
      </c>
      <c r="J767">
        <v>0</v>
      </c>
      <c r="K767">
        <v>24033801906</v>
      </c>
      <c r="L767">
        <v>801906</v>
      </c>
      <c r="M767">
        <v>0</v>
      </c>
      <c r="N767">
        <v>801906</v>
      </c>
      <c r="O767">
        <v>85.8</v>
      </c>
      <c r="P767">
        <v>13</v>
      </c>
      <c r="Q767">
        <v>1.1000000000000001</v>
      </c>
      <c r="R767">
        <v>1876</v>
      </c>
      <c r="S767">
        <v>0.109</v>
      </c>
      <c r="T767">
        <v>0.10299999999999999</v>
      </c>
      <c r="U767">
        <v>65000</v>
      </c>
      <c r="V767">
        <v>0.63600000000000001</v>
      </c>
      <c r="W767">
        <v>0.108</v>
      </c>
      <c r="X767">
        <v>0.55300000000000005</v>
      </c>
      <c r="Y767">
        <v>0.185</v>
      </c>
      <c r="Z767">
        <v>346.71294</v>
      </c>
      <c r="AA767">
        <v>72809.717399999994</v>
      </c>
      <c r="AB767">
        <v>49125.398408000001</v>
      </c>
      <c r="AC767">
        <v>23684.318992</v>
      </c>
      <c r="AD767">
        <v>68.311032999999995</v>
      </c>
      <c r="AE767">
        <v>18.5</v>
      </c>
      <c r="AF767">
        <v>347.06</v>
      </c>
      <c r="AG767">
        <v>48697.139315</v>
      </c>
      <c r="AH767">
        <v>24185.460684999998</v>
      </c>
      <c r="AI767">
        <v>69.686684</v>
      </c>
      <c r="AJ767">
        <v>20.7</v>
      </c>
      <c r="AK767">
        <v>61549.242484000002</v>
      </c>
      <c r="AL767">
        <v>27433.85</v>
      </c>
      <c r="AM767">
        <v>64.743852000000004</v>
      </c>
      <c r="AN767" t="s">
        <v>2344</v>
      </c>
      <c r="AO767" t="s">
        <v>2345</v>
      </c>
      <c r="AR767">
        <v>0</v>
      </c>
      <c r="AS767">
        <v>0</v>
      </c>
      <c r="AT767">
        <v>766</v>
      </c>
    </row>
    <row r="768" spans="1:46" x14ac:dyDescent="0.25">
      <c r="A768">
        <v>51</v>
      </c>
      <c r="B768">
        <v>59</v>
      </c>
      <c r="C768">
        <v>451900</v>
      </c>
      <c r="D768">
        <v>51059451900</v>
      </c>
      <c r="E768">
        <v>4519</v>
      </c>
      <c r="F768" t="s">
        <v>2346</v>
      </c>
      <c r="G768" t="s">
        <v>47</v>
      </c>
      <c r="H768" t="s">
        <v>48</v>
      </c>
      <c r="I768">
        <v>2768995</v>
      </c>
      <c r="J768">
        <v>15602</v>
      </c>
      <c r="K768">
        <v>51059451900</v>
      </c>
      <c r="L768">
        <v>451900</v>
      </c>
      <c r="M768">
        <v>0</v>
      </c>
      <c r="N768">
        <v>451900</v>
      </c>
      <c r="O768">
        <v>87.2</v>
      </c>
      <c r="P768">
        <v>9.6999999999999993</v>
      </c>
      <c r="Q768">
        <v>3.1</v>
      </c>
      <c r="R768">
        <v>5679</v>
      </c>
      <c r="S768">
        <v>2.8000000000000001E-2</v>
      </c>
      <c r="T768">
        <v>5.6000000000000001E-2</v>
      </c>
      <c r="U768">
        <v>100357</v>
      </c>
      <c r="V768">
        <v>0.187</v>
      </c>
      <c r="W768">
        <v>0.34899999999999998</v>
      </c>
      <c r="X768">
        <v>0.58299999999999996</v>
      </c>
      <c r="Y768">
        <v>4.5999999999999999E-2</v>
      </c>
      <c r="Z768">
        <v>261.23399999999998</v>
      </c>
      <c r="AA768">
        <v>54859.14</v>
      </c>
      <c r="AB768">
        <v>37390.934999999998</v>
      </c>
      <c r="AC768">
        <v>17468.205000000002</v>
      </c>
      <c r="AD768">
        <v>66.868037999999999</v>
      </c>
      <c r="AE768">
        <v>4.5999999999999996</v>
      </c>
      <c r="AF768">
        <v>261.49523399999998</v>
      </c>
      <c r="AG768">
        <v>38162.349091999997</v>
      </c>
      <c r="AH768">
        <v>16751.650048</v>
      </c>
      <c r="AI768">
        <v>64.061014999999998</v>
      </c>
      <c r="AJ768">
        <v>7.8</v>
      </c>
      <c r="AK768">
        <v>55302.018821999998</v>
      </c>
      <c r="AL768">
        <v>31299.040000000001</v>
      </c>
      <c r="AM768">
        <v>75.897436999999996</v>
      </c>
      <c r="AN768" t="s">
        <v>2347</v>
      </c>
      <c r="AO768" t="s">
        <v>2348</v>
      </c>
      <c r="AR768">
        <v>0</v>
      </c>
      <c r="AS768">
        <v>0</v>
      </c>
      <c r="AT768">
        <v>767</v>
      </c>
    </row>
    <row r="769" spans="1:46" x14ac:dyDescent="0.25">
      <c r="A769">
        <v>24</v>
      </c>
      <c r="B769">
        <v>33</v>
      </c>
      <c r="C769">
        <v>800605</v>
      </c>
      <c r="D769">
        <v>24033800605</v>
      </c>
      <c r="E769">
        <v>8006.05</v>
      </c>
      <c r="F769" t="s">
        <v>2349</v>
      </c>
      <c r="G769" t="s">
        <v>47</v>
      </c>
      <c r="H769" t="s">
        <v>48</v>
      </c>
      <c r="I769">
        <v>24376040</v>
      </c>
      <c r="J769">
        <v>741613</v>
      </c>
      <c r="K769">
        <v>24033800605</v>
      </c>
      <c r="L769">
        <v>800605</v>
      </c>
      <c r="M769">
        <v>0</v>
      </c>
      <c r="N769">
        <v>800605</v>
      </c>
      <c r="O769">
        <v>86.8</v>
      </c>
      <c r="P769">
        <v>13.2</v>
      </c>
      <c r="Q769">
        <v>0</v>
      </c>
      <c r="R769">
        <v>5215</v>
      </c>
      <c r="S769">
        <v>5.2999999999999999E-2</v>
      </c>
      <c r="T769">
        <v>2.4E-2</v>
      </c>
      <c r="U769">
        <v>113505</v>
      </c>
      <c r="V769">
        <v>0.82599999999999996</v>
      </c>
      <c r="W769">
        <v>5.2999999999999999E-2</v>
      </c>
      <c r="X769">
        <v>0.89200000000000002</v>
      </c>
      <c r="Y769">
        <v>0.11700000000000001</v>
      </c>
      <c r="Z769">
        <v>610.15499999999997</v>
      </c>
      <c r="AA769">
        <v>128132.55</v>
      </c>
      <c r="AB769">
        <v>124773.98464900001</v>
      </c>
      <c r="AC769">
        <v>3358.5653510000002</v>
      </c>
      <c r="AD769">
        <v>5.5044459999999997</v>
      </c>
      <c r="AE769">
        <v>11.7</v>
      </c>
      <c r="AF769">
        <v>610.76515500000005</v>
      </c>
      <c r="AG769">
        <v>124306.75579</v>
      </c>
      <c r="AH769">
        <v>3953.9267599999998</v>
      </c>
      <c r="AI769">
        <v>6.4737270000000002</v>
      </c>
      <c r="AJ769">
        <v>11.8</v>
      </c>
      <c r="AK769">
        <v>133343.78464999999</v>
      </c>
      <c r="AL769">
        <v>3194.02</v>
      </c>
      <c r="AM769">
        <v>4.912509</v>
      </c>
      <c r="AN769" t="s">
        <v>2350</v>
      </c>
      <c r="AO769" t="s">
        <v>2351</v>
      </c>
      <c r="AR769">
        <v>0</v>
      </c>
      <c r="AS769">
        <v>0</v>
      </c>
      <c r="AT769">
        <v>768</v>
      </c>
    </row>
    <row r="770" spans="1:46" x14ac:dyDescent="0.25">
      <c r="A770">
        <v>24</v>
      </c>
      <c r="B770">
        <v>33</v>
      </c>
      <c r="C770">
        <v>801905</v>
      </c>
      <c r="D770">
        <v>24033801905</v>
      </c>
      <c r="E770">
        <v>8019.05</v>
      </c>
      <c r="F770" t="s">
        <v>2352</v>
      </c>
      <c r="G770" t="s">
        <v>47</v>
      </c>
      <c r="H770" t="s">
        <v>48</v>
      </c>
      <c r="I770">
        <v>4709067</v>
      </c>
      <c r="J770">
        <v>32885</v>
      </c>
      <c r="K770">
        <v>24033801905</v>
      </c>
      <c r="L770">
        <v>801905</v>
      </c>
      <c r="M770">
        <v>0</v>
      </c>
      <c r="N770">
        <v>801905</v>
      </c>
      <c r="O770">
        <v>73.3</v>
      </c>
      <c r="P770">
        <v>26.6</v>
      </c>
      <c r="Q770">
        <v>0</v>
      </c>
      <c r="R770">
        <v>5357</v>
      </c>
      <c r="S770">
        <v>0.127</v>
      </c>
      <c r="T770">
        <v>1.7000000000000001E-2</v>
      </c>
      <c r="U770">
        <v>90855</v>
      </c>
      <c r="V770">
        <v>0.84899999999999998</v>
      </c>
      <c r="W770">
        <v>0.01</v>
      </c>
      <c r="X770">
        <v>0.66600000000000004</v>
      </c>
      <c r="Y770">
        <v>0.192</v>
      </c>
      <c r="Z770">
        <v>1027.5154560000001</v>
      </c>
      <c r="AA770">
        <v>215778.24575999999</v>
      </c>
      <c r="AB770">
        <v>128011.206263</v>
      </c>
      <c r="AC770">
        <v>87767.039497000005</v>
      </c>
      <c r="AD770">
        <v>85.416758000000002</v>
      </c>
      <c r="AE770">
        <v>19.2</v>
      </c>
      <c r="AF770">
        <v>1027.5154560000001</v>
      </c>
      <c r="AG770">
        <v>131048.49168000001</v>
      </c>
      <c r="AH770">
        <v>84729.754079999999</v>
      </c>
      <c r="AI770">
        <v>82.460807000000003</v>
      </c>
      <c r="AJ770">
        <v>18.100000000000001</v>
      </c>
      <c r="AK770">
        <v>150464.077754</v>
      </c>
      <c r="AL770">
        <v>42588.71</v>
      </c>
      <c r="AM770">
        <v>46.327379999999998</v>
      </c>
      <c r="AN770" t="s">
        <v>2353</v>
      </c>
      <c r="AO770" t="s">
        <v>2354</v>
      </c>
      <c r="AR770">
        <v>0</v>
      </c>
      <c r="AS770">
        <v>0</v>
      </c>
      <c r="AT770">
        <v>769</v>
      </c>
    </row>
    <row r="771" spans="1:46" x14ac:dyDescent="0.25">
      <c r="A771">
        <v>51</v>
      </c>
      <c r="B771">
        <v>59</v>
      </c>
      <c r="C771">
        <v>491302</v>
      </c>
      <c r="D771">
        <v>51059491302</v>
      </c>
      <c r="E771">
        <v>4913.0200000000004</v>
      </c>
      <c r="F771" t="s">
        <v>2355</v>
      </c>
      <c r="G771" t="s">
        <v>47</v>
      </c>
      <c r="H771" t="s">
        <v>48</v>
      </c>
      <c r="I771">
        <v>1207220</v>
      </c>
      <c r="J771">
        <v>18792</v>
      </c>
      <c r="K771">
        <v>51059491302</v>
      </c>
      <c r="L771">
        <v>491302</v>
      </c>
      <c r="M771">
        <v>0</v>
      </c>
      <c r="N771">
        <v>491302</v>
      </c>
      <c r="O771">
        <v>96</v>
      </c>
      <c r="P771">
        <v>2.4</v>
      </c>
      <c r="Q771">
        <v>1.6</v>
      </c>
      <c r="R771">
        <v>3729</v>
      </c>
      <c r="S771">
        <v>3.6999999999999998E-2</v>
      </c>
      <c r="T771">
        <v>4.9000000000000002E-2</v>
      </c>
      <c r="U771">
        <v>98984</v>
      </c>
      <c r="V771">
        <v>7.8E-2</v>
      </c>
      <c r="W771">
        <v>0.121</v>
      </c>
      <c r="X771">
        <v>0.52200000000000002</v>
      </c>
      <c r="Y771">
        <v>0.08</v>
      </c>
      <c r="Z771">
        <v>298.32</v>
      </c>
      <c r="AA771">
        <v>62647.199999999997</v>
      </c>
      <c r="AB771">
        <v>38475.330994999997</v>
      </c>
      <c r="AC771">
        <v>24171.869005</v>
      </c>
      <c r="AD771">
        <v>81.026646</v>
      </c>
      <c r="AE771">
        <v>8</v>
      </c>
      <c r="AF771">
        <v>298.32</v>
      </c>
      <c r="AG771">
        <v>44812.891008999999</v>
      </c>
      <c r="AH771">
        <v>17834.308991000002</v>
      </c>
      <c r="AI771">
        <v>59.782479000000002</v>
      </c>
      <c r="AJ771">
        <v>7.9</v>
      </c>
      <c r="AK771">
        <v>45740.631286000003</v>
      </c>
      <c r="AL771">
        <v>13933.6</v>
      </c>
      <c r="AM771">
        <v>49.033825</v>
      </c>
      <c r="AN771" t="s">
        <v>2356</v>
      </c>
      <c r="AO771" t="s">
        <v>2357</v>
      </c>
      <c r="AR771">
        <v>0</v>
      </c>
      <c r="AS771">
        <v>0</v>
      </c>
      <c r="AT771">
        <v>770</v>
      </c>
    </row>
    <row r="772" spans="1:46" x14ac:dyDescent="0.25">
      <c r="A772">
        <v>51</v>
      </c>
      <c r="B772">
        <v>59</v>
      </c>
      <c r="C772">
        <v>440702</v>
      </c>
      <c r="D772">
        <v>51059440702</v>
      </c>
      <c r="E772">
        <v>4407.0200000000004</v>
      </c>
      <c r="F772" t="s">
        <v>2358</v>
      </c>
      <c r="G772" t="s">
        <v>47</v>
      </c>
      <c r="H772" t="s">
        <v>48</v>
      </c>
      <c r="I772">
        <v>3480094</v>
      </c>
      <c r="J772">
        <v>21599</v>
      </c>
      <c r="K772">
        <v>51059440702</v>
      </c>
      <c r="L772">
        <v>440702</v>
      </c>
      <c r="M772">
        <v>0</v>
      </c>
      <c r="N772">
        <v>440702</v>
      </c>
      <c r="O772">
        <v>92</v>
      </c>
      <c r="P772">
        <v>6.5</v>
      </c>
      <c r="Q772">
        <v>1.4</v>
      </c>
      <c r="R772">
        <v>5515</v>
      </c>
      <c r="S772">
        <v>5.5E-2</v>
      </c>
      <c r="T772">
        <v>2.3E-2</v>
      </c>
      <c r="U772">
        <v>147262</v>
      </c>
      <c r="V772">
        <v>3.0000000000000001E-3</v>
      </c>
      <c r="W772">
        <v>6.0999999999999999E-2</v>
      </c>
      <c r="X772">
        <v>0.93600000000000005</v>
      </c>
      <c r="Y772">
        <v>0.03</v>
      </c>
      <c r="Z772">
        <v>165.28455</v>
      </c>
      <c r="AA772">
        <v>34709.755499999999</v>
      </c>
      <c r="AB772">
        <v>17788.129676</v>
      </c>
      <c r="AC772">
        <v>16921.625823999999</v>
      </c>
      <c r="AD772">
        <v>102.37875099999999</v>
      </c>
      <c r="AE772">
        <v>3</v>
      </c>
      <c r="AF772">
        <v>165.45</v>
      </c>
      <c r="AG772">
        <v>20896.609387</v>
      </c>
      <c r="AH772">
        <v>13847.890613</v>
      </c>
      <c r="AI772">
        <v>83.698341999999997</v>
      </c>
      <c r="AJ772">
        <v>3.1</v>
      </c>
      <c r="AK772">
        <v>27053.008972</v>
      </c>
      <c r="AL772">
        <v>8100.99</v>
      </c>
      <c r="AM772">
        <v>48.393017</v>
      </c>
      <c r="AN772" t="s">
        <v>2359</v>
      </c>
      <c r="AO772" t="s">
        <v>2360</v>
      </c>
      <c r="AR772">
        <v>0</v>
      </c>
      <c r="AS772">
        <v>0</v>
      </c>
      <c r="AT772">
        <v>771</v>
      </c>
    </row>
    <row r="773" spans="1:46" x14ac:dyDescent="0.25">
      <c r="A773">
        <v>51</v>
      </c>
      <c r="B773">
        <v>510</v>
      </c>
      <c r="C773">
        <v>200201</v>
      </c>
      <c r="D773">
        <v>51510200201</v>
      </c>
      <c r="E773">
        <v>2002.01</v>
      </c>
      <c r="F773" t="s">
        <v>2361</v>
      </c>
      <c r="G773" t="s">
        <v>47</v>
      </c>
      <c r="H773" t="s">
        <v>48</v>
      </c>
      <c r="I773">
        <v>2169622</v>
      </c>
      <c r="J773">
        <v>0</v>
      </c>
      <c r="K773">
        <v>51510200201</v>
      </c>
      <c r="L773">
        <v>200201</v>
      </c>
      <c r="M773">
        <v>0</v>
      </c>
      <c r="N773">
        <v>200201</v>
      </c>
      <c r="O773">
        <v>76.3</v>
      </c>
      <c r="P773">
        <v>18.5</v>
      </c>
      <c r="Q773">
        <v>5.3</v>
      </c>
      <c r="R773">
        <v>3268</v>
      </c>
      <c r="S773">
        <v>3.2000000000000001E-2</v>
      </c>
      <c r="T773">
        <v>0.08</v>
      </c>
      <c r="U773">
        <v>84568</v>
      </c>
      <c r="V773">
        <v>0.23400000000000001</v>
      </c>
      <c r="W773">
        <v>5.3999999999999999E-2</v>
      </c>
      <c r="X773">
        <v>0.375</v>
      </c>
      <c r="Y773">
        <v>0.125</v>
      </c>
      <c r="Z773">
        <v>408.9085</v>
      </c>
      <c r="AA773">
        <v>85870.785000000003</v>
      </c>
      <c r="AB773">
        <v>60778.355227</v>
      </c>
      <c r="AC773">
        <v>25092.429773</v>
      </c>
      <c r="AD773">
        <v>61.364412000000002</v>
      </c>
      <c r="AE773">
        <v>12.5</v>
      </c>
      <c r="AF773">
        <v>408.0915</v>
      </c>
      <c r="AG773">
        <v>61010.997667000003</v>
      </c>
      <c r="AH773">
        <v>24688.217333000001</v>
      </c>
      <c r="AI773">
        <v>60.496769</v>
      </c>
      <c r="AJ773">
        <v>10.7</v>
      </c>
      <c r="AK773">
        <v>42311.013548000003</v>
      </c>
      <c r="AL773">
        <v>29727.81</v>
      </c>
      <c r="AM773">
        <v>86.659378000000004</v>
      </c>
      <c r="AN773" t="s">
        <v>2362</v>
      </c>
      <c r="AO773" t="s">
        <v>2363</v>
      </c>
      <c r="AR773">
        <v>0</v>
      </c>
      <c r="AS773">
        <v>0</v>
      </c>
      <c r="AT773">
        <v>772</v>
      </c>
    </row>
    <row r="774" spans="1:46" x14ac:dyDescent="0.25">
      <c r="A774">
        <v>51</v>
      </c>
      <c r="B774">
        <v>59</v>
      </c>
      <c r="C774">
        <v>492000</v>
      </c>
      <c r="D774">
        <v>51059492000</v>
      </c>
      <c r="E774">
        <v>4920</v>
      </c>
      <c r="F774" t="s">
        <v>2364</v>
      </c>
      <c r="G774" t="s">
        <v>47</v>
      </c>
      <c r="H774" t="s">
        <v>48</v>
      </c>
      <c r="I774">
        <v>23601378</v>
      </c>
      <c r="J774">
        <v>162930</v>
      </c>
      <c r="K774">
        <v>51059492000</v>
      </c>
      <c r="L774">
        <v>492000</v>
      </c>
      <c r="M774">
        <v>0</v>
      </c>
      <c r="N774">
        <v>492000</v>
      </c>
      <c r="O774">
        <v>94.4</v>
      </c>
      <c r="P774">
        <v>5.7</v>
      </c>
      <c r="Q774">
        <v>0</v>
      </c>
      <c r="R774">
        <v>6194</v>
      </c>
      <c r="S774">
        <v>6.5000000000000002E-2</v>
      </c>
      <c r="T774">
        <v>1.9E-2</v>
      </c>
      <c r="U774">
        <v>172440</v>
      </c>
      <c r="V774">
        <v>5.8999999999999997E-2</v>
      </c>
      <c r="W774">
        <v>2.5999999999999999E-2</v>
      </c>
      <c r="X774">
        <v>0.97199999999999998</v>
      </c>
      <c r="Y774">
        <v>3.3000000000000002E-2</v>
      </c>
      <c r="Z774">
        <v>204.606402</v>
      </c>
      <c r="AA774">
        <v>42967.344420000001</v>
      </c>
      <c r="AB774">
        <v>39999.454406999997</v>
      </c>
      <c r="AC774">
        <v>2967.8900130000002</v>
      </c>
      <c r="AD774">
        <v>14.505362</v>
      </c>
      <c r="AE774">
        <v>3.3</v>
      </c>
      <c r="AF774">
        <v>204.197598</v>
      </c>
      <c r="AG774">
        <v>40225.360848999997</v>
      </c>
      <c r="AH774">
        <v>2656.1347310000001</v>
      </c>
      <c r="AI774">
        <v>13.007669</v>
      </c>
      <c r="AJ774">
        <v>4</v>
      </c>
      <c r="AK774">
        <v>50496.203732000002</v>
      </c>
      <c r="AL774">
        <v>2810.2</v>
      </c>
      <c r="AM774">
        <v>11.070739</v>
      </c>
      <c r="AN774" t="s">
        <v>2365</v>
      </c>
      <c r="AO774" t="s">
        <v>2366</v>
      </c>
      <c r="AR774">
        <v>0</v>
      </c>
      <c r="AS774">
        <v>0</v>
      </c>
      <c r="AT774">
        <v>773</v>
      </c>
    </row>
    <row r="775" spans="1:46" x14ac:dyDescent="0.25">
      <c r="A775">
        <v>51</v>
      </c>
      <c r="B775">
        <v>59</v>
      </c>
      <c r="C775">
        <v>452301</v>
      </c>
      <c r="D775">
        <v>51059452301</v>
      </c>
      <c r="E775">
        <v>4523.01</v>
      </c>
      <c r="F775" t="s">
        <v>2367</v>
      </c>
      <c r="G775" t="s">
        <v>47</v>
      </c>
      <c r="H775" t="s">
        <v>48</v>
      </c>
      <c r="I775">
        <v>553408</v>
      </c>
      <c r="J775">
        <v>0</v>
      </c>
      <c r="K775">
        <v>51059452301</v>
      </c>
      <c r="L775">
        <v>452301</v>
      </c>
      <c r="M775">
        <v>0</v>
      </c>
      <c r="N775">
        <v>452301</v>
      </c>
      <c r="O775">
        <v>84.5</v>
      </c>
      <c r="P775">
        <v>9.5</v>
      </c>
      <c r="Q775">
        <v>6</v>
      </c>
      <c r="R775">
        <v>4343</v>
      </c>
      <c r="S775">
        <v>0.11600000000000001</v>
      </c>
      <c r="T775">
        <v>0.253</v>
      </c>
      <c r="U775">
        <v>59792</v>
      </c>
      <c r="V775">
        <v>8.6999999999999994E-2</v>
      </c>
      <c r="W775">
        <v>0.41499999999999998</v>
      </c>
      <c r="X775">
        <v>0.51900000000000002</v>
      </c>
      <c r="Y775">
        <v>0.127</v>
      </c>
      <c r="Z775">
        <v>551.56100000000004</v>
      </c>
      <c r="AA775">
        <v>115827.81</v>
      </c>
      <c r="AB775">
        <v>48363.047491999998</v>
      </c>
      <c r="AC775">
        <v>67464.762508</v>
      </c>
      <c r="AD775">
        <v>122.31604900000001</v>
      </c>
      <c r="AE775">
        <v>12.7</v>
      </c>
      <c r="AF775">
        <v>551.56100000000004</v>
      </c>
      <c r="AG775">
        <v>57555.705475000002</v>
      </c>
      <c r="AH775">
        <v>58272.104525000002</v>
      </c>
      <c r="AI775">
        <v>105.649429</v>
      </c>
      <c r="AJ775">
        <v>14.7</v>
      </c>
      <c r="AK775">
        <v>97965.595998999997</v>
      </c>
      <c r="AL775">
        <v>27212.25</v>
      </c>
      <c r="AM775">
        <v>45.651634000000001</v>
      </c>
      <c r="AN775" t="s">
        <v>2368</v>
      </c>
      <c r="AO775" t="s">
        <v>2369</v>
      </c>
      <c r="AR775">
        <v>0</v>
      </c>
      <c r="AS775">
        <v>0</v>
      </c>
      <c r="AT775">
        <v>774</v>
      </c>
    </row>
    <row r="776" spans="1:46" x14ac:dyDescent="0.25">
      <c r="A776">
        <v>24</v>
      </c>
      <c r="B776">
        <v>33</v>
      </c>
      <c r="C776">
        <v>801801</v>
      </c>
      <c r="D776">
        <v>24033801801</v>
      </c>
      <c r="E776">
        <v>8018.01</v>
      </c>
      <c r="F776" t="s">
        <v>2370</v>
      </c>
      <c r="G776" t="s">
        <v>47</v>
      </c>
      <c r="H776" t="s">
        <v>48</v>
      </c>
      <c r="I776">
        <v>659918</v>
      </c>
      <c r="J776">
        <v>0</v>
      </c>
      <c r="K776">
        <v>24033801801</v>
      </c>
      <c r="L776">
        <v>801801</v>
      </c>
      <c r="M776">
        <v>0</v>
      </c>
      <c r="N776">
        <v>801801</v>
      </c>
      <c r="O776">
        <v>77.400000000000006</v>
      </c>
      <c r="P776">
        <v>20.399999999999999</v>
      </c>
      <c r="Q776">
        <v>2.2999999999999998</v>
      </c>
      <c r="R776">
        <v>1955</v>
      </c>
      <c r="S776">
        <v>0.185</v>
      </c>
      <c r="T776">
        <v>0.14099999999999999</v>
      </c>
      <c r="U776">
        <v>41250</v>
      </c>
      <c r="V776">
        <v>0.90700000000000003</v>
      </c>
      <c r="W776">
        <v>0.108</v>
      </c>
      <c r="X776">
        <v>0.317</v>
      </c>
      <c r="Y776">
        <v>0.28499999999999998</v>
      </c>
      <c r="Z776">
        <v>557.73217499999998</v>
      </c>
      <c r="AA776">
        <v>117123.75675</v>
      </c>
      <c r="AB776">
        <v>63155.388197</v>
      </c>
      <c r="AC776">
        <v>53968.368553</v>
      </c>
      <c r="AD776">
        <v>96.763949999999994</v>
      </c>
      <c r="AE776">
        <v>28.5</v>
      </c>
      <c r="AF776">
        <v>557.17499999999995</v>
      </c>
      <c r="AG776">
        <v>65339.222960999999</v>
      </c>
      <c r="AH776">
        <v>51667.527039000001</v>
      </c>
      <c r="AI776">
        <v>92.731236999999993</v>
      </c>
      <c r="AJ776">
        <v>27.3</v>
      </c>
      <c r="AK776">
        <v>68666.414726000003</v>
      </c>
      <c r="AL776">
        <v>58892.83</v>
      </c>
      <c r="AM776">
        <v>96.954907000000006</v>
      </c>
      <c r="AN776" t="s">
        <v>2371</v>
      </c>
      <c r="AO776" t="s">
        <v>2372</v>
      </c>
      <c r="AR776">
        <v>0</v>
      </c>
      <c r="AS776">
        <v>0</v>
      </c>
      <c r="AT776">
        <v>775</v>
      </c>
    </row>
    <row r="777" spans="1:46" x14ac:dyDescent="0.25">
      <c r="A777">
        <v>51</v>
      </c>
      <c r="B777">
        <v>510</v>
      </c>
      <c r="C777">
        <v>200900</v>
      </c>
      <c r="D777">
        <v>51510200900</v>
      </c>
      <c r="E777">
        <v>2009</v>
      </c>
      <c r="F777" t="s">
        <v>2373</v>
      </c>
      <c r="G777" t="s">
        <v>47</v>
      </c>
      <c r="H777" t="s">
        <v>48</v>
      </c>
      <c r="I777">
        <v>2158935</v>
      </c>
      <c r="J777">
        <v>0</v>
      </c>
      <c r="K777">
        <v>51510200900</v>
      </c>
      <c r="L777">
        <v>200900</v>
      </c>
      <c r="M777">
        <v>0</v>
      </c>
      <c r="N777">
        <v>200900</v>
      </c>
      <c r="O777">
        <v>86.5</v>
      </c>
      <c r="P777">
        <v>13</v>
      </c>
      <c r="Q777">
        <v>0.4</v>
      </c>
      <c r="R777">
        <v>4860</v>
      </c>
      <c r="S777">
        <v>3.4000000000000002E-2</v>
      </c>
      <c r="T777">
        <v>3.5999999999999997E-2</v>
      </c>
      <c r="U777">
        <v>173059</v>
      </c>
      <c r="V777">
        <v>3.3000000000000002E-2</v>
      </c>
      <c r="W777">
        <v>2.8000000000000001E-2</v>
      </c>
      <c r="X777">
        <v>0.85299999999999998</v>
      </c>
      <c r="Y777">
        <v>2.9000000000000001E-2</v>
      </c>
      <c r="Z777">
        <v>140.79906</v>
      </c>
      <c r="AA777">
        <v>29567.802599999999</v>
      </c>
      <c r="AB777">
        <v>18281.385794999998</v>
      </c>
      <c r="AC777">
        <v>11286.416805000001</v>
      </c>
      <c r="AD777">
        <v>80.159745000000001</v>
      </c>
      <c r="AE777">
        <v>2.9</v>
      </c>
      <c r="AF777">
        <v>140.94</v>
      </c>
      <c r="AG777">
        <v>18677.891659000001</v>
      </c>
      <c r="AH777">
        <v>10919.508341000001</v>
      </c>
      <c r="AI777">
        <v>77.476290000000006</v>
      </c>
      <c r="AJ777">
        <v>2.5</v>
      </c>
      <c r="AK777">
        <v>13175.381926</v>
      </c>
      <c r="AL777">
        <v>11641.37</v>
      </c>
      <c r="AM777">
        <v>98.509567000000004</v>
      </c>
      <c r="AN777" t="s">
        <v>2374</v>
      </c>
      <c r="AO777" t="s">
        <v>2375</v>
      </c>
      <c r="AR777">
        <v>0</v>
      </c>
      <c r="AS777">
        <v>0</v>
      </c>
      <c r="AT777">
        <v>776</v>
      </c>
    </row>
    <row r="778" spans="1:46" x14ac:dyDescent="0.25">
      <c r="A778">
        <v>51</v>
      </c>
      <c r="B778">
        <v>59</v>
      </c>
      <c r="C778">
        <v>452200</v>
      </c>
      <c r="D778">
        <v>51059452200</v>
      </c>
      <c r="E778">
        <v>4522</v>
      </c>
      <c r="F778" t="s">
        <v>2376</v>
      </c>
      <c r="G778" t="s">
        <v>47</v>
      </c>
      <c r="H778" t="s">
        <v>48</v>
      </c>
      <c r="I778">
        <v>2337790</v>
      </c>
      <c r="J778">
        <v>0</v>
      </c>
      <c r="K778">
        <v>51059452200</v>
      </c>
      <c r="L778">
        <v>452200</v>
      </c>
      <c r="M778">
        <v>0</v>
      </c>
      <c r="N778">
        <v>452200</v>
      </c>
      <c r="O778">
        <v>90.5</v>
      </c>
      <c r="P778">
        <v>9.6</v>
      </c>
      <c r="Q778">
        <v>0</v>
      </c>
      <c r="R778">
        <v>6615</v>
      </c>
      <c r="S778">
        <v>7.2999999999999995E-2</v>
      </c>
      <c r="T778">
        <v>0.16900000000000001</v>
      </c>
      <c r="U778">
        <v>62917</v>
      </c>
      <c r="V778">
        <v>9.8000000000000004E-2</v>
      </c>
      <c r="W778">
        <v>0.35499999999999998</v>
      </c>
      <c r="X778">
        <v>0.58699999999999997</v>
      </c>
      <c r="Y778">
        <v>9.1999999999999998E-2</v>
      </c>
      <c r="Z778">
        <v>609.18858</v>
      </c>
      <c r="AA778">
        <v>127929.6018</v>
      </c>
      <c r="AB778">
        <v>48016.116006999997</v>
      </c>
      <c r="AC778">
        <v>79913.485793</v>
      </c>
      <c r="AD778">
        <v>131.18020999999999</v>
      </c>
      <c r="AE778">
        <v>9.1999999999999993</v>
      </c>
      <c r="AF778">
        <v>608.58000000000004</v>
      </c>
      <c r="AG778">
        <v>59392.441357999996</v>
      </c>
      <c r="AH778">
        <v>68409.358642000007</v>
      </c>
      <c r="AI778">
        <v>112.40816100000001</v>
      </c>
      <c r="AJ778">
        <v>10.6</v>
      </c>
      <c r="AK778">
        <v>112965.887577</v>
      </c>
      <c r="AL778">
        <v>30677.89</v>
      </c>
      <c r="AM778">
        <v>44.849539999999998</v>
      </c>
      <c r="AN778" t="s">
        <v>2377</v>
      </c>
      <c r="AO778" t="s">
        <v>2378</v>
      </c>
      <c r="AR778">
        <v>0</v>
      </c>
      <c r="AS778">
        <v>0</v>
      </c>
      <c r="AT778">
        <v>777</v>
      </c>
    </row>
    <row r="779" spans="1:46" x14ac:dyDescent="0.25">
      <c r="A779">
        <v>11</v>
      </c>
      <c r="B779">
        <v>1</v>
      </c>
      <c r="C779">
        <v>9802</v>
      </c>
      <c r="D779">
        <v>11001009802</v>
      </c>
      <c r="E779">
        <v>98.02</v>
      </c>
      <c r="F779" t="s">
        <v>2379</v>
      </c>
      <c r="G779" t="s">
        <v>47</v>
      </c>
      <c r="H779" t="s">
        <v>48</v>
      </c>
      <c r="I779">
        <v>200745</v>
      </c>
      <c r="J779">
        <v>0</v>
      </c>
      <c r="K779">
        <v>11001009802</v>
      </c>
      <c r="L779">
        <v>9802</v>
      </c>
      <c r="M779">
        <v>0</v>
      </c>
      <c r="N779">
        <v>9802</v>
      </c>
      <c r="O779">
        <v>32</v>
      </c>
      <c r="P779">
        <v>63.5</v>
      </c>
      <c r="Q779">
        <v>4.5999999999999996</v>
      </c>
      <c r="R779">
        <v>1203</v>
      </c>
      <c r="S779">
        <v>0.311</v>
      </c>
      <c r="T779">
        <v>0.45100000000000001</v>
      </c>
      <c r="U779">
        <v>25086</v>
      </c>
      <c r="V779">
        <v>1</v>
      </c>
      <c r="W779">
        <v>0</v>
      </c>
      <c r="X779">
        <v>0.27400000000000002</v>
      </c>
      <c r="Y779">
        <v>0.38500000000000001</v>
      </c>
      <c r="Z779">
        <v>463.618155</v>
      </c>
      <c r="AA779">
        <v>97359.812550000002</v>
      </c>
      <c r="AB779">
        <v>65507.421275000001</v>
      </c>
      <c r="AC779">
        <v>31852.391275000002</v>
      </c>
      <c r="AD779">
        <v>68.703934000000004</v>
      </c>
      <c r="AE779">
        <v>38.5</v>
      </c>
      <c r="AF779">
        <v>463.15499999999997</v>
      </c>
      <c r="AG779">
        <v>64630.812097000002</v>
      </c>
      <c r="AH779">
        <v>32631.737903000001</v>
      </c>
      <c r="AI779">
        <v>70.455329000000006</v>
      </c>
      <c r="AJ779">
        <v>38.5</v>
      </c>
      <c r="AK779">
        <v>48037.245256000002</v>
      </c>
      <c r="AL779">
        <v>49710.400000000001</v>
      </c>
      <c r="AM779">
        <v>106.797299</v>
      </c>
      <c r="AN779" t="s">
        <v>2380</v>
      </c>
      <c r="AO779" t="s">
        <v>2381</v>
      </c>
      <c r="AR779">
        <v>0</v>
      </c>
      <c r="AS779">
        <v>0</v>
      </c>
      <c r="AT779">
        <v>778</v>
      </c>
    </row>
    <row r="780" spans="1:46" x14ac:dyDescent="0.25">
      <c r="A780">
        <v>24</v>
      </c>
      <c r="B780">
        <v>33</v>
      </c>
      <c r="C780">
        <v>801704</v>
      </c>
      <c r="D780">
        <v>24033801704</v>
      </c>
      <c r="E780">
        <v>8017.04</v>
      </c>
      <c r="F780" t="s">
        <v>2382</v>
      </c>
      <c r="G780" t="s">
        <v>47</v>
      </c>
      <c r="H780" t="s">
        <v>48</v>
      </c>
      <c r="I780">
        <v>2345414</v>
      </c>
      <c r="J780">
        <v>0</v>
      </c>
      <c r="K780">
        <v>24033801704</v>
      </c>
      <c r="L780">
        <v>801704</v>
      </c>
      <c r="M780">
        <v>0</v>
      </c>
      <c r="N780">
        <v>801704</v>
      </c>
      <c r="O780">
        <v>67.5</v>
      </c>
      <c r="P780">
        <v>31.2</v>
      </c>
      <c r="Q780">
        <v>1.3</v>
      </c>
      <c r="R780">
        <v>5914</v>
      </c>
      <c r="S780">
        <v>0.121</v>
      </c>
      <c r="T780">
        <v>0.10199999999999999</v>
      </c>
      <c r="U780">
        <v>51674</v>
      </c>
      <c r="V780">
        <v>0.91600000000000004</v>
      </c>
      <c r="W780">
        <v>0.104</v>
      </c>
      <c r="X780">
        <v>0.318</v>
      </c>
      <c r="Y780">
        <v>0.24299999999999999</v>
      </c>
      <c r="Z780">
        <v>1437.1020000000001</v>
      </c>
      <c r="AA780">
        <v>301791.42</v>
      </c>
      <c r="AB780">
        <v>181285.03442400001</v>
      </c>
      <c r="AC780">
        <v>120506.385576</v>
      </c>
      <c r="AD780">
        <v>83.853746000000001</v>
      </c>
      <c r="AE780">
        <v>24.3</v>
      </c>
      <c r="AF780">
        <v>1437.1020000000001</v>
      </c>
      <c r="AG780">
        <v>185348.76726600001</v>
      </c>
      <c r="AH780">
        <v>116442.652734</v>
      </c>
      <c r="AI780">
        <v>81.026017999999993</v>
      </c>
      <c r="AJ780">
        <v>22.7</v>
      </c>
      <c r="AK780">
        <v>154630.61880900001</v>
      </c>
      <c r="AL780">
        <v>125573.64</v>
      </c>
      <c r="AM780">
        <v>94.111577999999994</v>
      </c>
      <c r="AN780" t="s">
        <v>2383</v>
      </c>
      <c r="AO780" t="s">
        <v>2384</v>
      </c>
      <c r="AR780">
        <v>0</v>
      </c>
      <c r="AS780">
        <v>0</v>
      </c>
      <c r="AT780">
        <v>779</v>
      </c>
    </row>
    <row r="781" spans="1:46" x14ac:dyDescent="0.25">
      <c r="A781">
        <v>51</v>
      </c>
      <c r="B781">
        <v>153</v>
      </c>
      <c r="C781">
        <v>901504</v>
      </c>
      <c r="D781">
        <v>51153901504</v>
      </c>
      <c r="E781">
        <v>9015.0400000000009</v>
      </c>
      <c r="F781" t="s">
        <v>2385</v>
      </c>
      <c r="G781" t="s">
        <v>47</v>
      </c>
      <c r="H781" t="s">
        <v>48</v>
      </c>
      <c r="I781">
        <v>8404902</v>
      </c>
      <c r="J781">
        <v>34646</v>
      </c>
      <c r="K781">
        <v>51153901504</v>
      </c>
      <c r="L781">
        <v>901504</v>
      </c>
      <c r="M781">
        <v>0</v>
      </c>
      <c r="N781">
        <v>901504</v>
      </c>
      <c r="O781">
        <v>99.3</v>
      </c>
      <c r="P781">
        <v>0.8</v>
      </c>
      <c r="Q781">
        <v>0</v>
      </c>
      <c r="R781">
        <v>3388</v>
      </c>
      <c r="S781">
        <v>3.5000000000000003E-2</v>
      </c>
      <c r="T781">
        <v>7.2999999999999995E-2</v>
      </c>
      <c r="U781">
        <v>91531</v>
      </c>
      <c r="V781">
        <v>9.0999999999999998E-2</v>
      </c>
      <c r="W781">
        <v>4.0000000000000001E-3</v>
      </c>
      <c r="X781">
        <v>0.84899999999999998</v>
      </c>
      <c r="Y781">
        <v>7.0000000000000007E-2</v>
      </c>
      <c r="Z781">
        <v>237.39716000000001</v>
      </c>
      <c r="AA781">
        <v>49853.403599999998</v>
      </c>
      <c r="AB781">
        <v>41175.072778000002</v>
      </c>
      <c r="AC781">
        <v>8678.3308219999999</v>
      </c>
      <c r="AD781">
        <v>36.556170000000002</v>
      </c>
      <c r="AE781">
        <v>7</v>
      </c>
      <c r="AF781">
        <v>237.39716000000001</v>
      </c>
      <c r="AG781">
        <v>43222.013013999996</v>
      </c>
      <c r="AH781">
        <v>6631.3905860000004</v>
      </c>
      <c r="AI781">
        <v>27.93374</v>
      </c>
      <c r="AJ781">
        <v>4.0999999999999996</v>
      </c>
      <c r="AK781">
        <v>22673.686164999999</v>
      </c>
      <c r="AL781">
        <v>6083.71</v>
      </c>
      <c r="AM781">
        <v>44.426127000000001</v>
      </c>
      <c r="AN781" t="s">
        <v>2386</v>
      </c>
      <c r="AO781" t="s">
        <v>2387</v>
      </c>
      <c r="AR781">
        <v>0</v>
      </c>
      <c r="AS781">
        <v>0</v>
      </c>
      <c r="AT781">
        <v>780</v>
      </c>
    </row>
    <row r="782" spans="1:46" x14ac:dyDescent="0.25">
      <c r="A782">
        <v>51</v>
      </c>
      <c r="B782">
        <v>510</v>
      </c>
      <c r="C782">
        <v>201300</v>
      </c>
      <c r="D782">
        <v>51510201300</v>
      </c>
      <c r="E782">
        <v>2013</v>
      </c>
      <c r="F782" t="s">
        <v>2388</v>
      </c>
      <c r="G782" t="s">
        <v>47</v>
      </c>
      <c r="H782" t="s">
        <v>48</v>
      </c>
      <c r="I782">
        <v>1183712</v>
      </c>
      <c r="J782">
        <v>0</v>
      </c>
      <c r="K782">
        <v>51510201300</v>
      </c>
      <c r="L782">
        <v>201300</v>
      </c>
      <c r="M782">
        <v>0</v>
      </c>
      <c r="N782">
        <v>201300</v>
      </c>
      <c r="O782">
        <v>74.5</v>
      </c>
      <c r="P782">
        <v>23.1</v>
      </c>
      <c r="Q782">
        <v>2.4</v>
      </c>
      <c r="R782">
        <v>3360</v>
      </c>
      <c r="S782">
        <v>0.04</v>
      </c>
      <c r="T782">
        <v>8.6999999999999994E-2</v>
      </c>
      <c r="U782">
        <v>110313</v>
      </c>
      <c r="V782">
        <v>0.17299999999999999</v>
      </c>
      <c r="W782">
        <v>9.7000000000000003E-2</v>
      </c>
      <c r="X782">
        <v>0.68500000000000005</v>
      </c>
      <c r="Y782">
        <v>0.08</v>
      </c>
      <c r="Z782">
        <v>268.8</v>
      </c>
      <c r="AA782">
        <v>56448</v>
      </c>
      <c r="AB782">
        <v>37886.769433000001</v>
      </c>
      <c r="AC782">
        <v>18561.230566999999</v>
      </c>
      <c r="AD782">
        <v>69.052197000000007</v>
      </c>
      <c r="AE782">
        <v>8</v>
      </c>
      <c r="AF782">
        <v>268.8</v>
      </c>
      <c r="AG782">
        <v>38850.161159000003</v>
      </c>
      <c r="AH782">
        <v>17597.838841000001</v>
      </c>
      <c r="AI782">
        <v>65.468149999999994</v>
      </c>
      <c r="AJ782">
        <v>8.8000000000000007</v>
      </c>
      <c r="AK782">
        <v>29969.697091000002</v>
      </c>
      <c r="AL782">
        <v>33139.5</v>
      </c>
      <c r="AM782">
        <v>110.27386799999999</v>
      </c>
      <c r="AN782" t="s">
        <v>2389</v>
      </c>
      <c r="AO782" t="s">
        <v>2390</v>
      </c>
      <c r="AR782">
        <v>0</v>
      </c>
      <c r="AS782">
        <v>0</v>
      </c>
      <c r="AT782">
        <v>781</v>
      </c>
    </row>
    <row r="783" spans="1:46" x14ac:dyDescent="0.25">
      <c r="A783">
        <v>51</v>
      </c>
      <c r="B783">
        <v>59</v>
      </c>
      <c r="C783">
        <v>492500</v>
      </c>
      <c r="D783">
        <v>51059492500</v>
      </c>
      <c r="E783">
        <v>4925</v>
      </c>
      <c r="F783" t="s">
        <v>2391</v>
      </c>
      <c r="G783" t="s">
        <v>47</v>
      </c>
      <c r="H783" t="s">
        <v>48</v>
      </c>
      <c r="I783">
        <v>43611729</v>
      </c>
      <c r="J783">
        <v>1507845</v>
      </c>
      <c r="K783">
        <v>51059492500</v>
      </c>
      <c r="L783">
        <v>492500</v>
      </c>
      <c r="M783">
        <v>0</v>
      </c>
      <c r="N783">
        <v>492500</v>
      </c>
      <c r="O783">
        <v>96.3</v>
      </c>
      <c r="P783">
        <v>2.9</v>
      </c>
      <c r="Q783">
        <v>0.8</v>
      </c>
      <c r="R783">
        <v>4330</v>
      </c>
      <c r="S783">
        <v>0.08</v>
      </c>
      <c r="T783">
        <v>3.3000000000000002E-2</v>
      </c>
      <c r="U783">
        <v>177270</v>
      </c>
      <c r="V783">
        <v>2.1999999999999999E-2</v>
      </c>
      <c r="W783">
        <v>2.4E-2</v>
      </c>
      <c r="X783">
        <v>0.92400000000000004</v>
      </c>
      <c r="Y783">
        <v>4.2999999999999997E-2</v>
      </c>
      <c r="Z783">
        <v>186.19</v>
      </c>
      <c r="AA783">
        <v>39099.9</v>
      </c>
      <c r="AB783">
        <v>27174.004274999999</v>
      </c>
      <c r="AC783">
        <v>11925.895725</v>
      </c>
      <c r="AD783">
        <v>64.052289000000002</v>
      </c>
      <c r="AE783">
        <v>4.3</v>
      </c>
      <c r="AF783">
        <v>186.19</v>
      </c>
      <c r="AG783">
        <v>29841.672626</v>
      </c>
      <c r="AH783">
        <v>9258.2273740000001</v>
      </c>
      <c r="AI783">
        <v>49.724621999999997</v>
      </c>
      <c r="AJ783">
        <v>2.7</v>
      </c>
      <c r="AK783">
        <v>21139.377668000001</v>
      </c>
      <c r="AL783">
        <v>3457.08</v>
      </c>
      <c r="AM783">
        <v>29.515923999999998</v>
      </c>
      <c r="AN783" t="s">
        <v>2392</v>
      </c>
      <c r="AO783" t="s">
        <v>2393</v>
      </c>
      <c r="AR783">
        <v>0</v>
      </c>
      <c r="AS783">
        <v>0</v>
      </c>
      <c r="AT783">
        <v>782</v>
      </c>
    </row>
    <row r="784" spans="1:46" x14ac:dyDescent="0.25">
      <c r="A784">
        <v>11</v>
      </c>
      <c r="B784">
        <v>1</v>
      </c>
      <c r="C784">
        <v>9810</v>
      </c>
      <c r="D784">
        <v>11001009810</v>
      </c>
      <c r="E784">
        <v>98.1</v>
      </c>
      <c r="F784" t="s">
        <v>2394</v>
      </c>
      <c r="G784" t="s">
        <v>47</v>
      </c>
      <c r="H784" t="s">
        <v>48</v>
      </c>
      <c r="I784">
        <v>398420</v>
      </c>
      <c r="J784">
        <v>14058</v>
      </c>
      <c r="K784">
        <v>11001009810</v>
      </c>
      <c r="L784">
        <v>9810</v>
      </c>
      <c r="M784">
        <v>0</v>
      </c>
      <c r="N784">
        <v>9810</v>
      </c>
      <c r="O784">
        <v>38.9</v>
      </c>
      <c r="P784">
        <v>60.8</v>
      </c>
      <c r="Q784">
        <v>0.3</v>
      </c>
      <c r="R784">
        <v>2106</v>
      </c>
      <c r="S784">
        <v>0.13300000000000001</v>
      </c>
      <c r="T784">
        <v>0.32100000000000001</v>
      </c>
      <c r="U784">
        <v>28239</v>
      </c>
      <c r="V784">
        <v>0.98</v>
      </c>
      <c r="W784">
        <v>4.0000000000000001E-3</v>
      </c>
      <c r="X784">
        <v>8.8999999999999996E-2</v>
      </c>
      <c r="Y784">
        <v>0.28699999999999998</v>
      </c>
      <c r="Z784">
        <v>604.42200000000003</v>
      </c>
      <c r="AA784">
        <v>126928.62</v>
      </c>
      <c r="AB784">
        <v>87570.855062000002</v>
      </c>
      <c r="AC784">
        <v>39357.764938</v>
      </c>
      <c r="AD784">
        <v>65.116366999999997</v>
      </c>
      <c r="AE784">
        <v>28.7</v>
      </c>
      <c r="AF784">
        <v>604.42200000000003</v>
      </c>
      <c r="AG784">
        <v>90566.835672000001</v>
      </c>
      <c r="AH784">
        <v>36361.784328000002</v>
      </c>
      <c r="AI784">
        <v>60.159598000000003</v>
      </c>
      <c r="AJ784">
        <v>27.1</v>
      </c>
      <c r="AK784">
        <v>70348.891432000004</v>
      </c>
      <c r="AL784">
        <v>54796.2</v>
      </c>
      <c r="AM784">
        <v>91.950884000000002</v>
      </c>
      <c r="AN784" t="s">
        <v>2395</v>
      </c>
      <c r="AO784" t="s">
        <v>2396</v>
      </c>
      <c r="AR784">
        <v>0</v>
      </c>
      <c r="AS784">
        <v>0</v>
      </c>
      <c r="AT784">
        <v>783</v>
      </c>
    </row>
    <row r="785" spans="1:46" x14ac:dyDescent="0.25">
      <c r="A785">
        <v>51</v>
      </c>
      <c r="B785">
        <v>59</v>
      </c>
      <c r="C785">
        <v>491403</v>
      </c>
      <c r="D785">
        <v>51059491403</v>
      </c>
      <c r="E785">
        <v>4914.03</v>
      </c>
      <c r="F785" t="s">
        <v>2397</v>
      </c>
      <c r="G785" t="s">
        <v>47</v>
      </c>
      <c r="H785" t="s">
        <v>48</v>
      </c>
      <c r="I785">
        <v>1722284</v>
      </c>
      <c r="J785">
        <v>12290</v>
      </c>
      <c r="K785">
        <v>51059491403</v>
      </c>
      <c r="L785">
        <v>491403</v>
      </c>
      <c r="M785">
        <v>0</v>
      </c>
      <c r="N785">
        <v>491403</v>
      </c>
      <c r="O785">
        <v>94.8</v>
      </c>
      <c r="P785">
        <v>3.3</v>
      </c>
      <c r="Q785">
        <v>1.8</v>
      </c>
      <c r="R785">
        <v>4233</v>
      </c>
      <c r="S785">
        <v>2E-3</v>
      </c>
      <c r="T785">
        <v>4.1000000000000002E-2</v>
      </c>
      <c r="U785">
        <v>164769</v>
      </c>
      <c r="V785">
        <v>3.2000000000000001E-2</v>
      </c>
      <c r="W785">
        <v>6.2E-2</v>
      </c>
      <c r="X785">
        <v>0.90400000000000003</v>
      </c>
      <c r="Y785">
        <v>6.0000000000000001E-3</v>
      </c>
      <c r="Z785">
        <v>25.372602000000001</v>
      </c>
      <c r="AA785">
        <v>5328.2464200000004</v>
      </c>
      <c r="AB785">
        <v>4620.0909240000001</v>
      </c>
      <c r="AC785">
        <v>708.15549599999997</v>
      </c>
      <c r="AD785">
        <v>27.910243000000001</v>
      </c>
      <c r="AE785">
        <v>0.6</v>
      </c>
      <c r="AF785">
        <v>25.398</v>
      </c>
      <c r="AG785">
        <v>4866.9413940000004</v>
      </c>
      <c r="AH785">
        <v>466.63860599999998</v>
      </c>
      <c r="AI785">
        <v>18.373045000000001</v>
      </c>
      <c r="AJ785">
        <v>0</v>
      </c>
      <c r="AK785">
        <v>0</v>
      </c>
      <c r="AL785">
        <v>0</v>
      </c>
      <c r="AM785">
        <v>0</v>
      </c>
      <c r="AN785" t="s">
        <v>2398</v>
      </c>
      <c r="AO785" t="s">
        <v>2399</v>
      </c>
      <c r="AR785">
        <v>0</v>
      </c>
      <c r="AS785">
        <v>0</v>
      </c>
      <c r="AT785">
        <v>784</v>
      </c>
    </row>
    <row r="786" spans="1:46" x14ac:dyDescent="0.25">
      <c r="A786">
        <v>51</v>
      </c>
      <c r="B786">
        <v>510</v>
      </c>
      <c r="C786">
        <v>201400</v>
      </c>
      <c r="D786">
        <v>51510201400</v>
      </c>
      <c r="E786">
        <v>2014</v>
      </c>
      <c r="F786" t="s">
        <v>2400</v>
      </c>
      <c r="G786" t="s">
        <v>47</v>
      </c>
      <c r="H786" t="s">
        <v>48</v>
      </c>
      <c r="I786">
        <v>1013311</v>
      </c>
      <c r="J786">
        <v>0</v>
      </c>
      <c r="K786">
        <v>51510201400</v>
      </c>
      <c r="L786">
        <v>201400</v>
      </c>
      <c r="M786">
        <v>0</v>
      </c>
      <c r="N786">
        <v>201400</v>
      </c>
      <c r="O786">
        <v>69.2</v>
      </c>
      <c r="P786">
        <v>20.7</v>
      </c>
      <c r="Q786">
        <v>10.1</v>
      </c>
      <c r="R786">
        <v>4333</v>
      </c>
      <c r="S786">
        <v>3.9E-2</v>
      </c>
      <c r="T786">
        <v>5.7000000000000002E-2</v>
      </c>
      <c r="U786">
        <v>107750</v>
      </c>
      <c r="V786">
        <v>9.4E-2</v>
      </c>
      <c r="W786">
        <v>0.17699999999999999</v>
      </c>
      <c r="X786">
        <v>0.56299999999999994</v>
      </c>
      <c r="Y786">
        <v>6.9000000000000006E-2</v>
      </c>
      <c r="Z786">
        <v>298.97699999999998</v>
      </c>
      <c r="AA786">
        <v>62785.17</v>
      </c>
      <c r="AB786">
        <v>38347.867915000003</v>
      </c>
      <c r="AC786">
        <v>24437.302084999999</v>
      </c>
      <c r="AD786">
        <v>81.736395000000002</v>
      </c>
      <c r="AE786">
        <v>6.9</v>
      </c>
      <c r="AF786">
        <v>298.97699999999998</v>
      </c>
      <c r="AG786">
        <v>39340.490129999998</v>
      </c>
      <c r="AH786">
        <v>23444.67987</v>
      </c>
      <c r="AI786">
        <v>78.416332999999995</v>
      </c>
      <c r="AJ786">
        <v>7.4</v>
      </c>
      <c r="AK786">
        <v>30667.581452999999</v>
      </c>
      <c r="AL786">
        <v>34258.54</v>
      </c>
      <c r="AM786">
        <v>110.807378</v>
      </c>
      <c r="AN786" t="s">
        <v>2401</v>
      </c>
      <c r="AO786" t="s">
        <v>2402</v>
      </c>
      <c r="AR786">
        <v>0</v>
      </c>
      <c r="AS786">
        <v>0</v>
      </c>
      <c r="AT786">
        <v>785</v>
      </c>
    </row>
    <row r="787" spans="1:46" x14ac:dyDescent="0.25">
      <c r="A787">
        <v>51</v>
      </c>
      <c r="B787">
        <v>510</v>
      </c>
      <c r="C787">
        <v>200103</v>
      </c>
      <c r="D787">
        <v>51510200103</v>
      </c>
      <c r="E787">
        <v>2001.03</v>
      </c>
      <c r="F787" t="s">
        <v>2403</v>
      </c>
      <c r="G787" t="s">
        <v>47</v>
      </c>
      <c r="H787" t="s">
        <v>48</v>
      </c>
      <c r="I787">
        <v>1134598</v>
      </c>
      <c r="J787">
        <v>21782</v>
      </c>
      <c r="K787">
        <v>51510200103</v>
      </c>
      <c r="L787">
        <v>200103</v>
      </c>
      <c r="M787">
        <v>0</v>
      </c>
      <c r="N787">
        <v>200103</v>
      </c>
      <c r="O787">
        <v>73</v>
      </c>
      <c r="P787">
        <v>25.2</v>
      </c>
      <c r="Q787">
        <v>1.8</v>
      </c>
      <c r="R787">
        <v>7247</v>
      </c>
      <c r="S787">
        <v>5.1999999999999998E-2</v>
      </c>
      <c r="T787">
        <v>8.7999999999999995E-2</v>
      </c>
      <c r="U787">
        <v>53360</v>
      </c>
      <c r="V787">
        <v>0.39100000000000001</v>
      </c>
      <c r="W787">
        <v>0.252</v>
      </c>
      <c r="X787">
        <v>0.35099999999999998</v>
      </c>
      <c r="Y787">
        <v>0.13400000000000001</v>
      </c>
      <c r="Z787">
        <v>971.09799999999996</v>
      </c>
      <c r="AA787">
        <v>203930.58</v>
      </c>
      <c r="AB787">
        <v>141754.78194799999</v>
      </c>
      <c r="AC787">
        <v>62175.798051999998</v>
      </c>
      <c r="AD787">
        <v>64.026285999999999</v>
      </c>
      <c r="AE787">
        <v>13.4</v>
      </c>
      <c r="AF787">
        <v>970.12690199999997</v>
      </c>
      <c r="AG787">
        <v>143935.314698</v>
      </c>
      <c r="AH787">
        <v>59791.334722</v>
      </c>
      <c r="AI787">
        <v>61.632488000000002</v>
      </c>
      <c r="AJ787">
        <v>16.100000000000001</v>
      </c>
      <c r="AK787">
        <v>152756.50777</v>
      </c>
      <c r="AL787">
        <v>93583.15</v>
      </c>
      <c r="AM787">
        <v>79.777906000000002</v>
      </c>
      <c r="AN787" t="s">
        <v>2404</v>
      </c>
      <c r="AO787" t="s">
        <v>2405</v>
      </c>
      <c r="AR787">
        <v>0</v>
      </c>
      <c r="AS787">
        <v>0</v>
      </c>
      <c r="AT787">
        <v>786</v>
      </c>
    </row>
    <row r="788" spans="1:46" x14ac:dyDescent="0.25">
      <c r="A788">
        <v>11</v>
      </c>
      <c r="B788">
        <v>1</v>
      </c>
      <c r="C788">
        <v>9811</v>
      </c>
      <c r="D788">
        <v>11001009811</v>
      </c>
      <c r="E788">
        <v>98.11</v>
      </c>
      <c r="F788" t="s">
        <v>2406</v>
      </c>
      <c r="G788" t="s">
        <v>47</v>
      </c>
      <c r="H788" t="s">
        <v>48</v>
      </c>
      <c r="I788">
        <v>467504</v>
      </c>
      <c r="J788">
        <v>0</v>
      </c>
      <c r="K788">
        <v>11001009811</v>
      </c>
      <c r="L788">
        <v>9811</v>
      </c>
      <c r="M788">
        <v>0</v>
      </c>
      <c r="N788">
        <v>9811</v>
      </c>
      <c r="O788">
        <v>51.5</v>
      </c>
      <c r="P788">
        <v>41.6</v>
      </c>
      <c r="Q788">
        <v>6.9</v>
      </c>
      <c r="R788">
        <v>4820</v>
      </c>
      <c r="S788">
        <v>0.40699999999999997</v>
      </c>
      <c r="T788">
        <v>0.45100000000000001</v>
      </c>
      <c r="U788">
        <v>25205</v>
      </c>
      <c r="V788">
        <v>0.996</v>
      </c>
      <c r="W788">
        <v>0</v>
      </c>
      <c r="X788">
        <v>0.1</v>
      </c>
      <c r="Y788">
        <v>0.45200000000000001</v>
      </c>
      <c r="Z788">
        <v>2178.64</v>
      </c>
      <c r="AA788">
        <v>457514.4</v>
      </c>
      <c r="AB788">
        <v>290836.22802899999</v>
      </c>
      <c r="AC788">
        <v>166678.171971</v>
      </c>
      <c r="AD788">
        <v>76.505605000000003</v>
      </c>
      <c r="AE788">
        <v>45.2</v>
      </c>
      <c r="AF788">
        <v>2176.4613599999998</v>
      </c>
      <c r="AG788">
        <v>307279.13662900002</v>
      </c>
      <c r="AH788">
        <v>149777.74897099999</v>
      </c>
      <c r="AI788">
        <v>68.817094999999995</v>
      </c>
      <c r="AJ788">
        <v>41.7</v>
      </c>
      <c r="AK788">
        <v>188914.571528</v>
      </c>
      <c r="AL788">
        <v>171961.4</v>
      </c>
      <c r="AM788">
        <v>100.06732700000001</v>
      </c>
      <c r="AN788" t="s">
        <v>2407</v>
      </c>
      <c r="AO788" t="s">
        <v>2408</v>
      </c>
      <c r="AR788">
        <v>0</v>
      </c>
      <c r="AS788">
        <v>0</v>
      </c>
      <c r="AT788">
        <v>787</v>
      </c>
    </row>
    <row r="789" spans="1:46" x14ac:dyDescent="0.25">
      <c r="A789">
        <v>24</v>
      </c>
      <c r="B789">
        <v>33</v>
      </c>
      <c r="C789">
        <v>801904</v>
      </c>
      <c r="D789">
        <v>24033801904</v>
      </c>
      <c r="E789">
        <v>8019.04</v>
      </c>
      <c r="F789" t="s">
        <v>2409</v>
      </c>
      <c r="G789" t="s">
        <v>47</v>
      </c>
      <c r="H789" t="s">
        <v>48</v>
      </c>
      <c r="I789">
        <v>3798325</v>
      </c>
      <c r="J789">
        <v>2892</v>
      </c>
      <c r="K789">
        <v>24033801904</v>
      </c>
      <c r="L789">
        <v>801904</v>
      </c>
      <c r="M789">
        <v>0</v>
      </c>
      <c r="N789">
        <v>801904</v>
      </c>
      <c r="O789">
        <v>76.599999999999994</v>
      </c>
      <c r="P789">
        <v>22.7</v>
      </c>
      <c r="Q789">
        <v>0.7</v>
      </c>
      <c r="R789">
        <v>3233</v>
      </c>
      <c r="S789">
        <v>0.111</v>
      </c>
      <c r="T789">
        <v>6.5000000000000002E-2</v>
      </c>
      <c r="U789">
        <v>58301</v>
      </c>
      <c r="V789">
        <v>0.73</v>
      </c>
      <c r="W789">
        <v>0.17299999999999999</v>
      </c>
      <c r="X789">
        <v>0.622</v>
      </c>
      <c r="Y789">
        <v>0.17299999999999999</v>
      </c>
      <c r="Z789">
        <v>559.30899999999997</v>
      </c>
      <c r="AA789">
        <v>117454.89</v>
      </c>
      <c r="AB789">
        <v>87407.358051999996</v>
      </c>
      <c r="AC789">
        <v>30047.531948</v>
      </c>
      <c r="AD789">
        <v>53.722597</v>
      </c>
      <c r="AE789">
        <v>17.3</v>
      </c>
      <c r="AF789">
        <v>559.86830899999995</v>
      </c>
      <c r="AG789">
        <v>86088.391269999993</v>
      </c>
      <c r="AH789">
        <v>31483.95362</v>
      </c>
      <c r="AI789">
        <v>56.234569999999998</v>
      </c>
      <c r="AJ789">
        <v>19.8</v>
      </c>
      <c r="AK789">
        <v>96201.694378999993</v>
      </c>
      <c r="AL789">
        <v>42301.29</v>
      </c>
      <c r="AM789">
        <v>64.137753000000004</v>
      </c>
      <c r="AN789" t="s">
        <v>2410</v>
      </c>
      <c r="AO789" t="s">
        <v>2411</v>
      </c>
      <c r="AR789">
        <v>0</v>
      </c>
      <c r="AS789">
        <v>0</v>
      </c>
      <c r="AT789">
        <v>788</v>
      </c>
    </row>
    <row r="790" spans="1:46" x14ac:dyDescent="0.25">
      <c r="A790">
        <v>51</v>
      </c>
      <c r="B790">
        <v>59</v>
      </c>
      <c r="C790">
        <v>452102</v>
      </c>
      <c r="D790">
        <v>51059452102</v>
      </c>
      <c r="E790">
        <v>4521.0200000000004</v>
      </c>
      <c r="F790" t="s">
        <v>2412</v>
      </c>
      <c r="G790" t="s">
        <v>47</v>
      </c>
      <c r="H790" t="s">
        <v>48</v>
      </c>
      <c r="I790">
        <v>2325819</v>
      </c>
      <c r="J790">
        <v>8848</v>
      </c>
      <c r="K790">
        <v>51059452102</v>
      </c>
      <c r="L790">
        <v>452102</v>
      </c>
      <c r="M790">
        <v>0</v>
      </c>
      <c r="N790">
        <v>452102</v>
      </c>
      <c r="O790">
        <v>95.4</v>
      </c>
      <c r="P790">
        <v>3.6</v>
      </c>
      <c r="Q790">
        <v>0.9</v>
      </c>
      <c r="R790">
        <v>3301</v>
      </c>
      <c r="S790">
        <v>3.9E-2</v>
      </c>
      <c r="T790">
        <v>0.155</v>
      </c>
      <c r="U790">
        <v>76667</v>
      </c>
      <c r="V790">
        <v>8.6999999999999994E-2</v>
      </c>
      <c r="W790">
        <v>0.379</v>
      </c>
      <c r="X790">
        <v>0.65700000000000003</v>
      </c>
      <c r="Y790">
        <v>5.6000000000000001E-2</v>
      </c>
      <c r="Z790">
        <v>184.671144</v>
      </c>
      <c r="AA790">
        <v>38780.940240000004</v>
      </c>
      <c r="AB790">
        <v>12753.189471</v>
      </c>
      <c r="AC790">
        <v>26027.750768999998</v>
      </c>
      <c r="AD790">
        <v>140.94108199999999</v>
      </c>
      <c r="AE790">
        <v>5.6</v>
      </c>
      <c r="AF790">
        <v>184.85599999999999</v>
      </c>
      <c r="AG790">
        <v>16436.905714</v>
      </c>
      <c r="AH790">
        <v>22382.854286000002</v>
      </c>
      <c r="AI790">
        <v>121.08265</v>
      </c>
      <c r="AJ790">
        <v>9.5</v>
      </c>
      <c r="AK790">
        <v>42844.701091000003</v>
      </c>
      <c r="AL790">
        <v>17364.400000000001</v>
      </c>
      <c r="AM790">
        <v>60.564329000000001</v>
      </c>
      <c r="AN790" t="s">
        <v>2413</v>
      </c>
      <c r="AO790" t="s">
        <v>2414</v>
      </c>
      <c r="AR790">
        <v>0</v>
      </c>
      <c r="AS790">
        <v>0</v>
      </c>
      <c r="AT790">
        <v>789</v>
      </c>
    </row>
    <row r="791" spans="1:46" x14ac:dyDescent="0.25">
      <c r="A791">
        <v>51</v>
      </c>
      <c r="B791">
        <v>59</v>
      </c>
      <c r="C791">
        <v>491402</v>
      </c>
      <c r="D791">
        <v>51059491402</v>
      </c>
      <c r="E791">
        <v>4914.0200000000004</v>
      </c>
      <c r="F791" t="s">
        <v>2415</v>
      </c>
      <c r="G791" t="s">
        <v>47</v>
      </c>
      <c r="H791" t="s">
        <v>48</v>
      </c>
      <c r="I791">
        <v>1239562</v>
      </c>
      <c r="J791">
        <v>0</v>
      </c>
      <c r="K791">
        <v>51059491402</v>
      </c>
      <c r="L791">
        <v>491402</v>
      </c>
      <c r="M791">
        <v>0</v>
      </c>
      <c r="N791">
        <v>491402</v>
      </c>
      <c r="O791">
        <v>94</v>
      </c>
      <c r="P791">
        <v>5.9</v>
      </c>
      <c r="Q791">
        <v>0</v>
      </c>
      <c r="R791">
        <v>4401</v>
      </c>
      <c r="S791">
        <v>2.7E-2</v>
      </c>
      <c r="T791">
        <v>6.5000000000000002E-2</v>
      </c>
      <c r="U791">
        <v>92500</v>
      </c>
      <c r="V791">
        <v>9.1999999999999998E-2</v>
      </c>
      <c r="W791">
        <v>0.12</v>
      </c>
      <c r="X791">
        <v>0.77700000000000002</v>
      </c>
      <c r="Y791">
        <v>5.5E-2</v>
      </c>
      <c r="Z791">
        <v>241.81294500000001</v>
      </c>
      <c r="AA791">
        <v>50780.71845</v>
      </c>
      <c r="AB791">
        <v>34500.667783999997</v>
      </c>
      <c r="AC791">
        <v>16280.050665999999</v>
      </c>
      <c r="AD791">
        <v>67.324976000000007</v>
      </c>
      <c r="AE791">
        <v>5.5</v>
      </c>
      <c r="AF791">
        <v>242.05500000000001</v>
      </c>
      <c r="AG791">
        <v>38679.021245000004</v>
      </c>
      <c r="AH791">
        <v>12152.528754999999</v>
      </c>
      <c r="AI791">
        <v>50.205651000000003</v>
      </c>
      <c r="AJ791">
        <v>4.5999999999999996</v>
      </c>
      <c r="AK791">
        <v>31089.345498999999</v>
      </c>
      <c r="AL791">
        <v>8081.95</v>
      </c>
      <c r="AM791">
        <v>43.327907000000003</v>
      </c>
      <c r="AN791" t="s">
        <v>2416</v>
      </c>
      <c r="AO791" t="s">
        <v>2417</v>
      </c>
      <c r="AR791">
        <v>0</v>
      </c>
      <c r="AS791">
        <v>0</v>
      </c>
      <c r="AT791">
        <v>790</v>
      </c>
    </row>
    <row r="792" spans="1:46" x14ac:dyDescent="0.25">
      <c r="A792">
        <v>51</v>
      </c>
      <c r="B792">
        <v>59</v>
      </c>
      <c r="C792">
        <v>452101</v>
      </c>
      <c r="D792">
        <v>51059452101</v>
      </c>
      <c r="E792">
        <v>4521.01</v>
      </c>
      <c r="F792" t="s">
        <v>2418</v>
      </c>
      <c r="G792" t="s">
        <v>47</v>
      </c>
      <c r="H792" t="s">
        <v>48</v>
      </c>
      <c r="I792">
        <v>3377543</v>
      </c>
      <c r="J792">
        <v>1033</v>
      </c>
      <c r="K792">
        <v>51059452101</v>
      </c>
      <c r="L792">
        <v>452101</v>
      </c>
      <c r="M792">
        <v>0</v>
      </c>
      <c r="N792">
        <v>452101</v>
      </c>
      <c r="O792">
        <v>91.6</v>
      </c>
      <c r="P792">
        <v>7.3</v>
      </c>
      <c r="Q792">
        <v>1.2</v>
      </c>
      <c r="R792">
        <v>5004</v>
      </c>
      <c r="S792">
        <v>3.2000000000000001E-2</v>
      </c>
      <c r="T792">
        <v>7.0999999999999994E-2</v>
      </c>
      <c r="U792">
        <v>97195</v>
      </c>
      <c r="V792">
        <v>0.128</v>
      </c>
      <c r="W792">
        <v>0.112</v>
      </c>
      <c r="X792">
        <v>0.73499999999999999</v>
      </c>
      <c r="Y792">
        <v>6.6000000000000003E-2</v>
      </c>
      <c r="Z792">
        <v>330.59426400000001</v>
      </c>
      <c r="AA792">
        <v>69424.795440000002</v>
      </c>
      <c r="AB792">
        <v>24867.387137999998</v>
      </c>
      <c r="AC792">
        <v>44557.408302000003</v>
      </c>
      <c r="AD792">
        <v>134.77973800000001</v>
      </c>
      <c r="AE792">
        <v>6.6</v>
      </c>
      <c r="AF792">
        <v>330.26400000000001</v>
      </c>
      <c r="AG792">
        <v>30537.339393999999</v>
      </c>
      <c r="AH792">
        <v>38818.100606</v>
      </c>
      <c r="AI792">
        <v>117.536579</v>
      </c>
      <c r="AJ792">
        <v>6.4</v>
      </c>
      <c r="AK792">
        <v>47528.980352999999</v>
      </c>
      <c r="AL792">
        <v>19523.18</v>
      </c>
      <c r="AM792">
        <v>61.144454000000003</v>
      </c>
      <c r="AN792" t="s">
        <v>2419</v>
      </c>
      <c r="AO792" t="s">
        <v>2420</v>
      </c>
      <c r="AR792">
        <v>0</v>
      </c>
      <c r="AS792">
        <v>0</v>
      </c>
      <c r="AT792">
        <v>791</v>
      </c>
    </row>
    <row r="793" spans="1:46" x14ac:dyDescent="0.25">
      <c r="A793">
        <v>51</v>
      </c>
      <c r="B793">
        <v>510</v>
      </c>
      <c r="C793">
        <v>200301</v>
      </c>
      <c r="D793">
        <v>51510200301</v>
      </c>
      <c r="E793">
        <v>2003.01</v>
      </c>
      <c r="F793" t="s">
        <v>2421</v>
      </c>
      <c r="G793" t="s">
        <v>47</v>
      </c>
      <c r="H793" t="s">
        <v>48</v>
      </c>
      <c r="I793">
        <v>514295</v>
      </c>
      <c r="J793">
        <v>0</v>
      </c>
      <c r="K793">
        <v>51510200301</v>
      </c>
      <c r="L793">
        <v>200301</v>
      </c>
      <c r="M793">
        <v>0</v>
      </c>
      <c r="N793">
        <v>200301</v>
      </c>
      <c r="O793">
        <v>74.900000000000006</v>
      </c>
      <c r="P793">
        <v>23.5</v>
      </c>
      <c r="Q793">
        <v>1.6</v>
      </c>
      <c r="R793">
        <v>3056</v>
      </c>
      <c r="S793">
        <v>4.3999999999999997E-2</v>
      </c>
      <c r="T793">
        <v>9.0999999999999998E-2</v>
      </c>
      <c r="U793">
        <v>79865</v>
      </c>
      <c r="V793">
        <v>0.27300000000000002</v>
      </c>
      <c r="W793">
        <v>0.13100000000000001</v>
      </c>
      <c r="X793">
        <v>0.34599999999999997</v>
      </c>
      <c r="Y793">
        <v>0.13</v>
      </c>
      <c r="Z793">
        <v>397.28</v>
      </c>
      <c r="AA793">
        <v>83428.800000000003</v>
      </c>
      <c r="AB793">
        <v>55482.226870999999</v>
      </c>
      <c r="AC793">
        <v>27946.573129</v>
      </c>
      <c r="AD793">
        <v>70.344776999999993</v>
      </c>
      <c r="AE793">
        <v>13</v>
      </c>
      <c r="AF793">
        <v>397.67728</v>
      </c>
      <c r="AG793">
        <v>56472.889169000002</v>
      </c>
      <c r="AH793">
        <v>27039.339630999999</v>
      </c>
      <c r="AI793">
        <v>67.993172000000001</v>
      </c>
      <c r="AJ793">
        <v>12.4</v>
      </c>
      <c r="AK793">
        <v>51969.3966</v>
      </c>
      <c r="AL793">
        <v>23468.48</v>
      </c>
      <c r="AM793">
        <v>65.330329000000006</v>
      </c>
      <c r="AN793" t="s">
        <v>2422</v>
      </c>
      <c r="AO793" t="s">
        <v>2423</v>
      </c>
      <c r="AR793">
        <v>0</v>
      </c>
      <c r="AS793">
        <v>0</v>
      </c>
      <c r="AT793">
        <v>792</v>
      </c>
    </row>
    <row r="794" spans="1:46" x14ac:dyDescent="0.25">
      <c r="A794">
        <v>24</v>
      </c>
      <c r="B794">
        <v>33</v>
      </c>
      <c r="C794">
        <v>801706</v>
      </c>
      <c r="D794">
        <v>24033801706</v>
      </c>
      <c r="E794">
        <v>8017.06</v>
      </c>
      <c r="F794" t="s">
        <v>2424</v>
      </c>
      <c r="G794" t="s">
        <v>47</v>
      </c>
      <c r="H794" t="s">
        <v>48</v>
      </c>
      <c r="I794">
        <v>1230121</v>
      </c>
      <c r="J794">
        <v>0</v>
      </c>
      <c r="K794">
        <v>24033801706</v>
      </c>
      <c r="L794">
        <v>801706</v>
      </c>
      <c r="M794">
        <v>0</v>
      </c>
      <c r="N794">
        <v>801706</v>
      </c>
      <c r="O794">
        <v>77.3</v>
      </c>
      <c r="P794">
        <v>17.600000000000001</v>
      </c>
      <c r="Q794">
        <v>5.2</v>
      </c>
      <c r="R794">
        <v>1475</v>
      </c>
      <c r="S794">
        <v>7.0999999999999994E-2</v>
      </c>
      <c r="T794">
        <v>0.14299999999999999</v>
      </c>
      <c r="U794">
        <v>59375</v>
      </c>
      <c r="V794">
        <v>0.76400000000000001</v>
      </c>
      <c r="W794">
        <v>0.13900000000000001</v>
      </c>
      <c r="X794">
        <v>0.48299999999999998</v>
      </c>
      <c r="Y794">
        <v>0.188</v>
      </c>
      <c r="Z794">
        <v>277.57729999999998</v>
      </c>
      <c r="AA794">
        <v>58291.233</v>
      </c>
      <c r="AB794">
        <v>34430.594311000001</v>
      </c>
      <c r="AC794">
        <v>23860.638688999999</v>
      </c>
      <c r="AD794">
        <v>85.960339000000005</v>
      </c>
      <c r="AE794">
        <v>18.8</v>
      </c>
      <c r="AF794">
        <v>277.3</v>
      </c>
      <c r="AG794">
        <v>36409.087828999996</v>
      </c>
      <c r="AH794">
        <v>21823.912171</v>
      </c>
      <c r="AI794">
        <v>78.701449999999994</v>
      </c>
      <c r="AJ794">
        <v>19</v>
      </c>
      <c r="AK794">
        <v>40709.141943000002</v>
      </c>
      <c r="AL794">
        <v>26243.06</v>
      </c>
      <c r="AM794">
        <v>82.313085000000001</v>
      </c>
      <c r="AN794" t="s">
        <v>2425</v>
      </c>
      <c r="AO794" t="s">
        <v>2426</v>
      </c>
      <c r="AR794">
        <v>0</v>
      </c>
      <c r="AS794">
        <v>0</v>
      </c>
      <c r="AT794">
        <v>793</v>
      </c>
    </row>
    <row r="795" spans="1:46" x14ac:dyDescent="0.25">
      <c r="A795">
        <v>51</v>
      </c>
      <c r="B795">
        <v>59</v>
      </c>
      <c r="C795">
        <v>430101</v>
      </c>
      <c r="D795">
        <v>51059430101</v>
      </c>
      <c r="E795">
        <v>4301.01</v>
      </c>
      <c r="F795" t="s">
        <v>2427</v>
      </c>
      <c r="G795" t="s">
        <v>47</v>
      </c>
      <c r="H795" t="s">
        <v>48</v>
      </c>
      <c r="I795">
        <v>3339468</v>
      </c>
      <c r="J795">
        <v>51939</v>
      </c>
      <c r="K795">
        <v>51059430101</v>
      </c>
      <c r="L795">
        <v>430101</v>
      </c>
      <c r="M795">
        <v>0</v>
      </c>
      <c r="N795">
        <v>430101</v>
      </c>
      <c r="O795">
        <v>86.7</v>
      </c>
      <c r="P795">
        <v>12.7</v>
      </c>
      <c r="Q795">
        <v>0.6</v>
      </c>
      <c r="R795">
        <v>4696</v>
      </c>
      <c r="S795">
        <v>5.8000000000000003E-2</v>
      </c>
      <c r="T795">
        <v>2.7E-2</v>
      </c>
      <c r="U795">
        <v>156800</v>
      </c>
      <c r="V795">
        <v>4.2999999999999997E-2</v>
      </c>
      <c r="W795">
        <v>0.08</v>
      </c>
      <c r="X795">
        <v>0.92600000000000005</v>
      </c>
      <c r="Y795">
        <v>3.1E-2</v>
      </c>
      <c r="Z795">
        <v>145.57599999999999</v>
      </c>
      <c r="AA795">
        <v>30570.959999999999</v>
      </c>
      <c r="AB795">
        <v>28697.672210000001</v>
      </c>
      <c r="AC795">
        <v>1873.2877900000001</v>
      </c>
      <c r="AD795">
        <v>12.868109</v>
      </c>
      <c r="AE795">
        <v>3.1</v>
      </c>
      <c r="AF795">
        <v>145.57599999999999</v>
      </c>
      <c r="AG795">
        <v>29057.388822000001</v>
      </c>
      <c r="AH795">
        <v>1513.5711779999999</v>
      </c>
      <c r="AI795">
        <v>10.397119999999999</v>
      </c>
      <c r="AJ795">
        <v>2.5</v>
      </c>
      <c r="AK795">
        <v>21204.467166999999</v>
      </c>
      <c r="AL795">
        <v>2551.7800000000002</v>
      </c>
      <c r="AM795">
        <v>22.557193999999999</v>
      </c>
      <c r="AN795" t="s">
        <v>2428</v>
      </c>
      <c r="AO795" t="s">
        <v>2429</v>
      </c>
      <c r="AR795">
        <v>0</v>
      </c>
      <c r="AS795">
        <v>0</v>
      </c>
      <c r="AT795">
        <v>794</v>
      </c>
    </row>
    <row r="796" spans="1:46" x14ac:dyDescent="0.25">
      <c r="A796">
        <v>51</v>
      </c>
      <c r="B796">
        <v>510</v>
      </c>
      <c r="C796">
        <v>200801</v>
      </c>
      <c r="D796">
        <v>51510200801</v>
      </c>
      <c r="E796">
        <v>2008.01</v>
      </c>
      <c r="F796" t="s">
        <v>2430</v>
      </c>
      <c r="G796" t="s">
        <v>47</v>
      </c>
      <c r="H796" t="s">
        <v>48</v>
      </c>
      <c r="I796">
        <v>1856607</v>
      </c>
      <c r="J796">
        <v>0</v>
      </c>
      <c r="K796">
        <v>51510200801</v>
      </c>
      <c r="L796">
        <v>200801</v>
      </c>
      <c r="M796">
        <v>0</v>
      </c>
      <c r="N796">
        <v>200801</v>
      </c>
      <c r="O796">
        <v>84.2</v>
      </c>
      <c r="P796">
        <v>11.1</v>
      </c>
      <c r="Q796">
        <v>4.7</v>
      </c>
      <c r="R796">
        <v>2928</v>
      </c>
      <c r="S796">
        <v>5.7000000000000002E-2</v>
      </c>
      <c r="T796">
        <v>2.9000000000000001E-2</v>
      </c>
      <c r="U796">
        <v>163304</v>
      </c>
      <c r="V796">
        <v>0.14099999999999999</v>
      </c>
      <c r="W796">
        <v>3.5000000000000003E-2</v>
      </c>
      <c r="X796">
        <v>0.83799999999999997</v>
      </c>
      <c r="Y796">
        <v>5.1999999999999998E-2</v>
      </c>
      <c r="Z796">
        <v>152.256</v>
      </c>
      <c r="AA796">
        <v>31973.759999999998</v>
      </c>
      <c r="AB796">
        <v>17976.567752999999</v>
      </c>
      <c r="AC796">
        <v>13997.192247000001</v>
      </c>
      <c r="AD796">
        <v>91.931957999999995</v>
      </c>
      <c r="AE796">
        <v>5.2</v>
      </c>
      <c r="AF796">
        <v>152.256</v>
      </c>
      <c r="AG796">
        <v>18239.381592000002</v>
      </c>
      <c r="AH796">
        <v>13734.378408</v>
      </c>
      <c r="AI796">
        <v>90.205826999999999</v>
      </c>
      <c r="AJ796">
        <v>6.7</v>
      </c>
      <c r="AK796">
        <v>22963.696701000001</v>
      </c>
      <c r="AL796">
        <v>17431.27</v>
      </c>
      <c r="AM796">
        <v>90.619386000000006</v>
      </c>
      <c r="AN796" t="s">
        <v>2431</v>
      </c>
      <c r="AO796" t="s">
        <v>2432</v>
      </c>
      <c r="AR796">
        <v>0</v>
      </c>
      <c r="AS796">
        <v>0</v>
      </c>
      <c r="AT796">
        <v>795</v>
      </c>
    </row>
    <row r="797" spans="1:46" x14ac:dyDescent="0.25">
      <c r="A797">
        <v>51</v>
      </c>
      <c r="B797">
        <v>59</v>
      </c>
      <c r="C797">
        <v>452302</v>
      </c>
      <c r="D797">
        <v>51059452302</v>
      </c>
      <c r="E797">
        <v>4523.0200000000004</v>
      </c>
      <c r="F797" t="s">
        <v>2433</v>
      </c>
      <c r="G797" t="s">
        <v>47</v>
      </c>
      <c r="H797" t="s">
        <v>48</v>
      </c>
      <c r="I797">
        <v>604489</v>
      </c>
      <c r="J797">
        <v>0</v>
      </c>
      <c r="K797">
        <v>51059452302</v>
      </c>
      <c r="L797">
        <v>452302</v>
      </c>
      <c r="M797">
        <v>0</v>
      </c>
      <c r="N797">
        <v>452302</v>
      </c>
      <c r="O797">
        <v>90</v>
      </c>
      <c r="P797">
        <v>8.6999999999999993</v>
      </c>
      <c r="Q797">
        <v>1.2</v>
      </c>
      <c r="R797">
        <v>4794</v>
      </c>
      <c r="S797">
        <v>0.06</v>
      </c>
      <c r="T797">
        <v>5.3999999999999999E-2</v>
      </c>
      <c r="U797">
        <v>74954</v>
      </c>
      <c r="V797">
        <v>0.161</v>
      </c>
      <c r="W797">
        <v>0.41899999999999998</v>
      </c>
      <c r="X797">
        <v>0.19</v>
      </c>
      <c r="Y797">
        <v>9.8000000000000004E-2</v>
      </c>
      <c r="Z797">
        <v>469.34218800000002</v>
      </c>
      <c r="AA797">
        <v>98561.859479999999</v>
      </c>
      <c r="AB797">
        <v>39016.753109999998</v>
      </c>
      <c r="AC797">
        <v>59545.106370000001</v>
      </c>
      <c r="AD797">
        <v>126.869282</v>
      </c>
      <c r="AE797">
        <v>9.8000000000000007</v>
      </c>
      <c r="AF797">
        <v>469.34218800000002</v>
      </c>
      <c r="AG797">
        <v>48470.128599999996</v>
      </c>
      <c r="AH797">
        <v>50091.730880000003</v>
      </c>
      <c r="AI797">
        <v>106.72752699999999</v>
      </c>
      <c r="AJ797">
        <v>10.8</v>
      </c>
      <c r="AK797">
        <v>74854.713973000005</v>
      </c>
      <c r="AL797">
        <v>23962.05</v>
      </c>
      <c r="AM797">
        <v>50.922835999999997</v>
      </c>
      <c r="AN797" t="s">
        <v>2434</v>
      </c>
      <c r="AO797" t="s">
        <v>2435</v>
      </c>
      <c r="AR797">
        <v>0</v>
      </c>
      <c r="AS797">
        <v>0</v>
      </c>
      <c r="AT797">
        <v>796</v>
      </c>
    </row>
    <row r="798" spans="1:46" x14ac:dyDescent="0.25">
      <c r="A798">
        <v>51</v>
      </c>
      <c r="B798">
        <v>59</v>
      </c>
      <c r="C798">
        <v>430202</v>
      </c>
      <c r="D798">
        <v>51059430202</v>
      </c>
      <c r="E798">
        <v>4302.0200000000004</v>
      </c>
      <c r="F798" t="s">
        <v>2436</v>
      </c>
      <c r="G798" t="s">
        <v>47</v>
      </c>
      <c r="H798" t="s">
        <v>48</v>
      </c>
      <c r="I798">
        <v>2902131</v>
      </c>
      <c r="J798">
        <v>17000</v>
      </c>
      <c r="K798">
        <v>51059430202</v>
      </c>
      <c r="L798">
        <v>430202</v>
      </c>
      <c r="M798">
        <v>0</v>
      </c>
      <c r="N798">
        <v>430202</v>
      </c>
      <c r="O798">
        <v>92.2</v>
      </c>
      <c r="P798">
        <v>6.6</v>
      </c>
      <c r="Q798">
        <v>1.1000000000000001</v>
      </c>
      <c r="R798">
        <v>5262</v>
      </c>
      <c r="S798">
        <v>3.9E-2</v>
      </c>
      <c r="T798">
        <v>0.11899999999999999</v>
      </c>
      <c r="U798">
        <v>128914</v>
      </c>
      <c r="V798">
        <v>8.2000000000000003E-2</v>
      </c>
      <c r="W798">
        <v>0.10299999999999999</v>
      </c>
      <c r="X798">
        <v>0.88600000000000001</v>
      </c>
      <c r="Y798">
        <v>0.05</v>
      </c>
      <c r="Z798">
        <v>262.83690000000001</v>
      </c>
      <c r="AA798">
        <v>55195.749000000003</v>
      </c>
      <c r="AB798">
        <v>30048.343988000001</v>
      </c>
      <c r="AC798">
        <v>25147.405011999999</v>
      </c>
      <c r="AD798">
        <v>95.676844000000003</v>
      </c>
      <c r="AE798">
        <v>5</v>
      </c>
      <c r="AF798">
        <v>263.36309999999997</v>
      </c>
      <c r="AG798">
        <v>36140.762364000002</v>
      </c>
      <c r="AH798">
        <v>19165.488635999998</v>
      </c>
      <c r="AI798">
        <v>72.772110999999995</v>
      </c>
      <c r="AJ798">
        <v>3.8</v>
      </c>
      <c r="AK798">
        <v>33506.592240999998</v>
      </c>
      <c r="AL798">
        <v>6321.59</v>
      </c>
      <c r="AM798">
        <v>33.331510999999999</v>
      </c>
      <c r="AN798" t="s">
        <v>2437</v>
      </c>
      <c r="AO798" t="s">
        <v>2438</v>
      </c>
      <c r="AR798">
        <v>0</v>
      </c>
      <c r="AS798">
        <v>0</v>
      </c>
      <c r="AT798">
        <v>797</v>
      </c>
    </row>
    <row r="799" spans="1:46" x14ac:dyDescent="0.25">
      <c r="A799">
        <v>51</v>
      </c>
      <c r="B799">
        <v>510</v>
      </c>
      <c r="C799">
        <v>200302</v>
      </c>
      <c r="D799">
        <v>51510200302</v>
      </c>
      <c r="E799">
        <v>2003.02</v>
      </c>
      <c r="F799" t="s">
        <v>2439</v>
      </c>
      <c r="G799" t="s">
        <v>47</v>
      </c>
      <c r="H799" t="s">
        <v>48</v>
      </c>
      <c r="I799">
        <v>1483898</v>
      </c>
      <c r="J799">
        <v>640</v>
      </c>
      <c r="K799">
        <v>51510200302</v>
      </c>
      <c r="L799">
        <v>200302</v>
      </c>
      <c r="M799">
        <v>0</v>
      </c>
      <c r="N799">
        <v>200302</v>
      </c>
      <c r="O799">
        <v>91.4</v>
      </c>
      <c r="P799">
        <v>7.8</v>
      </c>
      <c r="Q799">
        <v>0.7</v>
      </c>
      <c r="R799">
        <v>4670</v>
      </c>
      <c r="S799">
        <v>6.6000000000000003E-2</v>
      </c>
      <c r="T799">
        <v>6.0999999999999999E-2</v>
      </c>
      <c r="U799">
        <v>104762</v>
      </c>
      <c r="V799">
        <v>0.36299999999999999</v>
      </c>
      <c r="W799">
        <v>0.158</v>
      </c>
      <c r="X799">
        <v>0.499</v>
      </c>
      <c r="Y799">
        <v>0.11600000000000001</v>
      </c>
      <c r="Z799">
        <v>541.17827999999997</v>
      </c>
      <c r="AA799">
        <v>113647.4388</v>
      </c>
      <c r="AB799">
        <v>66305.187881999998</v>
      </c>
      <c r="AC799">
        <v>47342.250917999998</v>
      </c>
      <c r="AD799">
        <v>87.479954000000006</v>
      </c>
      <c r="AE799">
        <v>11.6</v>
      </c>
      <c r="AF799">
        <v>540.63656000000003</v>
      </c>
      <c r="AG799">
        <v>67862.317683000001</v>
      </c>
      <c r="AH799">
        <v>45671.359917000002</v>
      </c>
      <c r="AI799">
        <v>84.477010000000007</v>
      </c>
      <c r="AJ799">
        <v>12.3</v>
      </c>
      <c r="AK799">
        <v>81563.459172999996</v>
      </c>
      <c r="AL799">
        <v>36531.300000000003</v>
      </c>
      <c r="AM799">
        <v>64.961162999999999</v>
      </c>
      <c r="AN799" t="s">
        <v>2440</v>
      </c>
      <c r="AO799" t="s">
        <v>2441</v>
      </c>
      <c r="AR799">
        <v>0</v>
      </c>
      <c r="AS799">
        <v>0</v>
      </c>
      <c r="AT799">
        <v>798</v>
      </c>
    </row>
    <row r="800" spans="1:46" x14ac:dyDescent="0.25">
      <c r="A800">
        <v>51</v>
      </c>
      <c r="B800">
        <v>59</v>
      </c>
      <c r="C800">
        <v>430203</v>
      </c>
      <c r="D800">
        <v>51059430203</v>
      </c>
      <c r="E800">
        <v>4302.03</v>
      </c>
      <c r="F800" t="s">
        <v>2442</v>
      </c>
      <c r="G800" t="s">
        <v>47</v>
      </c>
      <c r="H800" t="s">
        <v>48</v>
      </c>
      <c r="I800">
        <v>1567445</v>
      </c>
      <c r="J800">
        <v>0</v>
      </c>
      <c r="K800">
        <v>51059430203</v>
      </c>
      <c r="L800">
        <v>430203</v>
      </c>
      <c r="M800">
        <v>0</v>
      </c>
      <c r="N800">
        <v>430203</v>
      </c>
      <c r="O800">
        <v>78.5</v>
      </c>
      <c r="P800">
        <v>17.7</v>
      </c>
      <c r="Q800">
        <v>3.7</v>
      </c>
      <c r="R800">
        <v>2793</v>
      </c>
      <c r="S800">
        <v>6.6000000000000003E-2</v>
      </c>
      <c r="T800">
        <v>6.0999999999999999E-2</v>
      </c>
      <c r="U800">
        <v>137000</v>
      </c>
      <c r="V800">
        <v>3.7999999999999999E-2</v>
      </c>
      <c r="W800">
        <v>0.10299999999999999</v>
      </c>
      <c r="X800">
        <v>0.89300000000000002</v>
      </c>
      <c r="Y800">
        <v>4.7E-2</v>
      </c>
      <c r="Z800">
        <v>131.13972899999999</v>
      </c>
      <c r="AA800">
        <v>27539.343089999998</v>
      </c>
      <c r="AB800">
        <v>17252.652115000001</v>
      </c>
      <c r="AC800">
        <v>10286.690975</v>
      </c>
      <c r="AD800">
        <v>78.440691000000001</v>
      </c>
      <c r="AE800">
        <v>4.7</v>
      </c>
      <c r="AF800">
        <v>131.13972899999999</v>
      </c>
      <c r="AG800">
        <v>19071.198422000001</v>
      </c>
      <c r="AH800">
        <v>8468.1446680000008</v>
      </c>
      <c r="AI800">
        <v>64.573448999999997</v>
      </c>
      <c r="AJ800">
        <v>3.8</v>
      </c>
      <c r="AK800">
        <v>18449.164711000001</v>
      </c>
      <c r="AL800">
        <v>3320.28</v>
      </c>
      <c r="AM800">
        <v>32.029201</v>
      </c>
      <c r="AN800" t="s">
        <v>2443</v>
      </c>
      <c r="AO800" t="s">
        <v>2444</v>
      </c>
      <c r="AR800">
        <v>0</v>
      </c>
      <c r="AS800">
        <v>0</v>
      </c>
      <c r="AT800">
        <v>799</v>
      </c>
    </row>
    <row r="801" spans="1:46" x14ac:dyDescent="0.25">
      <c r="A801">
        <v>24</v>
      </c>
      <c r="B801">
        <v>33</v>
      </c>
      <c r="C801">
        <v>801600</v>
      </c>
      <c r="D801">
        <v>24033801600</v>
      </c>
      <c r="E801">
        <v>8016</v>
      </c>
      <c r="F801" t="s">
        <v>2445</v>
      </c>
      <c r="G801" t="s">
        <v>47</v>
      </c>
      <c r="H801" t="s">
        <v>48</v>
      </c>
      <c r="I801">
        <v>546060</v>
      </c>
      <c r="J801">
        <v>0</v>
      </c>
      <c r="K801">
        <v>24033801600</v>
      </c>
      <c r="L801">
        <v>801600</v>
      </c>
      <c r="M801">
        <v>0</v>
      </c>
      <c r="N801">
        <v>801600</v>
      </c>
      <c r="O801">
        <v>63</v>
      </c>
      <c r="P801">
        <v>37</v>
      </c>
      <c r="Q801">
        <v>0</v>
      </c>
      <c r="R801">
        <v>2237</v>
      </c>
      <c r="S801">
        <v>0.16500000000000001</v>
      </c>
      <c r="T801">
        <v>0.11899999999999999</v>
      </c>
      <c r="U801">
        <v>54167</v>
      </c>
      <c r="V801">
        <v>0.90300000000000002</v>
      </c>
      <c r="W801">
        <v>7.8E-2</v>
      </c>
      <c r="X801">
        <v>0.35399999999999998</v>
      </c>
      <c r="Y801">
        <v>0.26700000000000002</v>
      </c>
      <c r="Z801">
        <v>597.279</v>
      </c>
      <c r="AA801">
        <v>125428.59</v>
      </c>
      <c r="AB801">
        <v>81362.810293999995</v>
      </c>
      <c r="AC801">
        <v>44065.779706000001</v>
      </c>
      <c r="AD801">
        <v>73.777546999999998</v>
      </c>
      <c r="AE801">
        <v>26.7</v>
      </c>
      <c r="AF801">
        <v>597.279</v>
      </c>
      <c r="AG801">
        <v>79306.319545999999</v>
      </c>
      <c r="AH801">
        <v>46122.270453999998</v>
      </c>
      <c r="AI801">
        <v>77.220646000000002</v>
      </c>
      <c r="AJ801">
        <v>25.6</v>
      </c>
      <c r="AK801">
        <v>70969.384596999997</v>
      </c>
      <c r="AL801">
        <v>58807.26</v>
      </c>
      <c r="AM801">
        <v>95.159835000000001</v>
      </c>
      <c r="AN801" t="s">
        <v>2446</v>
      </c>
      <c r="AO801" t="s">
        <v>2447</v>
      </c>
      <c r="AR801">
        <v>0</v>
      </c>
      <c r="AS801">
        <v>0</v>
      </c>
      <c r="AT801">
        <v>800</v>
      </c>
    </row>
    <row r="802" spans="1:46" x14ac:dyDescent="0.25">
      <c r="A802">
        <v>51</v>
      </c>
      <c r="B802">
        <v>510</v>
      </c>
      <c r="C802">
        <v>200202</v>
      </c>
      <c r="D802">
        <v>51510200202</v>
      </c>
      <c r="E802">
        <v>2002.02</v>
      </c>
      <c r="F802" t="s">
        <v>2448</v>
      </c>
      <c r="G802" t="s">
        <v>47</v>
      </c>
      <c r="H802" t="s">
        <v>48</v>
      </c>
      <c r="I802">
        <v>1427957</v>
      </c>
      <c r="J802">
        <v>0</v>
      </c>
      <c r="K802">
        <v>51510200202</v>
      </c>
      <c r="L802">
        <v>200202</v>
      </c>
      <c r="M802">
        <v>0</v>
      </c>
      <c r="N802">
        <v>200202</v>
      </c>
      <c r="O802">
        <v>92.3</v>
      </c>
      <c r="P802">
        <v>5.8</v>
      </c>
      <c r="Q802">
        <v>1.8</v>
      </c>
      <c r="R802">
        <v>1645</v>
      </c>
      <c r="S802">
        <v>0.06</v>
      </c>
      <c r="T802">
        <v>0.03</v>
      </c>
      <c r="U802">
        <v>217500</v>
      </c>
      <c r="V802">
        <v>5.5E-2</v>
      </c>
      <c r="W802">
        <v>5.1999999999999998E-2</v>
      </c>
      <c r="X802">
        <v>0.97499999999999998</v>
      </c>
      <c r="Y802">
        <v>1.4E-2</v>
      </c>
      <c r="Z802">
        <v>23.006969999999999</v>
      </c>
      <c r="AA802">
        <v>4831.4637000000002</v>
      </c>
      <c r="AB802">
        <v>2880.6514320000001</v>
      </c>
      <c r="AC802">
        <v>1950.8122679999999</v>
      </c>
      <c r="AD802">
        <v>84.792229000000006</v>
      </c>
      <c r="AE802">
        <v>1.4</v>
      </c>
      <c r="AF802">
        <v>23.006969999999999</v>
      </c>
      <c r="AG802">
        <v>2892.2094569999999</v>
      </c>
      <c r="AH802">
        <v>1939.2542430000001</v>
      </c>
      <c r="AI802">
        <v>84.289857999999995</v>
      </c>
      <c r="AJ802">
        <v>3.6</v>
      </c>
      <c r="AK802">
        <v>8207.1622229999994</v>
      </c>
      <c r="AL802">
        <v>3934.2</v>
      </c>
      <c r="AM802">
        <v>68.046868000000003</v>
      </c>
      <c r="AN802" t="s">
        <v>2449</v>
      </c>
      <c r="AO802" t="s">
        <v>2450</v>
      </c>
      <c r="AR802">
        <v>0</v>
      </c>
      <c r="AS802">
        <v>0</v>
      </c>
      <c r="AT802">
        <v>801</v>
      </c>
    </row>
    <row r="803" spans="1:46" x14ac:dyDescent="0.25">
      <c r="A803">
        <v>24</v>
      </c>
      <c r="B803">
        <v>33</v>
      </c>
      <c r="C803">
        <v>801707</v>
      </c>
      <c r="D803">
        <v>24033801707</v>
      </c>
      <c r="E803">
        <v>8017.07</v>
      </c>
      <c r="F803" t="s">
        <v>2451</v>
      </c>
      <c r="G803" t="s">
        <v>47</v>
      </c>
      <c r="H803" t="s">
        <v>48</v>
      </c>
      <c r="I803">
        <v>2078318</v>
      </c>
      <c r="J803">
        <v>0</v>
      </c>
      <c r="K803">
        <v>24033801707</v>
      </c>
      <c r="L803">
        <v>801707</v>
      </c>
      <c r="M803">
        <v>0</v>
      </c>
      <c r="N803">
        <v>801707</v>
      </c>
      <c r="O803">
        <v>69.8</v>
      </c>
      <c r="P803">
        <v>28.2</v>
      </c>
      <c r="Q803">
        <v>2.1</v>
      </c>
      <c r="R803">
        <v>6495</v>
      </c>
      <c r="S803">
        <v>0.16300000000000001</v>
      </c>
      <c r="T803">
        <v>0.111</v>
      </c>
      <c r="U803">
        <v>62435</v>
      </c>
      <c r="V803">
        <v>0.78</v>
      </c>
      <c r="W803">
        <v>0.20200000000000001</v>
      </c>
      <c r="X803">
        <v>0.31</v>
      </c>
      <c r="Y803">
        <v>0.23799999999999999</v>
      </c>
      <c r="Z803">
        <v>1547.35581</v>
      </c>
      <c r="AA803">
        <v>324944.72009999998</v>
      </c>
      <c r="AB803">
        <v>204359.488755</v>
      </c>
      <c r="AC803">
        <v>120585.23134499999</v>
      </c>
      <c r="AD803">
        <v>77.929866000000004</v>
      </c>
      <c r="AE803">
        <v>23.8</v>
      </c>
      <c r="AF803">
        <v>1545.81</v>
      </c>
      <c r="AG803">
        <v>207047.38287199999</v>
      </c>
      <c r="AH803">
        <v>117572.717128</v>
      </c>
      <c r="AI803">
        <v>76.058970000000002</v>
      </c>
      <c r="AJ803">
        <v>25.8</v>
      </c>
      <c r="AK803">
        <v>158377.33501800001</v>
      </c>
      <c r="AL803">
        <v>168869.86</v>
      </c>
      <c r="AM803">
        <v>108.36661599999999</v>
      </c>
      <c r="AN803" t="s">
        <v>2452</v>
      </c>
      <c r="AO803" t="s">
        <v>2453</v>
      </c>
      <c r="AR803">
        <v>0</v>
      </c>
      <c r="AS803">
        <v>0</v>
      </c>
      <c r="AT803">
        <v>802</v>
      </c>
    </row>
    <row r="804" spans="1:46" x14ac:dyDescent="0.25">
      <c r="A804">
        <v>51</v>
      </c>
      <c r="B804">
        <v>153</v>
      </c>
      <c r="C804">
        <v>901506</v>
      </c>
      <c r="D804">
        <v>51153901506</v>
      </c>
      <c r="E804">
        <v>9015.06</v>
      </c>
      <c r="F804" t="s">
        <v>2454</v>
      </c>
      <c r="G804" t="s">
        <v>47</v>
      </c>
      <c r="H804" t="s">
        <v>48</v>
      </c>
      <c r="I804">
        <v>2083639</v>
      </c>
      <c r="J804">
        <v>1478</v>
      </c>
      <c r="K804">
        <v>51153901506</v>
      </c>
      <c r="L804">
        <v>901506</v>
      </c>
      <c r="M804">
        <v>0</v>
      </c>
      <c r="N804">
        <v>901506</v>
      </c>
      <c r="O804">
        <v>96.6</v>
      </c>
      <c r="P804">
        <v>3.4</v>
      </c>
      <c r="Q804">
        <v>0</v>
      </c>
      <c r="R804">
        <v>5056</v>
      </c>
      <c r="S804">
        <v>4.7E-2</v>
      </c>
      <c r="T804">
        <v>2.8000000000000001E-2</v>
      </c>
      <c r="U804">
        <v>103082</v>
      </c>
      <c r="V804">
        <v>0.155</v>
      </c>
      <c r="W804">
        <v>0.20499999999999999</v>
      </c>
      <c r="X804">
        <v>0.80200000000000005</v>
      </c>
      <c r="Y804">
        <v>4.5999999999999999E-2</v>
      </c>
      <c r="Z804">
        <v>232.57599999999999</v>
      </c>
      <c r="AA804">
        <v>48840.959999999999</v>
      </c>
      <c r="AB804">
        <v>43375.129057999999</v>
      </c>
      <c r="AC804">
        <v>5465.8309419999996</v>
      </c>
      <c r="AD804">
        <v>23.501268</v>
      </c>
      <c r="AE804">
        <v>4.5999999999999996</v>
      </c>
      <c r="AF804">
        <v>232.57599999999999</v>
      </c>
      <c r="AG804">
        <v>44794.234084000003</v>
      </c>
      <c r="AH804">
        <v>4046.7259159999999</v>
      </c>
      <c r="AI804">
        <v>17.399584999999998</v>
      </c>
      <c r="AJ804">
        <v>3.2</v>
      </c>
      <c r="AK804">
        <v>32330.475908</v>
      </c>
      <c r="AL804">
        <v>1726.48</v>
      </c>
      <c r="AM804">
        <v>10.645743</v>
      </c>
      <c r="AN804" t="s">
        <v>2455</v>
      </c>
      <c r="AO804" t="s">
        <v>2456</v>
      </c>
      <c r="AR804">
        <v>0</v>
      </c>
      <c r="AS804">
        <v>0</v>
      </c>
      <c r="AT804">
        <v>803</v>
      </c>
    </row>
    <row r="805" spans="1:46" x14ac:dyDescent="0.25">
      <c r="A805">
        <v>11</v>
      </c>
      <c r="B805">
        <v>1</v>
      </c>
      <c r="C805">
        <v>10900</v>
      </c>
      <c r="D805">
        <v>11001010900</v>
      </c>
      <c r="E805">
        <v>109</v>
      </c>
      <c r="F805" t="s">
        <v>2457</v>
      </c>
      <c r="G805" t="s">
        <v>47</v>
      </c>
      <c r="H805" t="s">
        <v>48</v>
      </c>
      <c r="I805">
        <v>2379666</v>
      </c>
      <c r="J805">
        <v>2936546</v>
      </c>
      <c r="K805">
        <v>11001010900</v>
      </c>
      <c r="L805">
        <v>10900</v>
      </c>
      <c r="M805">
        <v>0</v>
      </c>
      <c r="N805">
        <v>10900</v>
      </c>
      <c r="O805">
        <v>54.5</v>
      </c>
      <c r="P805">
        <v>40.799999999999997</v>
      </c>
      <c r="Q805">
        <v>4.7</v>
      </c>
      <c r="R805">
        <v>3949</v>
      </c>
      <c r="S805">
        <v>0.38300000000000001</v>
      </c>
      <c r="T805">
        <v>0.61599999999999999</v>
      </c>
      <c r="U805">
        <v>26445</v>
      </c>
      <c r="V805">
        <v>0.97699999999999998</v>
      </c>
      <c r="W805">
        <v>6.0000000000000001E-3</v>
      </c>
      <c r="X805">
        <v>4.5999999999999999E-2</v>
      </c>
      <c r="Y805">
        <v>0.47099999999999997</v>
      </c>
      <c r="Z805">
        <v>1859.979</v>
      </c>
      <c r="AA805">
        <v>390595.59</v>
      </c>
      <c r="AB805">
        <v>272662.989459</v>
      </c>
      <c r="AC805">
        <v>117932.60054100001</v>
      </c>
      <c r="AD805">
        <v>63.405340000000002</v>
      </c>
      <c r="AE805">
        <v>47.1</v>
      </c>
      <c r="AF805">
        <v>1859.979</v>
      </c>
      <c r="AG805">
        <v>283027.795751</v>
      </c>
      <c r="AH805">
        <v>107567.794249</v>
      </c>
      <c r="AI805">
        <v>57.832799999999999</v>
      </c>
      <c r="AJ805">
        <v>38.6</v>
      </c>
      <c r="AK805">
        <v>187927.019688</v>
      </c>
      <c r="AL805">
        <v>93351.18</v>
      </c>
      <c r="AM805">
        <v>69.695228</v>
      </c>
      <c r="AN805" t="s">
        <v>2458</v>
      </c>
      <c r="AO805" t="s">
        <v>2459</v>
      </c>
      <c r="AR805">
        <v>0</v>
      </c>
      <c r="AS805">
        <v>0</v>
      </c>
      <c r="AT805">
        <v>804</v>
      </c>
    </row>
    <row r="806" spans="1:46" x14ac:dyDescent="0.25">
      <c r="A806">
        <v>24</v>
      </c>
      <c r="B806">
        <v>33</v>
      </c>
      <c r="C806">
        <v>801708</v>
      </c>
      <c r="D806">
        <v>24033801708</v>
      </c>
      <c r="E806">
        <v>8017.08</v>
      </c>
      <c r="F806" t="s">
        <v>2460</v>
      </c>
      <c r="G806" t="s">
        <v>47</v>
      </c>
      <c r="H806" t="s">
        <v>48</v>
      </c>
      <c r="I806">
        <v>1742148</v>
      </c>
      <c r="J806">
        <v>0</v>
      </c>
      <c r="K806">
        <v>24033801708</v>
      </c>
      <c r="L806">
        <v>801708</v>
      </c>
      <c r="M806">
        <v>0</v>
      </c>
      <c r="N806">
        <v>801708</v>
      </c>
      <c r="O806">
        <v>80</v>
      </c>
      <c r="P806">
        <v>20</v>
      </c>
      <c r="Q806">
        <v>0</v>
      </c>
      <c r="R806">
        <v>3586</v>
      </c>
      <c r="S806">
        <v>0.184</v>
      </c>
      <c r="T806">
        <v>7.8E-2</v>
      </c>
      <c r="U806">
        <v>51844</v>
      </c>
      <c r="V806">
        <v>0.9</v>
      </c>
      <c r="W806">
        <v>5.1999999999999998E-2</v>
      </c>
      <c r="X806">
        <v>0.378</v>
      </c>
      <c r="Y806">
        <v>0.27100000000000002</v>
      </c>
      <c r="Z806">
        <v>971.80600000000004</v>
      </c>
      <c r="AA806">
        <v>204079.26</v>
      </c>
      <c r="AB806">
        <v>119547.160638</v>
      </c>
      <c r="AC806">
        <v>84532.099361999994</v>
      </c>
      <c r="AD806">
        <v>86.984542000000005</v>
      </c>
      <c r="AE806">
        <v>27.1</v>
      </c>
      <c r="AF806">
        <v>971.80600000000004</v>
      </c>
      <c r="AG806">
        <v>123133.815367</v>
      </c>
      <c r="AH806">
        <v>80945.444633000006</v>
      </c>
      <c r="AI806">
        <v>83.293830999999997</v>
      </c>
      <c r="AJ806">
        <v>25.4</v>
      </c>
      <c r="AK806">
        <v>109558.706259</v>
      </c>
      <c r="AL806">
        <v>92013.15</v>
      </c>
      <c r="AM806">
        <v>95.860415000000003</v>
      </c>
      <c r="AN806" t="s">
        <v>2461</v>
      </c>
      <c r="AO806" t="s">
        <v>2462</v>
      </c>
      <c r="AR806">
        <v>0</v>
      </c>
      <c r="AS806">
        <v>0</v>
      </c>
      <c r="AT806">
        <v>805</v>
      </c>
    </row>
    <row r="807" spans="1:46" x14ac:dyDescent="0.25">
      <c r="A807">
        <v>51</v>
      </c>
      <c r="B807">
        <v>59</v>
      </c>
      <c r="C807">
        <v>452501</v>
      </c>
      <c r="D807">
        <v>51059452501</v>
      </c>
      <c r="E807">
        <v>4525.01</v>
      </c>
      <c r="F807" t="s">
        <v>2463</v>
      </c>
      <c r="G807" t="s">
        <v>47</v>
      </c>
      <c r="H807" t="s">
        <v>48</v>
      </c>
      <c r="I807">
        <v>4813125</v>
      </c>
      <c r="J807">
        <v>83689</v>
      </c>
      <c r="K807">
        <v>51059452501</v>
      </c>
      <c r="L807">
        <v>452501</v>
      </c>
      <c r="M807">
        <v>0</v>
      </c>
      <c r="N807">
        <v>452501</v>
      </c>
      <c r="O807">
        <v>92.7</v>
      </c>
      <c r="P807">
        <v>4.7</v>
      </c>
      <c r="Q807">
        <v>2.7</v>
      </c>
      <c r="R807">
        <v>4038</v>
      </c>
      <c r="S807">
        <v>7.4999999999999997E-2</v>
      </c>
      <c r="T807">
        <v>8.1000000000000003E-2</v>
      </c>
      <c r="U807">
        <v>102708</v>
      </c>
      <c r="V807">
        <v>6.3E-2</v>
      </c>
      <c r="W807">
        <v>0.24299999999999999</v>
      </c>
      <c r="X807">
        <v>0.76</v>
      </c>
      <c r="Y807">
        <v>6.0999999999999999E-2</v>
      </c>
      <c r="Z807">
        <v>246.56431799999999</v>
      </c>
      <c r="AA807">
        <v>51778.506780000003</v>
      </c>
      <c r="AB807">
        <v>38642.828516000001</v>
      </c>
      <c r="AC807">
        <v>13135.678264</v>
      </c>
      <c r="AD807">
        <v>53.274855000000002</v>
      </c>
      <c r="AE807">
        <v>6.1</v>
      </c>
      <c r="AF807">
        <v>246.56431799999999</v>
      </c>
      <c r="AG807">
        <v>39112.362324000002</v>
      </c>
      <c r="AH807">
        <v>12666.144456</v>
      </c>
      <c r="AI807">
        <v>51.370548999999997</v>
      </c>
      <c r="AJ807">
        <v>5.5</v>
      </c>
      <c r="AK807">
        <v>30106.543557000001</v>
      </c>
      <c r="AL807">
        <v>12489.86</v>
      </c>
      <c r="AM807">
        <v>61.574917999999997</v>
      </c>
      <c r="AN807" t="s">
        <v>2464</v>
      </c>
      <c r="AO807" t="s">
        <v>2465</v>
      </c>
      <c r="AR807">
        <v>0</v>
      </c>
      <c r="AS807">
        <v>0</v>
      </c>
      <c r="AT807">
        <v>806</v>
      </c>
    </row>
    <row r="808" spans="1:46" x14ac:dyDescent="0.25">
      <c r="A808">
        <v>51</v>
      </c>
      <c r="B808">
        <v>59</v>
      </c>
      <c r="C808">
        <v>440701</v>
      </c>
      <c r="D808">
        <v>51059440701</v>
      </c>
      <c r="E808">
        <v>4407.01</v>
      </c>
      <c r="F808" t="s">
        <v>2466</v>
      </c>
      <c r="G808" t="s">
        <v>47</v>
      </c>
      <c r="H808" t="s">
        <v>48</v>
      </c>
      <c r="I808">
        <v>1855549</v>
      </c>
      <c r="J808">
        <v>0</v>
      </c>
      <c r="K808">
        <v>51059440701</v>
      </c>
      <c r="L808">
        <v>440701</v>
      </c>
      <c r="M808">
        <v>0</v>
      </c>
      <c r="N808">
        <v>440701</v>
      </c>
      <c r="O808">
        <v>92.1</v>
      </c>
      <c r="P808">
        <v>6.8</v>
      </c>
      <c r="Q808">
        <v>1</v>
      </c>
      <c r="R808">
        <v>3039</v>
      </c>
      <c r="S808">
        <v>2.8000000000000001E-2</v>
      </c>
      <c r="T808">
        <v>1.0999999999999999E-2</v>
      </c>
      <c r="U808">
        <v>157500</v>
      </c>
      <c r="V808">
        <v>4.2000000000000003E-2</v>
      </c>
      <c r="W808">
        <v>0.11799999999999999</v>
      </c>
      <c r="X808">
        <v>0.92400000000000004</v>
      </c>
      <c r="Y808">
        <v>7.0000000000000001E-3</v>
      </c>
      <c r="Z808">
        <v>21.251726999999999</v>
      </c>
      <c r="AA808">
        <v>4462.8626700000004</v>
      </c>
      <c r="AB808">
        <v>2287.8624220000002</v>
      </c>
      <c r="AC808">
        <v>2175.0002479999998</v>
      </c>
      <c r="AD808">
        <v>102.344635</v>
      </c>
      <c r="AE808">
        <v>0.7</v>
      </c>
      <c r="AF808">
        <v>21.273</v>
      </c>
      <c r="AG808">
        <v>2691.4467869999999</v>
      </c>
      <c r="AH808">
        <v>1775.8832130000001</v>
      </c>
      <c r="AI808">
        <v>83.480619000000004</v>
      </c>
      <c r="AJ808">
        <v>0.9</v>
      </c>
      <c r="AK808">
        <v>4101.5222819999999</v>
      </c>
      <c r="AL808">
        <v>1203.71</v>
      </c>
      <c r="AM808">
        <v>47.647063000000003</v>
      </c>
      <c r="AN808" t="s">
        <v>2467</v>
      </c>
      <c r="AO808" t="s">
        <v>2468</v>
      </c>
      <c r="AR808">
        <v>0</v>
      </c>
      <c r="AS808">
        <v>0</v>
      </c>
      <c r="AT808">
        <v>807</v>
      </c>
    </row>
    <row r="809" spans="1:46" x14ac:dyDescent="0.25">
      <c r="A809">
        <v>51</v>
      </c>
      <c r="B809">
        <v>510</v>
      </c>
      <c r="C809">
        <v>200500</v>
      </c>
      <c r="D809">
        <v>51510200500</v>
      </c>
      <c r="E809">
        <v>2005</v>
      </c>
      <c r="F809" t="s">
        <v>2469</v>
      </c>
      <c r="G809" t="s">
        <v>47</v>
      </c>
      <c r="H809" t="s">
        <v>48</v>
      </c>
      <c r="I809">
        <v>635150</v>
      </c>
      <c r="J809">
        <v>0</v>
      </c>
      <c r="K809">
        <v>51510200500</v>
      </c>
      <c r="L809">
        <v>200500</v>
      </c>
      <c r="M809">
        <v>0</v>
      </c>
      <c r="N809">
        <v>200500</v>
      </c>
      <c r="O809">
        <v>70.400000000000006</v>
      </c>
      <c r="P809">
        <v>27.1</v>
      </c>
      <c r="Q809">
        <v>2.6</v>
      </c>
      <c r="R809">
        <v>4139</v>
      </c>
      <c r="S809">
        <v>4.2000000000000003E-2</v>
      </c>
      <c r="T809">
        <v>7.0999999999999994E-2</v>
      </c>
      <c r="U809">
        <v>52395</v>
      </c>
      <c r="V809">
        <v>0.39300000000000002</v>
      </c>
      <c r="W809">
        <v>0.24199999999999999</v>
      </c>
      <c r="X809">
        <v>0.104</v>
      </c>
      <c r="Y809">
        <v>0.153</v>
      </c>
      <c r="Z809">
        <v>633.90026699999999</v>
      </c>
      <c r="AA809">
        <v>133119.05606999999</v>
      </c>
      <c r="AB809">
        <v>90452.781864999997</v>
      </c>
      <c r="AC809">
        <v>42666.274205000002</v>
      </c>
      <c r="AD809">
        <v>67.307550000000006</v>
      </c>
      <c r="AE809">
        <v>15.3</v>
      </c>
      <c r="AF809">
        <v>632.63373300000001</v>
      </c>
      <c r="AG809">
        <v>89767.516948000004</v>
      </c>
      <c r="AH809">
        <v>43085.566981999997</v>
      </c>
      <c r="AI809">
        <v>68.105074000000002</v>
      </c>
      <c r="AJ809">
        <v>17.7</v>
      </c>
      <c r="AK809">
        <v>108557.362423</v>
      </c>
      <c r="AL809">
        <v>50604.58</v>
      </c>
      <c r="AM809">
        <v>66.768231999999998</v>
      </c>
      <c r="AN809" t="s">
        <v>2470</v>
      </c>
      <c r="AO809" t="s">
        <v>2471</v>
      </c>
      <c r="AR809">
        <v>0</v>
      </c>
      <c r="AS809">
        <v>0</v>
      </c>
      <c r="AT809">
        <v>808</v>
      </c>
    </row>
    <row r="810" spans="1:46" x14ac:dyDescent="0.25">
      <c r="A810">
        <v>51</v>
      </c>
      <c r="B810">
        <v>59</v>
      </c>
      <c r="C810">
        <v>491404</v>
      </c>
      <c r="D810">
        <v>51059491404</v>
      </c>
      <c r="E810">
        <v>4914.04</v>
      </c>
      <c r="F810" t="s">
        <v>2472</v>
      </c>
      <c r="G810" t="s">
        <v>47</v>
      </c>
      <c r="H810" t="s">
        <v>48</v>
      </c>
      <c r="I810">
        <v>1564120</v>
      </c>
      <c r="J810">
        <v>13022</v>
      </c>
      <c r="K810">
        <v>51059491404</v>
      </c>
      <c r="L810">
        <v>491404</v>
      </c>
      <c r="M810">
        <v>0</v>
      </c>
      <c r="N810">
        <v>491404</v>
      </c>
      <c r="O810">
        <v>94.5</v>
      </c>
      <c r="P810">
        <v>4.3</v>
      </c>
      <c r="Q810">
        <v>1.2</v>
      </c>
      <c r="R810">
        <v>3701</v>
      </c>
      <c r="S810">
        <v>0.02</v>
      </c>
      <c r="T810">
        <v>3.2000000000000001E-2</v>
      </c>
      <c r="U810">
        <v>124327</v>
      </c>
      <c r="V810">
        <v>9.8000000000000004E-2</v>
      </c>
      <c r="W810">
        <v>7.0000000000000007E-2</v>
      </c>
      <c r="X810">
        <v>0.88100000000000001</v>
      </c>
      <c r="Y810">
        <v>3.3000000000000002E-2</v>
      </c>
      <c r="Z810">
        <v>122.133</v>
      </c>
      <c r="AA810">
        <v>25647.93</v>
      </c>
      <c r="AB810">
        <v>15615.61362</v>
      </c>
      <c r="AC810">
        <v>10032.31638</v>
      </c>
      <c r="AD810">
        <v>82.142553000000007</v>
      </c>
      <c r="AE810">
        <v>3.3</v>
      </c>
      <c r="AF810">
        <v>122.133</v>
      </c>
      <c r="AG810">
        <v>17487.208288000002</v>
      </c>
      <c r="AH810">
        <v>8160.7217119999996</v>
      </c>
      <c r="AI810">
        <v>66.818319000000002</v>
      </c>
      <c r="AJ810">
        <v>0</v>
      </c>
      <c r="AK810">
        <v>0</v>
      </c>
      <c r="AL810">
        <v>0</v>
      </c>
      <c r="AM810">
        <v>0</v>
      </c>
      <c r="AN810" t="s">
        <v>2473</v>
      </c>
      <c r="AO810" t="s">
        <v>2474</v>
      </c>
      <c r="AR810">
        <v>0</v>
      </c>
      <c r="AS810">
        <v>0</v>
      </c>
      <c r="AT810">
        <v>809</v>
      </c>
    </row>
    <row r="811" spans="1:46" x14ac:dyDescent="0.25">
      <c r="A811">
        <v>24</v>
      </c>
      <c r="B811">
        <v>33</v>
      </c>
      <c r="C811">
        <v>801500</v>
      </c>
      <c r="D811">
        <v>24033801500</v>
      </c>
      <c r="E811">
        <v>8015</v>
      </c>
      <c r="F811" t="s">
        <v>2475</v>
      </c>
      <c r="G811" t="s">
        <v>47</v>
      </c>
      <c r="H811" t="s">
        <v>48</v>
      </c>
      <c r="I811">
        <v>3956571</v>
      </c>
      <c r="J811">
        <v>1031642</v>
      </c>
      <c r="K811">
        <v>24033801500</v>
      </c>
      <c r="L811">
        <v>801500</v>
      </c>
      <c r="M811">
        <v>0</v>
      </c>
      <c r="N811">
        <v>801500</v>
      </c>
      <c r="O811">
        <v>78.400000000000006</v>
      </c>
      <c r="P811">
        <v>20.5</v>
      </c>
      <c r="Q811">
        <v>1.1000000000000001</v>
      </c>
      <c r="R811">
        <v>2605</v>
      </c>
      <c r="S811">
        <v>0.13200000000000001</v>
      </c>
      <c r="T811">
        <v>7.4999999999999997E-2</v>
      </c>
      <c r="U811">
        <v>70272</v>
      </c>
      <c r="V811">
        <v>0.85499999999999998</v>
      </c>
      <c r="W811">
        <v>2.4E-2</v>
      </c>
      <c r="X811">
        <v>0.85399999999999998</v>
      </c>
      <c r="Y811">
        <v>0.19</v>
      </c>
      <c r="Z811">
        <v>494.95</v>
      </c>
      <c r="AA811">
        <v>103939.5</v>
      </c>
      <c r="AB811">
        <v>68153.259921999997</v>
      </c>
      <c r="AC811">
        <v>35786.240078000003</v>
      </c>
      <c r="AD811">
        <v>72.302738000000005</v>
      </c>
      <c r="AE811">
        <v>19</v>
      </c>
      <c r="AF811">
        <v>495.44495000000001</v>
      </c>
      <c r="AG811">
        <v>69338.988876000003</v>
      </c>
      <c r="AH811">
        <v>34704.450623999997</v>
      </c>
      <c r="AI811">
        <v>70.047037000000003</v>
      </c>
      <c r="AJ811">
        <v>15.5</v>
      </c>
      <c r="AK811">
        <v>43765.501785</v>
      </c>
      <c r="AL811">
        <v>26184.45</v>
      </c>
      <c r="AM811">
        <v>78.609549000000001</v>
      </c>
      <c r="AN811" t="s">
        <v>2476</v>
      </c>
      <c r="AO811" t="s">
        <v>2477</v>
      </c>
      <c r="AR811">
        <v>0</v>
      </c>
      <c r="AS811">
        <v>0</v>
      </c>
      <c r="AT811">
        <v>810</v>
      </c>
    </row>
    <row r="812" spans="1:46" x14ac:dyDescent="0.25">
      <c r="A812">
        <v>51</v>
      </c>
      <c r="B812">
        <v>510</v>
      </c>
      <c r="C812">
        <v>200303</v>
      </c>
      <c r="D812">
        <v>51510200303</v>
      </c>
      <c r="E812">
        <v>2003.03</v>
      </c>
      <c r="F812" t="s">
        <v>2478</v>
      </c>
      <c r="G812" t="s">
        <v>47</v>
      </c>
      <c r="H812" t="s">
        <v>48</v>
      </c>
      <c r="I812">
        <v>811632</v>
      </c>
      <c r="J812">
        <v>35915</v>
      </c>
      <c r="K812">
        <v>51510200303</v>
      </c>
      <c r="L812">
        <v>200303</v>
      </c>
      <c r="M812">
        <v>0</v>
      </c>
      <c r="N812">
        <v>200303</v>
      </c>
      <c r="O812">
        <v>72.8</v>
      </c>
      <c r="P812">
        <v>22.2</v>
      </c>
      <c r="Q812">
        <v>5</v>
      </c>
      <c r="R812">
        <v>4832</v>
      </c>
      <c r="S812">
        <v>0.09</v>
      </c>
      <c r="T812">
        <v>0.13700000000000001</v>
      </c>
      <c r="U812">
        <v>60394</v>
      </c>
      <c r="V812">
        <v>0.26600000000000001</v>
      </c>
      <c r="W812">
        <v>0.17100000000000001</v>
      </c>
      <c r="X812">
        <v>0.40100000000000002</v>
      </c>
      <c r="Y812">
        <v>0.155</v>
      </c>
      <c r="Z812">
        <v>748.96</v>
      </c>
      <c r="AA812">
        <v>157281.60000000001</v>
      </c>
      <c r="AB812">
        <v>100002.962822</v>
      </c>
      <c r="AC812">
        <v>57278.637177999997</v>
      </c>
      <c r="AD812">
        <v>76.477564999999998</v>
      </c>
      <c r="AE812">
        <v>15.5</v>
      </c>
      <c r="AF812">
        <v>748.96</v>
      </c>
      <c r="AG812">
        <v>102419.224024</v>
      </c>
      <c r="AH812">
        <v>54862.375976000003</v>
      </c>
      <c r="AI812">
        <v>73.251410000000007</v>
      </c>
      <c r="AJ812">
        <v>14.7</v>
      </c>
      <c r="AK812">
        <v>110921.90409500001</v>
      </c>
      <c r="AL812">
        <v>41390.68</v>
      </c>
      <c r="AM812">
        <v>57.067132000000001</v>
      </c>
      <c r="AN812" t="s">
        <v>2479</v>
      </c>
      <c r="AO812" t="s">
        <v>2480</v>
      </c>
      <c r="AR812">
        <v>0</v>
      </c>
      <c r="AS812">
        <v>0</v>
      </c>
      <c r="AT812">
        <v>811</v>
      </c>
    </row>
    <row r="813" spans="1:46" x14ac:dyDescent="0.25">
      <c r="A813">
        <v>51</v>
      </c>
      <c r="B813">
        <v>59</v>
      </c>
      <c r="C813">
        <v>452502</v>
      </c>
      <c r="D813">
        <v>51059452502</v>
      </c>
      <c r="E813">
        <v>4525.0200000000004</v>
      </c>
      <c r="F813" t="s">
        <v>2481</v>
      </c>
      <c r="G813" t="s">
        <v>47</v>
      </c>
      <c r="H813" t="s">
        <v>48</v>
      </c>
      <c r="I813">
        <v>1218192</v>
      </c>
      <c r="J813">
        <v>615</v>
      </c>
      <c r="K813">
        <v>51059452502</v>
      </c>
      <c r="L813">
        <v>452502</v>
      </c>
      <c r="M813">
        <v>0</v>
      </c>
      <c r="N813">
        <v>452502</v>
      </c>
      <c r="O813">
        <v>76.3</v>
      </c>
      <c r="P813">
        <v>17.3</v>
      </c>
      <c r="Q813">
        <v>6.4</v>
      </c>
      <c r="R813">
        <v>5014</v>
      </c>
      <c r="S813">
        <v>8.4000000000000005E-2</v>
      </c>
      <c r="T813">
        <v>0.27500000000000002</v>
      </c>
      <c r="U813">
        <v>50560</v>
      </c>
      <c r="V813">
        <v>0.39700000000000002</v>
      </c>
      <c r="W813">
        <v>0.30599999999999999</v>
      </c>
      <c r="X813">
        <v>0.27500000000000002</v>
      </c>
      <c r="Y813">
        <v>0.184</v>
      </c>
      <c r="Z813">
        <v>922.57600000000002</v>
      </c>
      <c r="AA813">
        <v>193740.96</v>
      </c>
      <c r="AB813">
        <v>140196.12484599999</v>
      </c>
      <c r="AC813">
        <v>53544.835154</v>
      </c>
      <c r="AD813">
        <v>58.038400000000003</v>
      </c>
      <c r="AE813">
        <v>18.399999999999999</v>
      </c>
      <c r="AF813">
        <v>921.65342399999997</v>
      </c>
      <c r="AG813">
        <v>140606.01836399999</v>
      </c>
      <c r="AH813">
        <v>52941.200676</v>
      </c>
      <c r="AI813">
        <v>57.441549000000002</v>
      </c>
      <c r="AJ813">
        <v>21.1</v>
      </c>
      <c r="AK813">
        <v>141040.70579599999</v>
      </c>
      <c r="AL813">
        <v>77451.899999999994</v>
      </c>
      <c r="AM813">
        <v>74.441418999999996</v>
      </c>
      <c r="AN813" t="s">
        <v>2482</v>
      </c>
      <c r="AO813" t="s">
        <v>2483</v>
      </c>
      <c r="AR813">
        <v>0</v>
      </c>
      <c r="AS813">
        <v>0</v>
      </c>
      <c r="AT813">
        <v>812</v>
      </c>
    </row>
    <row r="814" spans="1:46" x14ac:dyDescent="0.25">
      <c r="A814">
        <v>24</v>
      </c>
      <c r="B814">
        <v>33</v>
      </c>
      <c r="C814">
        <v>800707</v>
      </c>
      <c r="D814">
        <v>24033800707</v>
      </c>
      <c r="E814">
        <v>8007.07</v>
      </c>
      <c r="F814" t="s">
        <v>2484</v>
      </c>
      <c r="G814" t="s">
        <v>47</v>
      </c>
      <c r="H814" t="s">
        <v>48</v>
      </c>
      <c r="I814">
        <v>15468826</v>
      </c>
      <c r="J814">
        <v>18925</v>
      </c>
      <c r="K814">
        <v>24033800707</v>
      </c>
      <c r="L814">
        <v>800707</v>
      </c>
      <c r="M814">
        <v>0</v>
      </c>
      <c r="N814">
        <v>800707</v>
      </c>
      <c r="O814">
        <v>91.4</v>
      </c>
      <c r="P814">
        <v>8.6</v>
      </c>
      <c r="Q814">
        <v>0</v>
      </c>
      <c r="R814">
        <v>2710</v>
      </c>
      <c r="S814">
        <v>0.104</v>
      </c>
      <c r="T814">
        <v>5.1999999999999998E-2</v>
      </c>
      <c r="U814">
        <v>90156</v>
      </c>
      <c r="V814">
        <v>0.80400000000000005</v>
      </c>
      <c r="W814">
        <v>5.0000000000000001E-3</v>
      </c>
      <c r="X814">
        <v>0.745</v>
      </c>
      <c r="Y814">
        <v>0.17499999999999999</v>
      </c>
      <c r="Z814">
        <v>474.25</v>
      </c>
      <c r="AA814">
        <v>99592.5</v>
      </c>
      <c r="AB814">
        <v>96701.956399000002</v>
      </c>
      <c r="AC814">
        <v>2890.5436009999999</v>
      </c>
      <c r="AD814">
        <v>6.0949790000000004</v>
      </c>
      <c r="AE814">
        <v>17.5</v>
      </c>
      <c r="AF814">
        <v>474.25</v>
      </c>
      <c r="AG814">
        <v>96197.402059</v>
      </c>
      <c r="AH814">
        <v>3395.097941</v>
      </c>
      <c r="AI814">
        <v>7.1588779999999996</v>
      </c>
      <c r="AJ814">
        <v>15.7</v>
      </c>
      <c r="AK814">
        <v>81454.345849000005</v>
      </c>
      <c r="AL814">
        <v>4300.62</v>
      </c>
      <c r="AM814">
        <v>10.53153</v>
      </c>
      <c r="AN814" t="s">
        <v>2485</v>
      </c>
      <c r="AO814" t="s">
        <v>2486</v>
      </c>
      <c r="AR814">
        <v>0</v>
      </c>
      <c r="AS814">
        <v>0</v>
      </c>
      <c r="AT814">
        <v>813</v>
      </c>
    </row>
    <row r="815" spans="1:46" x14ac:dyDescent="0.25">
      <c r="A815">
        <v>51</v>
      </c>
      <c r="B815">
        <v>510</v>
      </c>
      <c r="C815">
        <v>201500</v>
      </c>
      <c r="D815">
        <v>51510201500</v>
      </c>
      <c r="E815">
        <v>2015</v>
      </c>
      <c r="F815" t="s">
        <v>2487</v>
      </c>
      <c r="G815" t="s">
        <v>47</v>
      </c>
      <c r="H815" t="s">
        <v>48</v>
      </c>
      <c r="I815">
        <v>1223878</v>
      </c>
      <c r="J815">
        <v>0</v>
      </c>
      <c r="K815">
        <v>51510201500</v>
      </c>
      <c r="L815">
        <v>201500</v>
      </c>
      <c r="M815">
        <v>0</v>
      </c>
      <c r="N815">
        <v>201500</v>
      </c>
      <c r="O815">
        <v>61.2</v>
      </c>
      <c r="P815">
        <v>37</v>
      </c>
      <c r="Q815">
        <v>1.8</v>
      </c>
      <c r="R815">
        <v>3744</v>
      </c>
      <c r="S815">
        <v>0.01</v>
      </c>
      <c r="T815">
        <v>1.7999999999999999E-2</v>
      </c>
      <c r="U815">
        <v>168935</v>
      </c>
      <c r="V815">
        <v>4.7E-2</v>
      </c>
      <c r="W815">
        <v>2.8000000000000001E-2</v>
      </c>
      <c r="X815">
        <v>0.77600000000000002</v>
      </c>
      <c r="Y815">
        <v>2.4E-2</v>
      </c>
      <c r="Z815">
        <v>89.855999999999995</v>
      </c>
      <c r="AA815">
        <v>18869.759999999998</v>
      </c>
      <c r="AB815">
        <v>12242.274132</v>
      </c>
      <c r="AC815">
        <v>6627.4858679999998</v>
      </c>
      <c r="AD815">
        <v>73.756743</v>
      </c>
      <c r="AE815">
        <v>2.4</v>
      </c>
      <c r="AF815">
        <v>89.945856000000006</v>
      </c>
      <c r="AG815">
        <v>11934.833956</v>
      </c>
      <c r="AH815">
        <v>6953.7958040000003</v>
      </c>
      <c r="AI815">
        <v>77.310907999999998</v>
      </c>
      <c r="AJ815">
        <v>3.7</v>
      </c>
      <c r="AK815">
        <v>15756.992528999999</v>
      </c>
      <c r="AL815">
        <v>12642.36</v>
      </c>
      <c r="AM815">
        <v>93.484359999999995</v>
      </c>
      <c r="AN815" t="s">
        <v>2488</v>
      </c>
      <c r="AO815" t="s">
        <v>2489</v>
      </c>
      <c r="AR815">
        <v>0</v>
      </c>
      <c r="AS815">
        <v>0</v>
      </c>
      <c r="AT815">
        <v>814</v>
      </c>
    </row>
    <row r="816" spans="1:46" x14ac:dyDescent="0.25">
      <c r="A816">
        <v>51</v>
      </c>
      <c r="B816">
        <v>510</v>
      </c>
      <c r="C816">
        <v>201600</v>
      </c>
      <c r="D816">
        <v>51510201600</v>
      </c>
      <c r="E816">
        <v>2016</v>
      </c>
      <c r="F816" t="s">
        <v>2490</v>
      </c>
      <c r="G816" t="s">
        <v>47</v>
      </c>
      <c r="H816" t="s">
        <v>48</v>
      </c>
      <c r="I816">
        <v>812801</v>
      </c>
      <c r="J816">
        <v>0</v>
      </c>
      <c r="K816">
        <v>51510201600</v>
      </c>
      <c r="L816">
        <v>201600</v>
      </c>
      <c r="M816">
        <v>0</v>
      </c>
      <c r="N816">
        <v>201600</v>
      </c>
      <c r="O816">
        <v>45.8</v>
      </c>
      <c r="P816">
        <v>45.9</v>
      </c>
      <c r="Q816">
        <v>8.3000000000000007</v>
      </c>
      <c r="R816">
        <v>4774</v>
      </c>
      <c r="S816">
        <v>5.8999999999999997E-2</v>
      </c>
      <c r="T816">
        <v>0.22500000000000001</v>
      </c>
      <c r="U816">
        <v>110931</v>
      </c>
      <c r="V816">
        <v>0.379</v>
      </c>
      <c r="W816">
        <v>2.5999999999999999E-2</v>
      </c>
      <c r="X816">
        <v>0.437</v>
      </c>
      <c r="Y816">
        <v>0.16600000000000001</v>
      </c>
      <c r="Z816">
        <v>792.48400000000004</v>
      </c>
      <c r="AA816">
        <v>166421.64000000001</v>
      </c>
      <c r="AB816">
        <v>127347.38245</v>
      </c>
      <c r="AC816">
        <v>39074.257550000002</v>
      </c>
      <c r="AD816">
        <v>49.306052000000001</v>
      </c>
      <c r="AE816">
        <v>16.600000000000001</v>
      </c>
      <c r="AF816">
        <v>792.48400000000004</v>
      </c>
      <c r="AG816">
        <v>125968.09940599999</v>
      </c>
      <c r="AH816">
        <v>40453.540593999998</v>
      </c>
      <c r="AI816">
        <v>51.046508000000003</v>
      </c>
      <c r="AJ816">
        <v>15.4</v>
      </c>
      <c r="AK816">
        <v>80204.340972999998</v>
      </c>
      <c r="AL816">
        <v>74219.16</v>
      </c>
      <c r="AM816">
        <v>100.930386</v>
      </c>
      <c r="AN816" t="s">
        <v>2491</v>
      </c>
      <c r="AO816" t="s">
        <v>2492</v>
      </c>
      <c r="AR816">
        <v>0</v>
      </c>
      <c r="AS816">
        <v>0</v>
      </c>
      <c r="AT816">
        <v>815</v>
      </c>
    </row>
    <row r="817" spans="1:46" x14ac:dyDescent="0.25">
      <c r="A817">
        <v>24</v>
      </c>
      <c r="B817">
        <v>33</v>
      </c>
      <c r="C817">
        <v>801901</v>
      </c>
      <c r="D817">
        <v>24033801901</v>
      </c>
      <c r="E817">
        <v>8019.01</v>
      </c>
      <c r="F817" t="s">
        <v>2493</v>
      </c>
      <c r="G817" t="s">
        <v>47</v>
      </c>
      <c r="H817" t="s">
        <v>48</v>
      </c>
      <c r="I817">
        <v>4419527</v>
      </c>
      <c r="J817">
        <v>0</v>
      </c>
      <c r="K817">
        <v>24033801901</v>
      </c>
      <c r="L817">
        <v>801901</v>
      </c>
      <c r="M817">
        <v>0</v>
      </c>
      <c r="N817">
        <v>801901</v>
      </c>
      <c r="O817">
        <v>84.9</v>
      </c>
      <c r="P817">
        <v>15.1</v>
      </c>
      <c r="Q817">
        <v>0</v>
      </c>
      <c r="R817">
        <v>4821</v>
      </c>
      <c r="S817">
        <v>0.14099999999999999</v>
      </c>
      <c r="T817">
        <v>2.8000000000000001E-2</v>
      </c>
      <c r="U817">
        <v>85099</v>
      </c>
      <c r="V817">
        <v>0.78800000000000003</v>
      </c>
      <c r="W817">
        <v>8.7999999999999995E-2</v>
      </c>
      <c r="X817">
        <v>0.94399999999999995</v>
      </c>
      <c r="Y817">
        <v>0.158</v>
      </c>
      <c r="Z817">
        <v>761.71799999999996</v>
      </c>
      <c r="AA817">
        <v>159960.78</v>
      </c>
      <c r="AB817">
        <v>102092.288443</v>
      </c>
      <c r="AC817">
        <v>57868.491557000001</v>
      </c>
      <c r="AD817">
        <v>75.971018000000001</v>
      </c>
      <c r="AE817">
        <v>15.8</v>
      </c>
      <c r="AF817">
        <v>761.71799999999996</v>
      </c>
      <c r="AG817">
        <v>104918.145334</v>
      </c>
      <c r="AH817">
        <v>55042.634665999998</v>
      </c>
      <c r="AI817">
        <v>72.261171000000004</v>
      </c>
      <c r="AJ817">
        <v>13.3</v>
      </c>
      <c r="AK817">
        <v>97597.261719000002</v>
      </c>
      <c r="AL817">
        <v>39706.620000000003</v>
      </c>
      <c r="AM817">
        <v>60.729456999999996</v>
      </c>
      <c r="AN817" t="s">
        <v>2494</v>
      </c>
      <c r="AO817" t="s">
        <v>2495</v>
      </c>
      <c r="AR817">
        <v>0</v>
      </c>
      <c r="AS817">
        <v>0</v>
      </c>
      <c r="AT817">
        <v>816</v>
      </c>
    </row>
    <row r="818" spans="1:46" x14ac:dyDescent="0.25">
      <c r="A818">
        <v>51</v>
      </c>
      <c r="B818">
        <v>153</v>
      </c>
      <c r="C818">
        <v>901507</v>
      </c>
      <c r="D818">
        <v>51153901507</v>
      </c>
      <c r="E818">
        <v>9015.07</v>
      </c>
      <c r="F818" t="s">
        <v>2496</v>
      </c>
      <c r="G818" t="s">
        <v>47</v>
      </c>
      <c r="H818" t="s">
        <v>48</v>
      </c>
      <c r="I818">
        <v>3188399</v>
      </c>
      <c r="J818">
        <v>12437</v>
      </c>
      <c r="K818">
        <v>51153901507</v>
      </c>
      <c r="L818">
        <v>901507</v>
      </c>
      <c r="M818">
        <v>0</v>
      </c>
      <c r="N818">
        <v>901507</v>
      </c>
      <c r="O818">
        <v>97.9</v>
      </c>
      <c r="P818">
        <v>1.2</v>
      </c>
      <c r="Q818">
        <v>0.8</v>
      </c>
      <c r="R818">
        <v>2296</v>
      </c>
      <c r="S818">
        <v>6.0999999999999999E-2</v>
      </c>
      <c r="T818">
        <v>3.3000000000000002E-2</v>
      </c>
      <c r="U818">
        <v>117059</v>
      </c>
      <c r="V818">
        <v>0.14899999999999999</v>
      </c>
      <c r="W818">
        <v>4.2000000000000003E-2</v>
      </c>
      <c r="X818">
        <v>0.82</v>
      </c>
      <c r="Y818">
        <v>7.0999999999999994E-2</v>
      </c>
      <c r="Z818">
        <v>162.85298399999999</v>
      </c>
      <c r="AA818">
        <v>34199.126640000002</v>
      </c>
      <c r="AB818">
        <v>30372.324110000001</v>
      </c>
      <c r="AC818">
        <v>3826.8025299999999</v>
      </c>
      <c r="AD818">
        <v>23.49851</v>
      </c>
      <c r="AE818">
        <v>7.1</v>
      </c>
      <c r="AF818">
        <v>162.85298399999999</v>
      </c>
      <c r="AG818">
        <v>31361.130999000001</v>
      </c>
      <c r="AH818">
        <v>2837.995641</v>
      </c>
      <c r="AI818">
        <v>17.426734</v>
      </c>
      <c r="AJ818">
        <v>5.8</v>
      </c>
      <c r="AK818">
        <v>26588.787351999999</v>
      </c>
      <c r="AL818">
        <v>1449.57</v>
      </c>
      <c r="AM818">
        <v>10.856921</v>
      </c>
      <c r="AN818" t="s">
        <v>2497</v>
      </c>
      <c r="AO818" t="s">
        <v>2498</v>
      </c>
      <c r="AR818">
        <v>0</v>
      </c>
      <c r="AS818">
        <v>0</v>
      </c>
      <c r="AT818">
        <v>817</v>
      </c>
    </row>
    <row r="819" spans="1:46" x14ac:dyDescent="0.25">
      <c r="A819">
        <v>51</v>
      </c>
      <c r="B819">
        <v>59</v>
      </c>
      <c r="C819">
        <v>491405</v>
      </c>
      <c r="D819">
        <v>51059491405</v>
      </c>
      <c r="E819">
        <v>4914.05</v>
      </c>
      <c r="F819" t="s">
        <v>2499</v>
      </c>
      <c r="G819" t="s">
        <v>47</v>
      </c>
      <c r="H819" t="s">
        <v>48</v>
      </c>
      <c r="I819">
        <v>1698092</v>
      </c>
      <c r="J819">
        <v>13699</v>
      </c>
      <c r="K819">
        <v>51059491405</v>
      </c>
      <c r="L819">
        <v>491405</v>
      </c>
      <c r="M819">
        <v>0</v>
      </c>
      <c r="N819">
        <v>491405</v>
      </c>
      <c r="O819">
        <v>94.4</v>
      </c>
      <c r="P819">
        <v>5.6</v>
      </c>
      <c r="Q819">
        <v>0.1</v>
      </c>
      <c r="R819">
        <v>3053</v>
      </c>
      <c r="S819">
        <v>6.2E-2</v>
      </c>
      <c r="T819">
        <v>1E-3</v>
      </c>
      <c r="U819">
        <v>188689</v>
      </c>
      <c r="V819">
        <v>9.8000000000000004E-2</v>
      </c>
      <c r="W819">
        <v>5.5E-2</v>
      </c>
      <c r="X819">
        <v>0.96699999999999997</v>
      </c>
      <c r="Y819">
        <v>2.3E-2</v>
      </c>
      <c r="Z819">
        <v>70.289219000000003</v>
      </c>
      <c r="AA819">
        <v>14760.735989999999</v>
      </c>
      <c r="AB819">
        <v>9852.1829340000004</v>
      </c>
      <c r="AC819">
        <v>4908.5530559999997</v>
      </c>
      <c r="AD819">
        <v>69.833654999999993</v>
      </c>
      <c r="AE819">
        <v>2.2999999999999998</v>
      </c>
      <c r="AF819">
        <v>70.289219000000003</v>
      </c>
      <c r="AG819">
        <v>10874.188899999999</v>
      </c>
      <c r="AH819">
        <v>3886.54709</v>
      </c>
      <c r="AI819">
        <v>55.293644999999998</v>
      </c>
      <c r="AJ819">
        <v>3.2</v>
      </c>
      <c r="AK819">
        <v>16450.529082000001</v>
      </c>
      <c r="AL819">
        <v>3440.67</v>
      </c>
      <c r="AM819">
        <v>36.324651000000003</v>
      </c>
      <c r="AN819" t="s">
        <v>2500</v>
      </c>
      <c r="AO819" t="s">
        <v>2501</v>
      </c>
      <c r="AR819">
        <v>0</v>
      </c>
      <c r="AS819">
        <v>0</v>
      </c>
      <c r="AT819">
        <v>818</v>
      </c>
    </row>
    <row r="820" spans="1:46" x14ac:dyDescent="0.25">
      <c r="A820">
        <v>51</v>
      </c>
      <c r="B820">
        <v>59</v>
      </c>
      <c r="C820">
        <v>431802</v>
      </c>
      <c r="D820">
        <v>51059431802</v>
      </c>
      <c r="E820">
        <v>4318.0200000000004</v>
      </c>
      <c r="F820" t="s">
        <v>2502</v>
      </c>
      <c r="G820" t="s">
        <v>47</v>
      </c>
      <c r="H820" t="s">
        <v>48</v>
      </c>
      <c r="I820">
        <v>1925534</v>
      </c>
      <c r="J820">
        <v>6174</v>
      </c>
      <c r="K820">
        <v>51059431802</v>
      </c>
      <c r="L820">
        <v>431802</v>
      </c>
      <c r="M820">
        <v>0</v>
      </c>
      <c r="N820">
        <v>431802</v>
      </c>
      <c r="O820">
        <v>96.2</v>
      </c>
      <c r="P820">
        <v>3.8</v>
      </c>
      <c r="Q820">
        <v>0</v>
      </c>
      <c r="R820">
        <v>3510</v>
      </c>
      <c r="S820">
        <v>5.6000000000000001E-2</v>
      </c>
      <c r="T820">
        <v>7.0000000000000001E-3</v>
      </c>
      <c r="U820">
        <v>145640</v>
      </c>
      <c r="V820">
        <v>7.0000000000000001E-3</v>
      </c>
      <c r="W820">
        <v>0.19</v>
      </c>
      <c r="X820">
        <v>0.97199999999999998</v>
      </c>
      <c r="Y820">
        <v>6.0000000000000001E-3</v>
      </c>
      <c r="Z820">
        <v>21.06</v>
      </c>
      <c r="AA820">
        <v>4422.6000000000004</v>
      </c>
      <c r="AB820">
        <v>2249.2089120000001</v>
      </c>
      <c r="AC820">
        <v>2173.3910879999999</v>
      </c>
      <c r="AD820">
        <v>103.199957</v>
      </c>
      <c r="AE820">
        <v>0.6</v>
      </c>
      <c r="AF820">
        <v>21.06</v>
      </c>
      <c r="AG820">
        <v>2682.2897240000002</v>
      </c>
      <c r="AH820">
        <v>1740.3102759999999</v>
      </c>
      <c r="AI820">
        <v>82.635816000000005</v>
      </c>
      <c r="AJ820">
        <v>2.2999999999999998</v>
      </c>
      <c r="AK820">
        <v>13347.474999</v>
      </c>
      <c r="AL820">
        <v>2736.43</v>
      </c>
      <c r="AM820">
        <v>35.728228000000001</v>
      </c>
      <c r="AN820" t="s">
        <v>2503</v>
      </c>
      <c r="AO820" t="s">
        <v>2504</v>
      </c>
      <c r="AR820">
        <v>0</v>
      </c>
      <c r="AS820">
        <v>0</v>
      </c>
      <c r="AT820">
        <v>819</v>
      </c>
    </row>
    <row r="821" spans="1:46" x14ac:dyDescent="0.25">
      <c r="A821">
        <v>24</v>
      </c>
      <c r="B821">
        <v>33</v>
      </c>
      <c r="C821">
        <v>801702</v>
      </c>
      <c r="D821">
        <v>24033801702</v>
      </c>
      <c r="E821">
        <v>8017.02</v>
      </c>
      <c r="F821" t="s">
        <v>2505</v>
      </c>
      <c r="G821" t="s">
        <v>47</v>
      </c>
      <c r="H821" t="s">
        <v>48</v>
      </c>
      <c r="I821">
        <v>1379473</v>
      </c>
      <c r="J821">
        <v>0</v>
      </c>
      <c r="K821">
        <v>24033801702</v>
      </c>
      <c r="L821">
        <v>801702</v>
      </c>
      <c r="M821">
        <v>0</v>
      </c>
      <c r="N821">
        <v>801702</v>
      </c>
      <c r="O821">
        <v>68.099999999999994</v>
      </c>
      <c r="P821">
        <v>31.2</v>
      </c>
      <c r="Q821">
        <v>0.7</v>
      </c>
      <c r="R821">
        <v>3746</v>
      </c>
      <c r="S821">
        <v>0.16700000000000001</v>
      </c>
      <c r="T821">
        <v>0.15</v>
      </c>
      <c r="U821">
        <v>51791</v>
      </c>
      <c r="V821">
        <v>0.92800000000000005</v>
      </c>
      <c r="W821">
        <v>2.7E-2</v>
      </c>
      <c r="X821">
        <v>0.22500000000000001</v>
      </c>
      <c r="Y821">
        <v>0.29699999999999999</v>
      </c>
      <c r="Z821">
        <v>1112.5619999999999</v>
      </c>
      <c r="AA821">
        <v>233638.02</v>
      </c>
      <c r="AB821">
        <v>152137.31361799999</v>
      </c>
      <c r="AC821">
        <v>81500.706382000004</v>
      </c>
      <c r="AD821">
        <v>73.254979000000006</v>
      </c>
      <c r="AE821">
        <v>29.7</v>
      </c>
      <c r="AF821">
        <v>1111.4494380000001</v>
      </c>
      <c r="AG821">
        <v>157133.839985</v>
      </c>
      <c r="AH821">
        <v>76270.541995000007</v>
      </c>
      <c r="AI821">
        <v>68.622592999999995</v>
      </c>
      <c r="AJ821">
        <v>28.9</v>
      </c>
      <c r="AK821">
        <v>131285.74836</v>
      </c>
      <c r="AL821">
        <v>104676.97</v>
      </c>
      <c r="AM821">
        <v>93.159479000000005</v>
      </c>
      <c r="AN821" t="s">
        <v>2506</v>
      </c>
      <c r="AO821" t="s">
        <v>2507</v>
      </c>
      <c r="AR821">
        <v>0</v>
      </c>
      <c r="AS821">
        <v>0</v>
      </c>
      <c r="AT821">
        <v>820</v>
      </c>
    </row>
    <row r="822" spans="1:46" x14ac:dyDescent="0.25">
      <c r="A822">
        <v>51</v>
      </c>
      <c r="B822">
        <v>510</v>
      </c>
      <c r="C822">
        <v>200600</v>
      </c>
      <c r="D822">
        <v>51510200600</v>
      </c>
      <c r="E822">
        <v>2006</v>
      </c>
      <c r="F822" t="s">
        <v>2508</v>
      </c>
      <c r="G822" t="s">
        <v>47</v>
      </c>
      <c r="H822" t="s">
        <v>48</v>
      </c>
      <c r="I822">
        <v>1895544</v>
      </c>
      <c r="J822">
        <v>92621</v>
      </c>
      <c r="K822">
        <v>51510200600</v>
      </c>
      <c r="L822">
        <v>200600</v>
      </c>
      <c r="M822">
        <v>0</v>
      </c>
      <c r="N822">
        <v>200600</v>
      </c>
      <c r="O822">
        <v>82.8</v>
      </c>
      <c r="P822">
        <v>13.8</v>
      </c>
      <c r="Q822">
        <v>3.4</v>
      </c>
      <c r="R822">
        <v>5092</v>
      </c>
      <c r="S822">
        <v>5.8000000000000003E-2</v>
      </c>
      <c r="T822">
        <v>8.6999999999999994E-2</v>
      </c>
      <c r="U822">
        <v>85495</v>
      </c>
      <c r="V822">
        <v>0.248</v>
      </c>
      <c r="W822">
        <v>0.254</v>
      </c>
      <c r="X822">
        <v>0.70399999999999996</v>
      </c>
      <c r="Y822">
        <v>7.8E-2</v>
      </c>
      <c r="Z822">
        <v>397.17599999999999</v>
      </c>
      <c r="AA822">
        <v>83406.960000000006</v>
      </c>
      <c r="AB822">
        <v>51625.278541</v>
      </c>
      <c r="AC822">
        <v>31781.681458999999</v>
      </c>
      <c r="AD822">
        <v>80.019138999999996</v>
      </c>
      <c r="AE822">
        <v>7.8</v>
      </c>
      <c r="AF822">
        <v>396.77882399999999</v>
      </c>
      <c r="AG822">
        <v>52379.610872999998</v>
      </c>
      <c r="AH822">
        <v>30943.942167000001</v>
      </c>
      <c r="AI822">
        <v>77.987887000000001</v>
      </c>
      <c r="AJ822">
        <v>9.5</v>
      </c>
      <c r="AK822">
        <v>65238.721399000002</v>
      </c>
      <c r="AL822">
        <v>36486.33</v>
      </c>
      <c r="AM822">
        <v>75.321949000000004</v>
      </c>
      <c r="AN822" t="s">
        <v>2509</v>
      </c>
      <c r="AO822" t="s">
        <v>2510</v>
      </c>
      <c r="AR822">
        <v>0</v>
      </c>
      <c r="AS822">
        <v>0</v>
      </c>
      <c r="AT822">
        <v>821</v>
      </c>
    </row>
    <row r="823" spans="1:46" x14ac:dyDescent="0.25">
      <c r="A823">
        <v>51</v>
      </c>
      <c r="B823">
        <v>510</v>
      </c>
      <c r="C823">
        <v>200406</v>
      </c>
      <c r="D823">
        <v>51510200406</v>
      </c>
      <c r="E823">
        <v>2004.06</v>
      </c>
      <c r="F823" t="s">
        <v>2511</v>
      </c>
      <c r="G823" t="s">
        <v>47</v>
      </c>
      <c r="H823" t="s">
        <v>48</v>
      </c>
      <c r="I823">
        <v>560834</v>
      </c>
      <c r="J823">
        <v>0</v>
      </c>
      <c r="K823">
        <v>51510200406</v>
      </c>
      <c r="L823">
        <v>200406</v>
      </c>
      <c r="M823">
        <v>0</v>
      </c>
      <c r="N823">
        <v>200406</v>
      </c>
      <c r="O823">
        <v>78.3</v>
      </c>
      <c r="P823">
        <v>19</v>
      </c>
      <c r="Q823">
        <v>2.7</v>
      </c>
      <c r="R823">
        <v>4889</v>
      </c>
      <c r="S823">
        <v>0.10199999999999999</v>
      </c>
      <c r="T823">
        <v>8.3000000000000004E-2</v>
      </c>
      <c r="U823">
        <v>70909</v>
      </c>
      <c r="V823">
        <v>0.376</v>
      </c>
      <c r="W823">
        <v>0.23899999999999999</v>
      </c>
      <c r="X823">
        <v>0.20499999999999999</v>
      </c>
      <c r="Y823">
        <v>0.16800000000000001</v>
      </c>
      <c r="Z823">
        <v>821.35199999999998</v>
      </c>
      <c r="AA823">
        <v>172483.92</v>
      </c>
      <c r="AB823">
        <v>112443.929364</v>
      </c>
      <c r="AC823">
        <v>60039.990636000002</v>
      </c>
      <c r="AD823">
        <v>73.098977000000005</v>
      </c>
      <c r="AE823">
        <v>16.8</v>
      </c>
      <c r="AF823">
        <v>821.35199999999998</v>
      </c>
      <c r="AG823">
        <v>112941.90400900001</v>
      </c>
      <c r="AH823">
        <v>59542.015991</v>
      </c>
      <c r="AI823">
        <v>72.492689999999996</v>
      </c>
      <c r="AJ823">
        <v>18.600000000000001</v>
      </c>
      <c r="AK823">
        <v>106230.107718</v>
      </c>
      <c r="AL823">
        <v>71492.89</v>
      </c>
      <c r="AM823">
        <v>84.477007999999998</v>
      </c>
      <c r="AN823" t="s">
        <v>2512</v>
      </c>
      <c r="AO823" t="s">
        <v>2513</v>
      </c>
      <c r="AR823">
        <v>0</v>
      </c>
      <c r="AS823">
        <v>0</v>
      </c>
      <c r="AT823">
        <v>822</v>
      </c>
    </row>
    <row r="824" spans="1:46" x14ac:dyDescent="0.25">
      <c r="A824">
        <v>51</v>
      </c>
      <c r="B824">
        <v>59</v>
      </c>
      <c r="C824">
        <v>430201</v>
      </c>
      <c r="D824">
        <v>51059430201</v>
      </c>
      <c r="E824">
        <v>4302.01</v>
      </c>
      <c r="F824" t="s">
        <v>2514</v>
      </c>
      <c r="G824" t="s">
        <v>47</v>
      </c>
      <c r="H824" t="s">
        <v>48</v>
      </c>
      <c r="I824">
        <v>1852060</v>
      </c>
      <c r="J824">
        <v>148778</v>
      </c>
      <c r="K824">
        <v>51059430201</v>
      </c>
      <c r="L824">
        <v>430201</v>
      </c>
      <c r="M824">
        <v>0</v>
      </c>
      <c r="N824">
        <v>430201</v>
      </c>
      <c r="O824">
        <v>88.1</v>
      </c>
      <c r="P824">
        <v>11.1</v>
      </c>
      <c r="Q824">
        <v>0.8</v>
      </c>
      <c r="R824">
        <v>4174</v>
      </c>
      <c r="S824">
        <v>6.3E-2</v>
      </c>
      <c r="T824">
        <v>3.7999999999999999E-2</v>
      </c>
      <c r="U824">
        <v>113194</v>
      </c>
      <c r="V824">
        <v>6.0999999999999999E-2</v>
      </c>
      <c r="W824">
        <v>0.23899999999999999</v>
      </c>
      <c r="X824">
        <v>0.86399999999999999</v>
      </c>
      <c r="Y824">
        <v>3.4000000000000002E-2</v>
      </c>
      <c r="Z824">
        <v>141.916</v>
      </c>
      <c r="AA824">
        <v>29802.36</v>
      </c>
      <c r="AB824">
        <v>27595.767083999999</v>
      </c>
      <c r="AC824">
        <v>2206.5929160000001</v>
      </c>
      <c r="AD824">
        <v>15.548584</v>
      </c>
      <c r="AE824">
        <v>3.4</v>
      </c>
      <c r="AF824">
        <v>141.916</v>
      </c>
      <c r="AG824">
        <v>28156.484222999999</v>
      </c>
      <c r="AH824">
        <v>1645.875777</v>
      </c>
      <c r="AI824">
        <v>11.597535000000001</v>
      </c>
      <c r="AJ824">
        <v>4.0999999999999996</v>
      </c>
      <c r="AK824">
        <v>31296.844295999999</v>
      </c>
      <c r="AL824">
        <v>5381.76</v>
      </c>
      <c r="AM824">
        <v>30.812754999999999</v>
      </c>
      <c r="AN824" t="s">
        <v>2515</v>
      </c>
      <c r="AO824" t="s">
        <v>2516</v>
      </c>
      <c r="AR824">
        <v>0</v>
      </c>
      <c r="AS824">
        <v>0</v>
      </c>
      <c r="AT824">
        <v>823</v>
      </c>
    </row>
    <row r="825" spans="1:46" x14ac:dyDescent="0.25">
      <c r="A825">
        <v>51</v>
      </c>
      <c r="B825">
        <v>153</v>
      </c>
      <c r="C825">
        <v>901508</v>
      </c>
      <c r="D825">
        <v>51153901508</v>
      </c>
      <c r="E825">
        <v>9015.08</v>
      </c>
      <c r="F825" t="s">
        <v>2517</v>
      </c>
      <c r="G825" t="s">
        <v>47</v>
      </c>
      <c r="H825" t="s">
        <v>48</v>
      </c>
      <c r="I825">
        <v>8028118</v>
      </c>
      <c r="J825">
        <v>22280</v>
      </c>
      <c r="K825">
        <v>51153901508</v>
      </c>
      <c r="L825">
        <v>901508</v>
      </c>
      <c r="M825">
        <v>0</v>
      </c>
      <c r="N825">
        <v>901508</v>
      </c>
      <c r="O825">
        <v>97.6</v>
      </c>
      <c r="P825">
        <v>2.2000000000000002</v>
      </c>
      <c r="Q825">
        <v>0.2</v>
      </c>
      <c r="R825">
        <v>4123</v>
      </c>
      <c r="S825">
        <v>6.8000000000000005E-2</v>
      </c>
      <c r="T825">
        <v>3.4000000000000002E-2</v>
      </c>
      <c r="U825">
        <v>99917</v>
      </c>
      <c r="V825">
        <v>0.17100000000000001</v>
      </c>
      <c r="W825">
        <v>0.13400000000000001</v>
      </c>
      <c r="X825">
        <v>0.72099999999999997</v>
      </c>
      <c r="Y825">
        <v>7.9000000000000001E-2</v>
      </c>
      <c r="Z825">
        <v>325.71699999999998</v>
      </c>
      <c r="AA825">
        <v>68400.570000000007</v>
      </c>
      <c r="AB825">
        <v>61929.999365000003</v>
      </c>
      <c r="AC825">
        <v>6470.570635</v>
      </c>
      <c r="AD825">
        <v>19.865621000000001</v>
      </c>
      <c r="AE825">
        <v>7.9</v>
      </c>
      <c r="AF825">
        <v>325.39128299999999</v>
      </c>
      <c r="AG825">
        <v>63437.601241999997</v>
      </c>
      <c r="AH825">
        <v>4894.5681880000002</v>
      </c>
      <c r="AI825">
        <v>15.0421</v>
      </c>
      <c r="AJ825">
        <v>10</v>
      </c>
      <c r="AK825">
        <v>82879.287442999994</v>
      </c>
      <c r="AL825">
        <v>2170.71</v>
      </c>
      <c r="AM825">
        <v>5.3597840000000003</v>
      </c>
      <c r="AN825" t="s">
        <v>2518</v>
      </c>
      <c r="AO825" t="s">
        <v>2519</v>
      </c>
      <c r="AR825">
        <v>0</v>
      </c>
      <c r="AS825">
        <v>0</v>
      </c>
      <c r="AT825">
        <v>824</v>
      </c>
    </row>
    <row r="826" spans="1:46" x14ac:dyDescent="0.25">
      <c r="A826">
        <v>51</v>
      </c>
      <c r="B826">
        <v>510</v>
      </c>
      <c r="C826">
        <v>200405</v>
      </c>
      <c r="D826">
        <v>51510200405</v>
      </c>
      <c r="E826">
        <v>2004.05</v>
      </c>
      <c r="F826" t="s">
        <v>2520</v>
      </c>
      <c r="G826" t="s">
        <v>47</v>
      </c>
      <c r="H826" t="s">
        <v>48</v>
      </c>
      <c r="I826">
        <v>1231729</v>
      </c>
      <c r="J826">
        <v>0</v>
      </c>
      <c r="K826">
        <v>51510200405</v>
      </c>
      <c r="L826">
        <v>200405</v>
      </c>
      <c r="M826">
        <v>0</v>
      </c>
      <c r="N826">
        <v>200405</v>
      </c>
      <c r="O826">
        <v>73.900000000000006</v>
      </c>
      <c r="P826">
        <v>22.8</v>
      </c>
      <c r="Q826">
        <v>3.3</v>
      </c>
      <c r="R826">
        <v>6617</v>
      </c>
      <c r="S826">
        <v>4.7E-2</v>
      </c>
      <c r="T826">
        <v>9.2999999999999999E-2</v>
      </c>
      <c r="U826">
        <v>62763</v>
      </c>
      <c r="V826">
        <v>0.34599999999999997</v>
      </c>
      <c r="W826">
        <v>0.28199999999999997</v>
      </c>
      <c r="X826">
        <v>0.21099999999999999</v>
      </c>
      <c r="Y826">
        <v>0.13500000000000001</v>
      </c>
      <c r="Z826">
        <v>893.29499999999996</v>
      </c>
      <c r="AA826">
        <v>187591.95</v>
      </c>
      <c r="AB826">
        <v>123219.764461</v>
      </c>
      <c r="AC826">
        <v>64372.185538999998</v>
      </c>
      <c r="AD826">
        <v>72.061509000000001</v>
      </c>
      <c r="AE826">
        <v>13.5</v>
      </c>
      <c r="AF826">
        <v>894.18829500000004</v>
      </c>
      <c r="AG826">
        <v>126815.33107299999</v>
      </c>
      <c r="AH826">
        <v>60964.210876999998</v>
      </c>
      <c r="AI826">
        <v>68.178269999999998</v>
      </c>
      <c r="AJ826">
        <v>14.8</v>
      </c>
      <c r="AK826">
        <v>153077.16469000001</v>
      </c>
      <c r="AL826">
        <v>53791.32</v>
      </c>
      <c r="AM826">
        <v>54.605594000000004</v>
      </c>
      <c r="AN826" t="s">
        <v>2521</v>
      </c>
      <c r="AO826" t="s">
        <v>2522</v>
      </c>
      <c r="AR826">
        <v>0</v>
      </c>
      <c r="AS826">
        <v>0</v>
      </c>
      <c r="AT826">
        <v>825</v>
      </c>
    </row>
    <row r="827" spans="1:46" x14ac:dyDescent="0.25">
      <c r="A827">
        <v>24</v>
      </c>
      <c r="B827">
        <v>33</v>
      </c>
      <c r="C827">
        <v>801701</v>
      </c>
      <c r="D827">
        <v>24033801701</v>
      </c>
      <c r="E827">
        <v>8017.01</v>
      </c>
      <c r="F827" t="s">
        <v>2523</v>
      </c>
      <c r="G827" t="s">
        <v>47</v>
      </c>
      <c r="H827" t="s">
        <v>48</v>
      </c>
      <c r="I827">
        <v>2167950</v>
      </c>
      <c r="J827">
        <v>0</v>
      </c>
      <c r="K827">
        <v>24033801701</v>
      </c>
      <c r="L827">
        <v>801701</v>
      </c>
      <c r="M827">
        <v>0</v>
      </c>
      <c r="N827">
        <v>801701</v>
      </c>
      <c r="O827">
        <v>67.3</v>
      </c>
      <c r="P827">
        <v>32.299999999999997</v>
      </c>
      <c r="Q827">
        <v>0.4</v>
      </c>
      <c r="R827">
        <v>4377</v>
      </c>
      <c r="S827">
        <v>0.17499999999999999</v>
      </c>
      <c r="T827">
        <v>0.19</v>
      </c>
      <c r="U827">
        <v>70913</v>
      </c>
      <c r="V827">
        <v>0.94399999999999995</v>
      </c>
      <c r="W827">
        <v>3.1E-2</v>
      </c>
      <c r="X827">
        <v>0.45700000000000002</v>
      </c>
      <c r="Y827">
        <v>0.27900000000000003</v>
      </c>
      <c r="Z827">
        <v>1221.183</v>
      </c>
      <c r="AA827">
        <v>256448.43</v>
      </c>
      <c r="AB827">
        <v>171830.97825300001</v>
      </c>
      <c r="AC827">
        <v>84617.451746999999</v>
      </c>
      <c r="AD827">
        <v>69.291376999999997</v>
      </c>
      <c r="AE827">
        <v>27.9</v>
      </c>
      <c r="AF827">
        <v>1221.183</v>
      </c>
      <c r="AG827">
        <v>176280.627744</v>
      </c>
      <c r="AH827">
        <v>80167.802255999995</v>
      </c>
      <c r="AI827">
        <v>65.647656999999995</v>
      </c>
      <c r="AJ827">
        <v>25.4</v>
      </c>
      <c r="AK827">
        <v>125052.487528</v>
      </c>
      <c r="AL827">
        <v>80733.23</v>
      </c>
      <c r="AM827">
        <v>82.386566000000002</v>
      </c>
      <c r="AN827" t="s">
        <v>2524</v>
      </c>
      <c r="AO827" t="s">
        <v>2525</v>
      </c>
      <c r="AR827">
        <v>0</v>
      </c>
      <c r="AS827">
        <v>0</v>
      </c>
      <c r="AT827">
        <v>826</v>
      </c>
    </row>
    <row r="828" spans="1:46" x14ac:dyDescent="0.25">
      <c r="A828">
        <v>51</v>
      </c>
      <c r="B828">
        <v>59</v>
      </c>
      <c r="C828">
        <v>452600</v>
      </c>
      <c r="D828">
        <v>51059452600</v>
      </c>
      <c r="E828">
        <v>4526</v>
      </c>
      <c r="F828" t="s">
        <v>2526</v>
      </c>
      <c r="G828" t="s">
        <v>47</v>
      </c>
      <c r="H828" t="s">
        <v>48</v>
      </c>
      <c r="I828">
        <v>3015886</v>
      </c>
      <c r="J828">
        <v>21039</v>
      </c>
      <c r="K828">
        <v>51059452600</v>
      </c>
      <c r="L828">
        <v>452600</v>
      </c>
      <c r="M828">
        <v>0</v>
      </c>
      <c r="N828">
        <v>452600</v>
      </c>
      <c r="O828">
        <v>82.9</v>
      </c>
      <c r="P828">
        <v>16.600000000000001</v>
      </c>
      <c r="Q828">
        <v>0.5</v>
      </c>
      <c r="R828">
        <v>5849</v>
      </c>
      <c r="S828">
        <v>4.3999999999999997E-2</v>
      </c>
      <c r="T828">
        <v>6.9000000000000006E-2</v>
      </c>
      <c r="U828">
        <v>88621</v>
      </c>
      <c r="V828">
        <v>0.19700000000000001</v>
      </c>
      <c r="W828">
        <v>0.26400000000000001</v>
      </c>
      <c r="X828">
        <v>0.51200000000000001</v>
      </c>
      <c r="Y828">
        <v>8.1000000000000003E-2</v>
      </c>
      <c r="Z828">
        <v>473.76900000000001</v>
      </c>
      <c r="AA828">
        <v>99491.49</v>
      </c>
      <c r="AB828">
        <v>65835.653634999995</v>
      </c>
      <c r="AC828">
        <v>33655.836365000003</v>
      </c>
      <c r="AD828">
        <v>71.038494</v>
      </c>
      <c r="AE828">
        <v>8.1</v>
      </c>
      <c r="AF828">
        <v>473.76900000000001</v>
      </c>
      <c r="AG828">
        <v>67607.941697000002</v>
      </c>
      <c r="AH828">
        <v>31883.548303</v>
      </c>
      <c r="AI828">
        <v>67.297667000000004</v>
      </c>
      <c r="AJ828">
        <v>10.5</v>
      </c>
      <c r="AK828">
        <v>91849.214003999994</v>
      </c>
      <c r="AL828">
        <v>34122.44</v>
      </c>
      <c r="AM828">
        <v>56.883524999999999</v>
      </c>
      <c r="AN828" t="s">
        <v>2527</v>
      </c>
      <c r="AO828" t="s">
        <v>2528</v>
      </c>
      <c r="AR828">
        <v>0</v>
      </c>
      <c r="AS828">
        <v>0</v>
      </c>
      <c r="AT828">
        <v>827</v>
      </c>
    </row>
    <row r="829" spans="1:46" x14ac:dyDescent="0.25">
      <c r="A829">
        <v>51</v>
      </c>
      <c r="B829">
        <v>510</v>
      </c>
      <c r="C829">
        <v>200802</v>
      </c>
      <c r="D829">
        <v>51510200802</v>
      </c>
      <c r="E829">
        <v>2008.02</v>
      </c>
      <c r="F829" t="s">
        <v>2529</v>
      </c>
      <c r="G829" t="s">
        <v>47</v>
      </c>
      <c r="H829" t="s">
        <v>48</v>
      </c>
      <c r="I829">
        <v>996082</v>
      </c>
      <c r="J829">
        <v>5329</v>
      </c>
      <c r="K829">
        <v>51510200802</v>
      </c>
      <c r="L829">
        <v>200802</v>
      </c>
      <c r="M829">
        <v>0</v>
      </c>
      <c r="N829">
        <v>200802</v>
      </c>
      <c r="O829">
        <v>67.7</v>
      </c>
      <c r="P829">
        <v>22</v>
      </c>
      <c r="Q829">
        <v>10.199999999999999</v>
      </c>
      <c r="R829">
        <v>3015</v>
      </c>
      <c r="S829">
        <v>0.02</v>
      </c>
      <c r="T829">
        <v>0.124</v>
      </c>
      <c r="U829">
        <v>97554</v>
      </c>
      <c r="V829">
        <v>0.20200000000000001</v>
      </c>
      <c r="W829">
        <v>0.14000000000000001</v>
      </c>
      <c r="X829">
        <v>0.503</v>
      </c>
      <c r="Y829">
        <v>9.4E-2</v>
      </c>
      <c r="Z829">
        <v>283.12659000000002</v>
      </c>
      <c r="AA829">
        <v>59456.583899999998</v>
      </c>
      <c r="AB829">
        <v>37858.661239000001</v>
      </c>
      <c r="AC829">
        <v>21597.922661000001</v>
      </c>
      <c r="AD829">
        <v>76.283625000000001</v>
      </c>
      <c r="AE829">
        <v>9.4</v>
      </c>
      <c r="AF829">
        <v>283.41000000000003</v>
      </c>
      <c r="AG829">
        <v>37815.785039000002</v>
      </c>
      <c r="AH829">
        <v>21700.314961</v>
      </c>
      <c r="AI829">
        <v>76.568628000000004</v>
      </c>
      <c r="AJ829">
        <v>8.6</v>
      </c>
      <c r="AK829">
        <v>33710.543146999997</v>
      </c>
      <c r="AL829">
        <v>21119.62</v>
      </c>
      <c r="AM829">
        <v>80.888319999999993</v>
      </c>
      <c r="AN829" t="s">
        <v>2530</v>
      </c>
      <c r="AO829" t="s">
        <v>2531</v>
      </c>
      <c r="AR829">
        <v>0</v>
      </c>
      <c r="AS829">
        <v>0</v>
      </c>
      <c r="AT829">
        <v>828</v>
      </c>
    </row>
    <row r="830" spans="1:46" x14ac:dyDescent="0.25">
      <c r="A830">
        <v>51</v>
      </c>
      <c r="B830">
        <v>510</v>
      </c>
      <c r="C830">
        <v>200407</v>
      </c>
      <c r="D830">
        <v>51510200407</v>
      </c>
      <c r="E830">
        <v>2004.07</v>
      </c>
      <c r="F830" t="s">
        <v>2532</v>
      </c>
      <c r="G830" t="s">
        <v>47</v>
      </c>
      <c r="H830" t="s">
        <v>48</v>
      </c>
      <c r="I830">
        <v>280497</v>
      </c>
      <c r="J830">
        <v>0</v>
      </c>
      <c r="K830">
        <v>51510200407</v>
      </c>
      <c r="L830">
        <v>200407</v>
      </c>
      <c r="M830">
        <v>0</v>
      </c>
      <c r="N830">
        <v>200407</v>
      </c>
      <c r="O830">
        <v>86.5</v>
      </c>
      <c r="P830">
        <v>12.8</v>
      </c>
      <c r="Q830">
        <v>0.7</v>
      </c>
      <c r="R830">
        <v>4549</v>
      </c>
      <c r="S830">
        <v>0.06</v>
      </c>
      <c r="T830">
        <v>4.3999999999999997E-2</v>
      </c>
      <c r="U830">
        <v>76027</v>
      </c>
      <c r="V830">
        <v>0.32100000000000001</v>
      </c>
      <c r="W830">
        <v>6.8000000000000005E-2</v>
      </c>
      <c r="X830">
        <v>0.57699999999999996</v>
      </c>
      <c r="Y830">
        <v>0.121</v>
      </c>
      <c r="Z830">
        <v>550.42899999999997</v>
      </c>
      <c r="AA830">
        <v>115590.09</v>
      </c>
      <c r="AB830">
        <v>72889.200916000002</v>
      </c>
      <c r="AC830">
        <v>42700.889084000002</v>
      </c>
      <c r="AD830">
        <v>77.577470000000005</v>
      </c>
      <c r="AE830">
        <v>12.1</v>
      </c>
      <c r="AF830">
        <v>550.42899999999997</v>
      </c>
      <c r="AG830">
        <v>74088.376978999993</v>
      </c>
      <c r="AH830">
        <v>41501.713021000003</v>
      </c>
      <c r="AI830">
        <v>75.398848999999998</v>
      </c>
      <c r="AJ830">
        <v>11.7</v>
      </c>
      <c r="AK830">
        <v>72267.668537999998</v>
      </c>
      <c r="AL830">
        <v>38002.49</v>
      </c>
      <c r="AM830">
        <v>72.372466000000003</v>
      </c>
      <c r="AN830" t="s">
        <v>2533</v>
      </c>
      <c r="AO830" t="s">
        <v>2534</v>
      </c>
      <c r="AR830">
        <v>0</v>
      </c>
      <c r="AS830">
        <v>0</v>
      </c>
      <c r="AT830">
        <v>829</v>
      </c>
    </row>
    <row r="831" spans="1:46" x14ac:dyDescent="0.25">
      <c r="A831">
        <v>51</v>
      </c>
      <c r="B831">
        <v>510</v>
      </c>
      <c r="C831">
        <v>200404</v>
      </c>
      <c r="D831">
        <v>51510200404</v>
      </c>
      <c r="E831">
        <v>2004.04</v>
      </c>
      <c r="F831" t="s">
        <v>2535</v>
      </c>
      <c r="G831" t="s">
        <v>47</v>
      </c>
      <c r="H831" t="s">
        <v>48</v>
      </c>
      <c r="I831">
        <v>593139</v>
      </c>
      <c r="J831">
        <v>33407</v>
      </c>
      <c r="K831">
        <v>51510200404</v>
      </c>
      <c r="L831">
        <v>200404</v>
      </c>
      <c r="M831">
        <v>0</v>
      </c>
      <c r="N831">
        <v>200404</v>
      </c>
      <c r="O831">
        <v>78.7</v>
      </c>
      <c r="P831">
        <v>20.100000000000001</v>
      </c>
      <c r="Q831">
        <v>1.2</v>
      </c>
      <c r="R831">
        <v>3865</v>
      </c>
      <c r="S831">
        <v>2.9000000000000001E-2</v>
      </c>
      <c r="T831">
        <v>3.0000000000000001E-3</v>
      </c>
      <c r="U831">
        <v>152656</v>
      </c>
      <c r="V831">
        <v>0.14399999999999999</v>
      </c>
      <c r="W831">
        <v>6.8000000000000005E-2</v>
      </c>
      <c r="X831">
        <v>0.83099999999999996</v>
      </c>
      <c r="Y831">
        <v>3.3000000000000002E-2</v>
      </c>
      <c r="Z831">
        <v>127.545</v>
      </c>
      <c r="AA831">
        <v>26784.45</v>
      </c>
      <c r="AB831">
        <v>16940.591239000001</v>
      </c>
      <c r="AC831">
        <v>9843.8587609999995</v>
      </c>
      <c r="AD831">
        <v>77.179496</v>
      </c>
      <c r="AE831">
        <v>3.3</v>
      </c>
      <c r="AF831">
        <v>127.672545</v>
      </c>
      <c r="AG831">
        <v>17044.547543000001</v>
      </c>
      <c r="AH831">
        <v>9766.6869069999993</v>
      </c>
      <c r="AI831">
        <v>76.497941999999995</v>
      </c>
      <c r="AJ831">
        <v>1.9</v>
      </c>
      <c r="AK831">
        <v>9897.6637350000001</v>
      </c>
      <c r="AL831">
        <v>4494.2700000000004</v>
      </c>
      <c r="AM831">
        <v>65.578136000000001</v>
      </c>
      <c r="AN831" t="s">
        <v>2536</v>
      </c>
      <c r="AO831" t="s">
        <v>2537</v>
      </c>
      <c r="AR831">
        <v>0</v>
      </c>
      <c r="AS831">
        <v>0</v>
      </c>
      <c r="AT831">
        <v>830</v>
      </c>
    </row>
    <row r="832" spans="1:46" x14ac:dyDescent="0.25">
      <c r="A832">
        <v>51</v>
      </c>
      <c r="B832">
        <v>59</v>
      </c>
      <c r="C832">
        <v>452400</v>
      </c>
      <c r="D832">
        <v>51059452400</v>
      </c>
      <c r="E832">
        <v>4524</v>
      </c>
      <c r="F832" t="s">
        <v>2538</v>
      </c>
      <c r="G832" t="s">
        <v>47</v>
      </c>
      <c r="H832" t="s">
        <v>48</v>
      </c>
      <c r="I832">
        <v>3628479</v>
      </c>
      <c r="J832">
        <v>6335</v>
      </c>
      <c r="K832">
        <v>51059452400</v>
      </c>
      <c r="L832">
        <v>452400</v>
      </c>
      <c r="M832">
        <v>0</v>
      </c>
      <c r="N832">
        <v>452400</v>
      </c>
      <c r="O832">
        <v>91.5</v>
      </c>
      <c r="P832">
        <v>7.8</v>
      </c>
      <c r="Q832">
        <v>0.7</v>
      </c>
      <c r="R832">
        <v>7166</v>
      </c>
      <c r="S832">
        <v>4.8000000000000001E-2</v>
      </c>
      <c r="T832">
        <v>6.2E-2</v>
      </c>
      <c r="U832">
        <v>97813</v>
      </c>
      <c r="V832">
        <v>0.18099999999999999</v>
      </c>
      <c r="W832">
        <v>0.27200000000000002</v>
      </c>
      <c r="X832">
        <v>0.68700000000000006</v>
      </c>
      <c r="Y832">
        <v>5.8000000000000003E-2</v>
      </c>
      <c r="Z832">
        <v>415.62799999999999</v>
      </c>
      <c r="AA832">
        <v>87281.88</v>
      </c>
      <c r="AB832">
        <v>66343.405895999997</v>
      </c>
      <c r="AC832">
        <v>20938.474104000001</v>
      </c>
      <c r="AD832">
        <v>50.377920000000003</v>
      </c>
      <c r="AE832">
        <v>5.8</v>
      </c>
      <c r="AF832">
        <v>415.62799999999999</v>
      </c>
      <c r="AG832">
        <v>67845.137237999996</v>
      </c>
      <c r="AH832">
        <v>19436.742762000002</v>
      </c>
      <c r="AI832">
        <v>46.764758</v>
      </c>
      <c r="AJ832">
        <v>6.6</v>
      </c>
      <c r="AK832">
        <v>74993.299113999994</v>
      </c>
      <c r="AL832">
        <v>24050.26</v>
      </c>
      <c r="AM832">
        <v>50.993265999999998</v>
      </c>
      <c r="AN832" t="s">
        <v>2539</v>
      </c>
      <c r="AO832" t="s">
        <v>2540</v>
      </c>
      <c r="AR832">
        <v>0</v>
      </c>
      <c r="AS832">
        <v>0</v>
      </c>
      <c r="AT832">
        <v>831</v>
      </c>
    </row>
    <row r="833" spans="1:46" x14ac:dyDescent="0.25">
      <c r="A833">
        <v>51</v>
      </c>
      <c r="B833">
        <v>153</v>
      </c>
      <c r="C833">
        <v>901602</v>
      </c>
      <c r="D833">
        <v>51153901602</v>
      </c>
      <c r="E833">
        <v>9016.02</v>
      </c>
      <c r="F833" t="s">
        <v>2541</v>
      </c>
      <c r="G833" t="s">
        <v>47</v>
      </c>
      <c r="H833" t="s">
        <v>48</v>
      </c>
      <c r="I833">
        <v>4827675</v>
      </c>
      <c r="J833">
        <v>65041</v>
      </c>
      <c r="K833">
        <v>51153901602</v>
      </c>
      <c r="L833">
        <v>901602</v>
      </c>
      <c r="M833">
        <v>0</v>
      </c>
      <c r="N833">
        <v>901602</v>
      </c>
      <c r="O833">
        <v>93.3</v>
      </c>
      <c r="P833">
        <v>6.4</v>
      </c>
      <c r="Q833">
        <v>0.4</v>
      </c>
      <c r="R833">
        <v>7976</v>
      </c>
      <c r="S833">
        <v>7.6999999999999999E-2</v>
      </c>
      <c r="T833">
        <v>6.9000000000000006E-2</v>
      </c>
      <c r="U833">
        <v>72184</v>
      </c>
      <c r="V833">
        <v>0.224</v>
      </c>
      <c r="W833">
        <v>0.33500000000000002</v>
      </c>
      <c r="X833">
        <v>0.58699999999999997</v>
      </c>
      <c r="Y833">
        <v>8.6999999999999994E-2</v>
      </c>
      <c r="Z833">
        <v>694.60591199999999</v>
      </c>
      <c r="AA833">
        <v>145867.24152000001</v>
      </c>
      <c r="AB833">
        <v>31371.772643</v>
      </c>
      <c r="AC833">
        <v>114495.46887700001</v>
      </c>
      <c r="AD833">
        <v>164.835149</v>
      </c>
      <c r="AE833">
        <v>8.6999999999999993</v>
      </c>
      <c r="AF833">
        <v>694.60591199999999</v>
      </c>
      <c r="AG833">
        <v>63556.501006999999</v>
      </c>
      <c r="AH833">
        <v>82310.740512999997</v>
      </c>
      <c r="AI833">
        <v>118.499914</v>
      </c>
      <c r="AJ833">
        <v>9.4</v>
      </c>
      <c r="AK833">
        <v>102056.014219</v>
      </c>
      <c r="AL833">
        <v>39775.89</v>
      </c>
      <c r="AM833">
        <v>58.893211000000001</v>
      </c>
      <c r="AN833" t="s">
        <v>2542</v>
      </c>
      <c r="AO833" t="s">
        <v>2543</v>
      </c>
      <c r="AR833">
        <v>0</v>
      </c>
      <c r="AS833">
        <v>0</v>
      </c>
      <c r="AT833">
        <v>832</v>
      </c>
    </row>
    <row r="834" spans="1:46" x14ac:dyDescent="0.25">
      <c r="A834">
        <v>51</v>
      </c>
      <c r="B834">
        <v>59</v>
      </c>
      <c r="C834">
        <v>430400</v>
      </c>
      <c r="D834">
        <v>51059430400</v>
      </c>
      <c r="E834">
        <v>4304</v>
      </c>
      <c r="F834" t="s">
        <v>2544</v>
      </c>
      <c r="G834" t="s">
        <v>47</v>
      </c>
      <c r="H834" t="s">
        <v>48</v>
      </c>
      <c r="I834">
        <v>5707949</v>
      </c>
      <c r="J834">
        <v>335845</v>
      </c>
      <c r="K834">
        <v>51059430400</v>
      </c>
      <c r="L834">
        <v>430400</v>
      </c>
      <c r="M834">
        <v>0</v>
      </c>
      <c r="N834">
        <v>430400</v>
      </c>
      <c r="O834">
        <v>90.4</v>
      </c>
      <c r="P834">
        <v>7.3</v>
      </c>
      <c r="Q834">
        <v>2.2999999999999998</v>
      </c>
      <c r="R834">
        <v>7018</v>
      </c>
      <c r="S834">
        <v>4.1000000000000002E-2</v>
      </c>
      <c r="T834">
        <v>5.1999999999999998E-2</v>
      </c>
      <c r="U834">
        <v>106216</v>
      </c>
      <c r="V834">
        <v>2.4E-2</v>
      </c>
      <c r="W834">
        <v>0.152</v>
      </c>
      <c r="X834">
        <v>0.91400000000000003</v>
      </c>
      <c r="Y834">
        <v>3.1E-2</v>
      </c>
      <c r="Z834">
        <v>217.55799999999999</v>
      </c>
      <c r="AA834">
        <v>45687.18</v>
      </c>
      <c r="AB834">
        <v>23502.373262000001</v>
      </c>
      <c r="AC834">
        <v>22184.806737999999</v>
      </c>
      <c r="AD834">
        <v>101.971919</v>
      </c>
      <c r="AE834">
        <v>3.1</v>
      </c>
      <c r="AF834">
        <v>217.340442</v>
      </c>
      <c r="AG834">
        <v>27260.471397000001</v>
      </c>
      <c r="AH834">
        <v>18381.021422999998</v>
      </c>
      <c r="AI834">
        <v>84.572485999999998</v>
      </c>
      <c r="AJ834">
        <v>4.2</v>
      </c>
      <c r="AK834">
        <v>50615.954352000001</v>
      </c>
      <c r="AL834">
        <v>11750.27</v>
      </c>
      <c r="AM834">
        <v>39.565581999999999</v>
      </c>
      <c r="AN834" t="s">
        <v>2545</v>
      </c>
      <c r="AO834" t="s">
        <v>2546</v>
      </c>
      <c r="AR834">
        <v>0</v>
      </c>
      <c r="AS834">
        <v>0</v>
      </c>
      <c r="AT834">
        <v>833</v>
      </c>
    </row>
    <row r="835" spans="1:46" x14ac:dyDescent="0.25">
      <c r="A835">
        <v>51</v>
      </c>
      <c r="B835">
        <v>510</v>
      </c>
      <c r="C835">
        <v>201802</v>
      </c>
      <c r="D835">
        <v>51510201802</v>
      </c>
      <c r="E835">
        <v>2018.02</v>
      </c>
      <c r="F835" t="s">
        <v>2547</v>
      </c>
      <c r="G835" t="s">
        <v>47</v>
      </c>
      <c r="H835" t="s">
        <v>48</v>
      </c>
      <c r="I835">
        <v>386215</v>
      </c>
      <c r="J835">
        <v>13831</v>
      </c>
      <c r="K835">
        <v>51510201802</v>
      </c>
      <c r="L835">
        <v>201802</v>
      </c>
      <c r="M835">
        <v>0</v>
      </c>
      <c r="N835">
        <v>201802</v>
      </c>
      <c r="O835">
        <v>71</v>
      </c>
      <c r="P835">
        <v>20.8</v>
      </c>
      <c r="Q835">
        <v>8</v>
      </c>
      <c r="R835">
        <v>1995</v>
      </c>
      <c r="S835">
        <v>9.0999999999999998E-2</v>
      </c>
      <c r="T835">
        <v>0.14099999999999999</v>
      </c>
      <c r="U835">
        <v>178125</v>
      </c>
      <c r="V835">
        <v>0.19600000000000001</v>
      </c>
      <c r="W835">
        <v>4.1000000000000002E-2</v>
      </c>
      <c r="X835">
        <v>0.67100000000000004</v>
      </c>
      <c r="Y835">
        <v>0.106</v>
      </c>
      <c r="Z835">
        <v>211.04705999999999</v>
      </c>
      <c r="AA835">
        <v>44319.882599999997</v>
      </c>
      <c r="AB835">
        <v>29681.573455999998</v>
      </c>
      <c r="AC835">
        <v>14638.309144000001</v>
      </c>
      <c r="AD835">
        <v>69.360403000000005</v>
      </c>
      <c r="AE835">
        <v>10.6</v>
      </c>
      <c r="AF835">
        <v>211.25853000000001</v>
      </c>
      <c r="AG835">
        <v>28086.620357</v>
      </c>
      <c r="AH835">
        <v>16277.670942999999</v>
      </c>
      <c r="AI835">
        <v>77.050951999999995</v>
      </c>
      <c r="AJ835">
        <v>10.3</v>
      </c>
      <c r="AK835">
        <v>21881.625154000001</v>
      </c>
      <c r="AL835">
        <v>22676.17</v>
      </c>
      <c r="AM835">
        <v>106.872348</v>
      </c>
      <c r="AN835" t="s">
        <v>2548</v>
      </c>
      <c r="AO835" t="s">
        <v>2549</v>
      </c>
      <c r="AR835">
        <v>0</v>
      </c>
      <c r="AS835">
        <v>0</v>
      </c>
      <c r="AT835">
        <v>834</v>
      </c>
    </row>
    <row r="836" spans="1:46" x14ac:dyDescent="0.25">
      <c r="A836">
        <v>24</v>
      </c>
      <c r="B836">
        <v>33</v>
      </c>
      <c r="C836">
        <v>800706</v>
      </c>
      <c r="D836">
        <v>24033800706</v>
      </c>
      <c r="E836">
        <v>8007.06</v>
      </c>
      <c r="F836" t="s">
        <v>2550</v>
      </c>
      <c r="G836" t="s">
        <v>47</v>
      </c>
      <c r="H836" t="s">
        <v>48</v>
      </c>
      <c r="I836">
        <v>11527902</v>
      </c>
      <c r="J836">
        <v>28423</v>
      </c>
      <c r="K836">
        <v>24033800706</v>
      </c>
      <c r="L836">
        <v>800706</v>
      </c>
      <c r="M836">
        <v>0</v>
      </c>
      <c r="N836">
        <v>800706</v>
      </c>
      <c r="O836">
        <v>85.2</v>
      </c>
      <c r="P836">
        <v>14.8</v>
      </c>
      <c r="Q836">
        <v>0</v>
      </c>
      <c r="R836">
        <v>3738</v>
      </c>
      <c r="S836">
        <v>7.1999999999999995E-2</v>
      </c>
      <c r="T836">
        <v>1.6E-2</v>
      </c>
      <c r="U836">
        <v>130700</v>
      </c>
      <c r="V836">
        <v>0.85699999999999998</v>
      </c>
      <c r="W836">
        <v>0</v>
      </c>
      <c r="X836">
        <v>0.90700000000000003</v>
      </c>
      <c r="Y836">
        <v>0.129</v>
      </c>
      <c r="Z836">
        <v>482.202</v>
      </c>
      <c r="AA836">
        <v>101262.42</v>
      </c>
      <c r="AB836">
        <v>98217.656992999997</v>
      </c>
      <c r="AC836">
        <v>3044.763007</v>
      </c>
      <c r="AD836">
        <v>6.3142889999999996</v>
      </c>
      <c r="AE836">
        <v>12.9</v>
      </c>
      <c r="AF836">
        <v>482.68420200000003</v>
      </c>
      <c r="AG836">
        <v>98036.735004999995</v>
      </c>
      <c r="AH836">
        <v>3326.9474150000001</v>
      </c>
      <c r="AI836">
        <v>6.8925960000000002</v>
      </c>
      <c r="AJ836">
        <v>0</v>
      </c>
      <c r="AK836">
        <v>0</v>
      </c>
      <c r="AL836">
        <v>0</v>
      </c>
      <c r="AM836">
        <v>0</v>
      </c>
      <c r="AN836" t="s">
        <v>2551</v>
      </c>
      <c r="AO836" t="s">
        <v>2552</v>
      </c>
      <c r="AR836">
        <v>0</v>
      </c>
      <c r="AS836">
        <v>0</v>
      </c>
      <c r="AT836">
        <v>835</v>
      </c>
    </row>
    <row r="837" spans="1:46" x14ac:dyDescent="0.25">
      <c r="A837">
        <v>51</v>
      </c>
      <c r="B837">
        <v>59</v>
      </c>
      <c r="C837">
        <v>430102</v>
      </c>
      <c r="D837">
        <v>51059430102</v>
      </c>
      <c r="E837">
        <v>4301.0200000000004</v>
      </c>
      <c r="F837" t="s">
        <v>2553</v>
      </c>
      <c r="G837" t="s">
        <v>47</v>
      </c>
      <c r="H837" t="s">
        <v>48</v>
      </c>
      <c r="I837">
        <v>1048049</v>
      </c>
      <c r="J837">
        <v>109</v>
      </c>
      <c r="K837">
        <v>51059430102</v>
      </c>
      <c r="L837">
        <v>430102</v>
      </c>
      <c r="M837">
        <v>0</v>
      </c>
      <c r="N837">
        <v>430102</v>
      </c>
      <c r="O837">
        <v>89.3</v>
      </c>
      <c r="P837">
        <v>8.8000000000000007</v>
      </c>
      <c r="Q837">
        <v>1.9</v>
      </c>
      <c r="R837">
        <v>2708</v>
      </c>
      <c r="S837">
        <v>0.05</v>
      </c>
      <c r="T837">
        <v>1.6E-2</v>
      </c>
      <c r="U837">
        <v>96328</v>
      </c>
      <c r="V837">
        <v>0.16300000000000001</v>
      </c>
      <c r="W837">
        <v>0.129</v>
      </c>
      <c r="X837">
        <v>0.85399999999999998</v>
      </c>
      <c r="Y837">
        <v>5.3999999999999999E-2</v>
      </c>
      <c r="Z837">
        <v>146.232</v>
      </c>
      <c r="AA837">
        <v>30708.720000000001</v>
      </c>
      <c r="AB837">
        <v>28658.536834999999</v>
      </c>
      <c r="AC837">
        <v>2050.1831649999999</v>
      </c>
      <c r="AD837">
        <v>14.020072000000001</v>
      </c>
      <c r="AE837">
        <v>5.4</v>
      </c>
      <c r="AF837">
        <v>146.378232</v>
      </c>
      <c r="AG837">
        <v>29241.810954</v>
      </c>
      <c r="AH837">
        <v>1497.6177660000001</v>
      </c>
      <c r="AI837">
        <v>10.231151000000001</v>
      </c>
      <c r="AJ837">
        <v>4.8</v>
      </c>
      <c r="AK837">
        <v>25054.216752</v>
      </c>
      <c r="AL837">
        <v>3875.38</v>
      </c>
      <c r="AM837">
        <v>28.131409999999999</v>
      </c>
      <c r="AN837" t="s">
        <v>2554</v>
      </c>
      <c r="AO837" t="s">
        <v>2555</v>
      </c>
      <c r="AR837">
        <v>0</v>
      </c>
      <c r="AS837">
        <v>0</v>
      </c>
      <c r="AT837">
        <v>836</v>
      </c>
    </row>
    <row r="838" spans="1:46" x14ac:dyDescent="0.25">
      <c r="A838">
        <v>24</v>
      </c>
      <c r="B838">
        <v>33</v>
      </c>
      <c r="C838">
        <v>801405</v>
      </c>
      <c r="D838">
        <v>24033801405</v>
      </c>
      <c r="E838">
        <v>8014.05</v>
      </c>
      <c r="F838" t="s">
        <v>2556</v>
      </c>
      <c r="G838" t="s">
        <v>47</v>
      </c>
      <c r="H838" t="s">
        <v>48</v>
      </c>
      <c r="I838">
        <v>3422481</v>
      </c>
      <c r="J838">
        <v>13230</v>
      </c>
      <c r="K838">
        <v>24033801405</v>
      </c>
      <c r="L838">
        <v>801405</v>
      </c>
      <c r="M838">
        <v>0</v>
      </c>
      <c r="N838">
        <v>801405</v>
      </c>
      <c r="O838">
        <v>83.9</v>
      </c>
      <c r="P838">
        <v>12.1</v>
      </c>
      <c r="Q838">
        <v>4</v>
      </c>
      <c r="R838">
        <v>5416</v>
      </c>
      <c r="S838">
        <v>0.14299999999999999</v>
      </c>
      <c r="T838">
        <v>0.104</v>
      </c>
      <c r="U838">
        <v>64802</v>
      </c>
      <c r="V838">
        <v>0.47099999999999997</v>
      </c>
      <c r="W838">
        <v>0.34799999999999998</v>
      </c>
      <c r="X838">
        <v>0.54800000000000004</v>
      </c>
      <c r="Y838">
        <v>0.155</v>
      </c>
      <c r="Z838">
        <v>839.48</v>
      </c>
      <c r="AA838">
        <v>176290.8</v>
      </c>
      <c r="AB838">
        <v>108727.284762</v>
      </c>
      <c r="AC838">
        <v>67563.515238000007</v>
      </c>
      <c r="AD838">
        <v>80.482579000000001</v>
      </c>
      <c r="AE838">
        <v>15.5</v>
      </c>
      <c r="AF838">
        <v>840.31948</v>
      </c>
      <c r="AG838">
        <v>111031.20318900001</v>
      </c>
      <c r="AH838">
        <v>65435.887610999998</v>
      </c>
      <c r="AI838">
        <v>77.870249999999999</v>
      </c>
      <c r="AJ838">
        <v>18.100000000000001</v>
      </c>
      <c r="AK838">
        <v>143625.68457099999</v>
      </c>
      <c r="AL838">
        <v>50947.51</v>
      </c>
      <c r="AM838">
        <v>54.986897999999997</v>
      </c>
      <c r="AN838" t="s">
        <v>2557</v>
      </c>
      <c r="AO838" t="s">
        <v>2558</v>
      </c>
      <c r="AR838">
        <v>0</v>
      </c>
      <c r="AS838">
        <v>0</v>
      </c>
      <c r="AT838">
        <v>837</v>
      </c>
    </row>
    <row r="839" spans="1:46" x14ac:dyDescent="0.25">
      <c r="A839">
        <v>51</v>
      </c>
      <c r="B839">
        <v>510</v>
      </c>
      <c r="C839">
        <v>201900</v>
      </c>
      <c r="D839">
        <v>51510201900</v>
      </c>
      <c r="E839">
        <v>2019</v>
      </c>
      <c r="F839" t="s">
        <v>2559</v>
      </c>
      <c r="G839" t="s">
        <v>47</v>
      </c>
      <c r="H839" t="s">
        <v>48</v>
      </c>
      <c r="I839">
        <v>694872</v>
      </c>
      <c r="J839">
        <v>24521</v>
      </c>
      <c r="K839">
        <v>51510201900</v>
      </c>
      <c r="L839">
        <v>201900</v>
      </c>
      <c r="M839">
        <v>0</v>
      </c>
      <c r="N839">
        <v>201900</v>
      </c>
      <c r="O839">
        <v>57.5</v>
      </c>
      <c r="P839">
        <v>29.8</v>
      </c>
      <c r="Q839">
        <v>12.7</v>
      </c>
      <c r="R839">
        <v>1576</v>
      </c>
      <c r="S839">
        <v>0.04</v>
      </c>
      <c r="T839">
        <v>4.3999999999999997E-2</v>
      </c>
      <c r="U839">
        <v>100521</v>
      </c>
      <c r="V839">
        <v>6.2E-2</v>
      </c>
      <c r="W839">
        <v>5.3999999999999999E-2</v>
      </c>
      <c r="X839">
        <v>0.36599999999999999</v>
      </c>
      <c r="Y839">
        <v>0.104</v>
      </c>
      <c r="Z839">
        <v>163.904</v>
      </c>
      <c r="AA839">
        <v>34419.839999999997</v>
      </c>
      <c r="AB839">
        <v>26001.807860000001</v>
      </c>
      <c r="AC839">
        <v>8418.0321399999993</v>
      </c>
      <c r="AD839">
        <v>51.359527999999997</v>
      </c>
      <c r="AE839">
        <v>10.4</v>
      </c>
      <c r="AF839">
        <v>163.904</v>
      </c>
      <c r="AG839">
        <v>26346.664689000001</v>
      </c>
      <c r="AH839">
        <v>8073.175311</v>
      </c>
      <c r="AI839">
        <v>49.255510999999998</v>
      </c>
      <c r="AJ839">
        <v>10</v>
      </c>
      <c r="AK839">
        <v>17560.842594999998</v>
      </c>
      <c r="AL839">
        <v>15430.16</v>
      </c>
      <c r="AM839">
        <v>98.218698000000003</v>
      </c>
      <c r="AN839" t="s">
        <v>2560</v>
      </c>
      <c r="AO839" t="s">
        <v>2561</v>
      </c>
      <c r="AR839">
        <v>0</v>
      </c>
      <c r="AS839">
        <v>0</v>
      </c>
      <c r="AT839">
        <v>838</v>
      </c>
    </row>
    <row r="840" spans="1:46" x14ac:dyDescent="0.25">
      <c r="A840">
        <v>51</v>
      </c>
      <c r="B840">
        <v>59</v>
      </c>
      <c r="C840">
        <v>431900</v>
      </c>
      <c r="D840">
        <v>51059431900</v>
      </c>
      <c r="E840">
        <v>4319</v>
      </c>
      <c r="F840" t="s">
        <v>2562</v>
      </c>
      <c r="G840" t="s">
        <v>47</v>
      </c>
      <c r="H840" t="s">
        <v>48</v>
      </c>
      <c r="I840">
        <v>1587898</v>
      </c>
      <c r="J840">
        <v>709</v>
      </c>
      <c r="K840">
        <v>51059431900</v>
      </c>
      <c r="L840">
        <v>431900</v>
      </c>
      <c r="M840">
        <v>0</v>
      </c>
      <c r="N840">
        <v>431900</v>
      </c>
      <c r="O840">
        <v>81.400000000000006</v>
      </c>
      <c r="P840">
        <v>18.600000000000001</v>
      </c>
      <c r="Q840">
        <v>0</v>
      </c>
      <c r="R840">
        <v>3312</v>
      </c>
      <c r="S840">
        <v>1.9E-2</v>
      </c>
      <c r="T840">
        <v>3.0000000000000001E-3</v>
      </c>
      <c r="U840">
        <v>178971</v>
      </c>
      <c r="V840">
        <v>4.8000000000000001E-2</v>
      </c>
      <c r="W840">
        <v>8.4000000000000005E-2</v>
      </c>
      <c r="X840">
        <v>0.91700000000000004</v>
      </c>
      <c r="Y840">
        <v>1E-3</v>
      </c>
      <c r="Z840">
        <v>3.3119999999999998</v>
      </c>
      <c r="AA840">
        <v>695.52</v>
      </c>
      <c r="AB840">
        <v>619.60013300000003</v>
      </c>
      <c r="AC840">
        <v>75.919866999999996</v>
      </c>
      <c r="AD840">
        <v>22.922664999999999</v>
      </c>
      <c r="AE840">
        <v>0.1</v>
      </c>
      <c r="AF840">
        <v>3.3086880000000001</v>
      </c>
      <c r="AG840">
        <v>624.60724500000003</v>
      </c>
      <c r="AH840">
        <v>70.217235000000002</v>
      </c>
      <c r="AI840">
        <v>21.222078</v>
      </c>
      <c r="AJ840">
        <v>1.1000000000000001</v>
      </c>
      <c r="AK840">
        <v>6362.5785990000004</v>
      </c>
      <c r="AL840">
        <v>1248.8699999999999</v>
      </c>
      <c r="AM840">
        <v>34.456377000000003</v>
      </c>
      <c r="AN840" t="s">
        <v>2563</v>
      </c>
      <c r="AO840" t="s">
        <v>2564</v>
      </c>
      <c r="AR840">
        <v>0</v>
      </c>
      <c r="AS840">
        <v>0</v>
      </c>
      <c r="AT840">
        <v>839</v>
      </c>
    </row>
    <row r="841" spans="1:46" x14ac:dyDescent="0.25">
      <c r="A841">
        <v>51</v>
      </c>
      <c r="B841">
        <v>510</v>
      </c>
      <c r="C841">
        <v>200403</v>
      </c>
      <c r="D841">
        <v>51510200403</v>
      </c>
      <c r="E841">
        <v>2004.03</v>
      </c>
      <c r="F841" t="s">
        <v>2565</v>
      </c>
      <c r="G841" t="s">
        <v>47</v>
      </c>
      <c r="H841" t="s">
        <v>48</v>
      </c>
      <c r="I841">
        <v>1204479</v>
      </c>
      <c r="J841">
        <v>74550</v>
      </c>
      <c r="K841">
        <v>51510200403</v>
      </c>
      <c r="L841">
        <v>200403</v>
      </c>
      <c r="M841">
        <v>0</v>
      </c>
      <c r="N841">
        <v>200403</v>
      </c>
      <c r="O841">
        <v>65.2</v>
      </c>
      <c r="P841">
        <v>34.799999999999997</v>
      </c>
      <c r="Q841">
        <v>0</v>
      </c>
      <c r="R841">
        <v>1401</v>
      </c>
      <c r="S841">
        <v>7.0000000000000001E-3</v>
      </c>
      <c r="T841">
        <v>2.8000000000000001E-2</v>
      </c>
      <c r="U841">
        <v>119844</v>
      </c>
      <c r="V841">
        <v>0.223</v>
      </c>
      <c r="W841">
        <v>0.05</v>
      </c>
      <c r="X841">
        <v>0.46100000000000002</v>
      </c>
      <c r="Y841">
        <v>8.3000000000000004E-2</v>
      </c>
      <c r="Z841">
        <v>116.283</v>
      </c>
      <c r="AA841">
        <v>24419.43</v>
      </c>
      <c r="AB841">
        <v>15555.28901</v>
      </c>
      <c r="AC841">
        <v>8864.1409899999999</v>
      </c>
      <c r="AD841">
        <v>76.229035999999994</v>
      </c>
      <c r="AE841">
        <v>8.3000000000000007</v>
      </c>
      <c r="AF841">
        <v>116.283</v>
      </c>
      <c r="AG841">
        <v>16467.026333000002</v>
      </c>
      <c r="AH841">
        <v>7952.4036669999996</v>
      </c>
      <c r="AI841">
        <v>68.388360000000006</v>
      </c>
      <c r="AJ841">
        <v>8</v>
      </c>
      <c r="AK841">
        <v>14961.563268</v>
      </c>
      <c r="AL841">
        <v>5786.44</v>
      </c>
      <c r="AM841">
        <v>58.567171999999999</v>
      </c>
      <c r="AN841" t="s">
        <v>2566</v>
      </c>
      <c r="AO841" t="s">
        <v>2567</v>
      </c>
      <c r="AR841">
        <v>0</v>
      </c>
      <c r="AS841">
        <v>0</v>
      </c>
      <c r="AT841">
        <v>840</v>
      </c>
    </row>
    <row r="842" spans="1:46" x14ac:dyDescent="0.25">
      <c r="A842">
        <v>24</v>
      </c>
      <c r="B842">
        <v>33</v>
      </c>
      <c r="C842">
        <v>801214</v>
      </c>
      <c r="D842">
        <v>24033801214</v>
      </c>
      <c r="E842">
        <v>8012.14</v>
      </c>
      <c r="F842" t="s">
        <v>2568</v>
      </c>
      <c r="G842" t="s">
        <v>47</v>
      </c>
      <c r="H842" t="s">
        <v>48</v>
      </c>
      <c r="I842">
        <v>6298805</v>
      </c>
      <c r="J842">
        <v>13919</v>
      </c>
      <c r="K842">
        <v>24033801214</v>
      </c>
      <c r="L842">
        <v>801214</v>
      </c>
      <c r="M842">
        <v>0</v>
      </c>
      <c r="N842">
        <v>801214</v>
      </c>
      <c r="O842">
        <v>73.3</v>
      </c>
      <c r="P842">
        <v>22.6</v>
      </c>
      <c r="Q842">
        <v>4.0999999999999996</v>
      </c>
      <c r="R842">
        <v>3785</v>
      </c>
      <c r="S842">
        <v>5.2999999999999999E-2</v>
      </c>
      <c r="T842">
        <v>8.1000000000000003E-2</v>
      </c>
      <c r="U842">
        <v>79519</v>
      </c>
      <c r="V842">
        <v>0.71799999999999997</v>
      </c>
      <c r="W842">
        <v>8.6999999999999994E-2</v>
      </c>
      <c r="X842">
        <v>0.747</v>
      </c>
      <c r="Y842">
        <v>0.13800000000000001</v>
      </c>
      <c r="Z842">
        <v>522.33000000000004</v>
      </c>
      <c r="AA842">
        <v>109689.3</v>
      </c>
      <c r="AB842">
        <v>103373.152999</v>
      </c>
      <c r="AC842">
        <v>6316.1470010000003</v>
      </c>
      <c r="AD842">
        <v>12.092254000000001</v>
      </c>
      <c r="AE842">
        <v>13.8</v>
      </c>
      <c r="AF842">
        <v>522.33000000000004</v>
      </c>
      <c r="AG842">
        <v>103591.62417900001</v>
      </c>
      <c r="AH842">
        <v>6097.6758209999998</v>
      </c>
      <c r="AI842">
        <v>11.673990999999999</v>
      </c>
      <c r="AJ842">
        <v>16</v>
      </c>
      <c r="AK842">
        <v>107645.826376</v>
      </c>
      <c r="AL842">
        <v>19798.97</v>
      </c>
      <c r="AM842">
        <v>32.624198999999997</v>
      </c>
      <c r="AN842" t="s">
        <v>2569</v>
      </c>
      <c r="AO842" t="s">
        <v>2570</v>
      </c>
      <c r="AR842">
        <v>0</v>
      </c>
      <c r="AS842">
        <v>0</v>
      </c>
      <c r="AT842">
        <v>841</v>
      </c>
    </row>
    <row r="843" spans="1:46" x14ac:dyDescent="0.25">
      <c r="A843">
        <v>24</v>
      </c>
      <c r="B843">
        <v>33</v>
      </c>
      <c r="C843">
        <v>801212</v>
      </c>
      <c r="D843">
        <v>24033801212</v>
      </c>
      <c r="E843">
        <v>8012.12</v>
      </c>
      <c r="F843" t="s">
        <v>2571</v>
      </c>
      <c r="G843" t="s">
        <v>47</v>
      </c>
      <c r="H843" t="s">
        <v>48</v>
      </c>
      <c r="I843">
        <v>2811387</v>
      </c>
      <c r="J843">
        <v>0</v>
      </c>
      <c r="K843">
        <v>24033801212</v>
      </c>
      <c r="L843">
        <v>801212</v>
      </c>
      <c r="M843">
        <v>0</v>
      </c>
      <c r="N843">
        <v>801212</v>
      </c>
      <c r="O843">
        <v>80.099999999999994</v>
      </c>
      <c r="P843">
        <v>19.3</v>
      </c>
      <c r="Q843">
        <v>0.6</v>
      </c>
      <c r="R843">
        <v>3360</v>
      </c>
      <c r="S843">
        <v>8.5999999999999993E-2</v>
      </c>
      <c r="T843">
        <v>2.3E-2</v>
      </c>
      <c r="U843">
        <v>95753</v>
      </c>
      <c r="V843">
        <v>0.83099999999999996</v>
      </c>
      <c r="W843">
        <v>3.7999999999999999E-2</v>
      </c>
      <c r="X843">
        <v>0.85199999999999998</v>
      </c>
      <c r="Y843">
        <v>0.14599999999999999</v>
      </c>
      <c r="Z843">
        <v>490.56</v>
      </c>
      <c r="AA843">
        <v>103017.60000000001</v>
      </c>
      <c r="AB843">
        <v>83626.238054000001</v>
      </c>
      <c r="AC843">
        <v>19391.361946000001</v>
      </c>
      <c r="AD843">
        <v>39.529032000000001</v>
      </c>
      <c r="AE843">
        <v>14.6</v>
      </c>
      <c r="AF843">
        <v>491.05056000000002</v>
      </c>
      <c r="AG843">
        <v>84370.305277000007</v>
      </c>
      <c r="AH843">
        <v>18750.312322999998</v>
      </c>
      <c r="AI843">
        <v>38.184077000000002</v>
      </c>
      <c r="AJ843">
        <v>16.5</v>
      </c>
      <c r="AK843">
        <v>73816.991808000006</v>
      </c>
      <c r="AL843">
        <v>44616.71</v>
      </c>
      <c r="AM843">
        <v>79.111846999999997</v>
      </c>
      <c r="AN843" t="s">
        <v>2572</v>
      </c>
      <c r="AO843" t="s">
        <v>2573</v>
      </c>
      <c r="AR843">
        <v>0</v>
      </c>
      <c r="AS843">
        <v>0</v>
      </c>
      <c r="AT843">
        <v>842</v>
      </c>
    </row>
    <row r="844" spans="1:46" x14ac:dyDescent="0.25">
      <c r="A844">
        <v>51</v>
      </c>
      <c r="B844">
        <v>59</v>
      </c>
      <c r="C844">
        <v>431801</v>
      </c>
      <c r="D844">
        <v>51059431801</v>
      </c>
      <c r="E844">
        <v>4318.01</v>
      </c>
      <c r="F844" t="s">
        <v>2574</v>
      </c>
      <c r="G844" t="s">
        <v>47</v>
      </c>
      <c r="H844" t="s">
        <v>48</v>
      </c>
      <c r="I844">
        <v>1422335</v>
      </c>
      <c r="J844">
        <v>77047</v>
      </c>
      <c r="K844">
        <v>51059431801</v>
      </c>
      <c r="L844">
        <v>431801</v>
      </c>
      <c r="M844">
        <v>0</v>
      </c>
      <c r="N844">
        <v>431801</v>
      </c>
      <c r="O844">
        <v>89.2</v>
      </c>
      <c r="P844">
        <v>9.5</v>
      </c>
      <c r="Q844">
        <v>1.3</v>
      </c>
      <c r="R844">
        <v>4210</v>
      </c>
      <c r="S844">
        <v>2.1999999999999999E-2</v>
      </c>
      <c r="T844">
        <v>3.6999999999999998E-2</v>
      </c>
      <c r="U844">
        <v>84291</v>
      </c>
      <c r="V844">
        <v>4.2999999999999997E-2</v>
      </c>
      <c r="W844">
        <v>0.11899999999999999</v>
      </c>
      <c r="X844">
        <v>0.73399999999999999</v>
      </c>
      <c r="Y844">
        <v>0.05</v>
      </c>
      <c r="Z844">
        <v>210.5</v>
      </c>
      <c r="AA844">
        <v>44205</v>
      </c>
      <c r="AB844">
        <v>39853.019480000003</v>
      </c>
      <c r="AC844">
        <v>4351.9805200000001</v>
      </c>
      <c r="AD844">
        <v>20.674492000000001</v>
      </c>
      <c r="AE844">
        <v>5</v>
      </c>
      <c r="AF844">
        <v>210.5</v>
      </c>
      <c r="AG844">
        <v>40648.057453000001</v>
      </c>
      <c r="AH844">
        <v>3556.9425470000001</v>
      </c>
      <c r="AI844">
        <v>16.897589</v>
      </c>
      <c r="AJ844">
        <v>5.5</v>
      </c>
      <c r="AK844">
        <v>40416.899345999998</v>
      </c>
      <c r="AL844">
        <v>7862.1</v>
      </c>
      <c r="AM844">
        <v>34.197915000000002</v>
      </c>
      <c r="AN844" t="s">
        <v>2575</v>
      </c>
      <c r="AO844" t="s">
        <v>2576</v>
      </c>
      <c r="AR844">
        <v>0</v>
      </c>
      <c r="AS844">
        <v>0</v>
      </c>
      <c r="AT844">
        <v>843</v>
      </c>
    </row>
    <row r="845" spans="1:46" x14ac:dyDescent="0.25">
      <c r="A845">
        <v>51</v>
      </c>
      <c r="B845">
        <v>510</v>
      </c>
      <c r="C845">
        <v>200702</v>
      </c>
      <c r="D845">
        <v>51510200702</v>
      </c>
      <c r="E845">
        <v>2007.02</v>
      </c>
      <c r="F845" t="s">
        <v>2577</v>
      </c>
      <c r="G845" t="s">
        <v>47</v>
      </c>
      <c r="H845" t="s">
        <v>48</v>
      </c>
      <c r="I845">
        <v>1199637</v>
      </c>
      <c r="J845">
        <v>17177</v>
      </c>
      <c r="K845">
        <v>51510200702</v>
      </c>
      <c r="L845">
        <v>200702</v>
      </c>
      <c r="M845">
        <v>0</v>
      </c>
      <c r="N845">
        <v>200702</v>
      </c>
      <c r="O845">
        <v>38.9</v>
      </c>
      <c r="P845">
        <v>48.5</v>
      </c>
      <c r="Q845">
        <v>12.5</v>
      </c>
      <c r="R845">
        <v>4258</v>
      </c>
      <c r="S845">
        <v>2.1000000000000001E-2</v>
      </c>
      <c r="T845">
        <v>4.7E-2</v>
      </c>
      <c r="U845">
        <v>123550</v>
      </c>
      <c r="V845">
        <v>9.9000000000000005E-2</v>
      </c>
      <c r="W845">
        <v>0.14299999999999999</v>
      </c>
      <c r="X845">
        <v>0.22600000000000001</v>
      </c>
      <c r="Y845">
        <v>9.1999999999999998E-2</v>
      </c>
      <c r="Z845">
        <v>391.34426400000001</v>
      </c>
      <c r="AA845">
        <v>82182.295440000002</v>
      </c>
      <c r="AB845">
        <v>65751.451304999995</v>
      </c>
      <c r="AC845">
        <v>16430.844134999999</v>
      </c>
      <c r="AD845">
        <v>41.985652000000002</v>
      </c>
      <c r="AE845">
        <v>9.1999999999999993</v>
      </c>
      <c r="AF845">
        <v>392.12773600000003</v>
      </c>
      <c r="AG845">
        <v>64903.785798999997</v>
      </c>
      <c r="AH845">
        <v>17443.038761</v>
      </c>
      <c r="AI845">
        <v>44.483052999999998</v>
      </c>
      <c r="AJ845">
        <v>10</v>
      </c>
      <c r="AK845">
        <v>47518.062088999999</v>
      </c>
      <c r="AL845">
        <v>33100.94</v>
      </c>
      <c r="AM845">
        <v>86.222813000000002</v>
      </c>
      <c r="AN845" t="s">
        <v>2578</v>
      </c>
      <c r="AO845" t="s">
        <v>2579</v>
      </c>
      <c r="AR845">
        <v>0</v>
      </c>
      <c r="AS845">
        <v>0</v>
      </c>
      <c r="AT845">
        <v>844</v>
      </c>
    </row>
    <row r="846" spans="1:46" x14ac:dyDescent="0.25">
      <c r="A846">
        <v>24</v>
      </c>
      <c r="B846">
        <v>33</v>
      </c>
      <c r="C846">
        <v>801408</v>
      </c>
      <c r="D846">
        <v>24033801408</v>
      </c>
      <c r="E846">
        <v>8014.08</v>
      </c>
      <c r="F846" t="s">
        <v>2580</v>
      </c>
      <c r="G846" t="s">
        <v>47</v>
      </c>
      <c r="H846" t="s">
        <v>48</v>
      </c>
      <c r="I846">
        <v>2658398</v>
      </c>
      <c r="J846">
        <v>0</v>
      </c>
      <c r="K846">
        <v>24033801408</v>
      </c>
      <c r="L846">
        <v>801408</v>
      </c>
      <c r="M846">
        <v>0</v>
      </c>
      <c r="N846">
        <v>801408</v>
      </c>
      <c r="O846">
        <v>84.8</v>
      </c>
      <c r="P846">
        <v>15.1</v>
      </c>
      <c r="Q846">
        <v>0.1</v>
      </c>
      <c r="R846">
        <v>3474</v>
      </c>
      <c r="S846">
        <v>7.9000000000000001E-2</v>
      </c>
      <c r="T846">
        <v>5.7000000000000002E-2</v>
      </c>
      <c r="U846">
        <v>62414</v>
      </c>
      <c r="V846">
        <v>0.92800000000000005</v>
      </c>
      <c r="W846">
        <v>2.1000000000000001E-2</v>
      </c>
      <c r="X846">
        <v>0.42199999999999999</v>
      </c>
      <c r="Y846">
        <v>0.21299999999999999</v>
      </c>
      <c r="Z846">
        <v>739.96199999999999</v>
      </c>
      <c r="AA846">
        <v>155392.01999999999</v>
      </c>
      <c r="AB846">
        <v>96532.803497000001</v>
      </c>
      <c r="AC846">
        <v>58859.216503000003</v>
      </c>
      <c r="AD846">
        <v>79.543565999999998</v>
      </c>
      <c r="AE846">
        <v>21.3</v>
      </c>
      <c r="AF846">
        <v>740.70196199999998</v>
      </c>
      <c r="AG846">
        <v>101004.30542800001</v>
      </c>
      <c r="AH846">
        <v>54543.106591999996</v>
      </c>
      <c r="AI846">
        <v>73.637049000000005</v>
      </c>
      <c r="AJ846">
        <v>20.9</v>
      </c>
      <c r="AK846">
        <v>100811.24296</v>
      </c>
      <c r="AL846">
        <v>68560.27</v>
      </c>
      <c r="AM846">
        <v>85.006364000000005</v>
      </c>
      <c r="AN846" t="s">
        <v>2581</v>
      </c>
      <c r="AO846" t="s">
        <v>2582</v>
      </c>
      <c r="AR846">
        <v>0</v>
      </c>
      <c r="AS846">
        <v>0</v>
      </c>
      <c r="AT846">
        <v>845</v>
      </c>
    </row>
    <row r="847" spans="1:46" x14ac:dyDescent="0.25">
      <c r="A847">
        <v>51</v>
      </c>
      <c r="B847">
        <v>153</v>
      </c>
      <c r="C847">
        <v>901900</v>
      </c>
      <c r="D847">
        <v>51153901900</v>
      </c>
      <c r="E847">
        <v>9019</v>
      </c>
      <c r="F847" t="s">
        <v>2583</v>
      </c>
      <c r="G847" t="s">
        <v>47</v>
      </c>
      <c r="H847" t="s">
        <v>48</v>
      </c>
      <c r="I847">
        <v>5344877</v>
      </c>
      <c r="J847">
        <v>62910</v>
      </c>
      <c r="K847">
        <v>51153901900</v>
      </c>
      <c r="L847">
        <v>901900</v>
      </c>
      <c r="M847">
        <v>0</v>
      </c>
      <c r="N847">
        <v>901900</v>
      </c>
      <c r="O847">
        <v>94</v>
      </c>
      <c r="P847">
        <v>6</v>
      </c>
      <c r="Q847">
        <v>0</v>
      </c>
      <c r="R847">
        <v>5262</v>
      </c>
      <c r="S847">
        <v>0.05</v>
      </c>
      <c r="T847">
        <v>8.1000000000000003E-2</v>
      </c>
      <c r="U847">
        <v>73346</v>
      </c>
      <c r="V847">
        <v>0.13600000000000001</v>
      </c>
      <c r="W847">
        <v>0.26800000000000002</v>
      </c>
      <c r="X847">
        <v>0.624</v>
      </c>
      <c r="Y847">
        <v>7.2999999999999995E-2</v>
      </c>
      <c r="Z847">
        <v>384.12599999999998</v>
      </c>
      <c r="AA847">
        <v>80666.460000000006</v>
      </c>
      <c r="AB847">
        <v>17700.347880000001</v>
      </c>
      <c r="AC847">
        <v>62966.112119999998</v>
      </c>
      <c r="AD847">
        <v>163.92046400000001</v>
      </c>
      <c r="AE847">
        <v>7.3</v>
      </c>
      <c r="AF847">
        <v>384.12599999999998</v>
      </c>
      <c r="AG847">
        <v>36018.685890000001</v>
      </c>
      <c r="AH847">
        <v>44647.774109999998</v>
      </c>
      <c r="AI847">
        <v>116.232106</v>
      </c>
      <c r="AJ847">
        <v>7.6</v>
      </c>
      <c r="AK847">
        <v>62083.984495999997</v>
      </c>
      <c r="AL847">
        <v>21370.86</v>
      </c>
      <c r="AM847">
        <v>53.776145999999997</v>
      </c>
      <c r="AN847" t="s">
        <v>2584</v>
      </c>
      <c r="AO847" t="s">
        <v>2585</v>
      </c>
      <c r="AR847">
        <v>0</v>
      </c>
      <c r="AS847">
        <v>0</v>
      </c>
      <c r="AT847">
        <v>846</v>
      </c>
    </row>
    <row r="848" spans="1:46" x14ac:dyDescent="0.25">
      <c r="A848">
        <v>51</v>
      </c>
      <c r="B848">
        <v>510</v>
      </c>
      <c r="C848">
        <v>200703</v>
      </c>
      <c r="D848">
        <v>51510200703</v>
      </c>
      <c r="E848">
        <v>2007.03</v>
      </c>
      <c r="F848" t="s">
        <v>2586</v>
      </c>
      <c r="G848" t="s">
        <v>47</v>
      </c>
      <c r="H848" t="s">
        <v>48</v>
      </c>
      <c r="I848">
        <v>1145232</v>
      </c>
      <c r="J848">
        <v>52273</v>
      </c>
      <c r="K848">
        <v>51510200703</v>
      </c>
      <c r="L848">
        <v>200703</v>
      </c>
      <c r="M848">
        <v>0</v>
      </c>
      <c r="N848">
        <v>200703</v>
      </c>
      <c r="O848">
        <v>75.2</v>
      </c>
      <c r="P848">
        <v>19.8</v>
      </c>
      <c r="Q848">
        <v>5.0999999999999996</v>
      </c>
      <c r="R848">
        <v>2864</v>
      </c>
      <c r="S848">
        <v>5.6000000000000001E-2</v>
      </c>
      <c r="T848">
        <v>0.186</v>
      </c>
      <c r="U848">
        <v>107269</v>
      </c>
      <c r="V848">
        <v>0.36</v>
      </c>
      <c r="W848">
        <v>5.8000000000000003E-2</v>
      </c>
      <c r="X848">
        <v>0.42899999999999999</v>
      </c>
      <c r="Y848">
        <v>0.153</v>
      </c>
      <c r="Z848">
        <v>438.63019200000002</v>
      </c>
      <c r="AA848">
        <v>92112.340320000003</v>
      </c>
      <c r="AB848">
        <v>60092.850288000001</v>
      </c>
      <c r="AC848">
        <v>32019.490032000002</v>
      </c>
      <c r="AD848">
        <v>72.998828000000003</v>
      </c>
      <c r="AE848">
        <v>15.3</v>
      </c>
      <c r="AF848">
        <v>438.63019200000002</v>
      </c>
      <c r="AG848">
        <v>63028.515570000003</v>
      </c>
      <c r="AH848">
        <v>29083.82475</v>
      </c>
      <c r="AI848">
        <v>66.306026000000003</v>
      </c>
      <c r="AJ848">
        <v>13.8</v>
      </c>
      <c r="AK848">
        <v>45168.402817000002</v>
      </c>
      <c r="AL848">
        <v>28614.68</v>
      </c>
      <c r="AM848">
        <v>81.442549999999997</v>
      </c>
      <c r="AN848" t="s">
        <v>2587</v>
      </c>
      <c r="AO848" t="s">
        <v>2588</v>
      </c>
      <c r="AR848">
        <v>0</v>
      </c>
      <c r="AS848">
        <v>0</v>
      </c>
      <c r="AT848">
        <v>847</v>
      </c>
    </row>
    <row r="849" spans="1:46" x14ac:dyDescent="0.25">
      <c r="A849">
        <v>51</v>
      </c>
      <c r="B849">
        <v>510</v>
      </c>
      <c r="C849">
        <v>202001</v>
      </c>
      <c r="D849">
        <v>51510202001</v>
      </c>
      <c r="E849">
        <v>2020.01</v>
      </c>
      <c r="F849" t="s">
        <v>2589</v>
      </c>
      <c r="G849" t="s">
        <v>47</v>
      </c>
      <c r="H849" t="s">
        <v>48</v>
      </c>
      <c r="I849">
        <v>491687</v>
      </c>
      <c r="J849">
        <v>43462</v>
      </c>
      <c r="K849">
        <v>51510202001</v>
      </c>
      <c r="L849">
        <v>202001</v>
      </c>
      <c r="M849">
        <v>0</v>
      </c>
      <c r="N849">
        <v>202001</v>
      </c>
      <c r="O849">
        <v>78.8</v>
      </c>
      <c r="P849">
        <v>14.2</v>
      </c>
      <c r="Q849">
        <v>7</v>
      </c>
      <c r="R849">
        <v>2015</v>
      </c>
      <c r="S849">
        <v>2.8000000000000001E-2</v>
      </c>
      <c r="T849">
        <v>2.5000000000000001E-2</v>
      </c>
      <c r="U849">
        <v>169922</v>
      </c>
      <c r="V849">
        <v>7.0000000000000001E-3</v>
      </c>
      <c r="W849">
        <v>3.2000000000000001E-2</v>
      </c>
      <c r="X849">
        <v>0.81799999999999995</v>
      </c>
      <c r="Y849">
        <v>2.5999999999999999E-2</v>
      </c>
      <c r="Z849">
        <v>52.39</v>
      </c>
      <c r="AA849">
        <v>11001.9</v>
      </c>
      <c r="AB849">
        <v>7453.8236900000002</v>
      </c>
      <c r="AC849">
        <v>3548.0763099999999</v>
      </c>
      <c r="AD849">
        <v>67.724304000000004</v>
      </c>
      <c r="AE849">
        <v>2.6</v>
      </c>
      <c r="AF849">
        <v>52.39</v>
      </c>
      <c r="AG849">
        <v>7474.026613</v>
      </c>
      <c r="AH849">
        <v>3527.8733870000001</v>
      </c>
      <c r="AI849">
        <v>67.338678999999999</v>
      </c>
      <c r="AJ849">
        <v>3.3</v>
      </c>
      <c r="AK849">
        <v>7702.162464</v>
      </c>
      <c r="AL849">
        <v>6303.37</v>
      </c>
      <c r="AM849">
        <v>94.513180000000006</v>
      </c>
      <c r="AN849" t="s">
        <v>2590</v>
      </c>
      <c r="AO849" t="s">
        <v>2591</v>
      </c>
      <c r="AR849">
        <v>0</v>
      </c>
      <c r="AS849">
        <v>0</v>
      </c>
      <c r="AT849">
        <v>848</v>
      </c>
    </row>
    <row r="850" spans="1:46" x14ac:dyDescent="0.25">
      <c r="A850">
        <v>51</v>
      </c>
      <c r="B850">
        <v>59</v>
      </c>
      <c r="C850">
        <v>430500</v>
      </c>
      <c r="D850">
        <v>51059430500</v>
      </c>
      <c r="E850">
        <v>4305</v>
      </c>
      <c r="F850" t="s">
        <v>2592</v>
      </c>
      <c r="G850" t="s">
        <v>47</v>
      </c>
      <c r="H850" t="s">
        <v>48</v>
      </c>
      <c r="I850">
        <v>1131173</v>
      </c>
      <c r="J850">
        <v>137</v>
      </c>
      <c r="K850">
        <v>51059430500</v>
      </c>
      <c r="L850">
        <v>430500</v>
      </c>
      <c r="M850">
        <v>0</v>
      </c>
      <c r="N850">
        <v>430500</v>
      </c>
      <c r="O850">
        <v>95.7</v>
      </c>
      <c r="P850">
        <v>4.3</v>
      </c>
      <c r="Q850">
        <v>0</v>
      </c>
      <c r="R850">
        <v>1656</v>
      </c>
      <c r="S850">
        <v>7.9000000000000001E-2</v>
      </c>
      <c r="T850">
        <v>3.9E-2</v>
      </c>
      <c r="U850">
        <v>87455</v>
      </c>
      <c r="V850">
        <v>4.2999999999999997E-2</v>
      </c>
      <c r="W850">
        <v>0.104</v>
      </c>
      <c r="X850">
        <v>0.94299999999999995</v>
      </c>
      <c r="Y850">
        <v>0.06</v>
      </c>
      <c r="Z850">
        <v>99.36</v>
      </c>
      <c r="AA850">
        <v>20865.599999999999</v>
      </c>
      <c r="AB850">
        <v>18049.952304999999</v>
      </c>
      <c r="AC850">
        <v>2815.6476950000001</v>
      </c>
      <c r="AD850">
        <v>28.337838999999999</v>
      </c>
      <c r="AE850">
        <v>6</v>
      </c>
      <c r="AF850">
        <v>99.36</v>
      </c>
      <c r="AG850">
        <v>18315.703168</v>
      </c>
      <c r="AH850">
        <v>2549.8968319999999</v>
      </c>
      <c r="AI850">
        <v>25.663212999999999</v>
      </c>
      <c r="AJ850">
        <v>5.5</v>
      </c>
      <c r="AK850">
        <v>15231.760936999999</v>
      </c>
      <c r="AL850">
        <v>4380.1400000000003</v>
      </c>
      <c r="AM850">
        <v>46.901584999999997</v>
      </c>
      <c r="AN850" t="s">
        <v>2593</v>
      </c>
      <c r="AO850" t="s">
        <v>2594</v>
      </c>
      <c r="AR850">
        <v>0</v>
      </c>
      <c r="AS850">
        <v>0</v>
      </c>
      <c r="AT850">
        <v>849</v>
      </c>
    </row>
    <row r="851" spans="1:46" x14ac:dyDescent="0.25">
      <c r="A851">
        <v>24</v>
      </c>
      <c r="B851">
        <v>33</v>
      </c>
      <c r="C851">
        <v>801404</v>
      </c>
      <c r="D851">
        <v>24033801404</v>
      </c>
      <c r="E851">
        <v>8014.04</v>
      </c>
      <c r="F851" t="s">
        <v>2595</v>
      </c>
      <c r="G851" t="s">
        <v>47</v>
      </c>
      <c r="H851" t="s">
        <v>48</v>
      </c>
      <c r="I851">
        <v>5208668</v>
      </c>
      <c r="J851">
        <v>5474185</v>
      </c>
      <c r="K851">
        <v>24033801404</v>
      </c>
      <c r="L851">
        <v>801404</v>
      </c>
      <c r="M851">
        <v>0</v>
      </c>
      <c r="N851">
        <v>801404</v>
      </c>
      <c r="O851">
        <v>81.900000000000006</v>
      </c>
      <c r="P851">
        <v>13.7</v>
      </c>
      <c r="Q851">
        <v>4.4000000000000004</v>
      </c>
      <c r="R851">
        <v>4804</v>
      </c>
      <c r="S851">
        <v>0.16700000000000001</v>
      </c>
      <c r="T851">
        <v>9.2999999999999999E-2</v>
      </c>
      <c r="U851">
        <v>85600</v>
      </c>
      <c r="V851">
        <v>0.72899999999999998</v>
      </c>
      <c r="W851">
        <v>4.7E-2</v>
      </c>
      <c r="X851">
        <v>0.61199999999999999</v>
      </c>
      <c r="Y851">
        <v>0.217</v>
      </c>
      <c r="Z851">
        <v>1042.4680000000001</v>
      </c>
      <c r="AA851">
        <v>218918.28</v>
      </c>
      <c r="AB851">
        <v>136766.40619400001</v>
      </c>
      <c r="AC851">
        <v>82151.873806000003</v>
      </c>
      <c r="AD851">
        <v>78.805176000000003</v>
      </c>
      <c r="AE851">
        <v>21.7</v>
      </c>
      <c r="AF851">
        <v>1041.425532</v>
      </c>
      <c r="AG851">
        <v>138182.49752899999</v>
      </c>
      <c r="AH851">
        <v>80516.864191000001</v>
      </c>
      <c r="AI851">
        <v>77.314087000000001</v>
      </c>
      <c r="AJ851">
        <v>21.7</v>
      </c>
      <c r="AK851">
        <v>154302.55537700001</v>
      </c>
      <c r="AL851">
        <v>64479.01</v>
      </c>
      <c r="AM851">
        <v>61.890920000000001</v>
      </c>
      <c r="AN851" t="s">
        <v>2596</v>
      </c>
      <c r="AO851" t="s">
        <v>2597</v>
      </c>
      <c r="AR851">
        <v>0</v>
      </c>
      <c r="AS851">
        <v>0</v>
      </c>
      <c r="AT851">
        <v>850</v>
      </c>
    </row>
    <row r="852" spans="1:46" x14ac:dyDescent="0.25">
      <c r="A852">
        <v>51</v>
      </c>
      <c r="B852">
        <v>59</v>
      </c>
      <c r="C852">
        <v>420300</v>
      </c>
      <c r="D852">
        <v>51059420300</v>
      </c>
      <c r="E852">
        <v>4203</v>
      </c>
      <c r="F852" t="s">
        <v>2598</v>
      </c>
      <c r="G852" t="s">
        <v>47</v>
      </c>
      <c r="H852" t="s">
        <v>48</v>
      </c>
      <c r="I852">
        <v>4423265</v>
      </c>
      <c r="J852">
        <v>20974</v>
      </c>
      <c r="K852">
        <v>51059420300</v>
      </c>
      <c r="L852">
        <v>420300</v>
      </c>
      <c r="M852">
        <v>0</v>
      </c>
      <c r="N852">
        <v>420300</v>
      </c>
      <c r="O852">
        <v>80.2</v>
      </c>
      <c r="P852">
        <v>19.3</v>
      </c>
      <c r="Q852">
        <v>0.5</v>
      </c>
      <c r="R852">
        <v>5593</v>
      </c>
      <c r="S852">
        <v>7.3999999999999996E-2</v>
      </c>
      <c r="T852">
        <v>2.1000000000000001E-2</v>
      </c>
      <c r="U852">
        <v>118252</v>
      </c>
      <c r="V852">
        <v>0.105</v>
      </c>
      <c r="W852">
        <v>0.17</v>
      </c>
      <c r="X852">
        <v>0.88</v>
      </c>
      <c r="Y852">
        <v>4.7E-2</v>
      </c>
      <c r="Z852">
        <v>262.87099999999998</v>
      </c>
      <c r="AA852">
        <v>55202.91</v>
      </c>
      <c r="AB852">
        <v>31779.440092000001</v>
      </c>
      <c r="AC852">
        <v>23423.469907999999</v>
      </c>
      <c r="AD852">
        <v>89.106329000000002</v>
      </c>
      <c r="AE852">
        <v>4.7</v>
      </c>
      <c r="AF852">
        <v>262.60812900000002</v>
      </c>
      <c r="AG852">
        <v>32418.710711</v>
      </c>
      <c r="AH852">
        <v>22728.996379</v>
      </c>
      <c r="AI852">
        <v>86.551000999999999</v>
      </c>
      <c r="AJ852">
        <v>5.3</v>
      </c>
      <c r="AK852">
        <v>49246.311729000001</v>
      </c>
      <c r="AL852">
        <v>12391.63</v>
      </c>
      <c r="AM852">
        <v>42.218183000000003</v>
      </c>
      <c r="AN852" t="s">
        <v>2599</v>
      </c>
      <c r="AO852" t="s">
        <v>2600</v>
      </c>
      <c r="AR852">
        <v>0</v>
      </c>
      <c r="AS852">
        <v>0</v>
      </c>
      <c r="AT852">
        <v>851</v>
      </c>
    </row>
    <row r="853" spans="1:46" x14ac:dyDescent="0.25">
      <c r="A853">
        <v>51</v>
      </c>
      <c r="B853">
        <v>153</v>
      </c>
      <c r="C853">
        <v>901407</v>
      </c>
      <c r="D853">
        <v>51153901407</v>
      </c>
      <c r="E853">
        <v>9014.07</v>
      </c>
      <c r="F853" t="s">
        <v>2601</v>
      </c>
      <c r="G853" t="s">
        <v>47</v>
      </c>
      <c r="H853" t="s">
        <v>48</v>
      </c>
      <c r="I853">
        <v>2652057</v>
      </c>
      <c r="J853">
        <v>30006</v>
      </c>
      <c r="K853">
        <v>51153901407</v>
      </c>
      <c r="L853">
        <v>901407</v>
      </c>
      <c r="M853">
        <v>0</v>
      </c>
      <c r="N853">
        <v>901407</v>
      </c>
      <c r="O853">
        <v>88.6</v>
      </c>
      <c r="P853">
        <v>2.6</v>
      </c>
      <c r="Q853">
        <v>8.6999999999999993</v>
      </c>
      <c r="R853">
        <v>3570</v>
      </c>
      <c r="S853">
        <v>7.0000000000000007E-2</v>
      </c>
      <c r="T853">
        <v>8.6999999999999994E-2</v>
      </c>
      <c r="U853">
        <v>71448</v>
      </c>
      <c r="V853">
        <v>0.22900000000000001</v>
      </c>
      <c r="W853">
        <v>0.49399999999999999</v>
      </c>
      <c r="X853">
        <v>0.437</v>
      </c>
      <c r="Y853">
        <v>0.08</v>
      </c>
      <c r="Z853">
        <v>285.31439999999998</v>
      </c>
      <c r="AA853">
        <v>59916.023999999998</v>
      </c>
      <c r="AB853">
        <v>13896.514294000001</v>
      </c>
      <c r="AC853">
        <v>46019.509705999997</v>
      </c>
      <c r="AD853">
        <v>161.29403099999999</v>
      </c>
      <c r="AE853">
        <v>8</v>
      </c>
      <c r="AF853">
        <v>285.60000000000002</v>
      </c>
      <c r="AG853">
        <v>26065.868811</v>
      </c>
      <c r="AH853">
        <v>33910.131189</v>
      </c>
      <c r="AI853">
        <v>118.732952</v>
      </c>
      <c r="AJ853">
        <v>11.1</v>
      </c>
      <c r="AK853">
        <v>56902.109825</v>
      </c>
      <c r="AL853">
        <v>21396.18</v>
      </c>
      <c r="AM853">
        <v>57.385644999999997</v>
      </c>
      <c r="AN853" t="s">
        <v>2602</v>
      </c>
      <c r="AO853" t="s">
        <v>2603</v>
      </c>
      <c r="AR853">
        <v>0</v>
      </c>
      <c r="AS853">
        <v>0</v>
      </c>
      <c r="AT853">
        <v>852</v>
      </c>
    </row>
    <row r="854" spans="1:46" x14ac:dyDescent="0.25">
      <c r="A854">
        <v>24</v>
      </c>
      <c r="B854">
        <v>33</v>
      </c>
      <c r="C854">
        <v>801407</v>
      </c>
      <c r="D854">
        <v>24033801407</v>
      </c>
      <c r="E854">
        <v>8014.07</v>
      </c>
      <c r="F854" t="s">
        <v>2604</v>
      </c>
      <c r="G854" t="s">
        <v>47</v>
      </c>
      <c r="H854" t="s">
        <v>48</v>
      </c>
      <c r="I854">
        <v>5883978</v>
      </c>
      <c r="J854">
        <v>5770</v>
      </c>
      <c r="K854">
        <v>24033801407</v>
      </c>
      <c r="L854">
        <v>801407</v>
      </c>
      <c r="M854">
        <v>0</v>
      </c>
      <c r="N854">
        <v>801407</v>
      </c>
      <c r="O854">
        <v>80.2</v>
      </c>
      <c r="P854">
        <v>19</v>
      </c>
      <c r="Q854">
        <v>0.8</v>
      </c>
      <c r="R854">
        <v>6201</v>
      </c>
      <c r="S854">
        <v>0.157</v>
      </c>
      <c r="T854">
        <v>9.2999999999999999E-2</v>
      </c>
      <c r="U854">
        <v>81516</v>
      </c>
      <c r="V854">
        <v>0.88</v>
      </c>
      <c r="W854">
        <v>6.5000000000000002E-2</v>
      </c>
      <c r="X854">
        <v>0.82099999999999995</v>
      </c>
      <c r="Y854">
        <v>0.20200000000000001</v>
      </c>
      <c r="Z854">
        <v>1252.6020000000001</v>
      </c>
      <c r="AA854">
        <v>263046.42</v>
      </c>
      <c r="AB854">
        <v>184161.63996500001</v>
      </c>
      <c r="AC854">
        <v>78884.780035000003</v>
      </c>
      <c r="AD854">
        <v>62.976731999999998</v>
      </c>
      <c r="AE854">
        <v>20.2</v>
      </c>
      <c r="AF854">
        <v>1251.3493980000001</v>
      </c>
      <c r="AG854">
        <v>187737.195859</v>
      </c>
      <c r="AH854">
        <v>75046.177721</v>
      </c>
      <c r="AI854">
        <v>59.972200999999998</v>
      </c>
      <c r="AJ854">
        <v>18.7</v>
      </c>
      <c r="AK854">
        <v>154515.92364399999</v>
      </c>
      <c r="AL854">
        <v>91275.01</v>
      </c>
      <c r="AM854">
        <v>77.983964999999998</v>
      </c>
      <c r="AN854" t="s">
        <v>2605</v>
      </c>
      <c r="AO854" t="s">
        <v>2606</v>
      </c>
      <c r="AR854">
        <v>0</v>
      </c>
      <c r="AS854">
        <v>0</v>
      </c>
      <c r="AT854">
        <v>853</v>
      </c>
    </row>
    <row r="855" spans="1:46" x14ac:dyDescent="0.25">
      <c r="A855">
        <v>51</v>
      </c>
      <c r="B855">
        <v>153</v>
      </c>
      <c r="C855">
        <v>901410</v>
      </c>
      <c r="D855">
        <v>51153901410</v>
      </c>
      <c r="E855">
        <v>9014.1</v>
      </c>
      <c r="F855" t="s">
        <v>2607</v>
      </c>
      <c r="G855" t="s">
        <v>47</v>
      </c>
      <c r="H855" t="s">
        <v>48</v>
      </c>
      <c r="I855">
        <v>17125249</v>
      </c>
      <c r="J855">
        <v>71426</v>
      </c>
      <c r="K855">
        <v>51153901410</v>
      </c>
      <c r="L855">
        <v>901410</v>
      </c>
      <c r="M855">
        <v>0</v>
      </c>
      <c r="N855">
        <v>901410</v>
      </c>
      <c r="O855">
        <v>95</v>
      </c>
      <c r="P855">
        <v>4.7</v>
      </c>
      <c r="Q855">
        <v>0.3</v>
      </c>
      <c r="R855">
        <v>8029</v>
      </c>
      <c r="S855">
        <v>3.4000000000000002E-2</v>
      </c>
      <c r="T855">
        <v>7.0000000000000001E-3</v>
      </c>
      <c r="U855">
        <v>134107</v>
      </c>
      <c r="V855">
        <v>0.114</v>
      </c>
      <c r="W855">
        <v>0.109</v>
      </c>
      <c r="X855">
        <v>0.85899999999999999</v>
      </c>
      <c r="Y855">
        <v>3.1E-2</v>
      </c>
      <c r="Z855">
        <v>248.899</v>
      </c>
      <c r="AA855">
        <v>52268.79</v>
      </c>
      <c r="AB855">
        <v>22208.529624999999</v>
      </c>
      <c r="AC855">
        <v>30060.260375000002</v>
      </c>
      <c r="AD855">
        <v>120.772925</v>
      </c>
      <c r="AE855">
        <v>3.1</v>
      </c>
      <c r="AF855">
        <v>249.147899</v>
      </c>
      <c r="AG855">
        <v>32057.397352</v>
      </c>
      <c r="AH855">
        <v>20263.661437999999</v>
      </c>
      <c r="AI855">
        <v>81.331857999999997</v>
      </c>
      <c r="AJ855">
        <v>2.8</v>
      </c>
      <c r="AK855">
        <v>31846.504804</v>
      </c>
      <c r="AL855">
        <v>13023.78</v>
      </c>
      <c r="AM855">
        <v>60.953325999999997</v>
      </c>
      <c r="AN855" t="s">
        <v>2608</v>
      </c>
      <c r="AO855" t="s">
        <v>2609</v>
      </c>
      <c r="AR855">
        <v>0</v>
      </c>
      <c r="AS855">
        <v>0</v>
      </c>
      <c r="AT855">
        <v>854</v>
      </c>
    </row>
    <row r="856" spans="1:46" x14ac:dyDescent="0.25">
      <c r="A856">
        <v>51</v>
      </c>
      <c r="B856">
        <v>59</v>
      </c>
      <c r="C856">
        <v>432000</v>
      </c>
      <c r="D856">
        <v>51059432000</v>
      </c>
      <c r="E856">
        <v>4320</v>
      </c>
      <c r="F856" t="s">
        <v>2610</v>
      </c>
      <c r="G856" t="s">
        <v>47</v>
      </c>
      <c r="H856" t="s">
        <v>48</v>
      </c>
      <c r="I856">
        <v>1834893</v>
      </c>
      <c r="J856">
        <v>12415</v>
      </c>
      <c r="K856">
        <v>51059432000</v>
      </c>
      <c r="L856">
        <v>432000</v>
      </c>
      <c r="M856">
        <v>0</v>
      </c>
      <c r="N856">
        <v>432000</v>
      </c>
      <c r="O856">
        <v>85.6</v>
      </c>
      <c r="P856">
        <v>9.3000000000000007</v>
      </c>
      <c r="Q856">
        <v>5.0999999999999996</v>
      </c>
      <c r="R856">
        <v>3319</v>
      </c>
      <c r="S856">
        <v>4.8000000000000001E-2</v>
      </c>
      <c r="T856">
        <v>2.9000000000000001E-2</v>
      </c>
      <c r="U856">
        <v>122727</v>
      </c>
      <c r="V856">
        <v>5.2999999999999999E-2</v>
      </c>
      <c r="W856">
        <v>0.222</v>
      </c>
      <c r="X856">
        <v>0.73399999999999999</v>
      </c>
      <c r="Y856">
        <v>3.6999999999999998E-2</v>
      </c>
      <c r="Z856">
        <v>122.803</v>
      </c>
      <c r="AA856">
        <v>25788.63</v>
      </c>
      <c r="AB856">
        <v>24407.34591</v>
      </c>
      <c r="AC856">
        <v>1381.2840900000001</v>
      </c>
      <c r="AD856">
        <v>11.247966999999999</v>
      </c>
      <c r="AE856">
        <v>3.7</v>
      </c>
      <c r="AF856">
        <v>122.803</v>
      </c>
      <c r="AG856">
        <v>24695.416850000001</v>
      </c>
      <c r="AH856">
        <v>1093.21315</v>
      </c>
      <c r="AI856">
        <v>8.9021699999999999</v>
      </c>
      <c r="AJ856">
        <v>5.5</v>
      </c>
      <c r="AK856">
        <v>34229.029685000001</v>
      </c>
      <c r="AL856">
        <v>4821.5200000000004</v>
      </c>
      <c r="AM856">
        <v>25.928425000000001</v>
      </c>
      <c r="AN856" t="s">
        <v>2611</v>
      </c>
      <c r="AO856" t="s">
        <v>2612</v>
      </c>
      <c r="AR856">
        <v>0</v>
      </c>
      <c r="AS856">
        <v>0</v>
      </c>
      <c r="AT856">
        <v>855</v>
      </c>
    </row>
    <row r="857" spans="1:46" x14ac:dyDescent="0.25">
      <c r="A857">
        <v>51</v>
      </c>
      <c r="B857">
        <v>153</v>
      </c>
      <c r="C857">
        <v>901408</v>
      </c>
      <c r="D857">
        <v>51153901408</v>
      </c>
      <c r="E857">
        <v>9014.08</v>
      </c>
      <c r="F857" t="s">
        <v>2613</v>
      </c>
      <c r="G857" t="s">
        <v>47</v>
      </c>
      <c r="H857" t="s">
        <v>48</v>
      </c>
      <c r="I857">
        <v>4734249</v>
      </c>
      <c r="J857">
        <v>57039</v>
      </c>
      <c r="K857">
        <v>51153901408</v>
      </c>
      <c r="L857">
        <v>901408</v>
      </c>
      <c r="M857">
        <v>0</v>
      </c>
      <c r="N857">
        <v>901408</v>
      </c>
      <c r="O857">
        <v>95.3</v>
      </c>
      <c r="P857">
        <v>3.4</v>
      </c>
      <c r="Q857">
        <v>1.3</v>
      </c>
      <c r="R857">
        <v>6818</v>
      </c>
      <c r="S857">
        <v>7.2999999999999995E-2</v>
      </c>
      <c r="T857">
        <v>0.16</v>
      </c>
      <c r="U857">
        <v>53780</v>
      </c>
      <c r="V857">
        <v>0.3</v>
      </c>
      <c r="W857">
        <v>0.38200000000000001</v>
      </c>
      <c r="X857">
        <v>0.32900000000000001</v>
      </c>
      <c r="Y857">
        <v>0.13300000000000001</v>
      </c>
      <c r="Z857">
        <v>906.79399999999998</v>
      </c>
      <c r="AA857">
        <v>190426.74</v>
      </c>
      <c r="AB857">
        <v>47024.837680999997</v>
      </c>
      <c r="AC857">
        <v>143401.90231899999</v>
      </c>
      <c r="AD857">
        <v>158.14165299999999</v>
      </c>
      <c r="AE857">
        <v>13.3</v>
      </c>
      <c r="AF857">
        <v>906.79399999999998</v>
      </c>
      <c r="AG857">
        <v>85508.991475999996</v>
      </c>
      <c r="AH857">
        <v>104917.748524</v>
      </c>
      <c r="AI857">
        <v>115.70185600000001</v>
      </c>
      <c r="AJ857">
        <v>16</v>
      </c>
      <c r="AK857">
        <v>166444.91198999999</v>
      </c>
      <c r="AL857">
        <v>62673.49</v>
      </c>
      <c r="AM857">
        <v>57.443804</v>
      </c>
      <c r="AN857" t="s">
        <v>2614</v>
      </c>
      <c r="AO857" t="s">
        <v>2615</v>
      </c>
      <c r="AR857">
        <v>0</v>
      </c>
      <c r="AS857">
        <v>0</v>
      </c>
      <c r="AT857">
        <v>856</v>
      </c>
    </row>
    <row r="858" spans="1:46" x14ac:dyDescent="0.25">
      <c r="A858">
        <v>51</v>
      </c>
      <c r="B858">
        <v>59</v>
      </c>
      <c r="C858">
        <v>420100</v>
      </c>
      <c r="D858">
        <v>51059420100</v>
      </c>
      <c r="E858">
        <v>4201</v>
      </c>
      <c r="F858" t="s">
        <v>2616</v>
      </c>
      <c r="G858" t="s">
        <v>47</v>
      </c>
      <c r="H858" t="s">
        <v>48</v>
      </c>
      <c r="I858">
        <v>3671572</v>
      </c>
      <c r="J858">
        <v>21148</v>
      </c>
      <c r="K858">
        <v>51059420100</v>
      </c>
      <c r="L858">
        <v>420100</v>
      </c>
      <c r="M858">
        <v>0</v>
      </c>
      <c r="N858">
        <v>420100</v>
      </c>
      <c r="O858">
        <v>92.8</v>
      </c>
      <c r="P858">
        <v>4.5</v>
      </c>
      <c r="Q858">
        <v>2.7</v>
      </c>
      <c r="R858">
        <v>4206</v>
      </c>
      <c r="S858">
        <v>0.11700000000000001</v>
      </c>
      <c r="T858">
        <v>0.184</v>
      </c>
      <c r="U858">
        <v>76932</v>
      </c>
      <c r="V858">
        <v>0.20699999999999999</v>
      </c>
      <c r="W858">
        <v>0.23699999999999999</v>
      </c>
      <c r="X858">
        <v>0.80400000000000005</v>
      </c>
      <c r="Y858">
        <v>0.11700000000000001</v>
      </c>
      <c r="Z858">
        <v>492.10199999999998</v>
      </c>
      <c r="AA858">
        <v>103341.42</v>
      </c>
      <c r="AB858">
        <v>70971.965815000003</v>
      </c>
      <c r="AC858">
        <v>32369.454184999999</v>
      </c>
      <c r="AD858">
        <v>65.777936999999994</v>
      </c>
      <c r="AE858">
        <v>11.7</v>
      </c>
      <c r="AF858">
        <v>491.60989799999999</v>
      </c>
      <c r="AG858">
        <v>73479.835370000001</v>
      </c>
      <c r="AH858">
        <v>29758.243210000001</v>
      </c>
      <c r="AI858">
        <v>60.532229999999998</v>
      </c>
      <c r="AJ858">
        <v>9.3000000000000007</v>
      </c>
      <c r="AK858">
        <v>64272.858439000003</v>
      </c>
      <c r="AL858">
        <v>18495.28</v>
      </c>
      <c r="AM858">
        <v>46.926380999999999</v>
      </c>
      <c r="AN858" t="s">
        <v>2617</v>
      </c>
      <c r="AO858" t="s">
        <v>2618</v>
      </c>
      <c r="AR858">
        <v>0</v>
      </c>
      <c r="AS858">
        <v>0</v>
      </c>
      <c r="AT858">
        <v>857</v>
      </c>
    </row>
    <row r="859" spans="1:46" x14ac:dyDescent="0.25">
      <c r="A859">
        <v>51</v>
      </c>
      <c r="B859">
        <v>59</v>
      </c>
      <c r="C859">
        <v>420203</v>
      </c>
      <c r="D859">
        <v>51059420203</v>
      </c>
      <c r="E859">
        <v>4202.03</v>
      </c>
      <c r="F859" t="s">
        <v>2619</v>
      </c>
      <c r="G859" t="s">
        <v>47</v>
      </c>
      <c r="H859" t="s">
        <v>48</v>
      </c>
      <c r="I859">
        <v>2010223</v>
      </c>
      <c r="J859">
        <v>525</v>
      </c>
      <c r="K859">
        <v>51059420203</v>
      </c>
      <c r="L859">
        <v>420203</v>
      </c>
      <c r="M859">
        <v>0</v>
      </c>
      <c r="N859">
        <v>420203</v>
      </c>
      <c r="O859">
        <v>88.9</v>
      </c>
      <c r="P859">
        <v>11.1</v>
      </c>
      <c r="Q859">
        <v>0</v>
      </c>
      <c r="R859">
        <v>2615</v>
      </c>
      <c r="S859">
        <v>4.3999999999999997E-2</v>
      </c>
      <c r="T859">
        <v>7.0000000000000007E-2</v>
      </c>
      <c r="U859">
        <v>131250</v>
      </c>
      <c r="V859">
        <v>0.122</v>
      </c>
      <c r="W859">
        <v>7.9000000000000001E-2</v>
      </c>
      <c r="X859">
        <v>0.89600000000000002</v>
      </c>
      <c r="Y859">
        <v>4.9000000000000002E-2</v>
      </c>
      <c r="Z859">
        <v>128.13499999999999</v>
      </c>
      <c r="AA859">
        <v>26908.35</v>
      </c>
      <c r="AB859">
        <v>14219.345771</v>
      </c>
      <c r="AC859">
        <v>12689.004229</v>
      </c>
      <c r="AD859">
        <v>99.028402</v>
      </c>
      <c r="AE859">
        <v>4.9000000000000004</v>
      </c>
      <c r="AF859">
        <v>128.13499999999999</v>
      </c>
      <c r="AG859">
        <v>14015.851624999999</v>
      </c>
      <c r="AH859">
        <v>12892.498374999999</v>
      </c>
      <c r="AI859">
        <v>100.616525</v>
      </c>
      <c r="AJ859">
        <v>5.8</v>
      </c>
      <c r="AK859">
        <v>25219.068983000001</v>
      </c>
      <c r="AL859">
        <v>7898.35</v>
      </c>
      <c r="AM859">
        <v>50.084026999999999</v>
      </c>
      <c r="AN859" t="s">
        <v>2620</v>
      </c>
      <c r="AO859" t="s">
        <v>2621</v>
      </c>
      <c r="AR859">
        <v>0</v>
      </c>
      <c r="AS859">
        <v>0</v>
      </c>
      <c r="AT859">
        <v>858</v>
      </c>
    </row>
    <row r="860" spans="1:46" x14ac:dyDescent="0.25">
      <c r="A860">
        <v>51</v>
      </c>
      <c r="B860">
        <v>59</v>
      </c>
      <c r="C860">
        <v>420400</v>
      </c>
      <c r="D860">
        <v>51059420400</v>
      </c>
      <c r="E860">
        <v>4204</v>
      </c>
      <c r="F860" t="s">
        <v>2622</v>
      </c>
      <c r="G860" t="s">
        <v>47</v>
      </c>
      <c r="H860" t="s">
        <v>48</v>
      </c>
      <c r="I860">
        <v>772620</v>
      </c>
      <c r="J860">
        <v>96901</v>
      </c>
      <c r="K860">
        <v>51059420400</v>
      </c>
      <c r="L860">
        <v>420400</v>
      </c>
      <c r="M860">
        <v>0</v>
      </c>
      <c r="N860">
        <v>420400</v>
      </c>
      <c r="O860">
        <v>64.5</v>
      </c>
      <c r="P860">
        <v>34.200000000000003</v>
      </c>
      <c r="Q860">
        <v>1.2</v>
      </c>
      <c r="R860">
        <v>3006</v>
      </c>
      <c r="S860">
        <v>5.0999999999999997E-2</v>
      </c>
      <c r="T860">
        <v>3.3000000000000002E-2</v>
      </c>
      <c r="U860">
        <v>72415</v>
      </c>
      <c r="V860">
        <v>0.14499999999999999</v>
      </c>
      <c r="W860">
        <v>0.219</v>
      </c>
      <c r="X860">
        <v>0.29399999999999998</v>
      </c>
      <c r="Y860">
        <v>0.107</v>
      </c>
      <c r="Z860">
        <v>321.320358</v>
      </c>
      <c r="AA860">
        <v>67477.275179999997</v>
      </c>
      <c r="AB860">
        <v>46233.384451999998</v>
      </c>
      <c r="AC860">
        <v>21243.890727999998</v>
      </c>
      <c r="AD860">
        <v>66.114362999999997</v>
      </c>
      <c r="AE860">
        <v>10.7</v>
      </c>
      <c r="AF860">
        <v>321.642</v>
      </c>
      <c r="AG860">
        <v>44267.826706</v>
      </c>
      <c r="AH860">
        <v>23276.993294</v>
      </c>
      <c r="AI860">
        <v>72.369259</v>
      </c>
      <c r="AJ860">
        <v>11.9</v>
      </c>
      <c r="AK860">
        <v>43072.390669</v>
      </c>
      <c r="AL860">
        <v>23376.02</v>
      </c>
      <c r="AM860">
        <v>73.876321000000004</v>
      </c>
      <c r="AN860" t="s">
        <v>2623</v>
      </c>
      <c r="AO860" t="s">
        <v>2624</v>
      </c>
      <c r="AR860">
        <v>0</v>
      </c>
      <c r="AS860">
        <v>0</v>
      </c>
      <c r="AT860">
        <v>859</v>
      </c>
    </row>
    <row r="861" spans="1:46" x14ac:dyDescent="0.25">
      <c r="A861">
        <v>24</v>
      </c>
      <c r="B861">
        <v>33</v>
      </c>
      <c r="C861">
        <v>801409</v>
      </c>
      <c r="D861">
        <v>24033801409</v>
      </c>
      <c r="E861">
        <v>8014.09</v>
      </c>
      <c r="F861" t="s">
        <v>2625</v>
      </c>
      <c r="G861" t="s">
        <v>47</v>
      </c>
      <c r="H861" t="s">
        <v>48</v>
      </c>
      <c r="I861">
        <v>2892666</v>
      </c>
      <c r="J861">
        <v>1062</v>
      </c>
      <c r="K861">
        <v>24033801409</v>
      </c>
      <c r="L861">
        <v>801409</v>
      </c>
      <c r="M861">
        <v>0</v>
      </c>
      <c r="N861">
        <v>801409</v>
      </c>
      <c r="O861">
        <v>94.9</v>
      </c>
      <c r="P861">
        <v>5.0999999999999996</v>
      </c>
      <c r="Q861">
        <v>0</v>
      </c>
      <c r="R861">
        <v>2861</v>
      </c>
      <c r="S861">
        <v>0.125</v>
      </c>
      <c r="T861">
        <v>3.4000000000000002E-2</v>
      </c>
      <c r="U861">
        <v>61691</v>
      </c>
      <c r="V861">
        <v>0.69699999999999995</v>
      </c>
      <c r="W861">
        <v>0.114</v>
      </c>
      <c r="X861">
        <v>0.58799999999999997</v>
      </c>
      <c r="Y861">
        <v>0.183</v>
      </c>
      <c r="Z861">
        <v>523.56299999999999</v>
      </c>
      <c r="AA861">
        <v>109948.23</v>
      </c>
      <c r="AB861">
        <v>70539.026966000005</v>
      </c>
      <c r="AC861">
        <v>39409.203033999998</v>
      </c>
      <c r="AD861">
        <v>75.271176999999994</v>
      </c>
      <c r="AE861">
        <v>18.3</v>
      </c>
      <c r="AF861">
        <v>524.08656299999996</v>
      </c>
      <c r="AG861">
        <v>73814.661091000002</v>
      </c>
      <c r="AH861">
        <v>36243.517139000003</v>
      </c>
      <c r="AI861">
        <v>69.155592999999996</v>
      </c>
      <c r="AJ861">
        <v>15</v>
      </c>
      <c r="AK861">
        <v>60159.401708999998</v>
      </c>
      <c r="AL861">
        <v>31568.6</v>
      </c>
      <c r="AM861">
        <v>72.272431999999995</v>
      </c>
      <c r="AN861" t="s">
        <v>2626</v>
      </c>
      <c r="AO861" t="s">
        <v>2627</v>
      </c>
      <c r="AR861">
        <v>0</v>
      </c>
      <c r="AS861">
        <v>0</v>
      </c>
      <c r="AT861">
        <v>860</v>
      </c>
    </row>
    <row r="862" spans="1:46" x14ac:dyDescent="0.25">
      <c r="A862">
        <v>51</v>
      </c>
      <c r="B862">
        <v>59</v>
      </c>
      <c r="C862">
        <v>432100</v>
      </c>
      <c r="D862">
        <v>51059432100</v>
      </c>
      <c r="E862">
        <v>4321</v>
      </c>
      <c r="F862" t="s">
        <v>2628</v>
      </c>
      <c r="G862" t="s">
        <v>47</v>
      </c>
      <c r="H862" t="s">
        <v>48</v>
      </c>
      <c r="I862">
        <v>1626534</v>
      </c>
      <c r="J862">
        <v>26065</v>
      </c>
      <c r="K862">
        <v>51059432100</v>
      </c>
      <c r="L862">
        <v>432100</v>
      </c>
      <c r="M862">
        <v>0</v>
      </c>
      <c r="N862">
        <v>432100</v>
      </c>
      <c r="O862">
        <v>90.2</v>
      </c>
      <c r="P862">
        <v>9.5</v>
      </c>
      <c r="Q862">
        <v>0.3</v>
      </c>
      <c r="R862">
        <v>3545</v>
      </c>
      <c r="S862">
        <v>7.3999999999999996E-2</v>
      </c>
      <c r="T862">
        <v>0.113</v>
      </c>
      <c r="U862">
        <v>95972</v>
      </c>
      <c r="V862">
        <v>1.9E-2</v>
      </c>
      <c r="W862">
        <v>7.8E-2</v>
      </c>
      <c r="X862">
        <v>0.73699999999999999</v>
      </c>
      <c r="Y862">
        <v>0.09</v>
      </c>
      <c r="Z862">
        <v>319.05</v>
      </c>
      <c r="AA862">
        <v>67000.5</v>
      </c>
      <c r="AB862">
        <v>62606.001529000001</v>
      </c>
      <c r="AC862">
        <v>4394.4984709999999</v>
      </c>
      <c r="AD862">
        <v>13.773698</v>
      </c>
      <c r="AE862">
        <v>9</v>
      </c>
      <c r="AF862">
        <v>318.73095000000001</v>
      </c>
      <c r="AG862">
        <v>63738.138614000003</v>
      </c>
      <c r="AH862">
        <v>3195.3608859999999</v>
      </c>
      <c r="AI862">
        <v>10.025261</v>
      </c>
      <c r="AJ862">
        <v>7.6</v>
      </c>
      <c r="AK862">
        <v>50380.876577000003</v>
      </c>
      <c r="AL862">
        <v>5957.92</v>
      </c>
      <c r="AM862">
        <v>22.207857000000001</v>
      </c>
      <c r="AN862" t="s">
        <v>2629</v>
      </c>
      <c r="AO862" t="s">
        <v>2630</v>
      </c>
      <c r="AR862">
        <v>0</v>
      </c>
      <c r="AS862">
        <v>0</v>
      </c>
      <c r="AT862">
        <v>861</v>
      </c>
    </row>
    <row r="863" spans="1:46" x14ac:dyDescent="0.25">
      <c r="A863">
        <v>24</v>
      </c>
      <c r="B863">
        <v>33</v>
      </c>
      <c r="C863">
        <v>801211</v>
      </c>
      <c r="D863">
        <v>24033801211</v>
      </c>
      <c r="E863">
        <v>8012.11</v>
      </c>
      <c r="F863" t="s">
        <v>2631</v>
      </c>
      <c r="G863" t="s">
        <v>47</v>
      </c>
      <c r="H863" t="s">
        <v>48</v>
      </c>
      <c r="I863">
        <v>3189889</v>
      </c>
      <c r="J863">
        <v>4422</v>
      </c>
      <c r="K863">
        <v>24033801211</v>
      </c>
      <c r="L863">
        <v>801211</v>
      </c>
      <c r="M863">
        <v>0</v>
      </c>
      <c r="N863">
        <v>801211</v>
      </c>
      <c r="O863">
        <v>90.1</v>
      </c>
      <c r="P863">
        <v>8.6999999999999993</v>
      </c>
      <c r="Q863">
        <v>1.1000000000000001</v>
      </c>
      <c r="R863">
        <v>2960</v>
      </c>
      <c r="S863">
        <v>5.6000000000000001E-2</v>
      </c>
      <c r="T863">
        <v>3.6999999999999998E-2</v>
      </c>
      <c r="U863">
        <v>111250</v>
      </c>
      <c r="V863">
        <v>0.78300000000000003</v>
      </c>
      <c r="W863">
        <v>4.1000000000000002E-2</v>
      </c>
      <c r="X863">
        <v>0.9</v>
      </c>
      <c r="Y863">
        <v>0.11899999999999999</v>
      </c>
      <c r="Z863">
        <v>351.88776000000001</v>
      </c>
      <c r="AA863">
        <v>73896.429600000003</v>
      </c>
      <c r="AB863">
        <v>62993.179456999998</v>
      </c>
      <c r="AC863">
        <v>10903.250142999999</v>
      </c>
      <c r="AD863">
        <v>30.985022000000001</v>
      </c>
      <c r="AE863">
        <v>11.9</v>
      </c>
      <c r="AF863">
        <v>352.24</v>
      </c>
      <c r="AG863">
        <v>63599.942311999999</v>
      </c>
      <c r="AH863">
        <v>10370.457688</v>
      </c>
      <c r="AI863">
        <v>29.441454</v>
      </c>
      <c r="AJ863">
        <v>11.6</v>
      </c>
      <c r="AK863">
        <v>50575.778345999999</v>
      </c>
      <c r="AL863">
        <v>21749.06</v>
      </c>
      <c r="AM863">
        <v>63.149853999999998</v>
      </c>
      <c r="AN863" t="s">
        <v>2632</v>
      </c>
      <c r="AO863" t="s">
        <v>2633</v>
      </c>
      <c r="AR863">
        <v>0</v>
      </c>
      <c r="AS863">
        <v>0</v>
      </c>
      <c r="AT863">
        <v>862</v>
      </c>
    </row>
    <row r="864" spans="1:46" x14ac:dyDescent="0.25">
      <c r="A864">
        <v>51</v>
      </c>
      <c r="B864">
        <v>59</v>
      </c>
      <c r="C864">
        <v>432202</v>
      </c>
      <c r="D864">
        <v>51059432202</v>
      </c>
      <c r="E864">
        <v>4322.0200000000004</v>
      </c>
      <c r="F864" t="s">
        <v>2634</v>
      </c>
      <c r="G864" t="s">
        <v>47</v>
      </c>
      <c r="H864" t="s">
        <v>48</v>
      </c>
      <c r="I864">
        <v>2449120</v>
      </c>
      <c r="J864">
        <v>34374</v>
      </c>
      <c r="K864">
        <v>51059432202</v>
      </c>
      <c r="L864">
        <v>432202</v>
      </c>
      <c r="M864">
        <v>0</v>
      </c>
      <c r="N864">
        <v>432202</v>
      </c>
      <c r="O864">
        <v>94</v>
      </c>
      <c r="P864">
        <v>5.5</v>
      </c>
      <c r="Q864">
        <v>0.5</v>
      </c>
      <c r="R864">
        <v>4600</v>
      </c>
      <c r="S864">
        <v>4.4999999999999998E-2</v>
      </c>
      <c r="T864">
        <v>0.113</v>
      </c>
      <c r="U864">
        <v>96389</v>
      </c>
      <c r="V864">
        <v>9.6000000000000002E-2</v>
      </c>
      <c r="W864">
        <v>0.16700000000000001</v>
      </c>
      <c r="X864">
        <v>0.76300000000000001</v>
      </c>
      <c r="Y864">
        <v>6.6000000000000003E-2</v>
      </c>
      <c r="Z864">
        <v>303.60000000000002</v>
      </c>
      <c r="AA864">
        <v>63756</v>
      </c>
      <c r="AB864">
        <v>58904.706702000003</v>
      </c>
      <c r="AC864">
        <v>4851.2932979999996</v>
      </c>
      <c r="AD864">
        <v>15.979227</v>
      </c>
      <c r="AE864">
        <v>6.6</v>
      </c>
      <c r="AF864">
        <v>303.60000000000002</v>
      </c>
      <c r="AG864">
        <v>59947.854685999999</v>
      </c>
      <c r="AH864">
        <v>3808.1453139999999</v>
      </c>
      <c r="AI864">
        <v>12.543298</v>
      </c>
      <c r="AJ864">
        <v>6.9</v>
      </c>
      <c r="AK864">
        <v>57186.981030000003</v>
      </c>
      <c r="AL864">
        <v>10263.969999999999</v>
      </c>
      <c r="AM864">
        <v>31.955569000000001</v>
      </c>
      <c r="AN864" t="s">
        <v>2635</v>
      </c>
      <c r="AO864" t="s">
        <v>2636</v>
      </c>
      <c r="AR864">
        <v>0</v>
      </c>
      <c r="AS864">
        <v>0</v>
      </c>
      <c r="AT864">
        <v>863</v>
      </c>
    </row>
    <row r="865" spans="1:46" x14ac:dyDescent="0.25">
      <c r="A865">
        <v>51</v>
      </c>
      <c r="B865">
        <v>153</v>
      </c>
      <c r="C865">
        <v>901702</v>
      </c>
      <c r="D865">
        <v>51153901702</v>
      </c>
      <c r="E865">
        <v>9017.02</v>
      </c>
      <c r="F865" t="s">
        <v>2637</v>
      </c>
      <c r="G865" t="s">
        <v>47</v>
      </c>
      <c r="H865" t="s">
        <v>48</v>
      </c>
      <c r="I865">
        <v>1624306</v>
      </c>
      <c r="J865">
        <v>11554</v>
      </c>
      <c r="K865">
        <v>51153901702</v>
      </c>
      <c r="L865">
        <v>901702</v>
      </c>
      <c r="M865">
        <v>0</v>
      </c>
      <c r="N865">
        <v>901702</v>
      </c>
      <c r="O865">
        <v>98.9</v>
      </c>
      <c r="P865">
        <v>1.1000000000000001</v>
      </c>
      <c r="Q865">
        <v>0</v>
      </c>
      <c r="R865">
        <v>3972</v>
      </c>
      <c r="S865">
        <v>5.1999999999999998E-2</v>
      </c>
      <c r="T865">
        <v>0.2</v>
      </c>
      <c r="U865">
        <v>63750</v>
      </c>
      <c r="V865">
        <v>4.4999999999999998E-2</v>
      </c>
      <c r="W865">
        <v>0.53800000000000003</v>
      </c>
      <c r="X865">
        <v>0.71899999999999997</v>
      </c>
      <c r="Y865">
        <v>4.2000000000000003E-2</v>
      </c>
      <c r="Z865">
        <v>166.82400000000001</v>
      </c>
      <c r="AA865">
        <v>35033.040000000001</v>
      </c>
      <c r="AB865">
        <v>6279.1280790000001</v>
      </c>
      <c r="AC865">
        <v>28753.911920999999</v>
      </c>
      <c r="AD865">
        <v>172.36076299999999</v>
      </c>
      <c r="AE865">
        <v>4.2</v>
      </c>
      <c r="AF865">
        <v>166.82400000000001</v>
      </c>
      <c r="AG865">
        <v>14600.068388</v>
      </c>
      <c r="AH865">
        <v>20432.971612000001</v>
      </c>
      <c r="AI865">
        <v>122.48220600000001</v>
      </c>
      <c r="AJ865">
        <v>7.9</v>
      </c>
      <c r="AK865">
        <v>47591.247321000003</v>
      </c>
      <c r="AL865">
        <v>16064.58</v>
      </c>
      <c r="AM865">
        <v>52.996910999999997</v>
      </c>
      <c r="AN865" t="s">
        <v>2638</v>
      </c>
      <c r="AO865" t="s">
        <v>2639</v>
      </c>
      <c r="AR865">
        <v>0</v>
      </c>
      <c r="AS865">
        <v>0</v>
      </c>
      <c r="AT865">
        <v>864</v>
      </c>
    </row>
    <row r="866" spans="1:46" x14ac:dyDescent="0.25">
      <c r="A866">
        <v>51</v>
      </c>
      <c r="B866">
        <v>59</v>
      </c>
      <c r="C866">
        <v>420503</v>
      </c>
      <c r="D866">
        <v>51059420503</v>
      </c>
      <c r="E866">
        <v>4205.03</v>
      </c>
      <c r="F866" t="s">
        <v>2640</v>
      </c>
      <c r="G866" t="s">
        <v>47</v>
      </c>
      <c r="H866" t="s">
        <v>48</v>
      </c>
      <c r="I866">
        <v>744646</v>
      </c>
      <c r="J866">
        <v>0</v>
      </c>
      <c r="K866">
        <v>51059420503</v>
      </c>
      <c r="L866">
        <v>420503</v>
      </c>
      <c r="M866">
        <v>0</v>
      </c>
      <c r="N866">
        <v>420503</v>
      </c>
      <c r="O866">
        <v>68.8</v>
      </c>
      <c r="P866">
        <v>31.3</v>
      </c>
      <c r="Q866">
        <v>0</v>
      </c>
      <c r="R866">
        <v>2738</v>
      </c>
      <c r="S866">
        <v>3.1E-2</v>
      </c>
      <c r="T866">
        <v>9.7000000000000003E-2</v>
      </c>
      <c r="U866">
        <v>82706</v>
      </c>
      <c r="V866">
        <v>0.223</v>
      </c>
      <c r="W866">
        <v>0.25800000000000001</v>
      </c>
      <c r="X866">
        <v>0.39200000000000002</v>
      </c>
      <c r="Y866">
        <v>9.6000000000000002E-2</v>
      </c>
      <c r="Z866">
        <v>263.11084799999998</v>
      </c>
      <c r="AA866">
        <v>55253.278079999996</v>
      </c>
      <c r="AB866">
        <v>36498.860895999998</v>
      </c>
      <c r="AC866">
        <v>18754.417184000002</v>
      </c>
      <c r="AD866">
        <v>71.279527999999999</v>
      </c>
      <c r="AE866">
        <v>9.6</v>
      </c>
      <c r="AF866">
        <v>262.84800000000001</v>
      </c>
      <c r="AG866">
        <v>36700.991532</v>
      </c>
      <c r="AH866">
        <v>18497.088468000002</v>
      </c>
      <c r="AI866">
        <v>70.371806000000007</v>
      </c>
      <c r="AJ866">
        <v>11.7</v>
      </c>
      <c r="AK866">
        <v>39717.999663000002</v>
      </c>
      <c r="AL866">
        <v>19446.560000000001</v>
      </c>
      <c r="AM866">
        <v>69.024051999999998</v>
      </c>
      <c r="AN866" t="s">
        <v>2641</v>
      </c>
      <c r="AO866" t="s">
        <v>2642</v>
      </c>
      <c r="AR866">
        <v>0</v>
      </c>
      <c r="AS866">
        <v>0</v>
      </c>
      <c r="AT866">
        <v>865</v>
      </c>
    </row>
    <row r="867" spans="1:46" x14ac:dyDescent="0.25">
      <c r="A867">
        <v>51</v>
      </c>
      <c r="B867">
        <v>59</v>
      </c>
      <c r="C867">
        <v>420202</v>
      </c>
      <c r="D867">
        <v>51059420202</v>
      </c>
      <c r="E867">
        <v>4202.0200000000004</v>
      </c>
      <c r="F867" t="s">
        <v>2643</v>
      </c>
      <c r="G867" t="s">
        <v>47</v>
      </c>
      <c r="H867" t="s">
        <v>48</v>
      </c>
      <c r="I867">
        <v>653619</v>
      </c>
      <c r="J867">
        <v>389</v>
      </c>
      <c r="K867">
        <v>51059420202</v>
      </c>
      <c r="L867">
        <v>420202</v>
      </c>
      <c r="M867">
        <v>0</v>
      </c>
      <c r="N867">
        <v>420202</v>
      </c>
      <c r="O867">
        <v>80.3</v>
      </c>
      <c r="P867">
        <v>19.7</v>
      </c>
      <c r="Q867">
        <v>0</v>
      </c>
      <c r="R867">
        <v>2115</v>
      </c>
      <c r="S867">
        <v>0.09</v>
      </c>
      <c r="T867">
        <v>5.0999999999999997E-2</v>
      </c>
      <c r="U867">
        <v>101420</v>
      </c>
      <c r="V867">
        <v>0.26</v>
      </c>
      <c r="W867">
        <v>0.16800000000000001</v>
      </c>
      <c r="X867">
        <v>0.441</v>
      </c>
      <c r="Y867">
        <v>0.124</v>
      </c>
      <c r="Z867">
        <v>262.26</v>
      </c>
      <c r="AA867">
        <v>55074.6</v>
      </c>
      <c r="AB867">
        <v>32555.847304999999</v>
      </c>
      <c r="AC867">
        <v>22518.752694999999</v>
      </c>
      <c r="AD867">
        <v>85.864228999999995</v>
      </c>
      <c r="AE867">
        <v>12.4</v>
      </c>
      <c r="AF867">
        <v>262.26</v>
      </c>
      <c r="AG867">
        <v>35374.061448</v>
      </c>
      <c r="AH867">
        <v>19700.538552000002</v>
      </c>
      <c r="AI867">
        <v>75.118350000000007</v>
      </c>
      <c r="AJ867">
        <v>11.6</v>
      </c>
      <c r="AK867">
        <v>38277.487090000002</v>
      </c>
      <c r="AL867">
        <v>13633.67</v>
      </c>
      <c r="AM867">
        <v>55.153291000000003</v>
      </c>
      <c r="AN867" t="s">
        <v>2644</v>
      </c>
      <c r="AO867" t="s">
        <v>2645</v>
      </c>
      <c r="AR867">
        <v>0</v>
      </c>
      <c r="AS867">
        <v>0</v>
      </c>
      <c r="AT867">
        <v>866</v>
      </c>
    </row>
    <row r="868" spans="1:46" x14ac:dyDescent="0.25">
      <c r="A868">
        <v>51</v>
      </c>
      <c r="B868">
        <v>510</v>
      </c>
      <c r="C868">
        <v>202002</v>
      </c>
      <c r="D868">
        <v>51510202002</v>
      </c>
      <c r="E868">
        <v>2020.02</v>
      </c>
      <c r="F868" t="s">
        <v>2646</v>
      </c>
      <c r="G868" t="s">
        <v>47</v>
      </c>
      <c r="H868" t="s">
        <v>48</v>
      </c>
      <c r="I868">
        <v>618984</v>
      </c>
      <c r="J868">
        <v>418283</v>
      </c>
      <c r="K868">
        <v>51510202002</v>
      </c>
      <c r="L868">
        <v>202002</v>
      </c>
      <c r="M868">
        <v>0</v>
      </c>
      <c r="N868">
        <v>202002</v>
      </c>
      <c r="O868">
        <v>78.2</v>
      </c>
      <c r="P868">
        <v>18.5</v>
      </c>
      <c r="Q868">
        <v>3.3</v>
      </c>
      <c r="R868">
        <v>2142</v>
      </c>
      <c r="S868">
        <v>7.3999999999999996E-2</v>
      </c>
      <c r="T868">
        <v>2.1000000000000001E-2</v>
      </c>
      <c r="U868">
        <v>102625</v>
      </c>
      <c r="V868">
        <v>3.7999999999999999E-2</v>
      </c>
      <c r="W868">
        <v>4.4999999999999998E-2</v>
      </c>
      <c r="X868">
        <v>0.47399999999999998</v>
      </c>
      <c r="Y868">
        <v>0.105</v>
      </c>
      <c r="Z868">
        <v>224.91</v>
      </c>
      <c r="AA868">
        <v>47231.1</v>
      </c>
      <c r="AB868">
        <v>31604.179691000001</v>
      </c>
      <c r="AC868">
        <v>15626.920308999999</v>
      </c>
      <c r="AD868">
        <v>69.480771000000004</v>
      </c>
      <c r="AE868">
        <v>10.5</v>
      </c>
      <c r="AF868">
        <v>224.91</v>
      </c>
      <c r="AG868">
        <v>31420.680434999998</v>
      </c>
      <c r="AH868">
        <v>15810.419565</v>
      </c>
      <c r="AI868">
        <v>70.29665</v>
      </c>
      <c r="AJ868">
        <v>9.1999999999999993</v>
      </c>
      <c r="AK868">
        <v>26029.645263999999</v>
      </c>
      <c r="AL868">
        <v>17073.27</v>
      </c>
      <c r="AM868">
        <v>83.182013999999995</v>
      </c>
      <c r="AN868" t="s">
        <v>2647</v>
      </c>
      <c r="AO868" t="s">
        <v>2648</v>
      </c>
      <c r="AR868">
        <v>0</v>
      </c>
      <c r="AS868">
        <v>0</v>
      </c>
      <c r="AT868">
        <v>867</v>
      </c>
    </row>
    <row r="869" spans="1:46" x14ac:dyDescent="0.25">
      <c r="A869">
        <v>24</v>
      </c>
      <c r="B869">
        <v>33</v>
      </c>
      <c r="C869">
        <v>800704</v>
      </c>
      <c r="D869">
        <v>24033800704</v>
      </c>
      <c r="E869">
        <v>8007.04</v>
      </c>
      <c r="F869" t="s">
        <v>2649</v>
      </c>
      <c r="G869" t="s">
        <v>47</v>
      </c>
      <c r="H869" t="s">
        <v>48</v>
      </c>
      <c r="I869">
        <v>8604211</v>
      </c>
      <c r="J869">
        <v>0</v>
      </c>
      <c r="K869">
        <v>24033800704</v>
      </c>
      <c r="L869">
        <v>800704</v>
      </c>
      <c r="M869">
        <v>0</v>
      </c>
      <c r="N869">
        <v>800704</v>
      </c>
      <c r="O869">
        <v>88.6</v>
      </c>
      <c r="P869">
        <v>11.2</v>
      </c>
      <c r="Q869">
        <v>0.2</v>
      </c>
      <c r="R869">
        <v>4966</v>
      </c>
      <c r="S869">
        <v>5.8999999999999997E-2</v>
      </c>
      <c r="T869">
        <v>1.7999999999999999E-2</v>
      </c>
      <c r="U869">
        <v>93000</v>
      </c>
      <c r="V869">
        <v>0.85799999999999998</v>
      </c>
      <c r="W869">
        <v>1.2999999999999999E-2</v>
      </c>
      <c r="X869">
        <v>0.69499999999999995</v>
      </c>
      <c r="Y869">
        <v>0.154</v>
      </c>
      <c r="Z869">
        <v>764.76400000000001</v>
      </c>
      <c r="AA869">
        <v>160600.44</v>
      </c>
      <c r="AB869">
        <v>156257.269711</v>
      </c>
      <c r="AC869">
        <v>4343.1702889999997</v>
      </c>
      <c r="AD869">
        <v>5.6790989999999999</v>
      </c>
      <c r="AE869">
        <v>15.4</v>
      </c>
      <c r="AF869">
        <v>763.999236</v>
      </c>
      <c r="AG869">
        <v>155249.45960100001</v>
      </c>
      <c r="AH869">
        <v>5190.3799589999999</v>
      </c>
      <c r="AI869">
        <v>6.793698</v>
      </c>
      <c r="AJ869">
        <v>13.8</v>
      </c>
      <c r="AK869">
        <v>142641.030302</v>
      </c>
      <c r="AL869">
        <v>3012.45</v>
      </c>
      <c r="AM869">
        <v>4.3432839999999997</v>
      </c>
      <c r="AN869" t="s">
        <v>2650</v>
      </c>
      <c r="AO869" t="s">
        <v>2651</v>
      </c>
      <c r="AR869">
        <v>0</v>
      </c>
      <c r="AS869">
        <v>0</v>
      </c>
      <c r="AT869">
        <v>868</v>
      </c>
    </row>
    <row r="870" spans="1:46" x14ac:dyDescent="0.25">
      <c r="A870">
        <v>51</v>
      </c>
      <c r="B870">
        <v>59</v>
      </c>
      <c r="C870">
        <v>420600</v>
      </c>
      <c r="D870">
        <v>51059420600</v>
      </c>
      <c r="E870">
        <v>4206</v>
      </c>
      <c r="F870" t="s">
        <v>2652</v>
      </c>
      <c r="G870" t="s">
        <v>47</v>
      </c>
      <c r="H870" t="s">
        <v>48</v>
      </c>
      <c r="I870">
        <v>1372246</v>
      </c>
      <c r="J870">
        <v>4275</v>
      </c>
      <c r="K870">
        <v>51059420600</v>
      </c>
      <c r="L870">
        <v>420600</v>
      </c>
      <c r="M870">
        <v>0</v>
      </c>
      <c r="N870">
        <v>420600</v>
      </c>
      <c r="O870">
        <v>65.599999999999994</v>
      </c>
      <c r="P870">
        <v>33.9</v>
      </c>
      <c r="Q870">
        <v>0.5</v>
      </c>
      <c r="R870">
        <v>4408</v>
      </c>
      <c r="S870">
        <v>7.4999999999999997E-2</v>
      </c>
      <c r="T870">
        <v>9.5000000000000001E-2</v>
      </c>
      <c r="U870">
        <v>87125</v>
      </c>
      <c r="V870">
        <v>0.161</v>
      </c>
      <c r="W870">
        <v>0.27900000000000003</v>
      </c>
      <c r="X870">
        <v>0.53100000000000003</v>
      </c>
      <c r="Y870">
        <v>9.5000000000000001E-2</v>
      </c>
      <c r="Z870">
        <v>418.76</v>
      </c>
      <c r="AA870">
        <v>87939.6</v>
      </c>
      <c r="AB870">
        <v>59905.848325999999</v>
      </c>
      <c r="AC870">
        <v>28033.751673999999</v>
      </c>
      <c r="AD870">
        <v>66.944674000000006</v>
      </c>
      <c r="AE870">
        <v>9.5</v>
      </c>
      <c r="AF870">
        <v>418.34124000000003</v>
      </c>
      <c r="AG870">
        <v>60035.269362999999</v>
      </c>
      <c r="AH870">
        <v>27816.391037000001</v>
      </c>
      <c r="AI870">
        <v>66.492108000000002</v>
      </c>
      <c r="AJ870">
        <v>8.4</v>
      </c>
      <c r="AK870">
        <v>53986.625648000001</v>
      </c>
      <c r="AL870">
        <v>25216.97</v>
      </c>
      <c r="AM870">
        <v>66.860150000000004</v>
      </c>
      <c r="AN870" t="s">
        <v>2653</v>
      </c>
      <c r="AO870" t="s">
        <v>2654</v>
      </c>
      <c r="AR870">
        <v>0</v>
      </c>
      <c r="AS870">
        <v>0</v>
      </c>
      <c r="AT870">
        <v>869</v>
      </c>
    </row>
    <row r="871" spans="1:46" x14ac:dyDescent="0.25">
      <c r="A871">
        <v>51</v>
      </c>
      <c r="B871">
        <v>59</v>
      </c>
      <c r="C871">
        <v>430600</v>
      </c>
      <c r="D871">
        <v>51059430600</v>
      </c>
      <c r="E871">
        <v>4306</v>
      </c>
      <c r="F871" t="s">
        <v>2655</v>
      </c>
      <c r="G871" t="s">
        <v>47</v>
      </c>
      <c r="H871" t="s">
        <v>48</v>
      </c>
      <c r="I871">
        <v>2632442</v>
      </c>
      <c r="J871">
        <v>4914</v>
      </c>
      <c r="K871">
        <v>51059430600</v>
      </c>
      <c r="L871">
        <v>430600</v>
      </c>
      <c r="M871">
        <v>0</v>
      </c>
      <c r="N871">
        <v>430600</v>
      </c>
      <c r="O871">
        <v>83.5</v>
      </c>
      <c r="P871">
        <v>12.5</v>
      </c>
      <c r="Q871">
        <v>4.2</v>
      </c>
      <c r="R871">
        <v>7195</v>
      </c>
      <c r="S871">
        <v>9.6000000000000002E-2</v>
      </c>
      <c r="T871">
        <v>0.108</v>
      </c>
      <c r="U871">
        <v>84804</v>
      </c>
      <c r="V871">
        <v>6.0999999999999999E-2</v>
      </c>
      <c r="W871">
        <v>0.45800000000000002</v>
      </c>
      <c r="X871">
        <v>0.629</v>
      </c>
      <c r="Y871">
        <v>6.4000000000000001E-2</v>
      </c>
      <c r="Z871">
        <v>461.40096</v>
      </c>
      <c r="AA871">
        <v>96894.2016</v>
      </c>
      <c r="AB871">
        <v>85513.142856000006</v>
      </c>
      <c r="AC871">
        <v>11381.058744</v>
      </c>
      <c r="AD871">
        <v>24.666308999999998</v>
      </c>
      <c r="AE871">
        <v>6.4</v>
      </c>
      <c r="AF871">
        <v>460.01952</v>
      </c>
      <c r="AG871">
        <v>85520.983351999996</v>
      </c>
      <c r="AH871">
        <v>11083.115847999999</v>
      </c>
      <c r="AI871">
        <v>24.092707999999998</v>
      </c>
      <c r="AJ871">
        <v>9.1999999999999993</v>
      </c>
      <c r="AK871">
        <v>99375.185941999996</v>
      </c>
      <c r="AL871">
        <v>52190.21</v>
      </c>
      <c r="AM871">
        <v>72.311655000000002</v>
      </c>
      <c r="AN871" t="s">
        <v>2656</v>
      </c>
      <c r="AO871" t="s">
        <v>2657</v>
      </c>
      <c r="AR871">
        <v>0</v>
      </c>
      <c r="AS871">
        <v>0</v>
      </c>
      <c r="AT871">
        <v>870</v>
      </c>
    </row>
    <row r="872" spans="1:46" x14ac:dyDescent="0.25">
      <c r="A872">
        <v>51</v>
      </c>
      <c r="B872">
        <v>153</v>
      </c>
      <c r="C872">
        <v>901411</v>
      </c>
      <c r="D872">
        <v>51153901411</v>
      </c>
      <c r="E872">
        <v>9014.11</v>
      </c>
      <c r="F872" t="s">
        <v>2658</v>
      </c>
      <c r="G872" t="s">
        <v>47</v>
      </c>
      <c r="H872" t="s">
        <v>48</v>
      </c>
      <c r="I872">
        <v>10278316</v>
      </c>
      <c r="J872">
        <v>1839169</v>
      </c>
      <c r="K872">
        <v>51153901411</v>
      </c>
      <c r="L872">
        <v>901411</v>
      </c>
      <c r="M872">
        <v>0</v>
      </c>
      <c r="N872">
        <v>901411</v>
      </c>
      <c r="O872">
        <v>96.7</v>
      </c>
      <c r="P872">
        <v>3.3</v>
      </c>
      <c r="Q872">
        <v>0</v>
      </c>
      <c r="R872">
        <v>6028</v>
      </c>
      <c r="S872">
        <v>5.0999999999999997E-2</v>
      </c>
      <c r="T872">
        <v>3.3000000000000002E-2</v>
      </c>
      <c r="U872">
        <v>146313</v>
      </c>
      <c r="V872">
        <v>0.108</v>
      </c>
      <c r="W872">
        <v>9.7000000000000003E-2</v>
      </c>
      <c r="X872">
        <v>0.90100000000000002</v>
      </c>
      <c r="Y872">
        <v>3.6999999999999998E-2</v>
      </c>
      <c r="Z872">
        <v>223.036</v>
      </c>
      <c r="AA872">
        <v>46837.56</v>
      </c>
      <c r="AB872">
        <v>41643.568862</v>
      </c>
      <c r="AC872">
        <v>5193.9911380000003</v>
      </c>
      <c r="AD872">
        <v>23.287680999999999</v>
      </c>
      <c r="AE872">
        <v>3.7</v>
      </c>
      <c r="AF872">
        <v>223.036</v>
      </c>
      <c r="AG872">
        <v>43020.976973999997</v>
      </c>
      <c r="AH872">
        <v>3816.5830259999998</v>
      </c>
      <c r="AI872">
        <v>17.11196</v>
      </c>
      <c r="AJ872">
        <v>2.8</v>
      </c>
      <c r="AK872">
        <v>31916.661024000001</v>
      </c>
      <c r="AL872">
        <v>1616.98</v>
      </c>
      <c r="AM872">
        <v>10.12612</v>
      </c>
      <c r="AN872" t="s">
        <v>2659</v>
      </c>
      <c r="AO872" t="s">
        <v>2660</v>
      </c>
      <c r="AR872">
        <v>0</v>
      </c>
      <c r="AS872">
        <v>0</v>
      </c>
      <c r="AT872">
        <v>871</v>
      </c>
    </row>
    <row r="873" spans="1:46" x14ac:dyDescent="0.25">
      <c r="A873">
        <v>51</v>
      </c>
      <c r="B873">
        <v>59</v>
      </c>
      <c r="C873">
        <v>432201</v>
      </c>
      <c r="D873">
        <v>51059432201</v>
      </c>
      <c r="E873">
        <v>4322.01</v>
      </c>
      <c r="F873" t="s">
        <v>2661</v>
      </c>
      <c r="G873" t="s">
        <v>47</v>
      </c>
      <c r="H873" t="s">
        <v>48</v>
      </c>
      <c r="I873">
        <v>579704</v>
      </c>
      <c r="J873">
        <v>7469</v>
      </c>
      <c r="K873">
        <v>51059432201</v>
      </c>
      <c r="L873">
        <v>432201</v>
      </c>
      <c r="M873">
        <v>0</v>
      </c>
      <c r="N873">
        <v>432201</v>
      </c>
      <c r="O873">
        <v>92.3</v>
      </c>
      <c r="P873">
        <v>7.4</v>
      </c>
      <c r="Q873">
        <v>0.4</v>
      </c>
      <c r="R873">
        <v>2542</v>
      </c>
      <c r="S873">
        <v>4.5999999999999999E-2</v>
      </c>
      <c r="T873">
        <v>3.1E-2</v>
      </c>
      <c r="U873">
        <v>78382</v>
      </c>
      <c r="V873">
        <v>6.3E-2</v>
      </c>
      <c r="W873">
        <v>0.245</v>
      </c>
      <c r="X873">
        <v>0.53200000000000003</v>
      </c>
      <c r="Y873">
        <v>6.8000000000000005E-2</v>
      </c>
      <c r="Z873">
        <v>173.02885599999999</v>
      </c>
      <c r="AA873">
        <v>36336.059759999996</v>
      </c>
      <c r="AB873">
        <v>33922.518193000004</v>
      </c>
      <c r="AC873">
        <v>2413.5415670000002</v>
      </c>
      <c r="AD873">
        <v>13.948781</v>
      </c>
      <c r="AE873">
        <v>6.8</v>
      </c>
      <c r="AF873">
        <v>172.683144</v>
      </c>
      <c r="AG873">
        <v>34503.633544999997</v>
      </c>
      <c r="AH873">
        <v>1759.826695</v>
      </c>
      <c r="AI873">
        <v>10.191074</v>
      </c>
      <c r="AJ873">
        <v>6.9</v>
      </c>
      <c r="AK873">
        <v>27529.025997000001</v>
      </c>
      <c r="AL873">
        <v>4508.3599999999997</v>
      </c>
      <c r="AM873">
        <v>29.55161</v>
      </c>
      <c r="AN873" t="s">
        <v>2662</v>
      </c>
      <c r="AO873" t="s">
        <v>2663</v>
      </c>
      <c r="AR873">
        <v>0</v>
      </c>
      <c r="AS873">
        <v>0</v>
      </c>
      <c r="AT873">
        <v>872</v>
      </c>
    </row>
    <row r="874" spans="1:46" x14ac:dyDescent="0.25">
      <c r="A874">
        <v>51</v>
      </c>
      <c r="B874">
        <v>59</v>
      </c>
      <c r="C874">
        <v>430902</v>
      </c>
      <c r="D874">
        <v>51059430902</v>
      </c>
      <c r="E874">
        <v>4309.0200000000004</v>
      </c>
      <c r="F874" t="s">
        <v>2664</v>
      </c>
      <c r="G874" t="s">
        <v>47</v>
      </c>
      <c r="H874" t="s">
        <v>48</v>
      </c>
      <c r="I874">
        <v>1994778</v>
      </c>
      <c r="J874">
        <v>565</v>
      </c>
      <c r="K874">
        <v>51059430902</v>
      </c>
      <c r="L874">
        <v>430902</v>
      </c>
      <c r="M874">
        <v>0</v>
      </c>
      <c r="N874">
        <v>430902</v>
      </c>
      <c r="O874">
        <v>93.4</v>
      </c>
      <c r="P874">
        <v>3.5</v>
      </c>
      <c r="Q874">
        <v>3.1</v>
      </c>
      <c r="R874">
        <v>3556</v>
      </c>
      <c r="S874">
        <v>0.05</v>
      </c>
      <c r="T874">
        <v>2.1000000000000001E-2</v>
      </c>
      <c r="U874">
        <v>112650</v>
      </c>
      <c r="V874">
        <v>0.06</v>
      </c>
      <c r="W874">
        <v>0.16700000000000001</v>
      </c>
      <c r="X874">
        <v>0.872</v>
      </c>
      <c r="Y874">
        <v>3.4000000000000002E-2</v>
      </c>
      <c r="Z874">
        <v>120.904</v>
      </c>
      <c r="AA874">
        <v>25389.84</v>
      </c>
      <c r="AB874">
        <v>22792.722554</v>
      </c>
      <c r="AC874">
        <v>2597.1174460000002</v>
      </c>
      <c r="AD874">
        <v>21.480823000000001</v>
      </c>
      <c r="AE874">
        <v>3.4</v>
      </c>
      <c r="AF874">
        <v>120.904</v>
      </c>
      <c r="AG874">
        <v>23080.688555000001</v>
      </c>
      <c r="AH874">
        <v>2309.151445</v>
      </c>
      <c r="AI874">
        <v>19.099049000000001</v>
      </c>
      <c r="AJ874">
        <v>2.9</v>
      </c>
      <c r="AK874">
        <v>16477.861781</v>
      </c>
      <c r="AL874">
        <v>3485.16</v>
      </c>
      <c r="AM874">
        <v>36.661951000000002</v>
      </c>
      <c r="AN874" t="s">
        <v>2665</v>
      </c>
      <c r="AO874" t="s">
        <v>2666</v>
      </c>
      <c r="AR874">
        <v>0</v>
      </c>
      <c r="AS874">
        <v>0</v>
      </c>
      <c r="AT874">
        <v>873</v>
      </c>
    </row>
    <row r="875" spans="1:46" x14ac:dyDescent="0.25">
      <c r="A875">
        <v>51</v>
      </c>
      <c r="B875">
        <v>59</v>
      </c>
      <c r="C875">
        <v>420201</v>
      </c>
      <c r="D875">
        <v>51059420201</v>
      </c>
      <c r="E875">
        <v>4202.01</v>
      </c>
      <c r="F875" t="s">
        <v>2667</v>
      </c>
      <c r="G875" t="s">
        <v>47</v>
      </c>
      <c r="H875" t="s">
        <v>48</v>
      </c>
      <c r="I875">
        <v>1908396</v>
      </c>
      <c r="J875">
        <v>3775</v>
      </c>
      <c r="K875">
        <v>51059420201</v>
      </c>
      <c r="L875">
        <v>420201</v>
      </c>
      <c r="M875">
        <v>0</v>
      </c>
      <c r="N875">
        <v>420201</v>
      </c>
      <c r="O875">
        <v>89.5</v>
      </c>
      <c r="P875">
        <v>9</v>
      </c>
      <c r="Q875">
        <v>1.4</v>
      </c>
      <c r="R875">
        <v>3682</v>
      </c>
      <c r="S875">
        <v>0.04</v>
      </c>
      <c r="T875">
        <v>2.8000000000000001E-2</v>
      </c>
      <c r="U875">
        <v>121875</v>
      </c>
      <c r="V875">
        <v>0.183</v>
      </c>
      <c r="W875">
        <v>0.12</v>
      </c>
      <c r="X875">
        <v>0.875</v>
      </c>
      <c r="Y875">
        <v>4.3999999999999997E-2</v>
      </c>
      <c r="Z875">
        <v>161.845992</v>
      </c>
      <c r="AA875">
        <v>33987.658320000002</v>
      </c>
      <c r="AB875">
        <v>18603.15467</v>
      </c>
      <c r="AC875">
        <v>15384.503650000001</v>
      </c>
      <c r="AD875">
        <v>95.056438999999997</v>
      </c>
      <c r="AE875">
        <v>4.4000000000000004</v>
      </c>
      <c r="AF875">
        <v>162.00800000000001</v>
      </c>
      <c r="AG875">
        <v>19524.736862000002</v>
      </c>
      <c r="AH875">
        <v>14496.943138000001</v>
      </c>
      <c r="AI875">
        <v>89.482883999999999</v>
      </c>
      <c r="AJ875">
        <v>4.7</v>
      </c>
      <c r="AK875">
        <v>30625.480252000001</v>
      </c>
      <c r="AL875">
        <v>7936.61</v>
      </c>
      <c r="AM875">
        <v>43.220897000000001</v>
      </c>
      <c r="AN875" t="s">
        <v>2668</v>
      </c>
      <c r="AO875" t="s">
        <v>2669</v>
      </c>
      <c r="AR875">
        <v>0</v>
      </c>
      <c r="AS875">
        <v>0</v>
      </c>
      <c r="AT875">
        <v>874</v>
      </c>
    </row>
    <row r="876" spans="1:46" x14ac:dyDescent="0.25">
      <c r="A876">
        <v>51</v>
      </c>
      <c r="B876">
        <v>59</v>
      </c>
      <c r="C876">
        <v>430802</v>
      </c>
      <c r="D876">
        <v>51059430802</v>
      </c>
      <c r="E876">
        <v>4308.0200000000004</v>
      </c>
      <c r="F876" t="s">
        <v>2670</v>
      </c>
      <c r="G876" t="s">
        <v>47</v>
      </c>
      <c r="H876" t="s">
        <v>48</v>
      </c>
      <c r="I876">
        <v>2001310</v>
      </c>
      <c r="J876">
        <v>16262</v>
      </c>
      <c r="K876">
        <v>51059430802</v>
      </c>
      <c r="L876">
        <v>430802</v>
      </c>
      <c r="M876">
        <v>0</v>
      </c>
      <c r="N876">
        <v>430802</v>
      </c>
      <c r="O876">
        <v>88.9</v>
      </c>
      <c r="P876">
        <v>9</v>
      </c>
      <c r="Q876">
        <v>2.1</v>
      </c>
      <c r="R876">
        <v>3963</v>
      </c>
      <c r="S876">
        <v>0.04</v>
      </c>
      <c r="T876">
        <v>7.0000000000000001E-3</v>
      </c>
      <c r="U876">
        <v>84547</v>
      </c>
      <c r="V876">
        <v>0.125</v>
      </c>
      <c r="W876">
        <v>0.14499999999999999</v>
      </c>
      <c r="X876">
        <v>0.71399999999999997</v>
      </c>
      <c r="Y876">
        <v>0.06</v>
      </c>
      <c r="Z876">
        <v>237.78</v>
      </c>
      <c r="AA876">
        <v>49933.8</v>
      </c>
      <c r="AB876">
        <v>43533.734207000001</v>
      </c>
      <c r="AC876">
        <v>6400.0657929999998</v>
      </c>
      <c r="AD876">
        <v>26.915913</v>
      </c>
      <c r="AE876">
        <v>6</v>
      </c>
      <c r="AF876">
        <v>237.78</v>
      </c>
      <c r="AG876">
        <v>44348.540202999997</v>
      </c>
      <c r="AH876">
        <v>5585.2597969999997</v>
      </c>
      <c r="AI876">
        <v>23.489191000000002</v>
      </c>
      <c r="AJ876">
        <v>6.1</v>
      </c>
      <c r="AK876">
        <v>41908.153251000003</v>
      </c>
      <c r="AL876">
        <v>10407.89</v>
      </c>
      <c r="AM876">
        <v>41.777937000000001</v>
      </c>
      <c r="AN876" t="s">
        <v>2671</v>
      </c>
      <c r="AO876" t="s">
        <v>2672</v>
      </c>
      <c r="AR876">
        <v>0</v>
      </c>
      <c r="AS876">
        <v>0</v>
      </c>
      <c r="AT876">
        <v>875</v>
      </c>
    </row>
    <row r="877" spans="1:46" x14ac:dyDescent="0.25">
      <c r="A877">
        <v>51</v>
      </c>
      <c r="B877">
        <v>59</v>
      </c>
      <c r="C877">
        <v>430700</v>
      </c>
      <c r="D877">
        <v>51059430700</v>
      </c>
      <c r="E877">
        <v>4307</v>
      </c>
      <c r="F877" t="s">
        <v>2673</v>
      </c>
      <c r="G877" t="s">
        <v>47</v>
      </c>
      <c r="H877" t="s">
        <v>48</v>
      </c>
      <c r="I877">
        <v>2580330</v>
      </c>
      <c r="J877">
        <v>32644</v>
      </c>
      <c r="K877">
        <v>51059430700</v>
      </c>
      <c r="L877">
        <v>430700</v>
      </c>
      <c r="M877">
        <v>0</v>
      </c>
      <c r="N877">
        <v>430700</v>
      </c>
      <c r="O877">
        <v>96.6</v>
      </c>
      <c r="P877">
        <v>1.8</v>
      </c>
      <c r="Q877">
        <v>1.6</v>
      </c>
      <c r="R877">
        <v>3054</v>
      </c>
      <c r="S877">
        <v>7.5999999999999998E-2</v>
      </c>
      <c r="T877">
        <v>2.5999999999999999E-2</v>
      </c>
      <c r="U877">
        <v>96513</v>
      </c>
      <c r="V877">
        <v>5.0999999999999997E-2</v>
      </c>
      <c r="W877">
        <v>0.29099999999999998</v>
      </c>
      <c r="X877">
        <v>0.92700000000000005</v>
      </c>
      <c r="Y877">
        <v>2.9000000000000001E-2</v>
      </c>
      <c r="Z877">
        <v>88.566000000000003</v>
      </c>
      <c r="AA877">
        <v>18598.86</v>
      </c>
      <c r="AB877">
        <v>16119.214094000001</v>
      </c>
      <c r="AC877">
        <v>2479.6459060000002</v>
      </c>
      <c r="AD877">
        <v>27.997717999999999</v>
      </c>
      <c r="AE877">
        <v>2.9</v>
      </c>
      <c r="AF877">
        <v>88.477434000000002</v>
      </c>
      <c r="AG877">
        <v>16414.608716999999</v>
      </c>
      <c r="AH877">
        <v>2165.652423</v>
      </c>
      <c r="AI877">
        <v>24.476890000000001</v>
      </c>
      <c r="AJ877">
        <v>4.2</v>
      </c>
      <c r="AK877">
        <v>19018.143330999999</v>
      </c>
      <c r="AL877">
        <v>5942.46</v>
      </c>
      <c r="AM877">
        <v>49.995426999999999</v>
      </c>
      <c r="AN877" t="s">
        <v>2674</v>
      </c>
      <c r="AO877" t="s">
        <v>2675</v>
      </c>
      <c r="AR877">
        <v>0</v>
      </c>
      <c r="AS877">
        <v>0</v>
      </c>
      <c r="AT877">
        <v>876</v>
      </c>
    </row>
    <row r="878" spans="1:46" x14ac:dyDescent="0.25">
      <c r="A878">
        <v>51</v>
      </c>
      <c r="B878">
        <v>153</v>
      </c>
      <c r="C878">
        <v>901601</v>
      </c>
      <c r="D878">
        <v>51153901601</v>
      </c>
      <c r="E878">
        <v>9016.01</v>
      </c>
      <c r="F878" t="s">
        <v>2676</v>
      </c>
      <c r="G878" t="s">
        <v>47</v>
      </c>
      <c r="H878" t="s">
        <v>48</v>
      </c>
      <c r="I878">
        <v>2249502</v>
      </c>
      <c r="J878">
        <v>0</v>
      </c>
      <c r="K878">
        <v>51153901601</v>
      </c>
      <c r="L878">
        <v>901601</v>
      </c>
      <c r="M878">
        <v>0</v>
      </c>
      <c r="N878">
        <v>901601</v>
      </c>
      <c r="O878">
        <v>97.8</v>
      </c>
      <c r="P878">
        <v>2.2999999999999998</v>
      </c>
      <c r="Q878">
        <v>0</v>
      </c>
      <c r="R878">
        <v>3626</v>
      </c>
      <c r="S878">
        <v>7.0999999999999994E-2</v>
      </c>
      <c r="T878">
        <v>5.2999999999999999E-2</v>
      </c>
      <c r="U878">
        <v>75673</v>
      </c>
      <c r="V878">
        <v>0.09</v>
      </c>
      <c r="W878">
        <v>0.36699999999999999</v>
      </c>
      <c r="X878">
        <v>0.749</v>
      </c>
      <c r="Y878">
        <v>4.8000000000000001E-2</v>
      </c>
      <c r="Z878">
        <v>174.222048</v>
      </c>
      <c r="AA878">
        <v>36586.630080000003</v>
      </c>
      <c r="AB878">
        <v>6427.6943190000002</v>
      </c>
      <c r="AC878">
        <v>30158.935761000001</v>
      </c>
      <c r="AD878">
        <v>173.10630900000001</v>
      </c>
      <c r="AE878">
        <v>4.8</v>
      </c>
      <c r="AF878">
        <v>174.048</v>
      </c>
      <c r="AG878">
        <v>15151.146393999999</v>
      </c>
      <c r="AH878">
        <v>21398.933605999999</v>
      </c>
      <c r="AI878">
        <v>122.94846</v>
      </c>
      <c r="AJ878">
        <v>8</v>
      </c>
      <c r="AK878">
        <v>41743.870504999999</v>
      </c>
      <c r="AL878">
        <v>16064.93</v>
      </c>
      <c r="AM878">
        <v>58.358505999999998</v>
      </c>
      <c r="AN878" t="s">
        <v>2677</v>
      </c>
      <c r="AO878" t="s">
        <v>2678</v>
      </c>
      <c r="AR878">
        <v>0</v>
      </c>
      <c r="AS878">
        <v>0</v>
      </c>
      <c r="AT878">
        <v>877</v>
      </c>
    </row>
    <row r="879" spans="1:46" x14ac:dyDescent="0.25">
      <c r="A879">
        <v>51</v>
      </c>
      <c r="B879">
        <v>59</v>
      </c>
      <c r="C879">
        <v>420502</v>
      </c>
      <c r="D879">
        <v>51059420502</v>
      </c>
      <c r="E879">
        <v>4205.0200000000004</v>
      </c>
      <c r="F879" t="s">
        <v>2679</v>
      </c>
      <c r="G879" t="s">
        <v>47</v>
      </c>
      <c r="H879" t="s">
        <v>48</v>
      </c>
      <c r="I879">
        <v>303753</v>
      </c>
      <c r="J879">
        <v>0</v>
      </c>
      <c r="K879">
        <v>51059420502</v>
      </c>
      <c r="L879">
        <v>420502</v>
      </c>
      <c r="M879">
        <v>0</v>
      </c>
      <c r="N879">
        <v>420502</v>
      </c>
      <c r="O879">
        <v>65.8</v>
      </c>
      <c r="P879">
        <v>34.299999999999997</v>
      </c>
      <c r="Q879">
        <v>0</v>
      </c>
      <c r="R879">
        <v>1586</v>
      </c>
      <c r="S879">
        <v>3.6999999999999998E-2</v>
      </c>
      <c r="T879">
        <v>0.107</v>
      </c>
      <c r="U879">
        <v>85446</v>
      </c>
      <c r="V879">
        <v>0.17599999999999999</v>
      </c>
      <c r="W879">
        <v>0.107</v>
      </c>
      <c r="X879">
        <v>0.48099999999999998</v>
      </c>
      <c r="Y879">
        <v>0.109</v>
      </c>
      <c r="Z879">
        <v>173.046874</v>
      </c>
      <c r="AA879">
        <v>36339.843540000002</v>
      </c>
      <c r="AB879">
        <v>23543.876480999999</v>
      </c>
      <c r="AC879">
        <v>12795.967059000001</v>
      </c>
      <c r="AD879">
        <v>73.945092000000002</v>
      </c>
      <c r="AE879">
        <v>10.9</v>
      </c>
      <c r="AF879">
        <v>173.046874</v>
      </c>
      <c r="AG879">
        <v>23616.941186</v>
      </c>
      <c r="AH879">
        <v>12722.902354</v>
      </c>
      <c r="AI879">
        <v>73.522867000000005</v>
      </c>
      <c r="AJ879">
        <v>10.6</v>
      </c>
      <c r="AK879">
        <v>20972.820050999999</v>
      </c>
      <c r="AL879">
        <v>11326.44</v>
      </c>
      <c r="AM879">
        <v>73.641080000000002</v>
      </c>
      <c r="AN879" t="s">
        <v>2680</v>
      </c>
      <c r="AO879" t="s">
        <v>2681</v>
      </c>
      <c r="AR879">
        <v>0</v>
      </c>
      <c r="AS879">
        <v>0</v>
      </c>
      <c r="AT879">
        <v>878</v>
      </c>
    </row>
    <row r="880" spans="1:46" x14ac:dyDescent="0.25">
      <c r="A880">
        <v>51</v>
      </c>
      <c r="B880">
        <v>59</v>
      </c>
      <c r="C880">
        <v>430901</v>
      </c>
      <c r="D880">
        <v>51059430901</v>
      </c>
      <c r="E880">
        <v>4309.01</v>
      </c>
      <c r="F880" t="s">
        <v>2682</v>
      </c>
      <c r="G880" t="s">
        <v>47</v>
      </c>
      <c r="H880" t="s">
        <v>48</v>
      </c>
      <c r="I880">
        <v>1922971</v>
      </c>
      <c r="J880">
        <v>0</v>
      </c>
      <c r="K880">
        <v>51059430901</v>
      </c>
      <c r="L880">
        <v>430901</v>
      </c>
      <c r="M880">
        <v>0</v>
      </c>
      <c r="N880">
        <v>430901</v>
      </c>
      <c r="O880">
        <v>90.3</v>
      </c>
      <c r="P880">
        <v>6.8</v>
      </c>
      <c r="Q880">
        <v>2.8</v>
      </c>
      <c r="R880">
        <v>4691</v>
      </c>
      <c r="S880">
        <v>6.8000000000000005E-2</v>
      </c>
      <c r="T880">
        <v>2.7E-2</v>
      </c>
      <c r="U880">
        <v>97634</v>
      </c>
      <c r="V880">
        <v>0.11</v>
      </c>
      <c r="W880">
        <v>0.184</v>
      </c>
      <c r="X880">
        <v>0.71499999999999997</v>
      </c>
      <c r="Y880">
        <v>6.6000000000000003E-2</v>
      </c>
      <c r="Z880">
        <v>309.29639400000002</v>
      </c>
      <c r="AA880">
        <v>64952.242740000002</v>
      </c>
      <c r="AB880">
        <v>56918.370021000002</v>
      </c>
      <c r="AC880">
        <v>8033.872719</v>
      </c>
      <c r="AD880">
        <v>25.974672999999999</v>
      </c>
      <c r="AE880">
        <v>6.6</v>
      </c>
      <c r="AF880">
        <v>309.29639400000002</v>
      </c>
      <c r="AG880">
        <v>57991.926619999998</v>
      </c>
      <c r="AH880">
        <v>6960.3161200000004</v>
      </c>
      <c r="AI880">
        <v>22.503709000000001</v>
      </c>
      <c r="AJ880">
        <v>6.8</v>
      </c>
      <c r="AK880">
        <v>51821.555387</v>
      </c>
      <c r="AL880">
        <v>11567.37</v>
      </c>
      <c r="AM880">
        <v>38.321314000000001</v>
      </c>
      <c r="AN880" t="s">
        <v>2683</v>
      </c>
      <c r="AO880" t="s">
        <v>2684</v>
      </c>
      <c r="AR880">
        <v>0</v>
      </c>
      <c r="AS880">
        <v>0</v>
      </c>
      <c r="AT880">
        <v>879</v>
      </c>
    </row>
    <row r="881" spans="1:46" x14ac:dyDescent="0.25">
      <c r="A881">
        <v>51</v>
      </c>
      <c r="B881">
        <v>59</v>
      </c>
      <c r="C881">
        <v>420700</v>
      </c>
      <c r="D881">
        <v>51059420700</v>
      </c>
      <c r="E881">
        <v>4207</v>
      </c>
      <c r="F881" t="s">
        <v>2685</v>
      </c>
      <c r="G881" t="s">
        <v>47</v>
      </c>
      <c r="H881" t="s">
        <v>48</v>
      </c>
      <c r="I881">
        <v>2869702</v>
      </c>
      <c r="J881">
        <v>0</v>
      </c>
      <c r="K881">
        <v>51059420700</v>
      </c>
      <c r="L881">
        <v>420700</v>
      </c>
      <c r="M881">
        <v>0</v>
      </c>
      <c r="N881">
        <v>420700</v>
      </c>
      <c r="O881">
        <v>87.5</v>
      </c>
      <c r="P881">
        <v>10.7</v>
      </c>
      <c r="Q881">
        <v>1.9</v>
      </c>
      <c r="R881">
        <v>3826</v>
      </c>
      <c r="S881">
        <v>4.1000000000000002E-2</v>
      </c>
      <c r="T881">
        <v>3.7999999999999999E-2</v>
      </c>
      <c r="U881">
        <v>109766</v>
      </c>
      <c r="V881">
        <v>9.6000000000000002E-2</v>
      </c>
      <c r="W881">
        <v>0.182</v>
      </c>
      <c r="X881">
        <v>0.91800000000000004</v>
      </c>
      <c r="Y881">
        <v>2.9000000000000001E-2</v>
      </c>
      <c r="Z881">
        <v>111.064954</v>
      </c>
      <c r="AA881">
        <v>23323.640340000002</v>
      </c>
      <c r="AB881">
        <v>14538.711437</v>
      </c>
      <c r="AC881">
        <v>8784.928903</v>
      </c>
      <c r="AD881">
        <v>79.097217999999998</v>
      </c>
      <c r="AE881">
        <v>2.9</v>
      </c>
      <c r="AF881">
        <v>110.843046</v>
      </c>
      <c r="AG881">
        <v>14582.503478000001</v>
      </c>
      <c r="AH881">
        <v>8694.5361819999998</v>
      </c>
      <c r="AI881">
        <v>78.440068999999994</v>
      </c>
      <c r="AJ881">
        <v>2.5</v>
      </c>
      <c r="AK881">
        <v>15477.619696</v>
      </c>
      <c r="AL881">
        <v>5055.13</v>
      </c>
      <c r="AM881">
        <v>51.701664999999998</v>
      </c>
      <c r="AN881" t="s">
        <v>2686</v>
      </c>
      <c r="AO881" t="s">
        <v>2687</v>
      </c>
      <c r="AR881">
        <v>0</v>
      </c>
      <c r="AS881">
        <v>0</v>
      </c>
      <c r="AT881">
        <v>880</v>
      </c>
    </row>
    <row r="882" spans="1:46" x14ac:dyDescent="0.25">
      <c r="A882">
        <v>51</v>
      </c>
      <c r="B882">
        <v>59</v>
      </c>
      <c r="C882">
        <v>431001</v>
      </c>
      <c r="D882">
        <v>51059431001</v>
      </c>
      <c r="E882">
        <v>4310.01</v>
      </c>
      <c r="F882" t="s">
        <v>2688</v>
      </c>
      <c r="G882" t="s">
        <v>47</v>
      </c>
      <c r="H882" t="s">
        <v>48</v>
      </c>
      <c r="I882">
        <v>2290373</v>
      </c>
      <c r="J882">
        <v>21346</v>
      </c>
      <c r="K882">
        <v>51059431001</v>
      </c>
      <c r="L882">
        <v>431001</v>
      </c>
      <c r="M882">
        <v>0</v>
      </c>
      <c r="N882">
        <v>431001</v>
      </c>
      <c r="O882">
        <v>93.5</v>
      </c>
      <c r="P882">
        <v>4.8</v>
      </c>
      <c r="Q882">
        <v>1.6</v>
      </c>
      <c r="R882">
        <v>5146</v>
      </c>
      <c r="S882">
        <v>0.04</v>
      </c>
      <c r="T882">
        <v>3.5000000000000003E-2</v>
      </c>
      <c r="U882">
        <v>119594</v>
      </c>
      <c r="V882">
        <v>3.7999999999999999E-2</v>
      </c>
      <c r="W882">
        <v>0.214</v>
      </c>
      <c r="X882">
        <v>0.83599999999999997</v>
      </c>
      <c r="Y882">
        <v>2.4E-2</v>
      </c>
      <c r="Z882">
        <v>123.38049599999999</v>
      </c>
      <c r="AA882">
        <v>25909.904159999998</v>
      </c>
      <c r="AB882">
        <v>23726.591154000002</v>
      </c>
      <c r="AC882">
        <v>2183.3130059999999</v>
      </c>
      <c r="AD882">
        <v>17.695771000000001</v>
      </c>
      <c r="AE882">
        <v>2.4</v>
      </c>
      <c r="AF882">
        <v>123.504</v>
      </c>
      <c r="AG882">
        <v>23971.670837000001</v>
      </c>
      <c r="AH882">
        <v>1964.169163</v>
      </c>
      <c r="AI882">
        <v>15.903689</v>
      </c>
      <c r="AJ882">
        <v>2.8</v>
      </c>
      <c r="AK882">
        <v>24703.041503</v>
      </c>
      <c r="AL882">
        <v>3967.84</v>
      </c>
      <c r="AM882">
        <v>29.062452</v>
      </c>
      <c r="AN882" t="s">
        <v>2689</v>
      </c>
      <c r="AO882" t="s">
        <v>2690</v>
      </c>
      <c r="AR882">
        <v>0</v>
      </c>
      <c r="AS882">
        <v>0</v>
      </c>
      <c r="AT882">
        <v>881</v>
      </c>
    </row>
    <row r="883" spans="1:46" x14ac:dyDescent="0.25">
      <c r="A883">
        <v>51</v>
      </c>
      <c r="B883">
        <v>59</v>
      </c>
      <c r="C883">
        <v>415200</v>
      </c>
      <c r="D883">
        <v>51059415200</v>
      </c>
      <c r="E883">
        <v>4152</v>
      </c>
      <c r="F883" t="s">
        <v>2691</v>
      </c>
      <c r="G883" t="s">
        <v>47</v>
      </c>
      <c r="H883" t="s">
        <v>48</v>
      </c>
      <c r="I883">
        <v>2748626</v>
      </c>
      <c r="J883">
        <v>2293149</v>
      </c>
      <c r="K883">
        <v>51059415200</v>
      </c>
      <c r="L883">
        <v>415200</v>
      </c>
      <c r="M883">
        <v>0</v>
      </c>
      <c r="N883">
        <v>415200</v>
      </c>
      <c r="O883">
        <v>83.7</v>
      </c>
      <c r="P883">
        <v>15.4</v>
      </c>
      <c r="Q883">
        <v>0.9</v>
      </c>
      <c r="R883">
        <v>3046</v>
      </c>
      <c r="S883">
        <v>1.2999999999999999E-2</v>
      </c>
      <c r="T883">
        <v>0.04</v>
      </c>
      <c r="U883">
        <v>86364</v>
      </c>
      <c r="V883">
        <v>6.0999999999999999E-2</v>
      </c>
      <c r="W883">
        <v>5.6000000000000001E-2</v>
      </c>
      <c r="X883">
        <v>0.65</v>
      </c>
      <c r="Y883">
        <v>6.5000000000000002E-2</v>
      </c>
      <c r="Z883">
        <v>197.99</v>
      </c>
      <c r="AA883">
        <v>41577.9</v>
      </c>
      <c r="AB883">
        <v>26605.104074999999</v>
      </c>
      <c r="AC883">
        <v>14972.795925</v>
      </c>
      <c r="AD883">
        <v>75.624001000000007</v>
      </c>
      <c r="AE883">
        <v>6.5</v>
      </c>
      <c r="AF883">
        <v>197.99</v>
      </c>
      <c r="AG883">
        <v>26722.108177999999</v>
      </c>
      <c r="AH883">
        <v>14855.791821999999</v>
      </c>
      <c r="AI883">
        <v>75.033040999999997</v>
      </c>
      <c r="AJ883">
        <v>5</v>
      </c>
      <c r="AK883">
        <v>23371.611295999999</v>
      </c>
      <c r="AL883">
        <v>8905.39</v>
      </c>
      <c r="AM883">
        <v>57.940069999999999</v>
      </c>
      <c r="AN883" t="s">
        <v>2692</v>
      </c>
      <c r="AO883" t="s">
        <v>2693</v>
      </c>
      <c r="AR883">
        <v>0</v>
      </c>
      <c r="AS883">
        <v>0</v>
      </c>
      <c r="AT883">
        <v>882</v>
      </c>
    </row>
    <row r="884" spans="1:46" x14ac:dyDescent="0.25">
      <c r="A884">
        <v>51</v>
      </c>
      <c r="B884">
        <v>59</v>
      </c>
      <c r="C884">
        <v>430801</v>
      </c>
      <c r="D884">
        <v>51059430801</v>
      </c>
      <c r="E884">
        <v>4308.01</v>
      </c>
      <c r="F884" t="s">
        <v>2694</v>
      </c>
      <c r="G884" t="s">
        <v>47</v>
      </c>
      <c r="H884" t="s">
        <v>48</v>
      </c>
      <c r="I884">
        <v>2443877</v>
      </c>
      <c r="J884">
        <v>8852</v>
      </c>
      <c r="K884">
        <v>51059430801</v>
      </c>
      <c r="L884">
        <v>430801</v>
      </c>
      <c r="M884">
        <v>0</v>
      </c>
      <c r="N884">
        <v>430801</v>
      </c>
      <c r="O884">
        <v>91.8</v>
      </c>
      <c r="P884">
        <v>8.1999999999999993</v>
      </c>
      <c r="Q884">
        <v>0</v>
      </c>
      <c r="R884">
        <v>4586</v>
      </c>
      <c r="S884">
        <v>4.5999999999999999E-2</v>
      </c>
      <c r="T884">
        <v>8.9999999999999993E-3</v>
      </c>
      <c r="U884">
        <v>124034</v>
      </c>
      <c r="V884">
        <v>5.1999999999999998E-2</v>
      </c>
      <c r="W884">
        <v>0.13600000000000001</v>
      </c>
      <c r="X884">
        <v>0.90800000000000003</v>
      </c>
      <c r="Y884">
        <v>2.5999999999999999E-2</v>
      </c>
      <c r="Z884">
        <v>119.236</v>
      </c>
      <c r="AA884">
        <v>25039.56</v>
      </c>
      <c r="AB884">
        <v>21772.500216</v>
      </c>
      <c r="AC884">
        <v>3267.059784</v>
      </c>
      <c r="AD884">
        <v>27.399944999999999</v>
      </c>
      <c r="AE884">
        <v>2.6</v>
      </c>
      <c r="AF884">
        <v>119.355236</v>
      </c>
      <c r="AG884">
        <v>22147.563486999999</v>
      </c>
      <c r="AH884">
        <v>2917.0360730000002</v>
      </c>
      <c r="AI884">
        <v>24.439951000000001</v>
      </c>
      <c r="AJ884">
        <v>2.5</v>
      </c>
      <c r="AK884">
        <v>16460.309451000001</v>
      </c>
      <c r="AL884">
        <v>6172.44</v>
      </c>
      <c r="AM884">
        <v>57.271543000000001</v>
      </c>
      <c r="AN884" t="s">
        <v>2695</v>
      </c>
      <c r="AO884" t="s">
        <v>2696</v>
      </c>
      <c r="AR884">
        <v>0</v>
      </c>
      <c r="AS884">
        <v>0</v>
      </c>
      <c r="AT884">
        <v>883</v>
      </c>
    </row>
    <row r="885" spans="1:46" x14ac:dyDescent="0.25">
      <c r="A885">
        <v>51</v>
      </c>
      <c r="B885">
        <v>153</v>
      </c>
      <c r="C885">
        <v>901403</v>
      </c>
      <c r="D885">
        <v>51153901403</v>
      </c>
      <c r="E885">
        <v>9014.0300000000007</v>
      </c>
      <c r="F885" t="s">
        <v>2697</v>
      </c>
      <c r="G885" t="s">
        <v>47</v>
      </c>
      <c r="H885" t="s">
        <v>48</v>
      </c>
      <c r="I885">
        <v>4932801</v>
      </c>
      <c r="J885">
        <v>63933</v>
      </c>
      <c r="K885">
        <v>51153901403</v>
      </c>
      <c r="L885">
        <v>901403</v>
      </c>
      <c r="M885">
        <v>0</v>
      </c>
      <c r="N885">
        <v>901403</v>
      </c>
      <c r="O885">
        <v>96.6</v>
      </c>
      <c r="P885">
        <v>2.1</v>
      </c>
      <c r="Q885">
        <v>1.2</v>
      </c>
      <c r="R885">
        <v>6192</v>
      </c>
      <c r="S885">
        <v>3.4000000000000002E-2</v>
      </c>
      <c r="T885">
        <v>0.08</v>
      </c>
      <c r="U885">
        <v>70036</v>
      </c>
      <c r="V885">
        <v>0.182</v>
      </c>
      <c r="W885">
        <v>0.27700000000000002</v>
      </c>
      <c r="X885">
        <v>0.314</v>
      </c>
      <c r="Y885">
        <v>0.1</v>
      </c>
      <c r="Z885">
        <v>618.58079999999995</v>
      </c>
      <c r="AA885">
        <v>129901.96799999999</v>
      </c>
      <c r="AB885">
        <v>26616.783414000001</v>
      </c>
      <c r="AC885">
        <v>103285.184586</v>
      </c>
      <c r="AD885">
        <v>166.97121000000001</v>
      </c>
      <c r="AE885">
        <v>10</v>
      </c>
      <c r="AF885">
        <v>619.20000000000005</v>
      </c>
      <c r="AG885">
        <v>58836.463068999998</v>
      </c>
      <c r="AH885">
        <v>71195.536930999995</v>
      </c>
      <c r="AI885">
        <v>114.979872</v>
      </c>
      <c r="AJ885">
        <v>11.5</v>
      </c>
      <c r="AK885">
        <v>99585.477253999998</v>
      </c>
      <c r="AL885">
        <v>41088.269999999997</v>
      </c>
      <c r="AM885">
        <v>61.337221999999997</v>
      </c>
      <c r="AN885" t="s">
        <v>2698</v>
      </c>
      <c r="AO885" t="s">
        <v>2699</v>
      </c>
      <c r="AR885">
        <v>0</v>
      </c>
      <c r="AS885">
        <v>0</v>
      </c>
      <c r="AT885">
        <v>884</v>
      </c>
    </row>
    <row r="886" spans="1:46" x14ac:dyDescent="0.25">
      <c r="A886">
        <v>51</v>
      </c>
      <c r="B886">
        <v>153</v>
      </c>
      <c r="C886">
        <v>901409</v>
      </c>
      <c r="D886">
        <v>51153901409</v>
      </c>
      <c r="E886">
        <v>9014.09</v>
      </c>
      <c r="F886" t="s">
        <v>2700</v>
      </c>
      <c r="G886" t="s">
        <v>47</v>
      </c>
      <c r="H886" t="s">
        <v>48</v>
      </c>
      <c r="I886">
        <v>18668030</v>
      </c>
      <c r="J886">
        <v>185383</v>
      </c>
      <c r="K886">
        <v>51153901409</v>
      </c>
      <c r="L886">
        <v>901409</v>
      </c>
      <c r="M886">
        <v>0</v>
      </c>
      <c r="N886">
        <v>901409</v>
      </c>
      <c r="O886">
        <v>90.8</v>
      </c>
      <c r="P886">
        <v>5.9</v>
      </c>
      <c r="Q886">
        <v>3.2</v>
      </c>
      <c r="R886">
        <v>5817</v>
      </c>
      <c r="S886">
        <v>1.2999999999999999E-2</v>
      </c>
      <c r="T886">
        <v>2.7E-2</v>
      </c>
      <c r="U886">
        <v>105792</v>
      </c>
      <c r="V886">
        <v>0.11</v>
      </c>
      <c r="W886">
        <v>0.253</v>
      </c>
      <c r="X886">
        <v>0.67900000000000005</v>
      </c>
      <c r="Y886">
        <v>2.9000000000000001E-2</v>
      </c>
      <c r="Z886">
        <v>168.52430699999999</v>
      </c>
      <c r="AA886">
        <v>35390.104469999998</v>
      </c>
      <c r="AB886">
        <v>9766.3011420000003</v>
      </c>
      <c r="AC886">
        <v>25623.803328000002</v>
      </c>
      <c r="AD886">
        <v>152.04811599999999</v>
      </c>
      <c r="AE886">
        <v>2.9</v>
      </c>
      <c r="AF886">
        <v>168.69300000000001</v>
      </c>
      <c r="AG886">
        <v>17019.042909</v>
      </c>
      <c r="AH886">
        <v>18406.487090999999</v>
      </c>
      <c r="AI886">
        <v>109.112335</v>
      </c>
      <c r="AJ886">
        <v>4</v>
      </c>
      <c r="AK886">
        <v>32592.509543</v>
      </c>
      <c r="AL886">
        <v>13237.89</v>
      </c>
      <c r="AM886">
        <v>60.657491</v>
      </c>
      <c r="AN886" t="s">
        <v>2701</v>
      </c>
      <c r="AO886" t="s">
        <v>2702</v>
      </c>
      <c r="AR886">
        <v>0</v>
      </c>
      <c r="AS886">
        <v>0</v>
      </c>
      <c r="AT886">
        <v>885</v>
      </c>
    </row>
    <row r="887" spans="1:46" x14ac:dyDescent="0.25">
      <c r="A887">
        <v>51</v>
      </c>
      <c r="B887">
        <v>59</v>
      </c>
      <c r="C887">
        <v>420501</v>
      </c>
      <c r="D887">
        <v>51059420501</v>
      </c>
      <c r="E887">
        <v>4205.01</v>
      </c>
      <c r="F887" t="s">
        <v>2703</v>
      </c>
      <c r="G887" t="s">
        <v>47</v>
      </c>
      <c r="H887" t="s">
        <v>48</v>
      </c>
      <c r="I887">
        <v>92009</v>
      </c>
      <c r="J887">
        <v>0</v>
      </c>
      <c r="K887">
        <v>51059420501</v>
      </c>
      <c r="L887">
        <v>420501</v>
      </c>
      <c r="M887">
        <v>0</v>
      </c>
      <c r="N887">
        <v>420501</v>
      </c>
      <c r="O887">
        <v>69.3</v>
      </c>
      <c r="P887">
        <v>30.6</v>
      </c>
      <c r="Q887">
        <v>0</v>
      </c>
      <c r="R887">
        <v>1641</v>
      </c>
      <c r="S887">
        <v>5.2999999999999999E-2</v>
      </c>
      <c r="T887">
        <v>7.4999999999999997E-2</v>
      </c>
      <c r="U887">
        <v>97723</v>
      </c>
      <c r="V887">
        <v>0.218</v>
      </c>
      <c r="W887">
        <v>5.3999999999999999E-2</v>
      </c>
      <c r="X887">
        <v>0.58099999999999996</v>
      </c>
      <c r="Y887">
        <v>0.109</v>
      </c>
      <c r="Z887">
        <v>178.69013100000001</v>
      </c>
      <c r="AA887">
        <v>37524.927510000001</v>
      </c>
      <c r="AB887">
        <v>24267.517454000001</v>
      </c>
      <c r="AC887">
        <v>13257.410056000001</v>
      </c>
      <c r="AD887">
        <v>74.192177999999998</v>
      </c>
      <c r="AE887">
        <v>10.9</v>
      </c>
      <c r="AF887">
        <v>178.869</v>
      </c>
      <c r="AG887">
        <v>24121.664874999999</v>
      </c>
      <c r="AH887">
        <v>13440.825124999999</v>
      </c>
      <c r="AI887">
        <v>75.143401999999995</v>
      </c>
      <c r="AJ887">
        <v>10.9</v>
      </c>
      <c r="AK887">
        <v>25743.250681000001</v>
      </c>
      <c r="AL887">
        <v>11773.46</v>
      </c>
      <c r="AM887">
        <v>65.902006</v>
      </c>
      <c r="AN887" t="s">
        <v>2704</v>
      </c>
      <c r="AO887" t="s">
        <v>2705</v>
      </c>
      <c r="AR887">
        <v>0</v>
      </c>
      <c r="AS887">
        <v>0</v>
      </c>
      <c r="AT887">
        <v>886</v>
      </c>
    </row>
    <row r="888" spans="1:46" x14ac:dyDescent="0.25">
      <c r="A888">
        <v>51</v>
      </c>
      <c r="B888">
        <v>59</v>
      </c>
      <c r="C888">
        <v>415100</v>
      </c>
      <c r="D888">
        <v>51059415100</v>
      </c>
      <c r="E888">
        <v>4151</v>
      </c>
      <c r="F888" t="s">
        <v>2706</v>
      </c>
      <c r="G888" t="s">
        <v>47</v>
      </c>
      <c r="H888" t="s">
        <v>48</v>
      </c>
      <c r="I888">
        <v>2382478</v>
      </c>
      <c r="J888">
        <v>5128</v>
      </c>
      <c r="K888">
        <v>51059415100</v>
      </c>
      <c r="L888">
        <v>415100</v>
      </c>
      <c r="M888">
        <v>0</v>
      </c>
      <c r="N888">
        <v>415100</v>
      </c>
      <c r="O888">
        <v>87.3</v>
      </c>
      <c r="P888">
        <v>12</v>
      </c>
      <c r="Q888">
        <v>0.7</v>
      </c>
      <c r="R888">
        <v>3692</v>
      </c>
      <c r="S888">
        <v>8.5000000000000006E-2</v>
      </c>
      <c r="T888">
        <v>0.105</v>
      </c>
      <c r="U888">
        <v>118125</v>
      </c>
      <c r="V888">
        <v>4.8000000000000001E-2</v>
      </c>
      <c r="W888">
        <v>0.17499999999999999</v>
      </c>
      <c r="X888">
        <v>0.92400000000000004</v>
      </c>
      <c r="Y888">
        <v>5.7000000000000002E-2</v>
      </c>
      <c r="Z888">
        <v>210.44399999999999</v>
      </c>
      <c r="AA888">
        <v>44193.24</v>
      </c>
      <c r="AB888">
        <v>28939.530013</v>
      </c>
      <c r="AC888">
        <v>15253.709987</v>
      </c>
      <c r="AD888">
        <v>72.483463</v>
      </c>
      <c r="AE888">
        <v>5.7</v>
      </c>
      <c r="AF888">
        <v>210.23355599999999</v>
      </c>
      <c r="AG888">
        <v>29044.157122000001</v>
      </c>
      <c r="AH888">
        <v>15104.889638000001</v>
      </c>
      <c r="AI888">
        <v>71.848138000000006</v>
      </c>
      <c r="AJ888">
        <v>6.5</v>
      </c>
      <c r="AK888">
        <v>37618.117418000002</v>
      </c>
      <c r="AL888">
        <v>13350.98</v>
      </c>
      <c r="AM888">
        <v>55.007962999999997</v>
      </c>
      <c r="AN888" t="s">
        <v>2707</v>
      </c>
      <c r="AO888" t="s">
        <v>2708</v>
      </c>
      <c r="AR888">
        <v>0</v>
      </c>
      <c r="AS888">
        <v>0</v>
      </c>
      <c r="AT888">
        <v>887</v>
      </c>
    </row>
    <row r="889" spans="1:46" x14ac:dyDescent="0.25">
      <c r="A889">
        <v>24</v>
      </c>
      <c r="B889">
        <v>33</v>
      </c>
      <c r="C889">
        <v>801406</v>
      </c>
      <c r="D889">
        <v>24033801406</v>
      </c>
      <c r="E889">
        <v>8014.06</v>
      </c>
      <c r="F889" t="s">
        <v>2709</v>
      </c>
      <c r="G889" t="s">
        <v>47</v>
      </c>
      <c r="H889" t="s">
        <v>48</v>
      </c>
      <c r="I889">
        <v>4131794</v>
      </c>
      <c r="J889">
        <v>18602</v>
      </c>
      <c r="K889">
        <v>24033801406</v>
      </c>
      <c r="L889">
        <v>801406</v>
      </c>
      <c r="M889">
        <v>0</v>
      </c>
      <c r="N889">
        <v>801406</v>
      </c>
      <c r="O889">
        <v>82.8</v>
      </c>
      <c r="P889">
        <v>17.2</v>
      </c>
      <c r="Q889">
        <v>0</v>
      </c>
      <c r="R889">
        <v>2584</v>
      </c>
      <c r="S889">
        <v>6.9000000000000006E-2</v>
      </c>
      <c r="T889">
        <v>0.108</v>
      </c>
      <c r="U889">
        <v>65417</v>
      </c>
      <c r="V889">
        <v>0.86599999999999999</v>
      </c>
      <c r="W889">
        <v>0.09</v>
      </c>
      <c r="X889">
        <v>0.497</v>
      </c>
      <c r="Y889">
        <v>0.193</v>
      </c>
      <c r="Z889">
        <v>498.71199999999999</v>
      </c>
      <c r="AA889">
        <v>104729.52</v>
      </c>
      <c r="AB889">
        <v>75541.337920000005</v>
      </c>
      <c r="AC889">
        <v>29188.182079999999</v>
      </c>
      <c r="AD889">
        <v>58.52713</v>
      </c>
      <c r="AE889">
        <v>19.3</v>
      </c>
      <c r="AF889">
        <v>498.71199999999999</v>
      </c>
      <c r="AG889">
        <v>77960.599096999998</v>
      </c>
      <c r="AH889">
        <v>26768.920902999998</v>
      </c>
      <c r="AI889">
        <v>53.676110999999999</v>
      </c>
      <c r="AJ889">
        <v>20.5</v>
      </c>
      <c r="AK889">
        <v>77521.927519000004</v>
      </c>
      <c r="AL889">
        <v>39143.57</v>
      </c>
      <c r="AM889">
        <v>70.459135000000003</v>
      </c>
      <c r="AN889" t="s">
        <v>2710</v>
      </c>
      <c r="AO889" t="s">
        <v>2711</v>
      </c>
      <c r="AR889">
        <v>0</v>
      </c>
      <c r="AS889">
        <v>0</v>
      </c>
      <c r="AT889">
        <v>888</v>
      </c>
    </row>
    <row r="890" spans="1:46" x14ac:dyDescent="0.25">
      <c r="A890">
        <v>24</v>
      </c>
      <c r="B890">
        <v>33</v>
      </c>
      <c r="C890">
        <v>801213</v>
      </c>
      <c r="D890">
        <v>24033801213</v>
      </c>
      <c r="E890">
        <v>8012.13</v>
      </c>
      <c r="F890" t="s">
        <v>2712</v>
      </c>
      <c r="G890" t="s">
        <v>47</v>
      </c>
      <c r="H890" t="s">
        <v>48</v>
      </c>
      <c r="I890">
        <v>5093512</v>
      </c>
      <c r="J890">
        <v>0</v>
      </c>
      <c r="K890">
        <v>24033801213</v>
      </c>
      <c r="L890">
        <v>801213</v>
      </c>
      <c r="M890">
        <v>0</v>
      </c>
      <c r="N890">
        <v>801213</v>
      </c>
      <c r="O890">
        <v>81.5</v>
      </c>
      <c r="P890">
        <v>18.5</v>
      </c>
      <c r="Q890">
        <v>0</v>
      </c>
      <c r="R890">
        <v>3378</v>
      </c>
      <c r="S890">
        <v>0.09</v>
      </c>
      <c r="T890">
        <v>5.7000000000000002E-2</v>
      </c>
      <c r="U890">
        <v>91645</v>
      </c>
      <c r="V890">
        <v>0.83199999999999996</v>
      </c>
      <c r="W890">
        <v>4.1000000000000002E-2</v>
      </c>
      <c r="X890">
        <v>0.95599999999999996</v>
      </c>
      <c r="Y890">
        <v>0.14399999999999999</v>
      </c>
      <c r="Z890">
        <v>486.43200000000002</v>
      </c>
      <c r="AA890">
        <v>102150.72</v>
      </c>
      <c r="AB890">
        <v>80748.543200999993</v>
      </c>
      <c r="AC890">
        <v>21402.176799000001</v>
      </c>
      <c r="AD890">
        <v>43.998291000000002</v>
      </c>
      <c r="AE890">
        <v>14.4</v>
      </c>
      <c r="AF890">
        <v>486.43200000000002</v>
      </c>
      <c r="AG890">
        <v>81605.434873999999</v>
      </c>
      <c r="AH890">
        <v>20545.285125999999</v>
      </c>
      <c r="AI890">
        <v>42.236705000000001</v>
      </c>
      <c r="AJ890">
        <v>15.7</v>
      </c>
      <c r="AK890">
        <v>83067.751264999999</v>
      </c>
      <c r="AL890">
        <v>35063.760000000002</v>
      </c>
      <c r="AM890">
        <v>62.332135999999998</v>
      </c>
      <c r="AN890" t="s">
        <v>2713</v>
      </c>
      <c r="AO890" t="s">
        <v>2714</v>
      </c>
      <c r="AR890">
        <v>0</v>
      </c>
      <c r="AS890">
        <v>0</v>
      </c>
      <c r="AT890">
        <v>889</v>
      </c>
    </row>
    <row r="891" spans="1:46" x14ac:dyDescent="0.25">
      <c r="A891">
        <v>51</v>
      </c>
      <c r="B891">
        <v>685</v>
      </c>
      <c r="C891">
        <v>920100</v>
      </c>
      <c r="D891">
        <v>51685920100</v>
      </c>
      <c r="E891">
        <v>9201</v>
      </c>
      <c r="F891" t="s">
        <v>2715</v>
      </c>
      <c r="G891" t="s">
        <v>47</v>
      </c>
      <c r="H891" t="s">
        <v>48</v>
      </c>
      <c r="I891">
        <v>2085176</v>
      </c>
      <c r="J891">
        <v>0</v>
      </c>
      <c r="K891">
        <v>51685920100</v>
      </c>
      <c r="L891">
        <v>920100</v>
      </c>
      <c r="M891">
        <v>0</v>
      </c>
      <c r="N891">
        <v>920100</v>
      </c>
      <c r="O891">
        <v>95.8</v>
      </c>
      <c r="P891">
        <v>3.9</v>
      </c>
      <c r="Q891">
        <v>0.4</v>
      </c>
      <c r="R891">
        <v>6746</v>
      </c>
      <c r="S891">
        <v>5.1999999999999998E-2</v>
      </c>
      <c r="T891">
        <v>3.4000000000000002E-2</v>
      </c>
      <c r="U891">
        <v>68088</v>
      </c>
      <c r="V891">
        <v>5.0999999999999997E-2</v>
      </c>
      <c r="W891">
        <v>0.47899999999999998</v>
      </c>
      <c r="X891">
        <v>0.751</v>
      </c>
      <c r="Y891">
        <v>1.7000000000000001E-2</v>
      </c>
      <c r="Z891">
        <v>114.796682</v>
      </c>
      <c r="AA891">
        <v>24107.303220000002</v>
      </c>
      <c r="AB891">
        <v>4756.1313090000003</v>
      </c>
      <c r="AC891">
        <v>19351.171911000001</v>
      </c>
      <c r="AD891">
        <v>168.569087</v>
      </c>
      <c r="AE891">
        <v>1.7</v>
      </c>
      <c r="AF891">
        <v>114.796682</v>
      </c>
      <c r="AG891">
        <v>10299.456152999999</v>
      </c>
      <c r="AH891">
        <v>13807.847067000001</v>
      </c>
      <c r="AI891">
        <v>120.28089</v>
      </c>
      <c r="AJ891">
        <v>3.9</v>
      </c>
      <c r="AK891">
        <v>46504.912408999997</v>
      </c>
      <c r="AL891">
        <v>9334.51</v>
      </c>
      <c r="AM891">
        <v>35.105066999999998</v>
      </c>
      <c r="AN891" t="s">
        <v>2716</v>
      </c>
      <c r="AO891" t="s">
        <v>2717</v>
      </c>
      <c r="AR891">
        <v>0</v>
      </c>
      <c r="AS891">
        <v>0</v>
      </c>
      <c r="AT891">
        <v>890</v>
      </c>
    </row>
    <row r="892" spans="1:46" x14ac:dyDescent="0.25">
      <c r="A892">
        <v>51</v>
      </c>
      <c r="B892">
        <v>59</v>
      </c>
      <c r="C892">
        <v>420800</v>
      </c>
      <c r="D892">
        <v>51059420800</v>
      </c>
      <c r="E892">
        <v>4208</v>
      </c>
      <c r="F892" t="s">
        <v>2718</v>
      </c>
      <c r="G892" t="s">
        <v>47</v>
      </c>
      <c r="H892" t="s">
        <v>48</v>
      </c>
      <c r="I892">
        <v>2740842</v>
      </c>
      <c r="J892">
        <v>226</v>
      </c>
      <c r="K892">
        <v>51059420800</v>
      </c>
      <c r="L892">
        <v>420800</v>
      </c>
      <c r="M892">
        <v>0</v>
      </c>
      <c r="N892">
        <v>420800</v>
      </c>
      <c r="O892">
        <v>89.8</v>
      </c>
      <c r="P892">
        <v>10.199999999999999</v>
      </c>
      <c r="Q892">
        <v>0</v>
      </c>
      <c r="R892">
        <v>3510</v>
      </c>
      <c r="S892">
        <v>4.4999999999999998E-2</v>
      </c>
      <c r="T892">
        <v>8.3000000000000004E-2</v>
      </c>
      <c r="U892">
        <v>111591</v>
      </c>
      <c r="V892">
        <v>0.16800000000000001</v>
      </c>
      <c r="W892">
        <v>0.27800000000000002</v>
      </c>
      <c r="X892">
        <v>0.82199999999999995</v>
      </c>
      <c r="Y892">
        <v>4.1000000000000002E-2</v>
      </c>
      <c r="Z892">
        <v>143.91</v>
      </c>
      <c r="AA892">
        <v>30221.1</v>
      </c>
      <c r="AB892">
        <v>19586.870416000002</v>
      </c>
      <c r="AC892">
        <v>10634.229584000001</v>
      </c>
      <c r="AD892">
        <v>73.895000999999993</v>
      </c>
      <c r="AE892">
        <v>4.0999999999999996</v>
      </c>
      <c r="AF892">
        <v>143.91</v>
      </c>
      <c r="AG892">
        <v>19660.330082</v>
      </c>
      <c r="AH892">
        <v>10560.769918</v>
      </c>
      <c r="AI892">
        <v>73.384545000000003</v>
      </c>
      <c r="AJ892">
        <v>2.7</v>
      </c>
      <c r="AK892">
        <v>13686.54616</v>
      </c>
      <c r="AL892">
        <v>5744.54</v>
      </c>
      <c r="AM892">
        <v>62.083713000000003</v>
      </c>
      <c r="AN892" t="s">
        <v>2719</v>
      </c>
      <c r="AO892" t="s">
        <v>2720</v>
      </c>
      <c r="AR892">
        <v>0</v>
      </c>
      <c r="AS892">
        <v>0</v>
      </c>
      <c r="AT892">
        <v>891</v>
      </c>
    </row>
    <row r="893" spans="1:46" x14ac:dyDescent="0.25">
      <c r="A893">
        <v>51</v>
      </c>
      <c r="B893">
        <v>59</v>
      </c>
      <c r="C893">
        <v>432300</v>
      </c>
      <c r="D893">
        <v>51059432300</v>
      </c>
      <c r="E893">
        <v>4323</v>
      </c>
      <c r="F893" t="s">
        <v>2721</v>
      </c>
      <c r="G893" t="s">
        <v>47</v>
      </c>
      <c r="H893" t="s">
        <v>48</v>
      </c>
      <c r="I893">
        <v>2970702</v>
      </c>
      <c r="J893">
        <v>28844</v>
      </c>
      <c r="K893">
        <v>51059432300</v>
      </c>
      <c r="L893">
        <v>432300</v>
      </c>
      <c r="M893">
        <v>0</v>
      </c>
      <c r="N893">
        <v>432300</v>
      </c>
      <c r="O893">
        <v>92</v>
      </c>
      <c r="P893">
        <v>6.1</v>
      </c>
      <c r="Q893">
        <v>2</v>
      </c>
      <c r="R893">
        <v>5340</v>
      </c>
      <c r="S893">
        <v>3.9E-2</v>
      </c>
      <c r="T893">
        <v>8.0000000000000002E-3</v>
      </c>
      <c r="U893">
        <v>143495</v>
      </c>
      <c r="V893">
        <v>0.05</v>
      </c>
      <c r="W893">
        <v>0.126</v>
      </c>
      <c r="X893">
        <v>0.82499999999999996</v>
      </c>
      <c r="Y893">
        <v>2.5999999999999999E-2</v>
      </c>
      <c r="Z893">
        <v>138.97883999999999</v>
      </c>
      <c r="AA893">
        <v>29185.556400000001</v>
      </c>
      <c r="AB893">
        <v>27351.447747999999</v>
      </c>
      <c r="AC893">
        <v>1834.1086519999999</v>
      </c>
      <c r="AD893">
        <v>13.197035</v>
      </c>
      <c r="AE893">
        <v>2.6</v>
      </c>
      <c r="AF893">
        <v>138.70115999999999</v>
      </c>
      <c r="AG893">
        <v>27636.942759000001</v>
      </c>
      <c r="AH893">
        <v>1490.300841</v>
      </c>
      <c r="AI893">
        <v>10.744688999999999</v>
      </c>
      <c r="AJ893">
        <v>2.7</v>
      </c>
      <c r="AK893">
        <v>23918.096102</v>
      </c>
      <c r="AL893">
        <v>5724.66</v>
      </c>
      <c r="AM893">
        <v>40.555582999999999</v>
      </c>
      <c r="AN893" t="s">
        <v>2722</v>
      </c>
      <c r="AO893" t="s">
        <v>2723</v>
      </c>
      <c r="AR893">
        <v>0</v>
      </c>
      <c r="AS893">
        <v>0</v>
      </c>
      <c r="AT893">
        <v>892</v>
      </c>
    </row>
    <row r="894" spans="1:46" x14ac:dyDescent="0.25">
      <c r="A894">
        <v>51</v>
      </c>
      <c r="B894">
        <v>59</v>
      </c>
      <c r="C894">
        <v>492100</v>
      </c>
      <c r="D894">
        <v>51059492100</v>
      </c>
      <c r="E894">
        <v>4921</v>
      </c>
      <c r="F894" t="s">
        <v>2724</v>
      </c>
      <c r="G894" t="s">
        <v>47</v>
      </c>
      <c r="H894" t="s">
        <v>48</v>
      </c>
      <c r="I894">
        <v>29754800</v>
      </c>
      <c r="J894">
        <v>1135965</v>
      </c>
      <c r="K894">
        <v>51059492100</v>
      </c>
      <c r="L894">
        <v>492100</v>
      </c>
      <c r="M894">
        <v>0</v>
      </c>
      <c r="N894">
        <v>492100</v>
      </c>
      <c r="O894">
        <v>93.5</v>
      </c>
      <c r="P894">
        <v>5</v>
      </c>
      <c r="Q894">
        <v>1.4</v>
      </c>
      <c r="R894">
        <v>6653</v>
      </c>
      <c r="S894">
        <v>4.1000000000000002E-2</v>
      </c>
      <c r="T894">
        <v>2.1999999999999999E-2</v>
      </c>
      <c r="U894">
        <v>212109</v>
      </c>
      <c r="V894">
        <v>4.1000000000000002E-2</v>
      </c>
      <c r="W894">
        <v>2.8000000000000001E-2</v>
      </c>
      <c r="X894">
        <v>0.94099999999999995</v>
      </c>
      <c r="Y894">
        <v>0.01</v>
      </c>
      <c r="Z894">
        <v>66.463470000000001</v>
      </c>
      <c r="AA894">
        <v>13957.3287</v>
      </c>
      <c r="AB894">
        <v>13746.822991999999</v>
      </c>
      <c r="AC894">
        <v>210.505708</v>
      </c>
      <c r="AD894">
        <v>3.1672389999999999</v>
      </c>
      <c r="AE894">
        <v>1</v>
      </c>
      <c r="AF894">
        <v>66.53</v>
      </c>
      <c r="AG894">
        <v>13963.260074</v>
      </c>
      <c r="AH894">
        <v>8.0399259999999995</v>
      </c>
      <c r="AI894">
        <v>0.120847</v>
      </c>
      <c r="AJ894">
        <v>1</v>
      </c>
      <c r="AK894">
        <v>13393.175810000001</v>
      </c>
      <c r="AL894">
        <v>811.22</v>
      </c>
      <c r="AM894">
        <v>11.993261</v>
      </c>
      <c r="AN894" t="s">
        <v>2725</v>
      </c>
      <c r="AO894" t="s">
        <v>2726</v>
      </c>
      <c r="AR894">
        <v>0</v>
      </c>
      <c r="AS894">
        <v>0</v>
      </c>
      <c r="AT894">
        <v>893</v>
      </c>
    </row>
    <row r="895" spans="1:46" x14ac:dyDescent="0.25">
      <c r="A895">
        <v>51</v>
      </c>
      <c r="B895">
        <v>59</v>
      </c>
      <c r="C895">
        <v>422301</v>
      </c>
      <c r="D895">
        <v>51059422301</v>
      </c>
      <c r="E895">
        <v>4223.01</v>
      </c>
      <c r="F895" t="s">
        <v>2727</v>
      </c>
      <c r="G895" t="s">
        <v>47</v>
      </c>
      <c r="H895" t="s">
        <v>48</v>
      </c>
      <c r="I895">
        <v>1308305</v>
      </c>
      <c r="J895">
        <v>1244</v>
      </c>
      <c r="K895">
        <v>51059422301</v>
      </c>
      <c r="L895">
        <v>422301</v>
      </c>
      <c r="M895">
        <v>0</v>
      </c>
      <c r="N895">
        <v>422301</v>
      </c>
      <c r="O895">
        <v>87.2</v>
      </c>
      <c r="P895">
        <v>9.1</v>
      </c>
      <c r="Q895">
        <v>3.7</v>
      </c>
      <c r="R895">
        <v>2828</v>
      </c>
      <c r="S895">
        <v>0.04</v>
      </c>
      <c r="T895">
        <v>1.0999999999999999E-2</v>
      </c>
      <c r="U895">
        <v>110536</v>
      </c>
      <c r="V895">
        <v>0.14099999999999999</v>
      </c>
      <c r="W895">
        <v>0.128</v>
      </c>
      <c r="X895">
        <v>0.61899999999999999</v>
      </c>
      <c r="Y895">
        <v>6.6000000000000003E-2</v>
      </c>
      <c r="Z895">
        <v>186.648</v>
      </c>
      <c r="AA895">
        <v>39196.080000000002</v>
      </c>
      <c r="AB895">
        <v>26659.024533</v>
      </c>
      <c r="AC895">
        <v>12537.055467</v>
      </c>
      <c r="AD895">
        <v>67.169514000000007</v>
      </c>
      <c r="AE895">
        <v>6.6</v>
      </c>
      <c r="AF895">
        <v>186.648</v>
      </c>
      <c r="AG895">
        <v>26796.742114000001</v>
      </c>
      <c r="AH895">
        <v>12399.337885999999</v>
      </c>
      <c r="AI895">
        <v>66.431668000000002</v>
      </c>
      <c r="AJ895">
        <v>8</v>
      </c>
      <c r="AK895">
        <v>34589.520057000002</v>
      </c>
      <c r="AL895">
        <v>10468.08</v>
      </c>
      <c r="AM895">
        <v>48.788589999999999</v>
      </c>
      <c r="AN895" t="s">
        <v>2728</v>
      </c>
      <c r="AO895" t="s">
        <v>2729</v>
      </c>
      <c r="AR895">
        <v>0</v>
      </c>
      <c r="AS895">
        <v>0</v>
      </c>
      <c r="AT895">
        <v>894</v>
      </c>
    </row>
    <row r="896" spans="1:46" x14ac:dyDescent="0.25">
      <c r="A896">
        <v>24</v>
      </c>
      <c r="B896">
        <v>33</v>
      </c>
      <c r="C896">
        <v>801005</v>
      </c>
      <c r="D896">
        <v>24033801005</v>
      </c>
      <c r="E896">
        <v>8010.05</v>
      </c>
      <c r="F896" t="s">
        <v>2730</v>
      </c>
      <c r="G896" t="s">
        <v>47</v>
      </c>
      <c r="H896" t="s">
        <v>48</v>
      </c>
      <c r="I896">
        <v>5202389</v>
      </c>
      <c r="J896">
        <v>4858</v>
      </c>
      <c r="K896">
        <v>24033801005</v>
      </c>
      <c r="L896">
        <v>801005</v>
      </c>
      <c r="M896">
        <v>0</v>
      </c>
      <c r="N896">
        <v>801005</v>
      </c>
      <c r="O896">
        <v>91.1</v>
      </c>
      <c r="P896">
        <v>8.1999999999999993</v>
      </c>
      <c r="Q896">
        <v>0.6</v>
      </c>
      <c r="R896">
        <v>4095</v>
      </c>
      <c r="S896">
        <v>6.6000000000000003E-2</v>
      </c>
      <c r="T896">
        <v>0.02</v>
      </c>
      <c r="U896">
        <v>130594</v>
      </c>
      <c r="V896">
        <v>0.81200000000000006</v>
      </c>
      <c r="W896">
        <v>1.9E-2</v>
      </c>
      <c r="X896">
        <v>0.96399999999999997</v>
      </c>
      <c r="Y896">
        <v>0.114</v>
      </c>
      <c r="Z896">
        <v>466.36317000000003</v>
      </c>
      <c r="AA896">
        <v>97936.265700000004</v>
      </c>
      <c r="AB896">
        <v>86372.572386</v>
      </c>
      <c r="AC896">
        <v>11563.693314</v>
      </c>
      <c r="AD896">
        <v>24.795469000000001</v>
      </c>
      <c r="AE896">
        <v>11.4</v>
      </c>
      <c r="AF896">
        <v>466.36317000000003</v>
      </c>
      <c r="AG896">
        <v>87777.421906000003</v>
      </c>
      <c r="AH896">
        <v>10158.843794</v>
      </c>
      <c r="AI896">
        <v>21.783118000000002</v>
      </c>
      <c r="AJ896">
        <v>11.3</v>
      </c>
      <c r="AK896">
        <v>88298.100686000005</v>
      </c>
      <c r="AL896">
        <v>8852.52</v>
      </c>
      <c r="AM896">
        <v>19.135535000000001</v>
      </c>
      <c r="AN896" t="s">
        <v>2731</v>
      </c>
      <c r="AO896" t="s">
        <v>2732</v>
      </c>
      <c r="AR896">
        <v>0</v>
      </c>
      <c r="AS896">
        <v>0</v>
      </c>
      <c r="AT896">
        <v>895</v>
      </c>
    </row>
    <row r="897" spans="1:46" x14ac:dyDescent="0.25">
      <c r="A897">
        <v>51</v>
      </c>
      <c r="B897">
        <v>153</v>
      </c>
      <c r="C897">
        <v>901701</v>
      </c>
      <c r="D897">
        <v>51153901701</v>
      </c>
      <c r="E897">
        <v>9017.01</v>
      </c>
      <c r="F897" t="s">
        <v>2733</v>
      </c>
      <c r="G897" t="s">
        <v>47</v>
      </c>
      <c r="H897" t="s">
        <v>48</v>
      </c>
      <c r="I897">
        <v>3154213</v>
      </c>
      <c r="J897">
        <v>269</v>
      </c>
      <c r="K897">
        <v>51153901701</v>
      </c>
      <c r="L897">
        <v>901701</v>
      </c>
      <c r="M897">
        <v>0</v>
      </c>
      <c r="N897">
        <v>901701</v>
      </c>
      <c r="O897">
        <v>94.3</v>
      </c>
      <c r="P897">
        <v>1.9</v>
      </c>
      <c r="Q897">
        <v>3.8</v>
      </c>
      <c r="R897">
        <v>8019</v>
      </c>
      <c r="S897">
        <v>8.4000000000000005E-2</v>
      </c>
      <c r="T897">
        <v>0.183</v>
      </c>
      <c r="U897">
        <v>53636</v>
      </c>
      <c r="V897">
        <v>0.158</v>
      </c>
      <c r="W897">
        <v>0.45300000000000001</v>
      </c>
      <c r="X897">
        <v>0.35399999999999998</v>
      </c>
      <c r="Y897">
        <v>0.11799999999999999</v>
      </c>
      <c r="Z897">
        <v>946.24199999999996</v>
      </c>
      <c r="AA897">
        <v>198710.82</v>
      </c>
      <c r="AB897">
        <v>40997.902198999996</v>
      </c>
      <c r="AC897">
        <v>157712.917801</v>
      </c>
      <c r="AD897">
        <v>166.672921</v>
      </c>
      <c r="AE897">
        <v>11.8</v>
      </c>
      <c r="AF897">
        <v>946.24199999999996</v>
      </c>
      <c r="AG897">
        <v>84805.375371999995</v>
      </c>
      <c r="AH897">
        <v>113905.444628</v>
      </c>
      <c r="AI897">
        <v>120.376653</v>
      </c>
      <c r="AJ897">
        <v>12.6</v>
      </c>
      <c r="AK897">
        <v>140318.67428400001</v>
      </c>
      <c r="AL897">
        <v>54241.71</v>
      </c>
      <c r="AM897">
        <v>58.546135</v>
      </c>
      <c r="AN897" t="s">
        <v>2734</v>
      </c>
      <c r="AO897" t="s">
        <v>2735</v>
      </c>
      <c r="AR897">
        <v>0</v>
      </c>
      <c r="AS897">
        <v>0</v>
      </c>
      <c r="AT897">
        <v>896</v>
      </c>
    </row>
    <row r="898" spans="1:46" x14ac:dyDescent="0.25">
      <c r="A898">
        <v>51</v>
      </c>
      <c r="B898">
        <v>153</v>
      </c>
      <c r="C898">
        <v>901412</v>
      </c>
      <c r="D898">
        <v>51153901412</v>
      </c>
      <c r="E898">
        <v>9014.1200000000008</v>
      </c>
      <c r="F898" t="s">
        <v>2736</v>
      </c>
      <c r="G898" t="s">
        <v>47</v>
      </c>
      <c r="H898" t="s">
        <v>48</v>
      </c>
      <c r="I898">
        <v>3810134</v>
      </c>
      <c r="J898">
        <v>39195</v>
      </c>
      <c r="K898">
        <v>51153901412</v>
      </c>
      <c r="L898">
        <v>901412</v>
      </c>
      <c r="M898">
        <v>0</v>
      </c>
      <c r="N898">
        <v>901412</v>
      </c>
      <c r="O898">
        <v>97.5</v>
      </c>
      <c r="P898">
        <v>2.5</v>
      </c>
      <c r="Q898">
        <v>0</v>
      </c>
      <c r="R898">
        <v>7148</v>
      </c>
      <c r="S898">
        <v>0.04</v>
      </c>
      <c r="T898">
        <v>2.8000000000000001E-2</v>
      </c>
      <c r="U898">
        <v>149241</v>
      </c>
      <c r="V898">
        <v>0.122</v>
      </c>
      <c r="W898">
        <v>0.127</v>
      </c>
      <c r="X898">
        <v>0.94899999999999995</v>
      </c>
      <c r="Y898">
        <v>2.1999999999999999E-2</v>
      </c>
      <c r="Z898">
        <v>157.256</v>
      </c>
      <c r="AA898">
        <v>33023.760000000002</v>
      </c>
      <c r="AB898">
        <v>29401.815305</v>
      </c>
      <c r="AC898">
        <v>3621.9446950000001</v>
      </c>
      <c r="AD898">
        <v>23.032156000000001</v>
      </c>
      <c r="AE898">
        <v>2.2000000000000002</v>
      </c>
      <c r="AF898">
        <v>157.09874400000001</v>
      </c>
      <c r="AG898">
        <v>30308.012064999999</v>
      </c>
      <c r="AH898">
        <v>2682.7241749999998</v>
      </c>
      <c r="AI898">
        <v>17.076675000000002</v>
      </c>
      <c r="AJ898">
        <v>2.2999999999999998</v>
      </c>
      <c r="AK898">
        <v>24958.157962000001</v>
      </c>
      <c r="AL898">
        <v>5760.64</v>
      </c>
      <c r="AM898">
        <v>39.380927</v>
      </c>
      <c r="AN898" t="s">
        <v>2737</v>
      </c>
      <c r="AO898" t="s">
        <v>2738</v>
      </c>
      <c r="AR898">
        <v>0</v>
      </c>
      <c r="AS898">
        <v>0</v>
      </c>
      <c r="AT898">
        <v>897</v>
      </c>
    </row>
    <row r="899" spans="1:46" x14ac:dyDescent="0.25">
      <c r="A899">
        <v>24</v>
      </c>
      <c r="B899">
        <v>33</v>
      </c>
      <c r="C899">
        <v>801215</v>
      </c>
      <c r="D899">
        <v>24033801215</v>
      </c>
      <c r="E899">
        <v>8012.15</v>
      </c>
      <c r="F899" t="s">
        <v>2739</v>
      </c>
      <c r="G899" t="s">
        <v>47</v>
      </c>
      <c r="H899" t="s">
        <v>48</v>
      </c>
      <c r="I899">
        <v>6858853</v>
      </c>
      <c r="J899">
        <v>27963</v>
      </c>
      <c r="K899">
        <v>24033801215</v>
      </c>
      <c r="L899">
        <v>801215</v>
      </c>
      <c r="M899">
        <v>0</v>
      </c>
      <c r="N899">
        <v>801215</v>
      </c>
      <c r="O899">
        <v>89.8</v>
      </c>
      <c r="P899">
        <v>10.3</v>
      </c>
      <c r="Q899">
        <v>0</v>
      </c>
      <c r="R899">
        <v>2496</v>
      </c>
      <c r="S899">
        <v>0.09</v>
      </c>
      <c r="T899">
        <v>2E-3</v>
      </c>
      <c r="U899">
        <v>102052</v>
      </c>
      <c r="V899">
        <v>0.89100000000000001</v>
      </c>
      <c r="W899">
        <v>8.0000000000000002E-3</v>
      </c>
      <c r="X899">
        <v>0.84899999999999998</v>
      </c>
      <c r="Y899">
        <v>0.152</v>
      </c>
      <c r="Z899">
        <v>379.77139199999999</v>
      </c>
      <c r="AA899">
        <v>79751.992320000005</v>
      </c>
      <c r="AB899">
        <v>70394.018693000005</v>
      </c>
      <c r="AC899">
        <v>9357.9736269999994</v>
      </c>
      <c r="AD899">
        <v>24.641069999999999</v>
      </c>
      <c r="AE899">
        <v>15.2</v>
      </c>
      <c r="AF899">
        <v>379.012608</v>
      </c>
      <c r="AG899">
        <v>71479.619051999995</v>
      </c>
      <c r="AH899">
        <v>8113.028628</v>
      </c>
      <c r="AI899">
        <v>21.405695999999999</v>
      </c>
      <c r="AJ899">
        <v>0</v>
      </c>
      <c r="AK899">
        <v>0</v>
      </c>
      <c r="AL899">
        <v>0</v>
      </c>
      <c r="AM899">
        <v>0</v>
      </c>
      <c r="AN899" t="s">
        <v>2740</v>
      </c>
      <c r="AO899" t="s">
        <v>2741</v>
      </c>
      <c r="AR899">
        <v>0</v>
      </c>
      <c r="AS899">
        <v>0</v>
      </c>
      <c r="AT899">
        <v>898</v>
      </c>
    </row>
    <row r="900" spans="1:46" x14ac:dyDescent="0.25">
      <c r="A900">
        <v>51</v>
      </c>
      <c r="B900">
        <v>59</v>
      </c>
      <c r="C900">
        <v>422302</v>
      </c>
      <c r="D900">
        <v>51059422302</v>
      </c>
      <c r="E900">
        <v>4223.0200000000004</v>
      </c>
      <c r="F900" t="s">
        <v>2742</v>
      </c>
      <c r="G900" t="s">
        <v>47</v>
      </c>
      <c r="H900" t="s">
        <v>48</v>
      </c>
      <c r="I900">
        <v>2408043</v>
      </c>
      <c r="J900">
        <v>53570</v>
      </c>
      <c r="K900">
        <v>51059422302</v>
      </c>
      <c r="L900">
        <v>422302</v>
      </c>
      <c r="M900">
        <v>0</v>
      </c>
      <c r="N900">
        <v>422302</v>
      </c>
      <c r="O900">
        <v>85.8</v>
      </c>
      <c r="P900">
        <v>14.1</v>
      </c>
      <c r="Q900">
        <v>0</v>
      </c>
      <c r="R900">
        <v>5446</v>
      </c>
      <c r="S900">
        <v>3.5999999999999997E-2</v>
      </c>
      <c r="T900">
        <v>1.7999999999999999E-2</v>
      </c>
      <c r="U900">
        <v>106893</v>
      </c>
      <c r="V900">
        <v>0.17499999999999999</v>
      </c>
      <c r="W900">
        <v>0.105</v>
      </c>
      <c r="X900">
        <v>0.81</v>
      </c>
      <c r="Y900">
        <v>5.2999999999999999E-2</v>
      </c>
      <c r="Z900">
        <v>288.34936199999999</v>
      </c>
      <c r="AA900">
        <v>60553.366020000001</v>
      </c>
      <c r="AB900">
        <v>39652.298630999998</v>
      </c>
      <c r="AC900">
        <v>20901.067389</v>
      </c>
      <c r="AD900">
        <v>72.485221999999993</v>
      </c>
      <c r="AE900">
        <v>5.3</v>
      </c>
      <c r="AF900">
        <v>288.63799999999998</v>
      </c>
      <c r="AG900">
        <v>40096.723417000001</v>
      </c>
      <c r="AH900">
        <v>20517.256582999998</v>
      </c>
      <c r="AI900">
        <v>71.083005999999997</v>
      </c>
      <c r="AJ900">
        <v>6</v>
      </c>
      <c r="AK900">
        <v>48383.140629000001</v>
      </c>
      <c r="AL900">
        <v>19089.86</v>
      </c>
      <c r="AM900">
        <v>59.414439000000002</v>
      </c>
      <c r="AN900" t="s">
        <v>2743</v>
      </c>
      <c r="AO900" t="s">
        <v>2744</v>
      </c>
      <c r="AR900">
        <v>0</v>
      </c>
      <c r="AS900">
        <v>0</v>
      </c>
      <c r="AT900">
        <v>899</v>
      </c>
    </row>
    <row r="901" spans="1:46" x14ac:dyDescent="0.25">
      <c r="A901">
        <v>51</v>
      </c>
      <c r="B901">
        <v>59</v>
      </c>
      <c r="C901">
        <v>431002</v>
      </c>
      <c r="D901">
        <v>51059431002</v>
      </c>
      <c r="E901">
        <v>4310.0200000000004</v>
      </c>
      <c r="F901" t="s">
        <v>2745</v>
      </c>
      <c r="G901" t="s">
        <v>47</v>
      </c>
      <c r="H901" t="s">
        <v>48</v>
      </c>
      <c r="I901">
        <v>821741</v>
      </c>
      <c r="J901">
        <v>11692</v>
      </c>
      <c r="K901">
        <v>51059431002</v>
      </c>
      <c r="L901">
        <v>431002</v>
      </c>
      <c r="M901">
        <v>0</v>
      </c>
      <c r="N901">
        <v>431002</v>
      </c>
      <c r="O901">
        <v>90.3</v>
      </c>
      <c r="P901">
        <v>9.6999999999999993</v>
      </c>
      <c r="Q901">
        <v>0</v>
      </c>
      <c r="R901">
        <v>2166</v>
      </c>
      <c r="S901">
        <v>6.6000000000000003E-2</v>
      </c>
      <c r="T901">
        <v>1.7000000000000001E-2</v>
      </c>
      <c r="U901">
        <v>111375</v>
      </c>
      <c r="V901">
        <v>0.16700000000000001</v>
      </c>
      <c r="W901">
        <v>0.10299999999999999</v>
      </c>
      <c r="X901">
        <v>0.84499999999999997</v>
      </c>
      <c r="Y901">
        <v>6.3E-2</v>
      </c>
      <c r="Z901">
        <v>136.458</v>
      </c>
      <c r="AA901">
        <v>28656.18</v>
      </c>
      <c r="AB901">
        <v>25676.538830000001</v>
      </c>
      <c r="AC901">
        <v>2979.6411699999999</v>
      </c>
      <c r="AD901">
        <v>21.835591999999998</v>
      </c>
      <c r="AE901">
        <v>6.3</v>
      </c>
      <c r="AF901">
        <v>136.458</v>
      </c>
      <c r="AG901">
        <v>25966.990763999998</v>
      </c>
      <c r="AH901">
        <v>2689.1892360000002</v>
      </c>
      <c r="AI901">
        <v>19.707083999999998</v>
      </c>
      <c r="AJ901">
        <v>4.9000000000000004</v>
      </c>
      <c r="AK901">
        <v>17092.30186</v>
      </c>
      <c r="AL901">
        <v>4815.1099999999997</v>
      </c>
      <c r="AM901">
        <v>46.156652000000001</v>
      </c>
      <c r="AN901" t="s">
        <v>2746</v>
      </c>
      <c r="AO901" t="s">
        <v>2747</v>
      </c>
      <c r="AR901">
        <v>0</v>
      </c>
      <c r="AS901">
        <v>0</v>
      </c>
      <c r="AT901">
        <v>900</v>
      </c>
    </row>
    <row r="902" spans="1:46" x14ac:dyDescent="0.25">
      <c r="A902">
        <v>51</v>
      </c>
      <c r="B902">
        <v>685</v>
      </c>
      <c r="C902">
        <v>920200</v>
      </c>
      <c r="D902">
        <v>51685920200</v>
      </c>
      <c r="E902">
        <v>9202</v>
      </c>
      <c r="F902" t="s">
        <v>2748</v>
      </c>
      <c r="G902" t="s">
        <v>47</v>
      </c>
      <c r="H902" t="s">
        <v>48</v>
      </c>
      <c r="I902">
        <v>4477218</v>
      </c>
      <c r="J902">
        <v>2623</v>
      </c>
      <c r="K902">
        <v>51685920200</v>
      </c>
      <c r="L902">
        <v>920200</v>
      </c>
      <c r="M902">
        <v>0</v>
      </c>
      <c r="N902">
        <v>920200</v>
      </c>
      <c r="O902">
        <v>89.2</v>
      </c>
      <c r="P902">
        <v>9.3000000000000007</v>
      </c>
      <c r="Q902">
        <v>1.5</v>
      </c>
      <c r="R902">
        <v>8379</v>
      </c>
      <c r="S902">
        <v>3.7999999999999999E-2</v>
      </c>
      <c r="T902">
        <v>0.1</v>
      </c>
      <c r="U902">
        <v>71676</v>
      </c>
      <c r="V902">
        <v>0.23899999999999999</v>
      </c>
      <c r="W902">
        <v>0.219</v>
      </c>
      <c r="X902">
        <v>0.56200000000000006</v>
      </c>
      <c r="Y902">
        <v>9.2999999999999999E-2</v>
      </c>
      <c r="Z902">
        <v>779.24699999999996</v>
      </c>
      <c r="AA902">
        <v>163641.87</v>
      </c>
      <c r="AB902">
        <v>50076.028804000001</v>
      </c>
      <c r="AC902">
        <v>113565.84119599999</v>
      </c>
      <c r="AD902">
        <v>145.73792499999999</v>
      </c>
      <c r="AE902">
        <v>9.3000000000000007</v>
      </c>
      <c r="AF902">
        <v>779.24699999999996</v>
      </c>
      <c r="AG902">
        <v>84275.596300999998</v>
      </c>
      <c r="AH902">
        <v>79366.273698999998</v>
      </c>
      <c r="AI902">
        <v>101.849957</v>
      </c>
      <c r="AJ902">
        <v>9.5</v>
      </c>
      <c r="AK902">
        <v>125990.54038599999</v>
      </c>
      <c r="AL902">
        <v>25449.91</v>
      </c>
      <c r="AM902">
        <v>35.290973999999999</v>
      </c>
      <c r="AN902" t="s">
        <v>2749</v>
      </c>
      <c r="AO902" t="s">
        <v>2750</v>
      </c>
      <c r="AR902">
        <v>0</v>
      </c>
      <c r="AS902">
        <v>0</v>
      </c>
      <c r="AT902">
        <v>901</v>
      </c>
    </row>
    <row r="903" spans="1:46" x14ac:dyDescent="0.25">
      <c r="A903">
        <v>24</v>
      </c>
      <c r="B903">
        <v>33</v>
      </c>
      <c r="C903">
        <v>801210</v>
      </c>
      <c r="D903">
        <v>24033801210</v>
      </c>
      <c r="E903">
        <v>8012.1</v>
      </c>
      <c r="F903" t="s">
        <v>2751</v>
      </c>
      <c r="G903" t="s">
        <v>47</v>
      </c>
      <c r="H903" t="s">
        <v>48</v>
      </c>
      <c r="I903">
        <v>5307426</v>
      </c>
      <c r="J903">
        <v>55694</v>
      </c>
      <c r="K903">
        <v>24033801210</v>
      </c>
      <c r="L903">
        <v>801210</v>
      </c>
      <c r="M903">
        <v>0</v>
      </c>
      <c r="N903">
        <v>801210</v>
      </c>
      <c r="O903">
        <v>87.6</v>
      </c>
      <c r="P903">
        <v>11.7</v>
      </c>
      <c r="Q903">
        <v>0.7</v>
      </c>
      <c r="R903">
        <v>4516</v>
      </c>
      <c r="S903">
        <v>7.2999999999999995E-2</v>
      </c>
      <c r="T903">
        <v>6.0999999999999999E-2</v>
      </c>
      <c r="U903">
        <v>97206</v>
      </c>
      <c r="V903">
        <v>0.82699999999999996</v>
      </c>
      <c r="W903">
        <v>0.06</v>
      </c>
      <c r="X903">
        <v>0.90300000000000002</v>
      </c>
      <c r="Y903">
        <v>0.13700000000000001</v>
      </c>
      <c r="Z903">
        <v>618.69200000000001</v>
      </c>
      <c r="AA903">
        <v>129925.32</v>
      </c>
      <c r="AB903">
        <v>105783.53612999999</v>
      </c>
      <c r="AC903">
        <v>24141.783869999999</v>
      </c>
      <c r="AD903">
        <v>39.020682000000001</v>
      </c>
      <c r="AE903">
        <v>13.7</v>
      </c>
      <c r="AF903">
        <v>618.69200000000001</v>
      </c>
      <c r="AG903">
        <v>108118.392265</v>
      </c>
      <c r="AH903">
        <v>21806.927735000001</v>
      </c>
      <c r="AI903">
        <v>35.246823999999997</v>
      </c>
      <c r="AJ903">
        <v>12.2</v>
      </c>
      <c r="AK903">
        <v>84412.450328999999</v>
      </c>
      <c r="AL903">
        <v>28366.79</v>
      </c>
      <c r="AM903">
        <v>52.820233999999999</v>
      </c>
      <c r="AN903" t="s">
        <v>2752</v>
      </c>
      <c r="AO903" t="s">
        <v>2753</v>
      </c>
      <c r="AR903">
        <v>0</v>
      </c>
      <c r="AS903">
        <v>0</v>
      </c>
      <c r="AT903">
        <v>902</v>
      </c>
    </row>
    <row r="904" spans="1:46" x14ac:dyDescent="0.25">
      <c r="A904">
        <v>51</v>
      </c>
      <c r="B904">
        <v>683</v>
      </c>
      <c r="C904">
        <v>910202</v>
      </c>
      <c r="D904">
        <v>51683910202</v>
      </c>
      <c r="E904">
        <v>9102.02</v>
      </c>
      <c r="F904" t="s">
        <v>2754</v>
      </c>
      <c r="G904" t="s">
        <v>47</v>
      </c>
      <c r="H904" t="s">
        <v>48</v>
      </c>
      <c r="I904">
        <v>2265943</v>
      </c>
      <c r="J904">
        <v>29354</v>
      </c>
      <c r="K904">
        <v>51683910202</v>
      </c>
      <c r="L904">
        <v>910202</v>
      </c>
      <c r="M904">
        <v>0</v>
      </c>
      <c r="N904">
        <v>910202</v>
      </c>
      <c r="O904">
        <v>96.7</v>
      </c>
      <c r="P904">
        <v>3.3</v>
      </c>
      <c r="Q904">
        <v>0</v>
      </c>
      <c r="R904">
        <v>7824</v>
      </c>
      <c r="S904">
        <v>8.5999999999999993E-2</v>
      </c>
      <c r="T904">
        <v>8.2000000000000003E-2</v>
      </c>
      <c r="U904">
        <v>68786</v>
      </c>
      <c r="V904">
        <v>0.16700000000000001</v>
      </c>
      <c r="W904">
        <v>0.33200000000000002</v>
      </c>
      <c r="X904">
        <v>0.68899999999999995</v>
      </c>
      <c r="Y904">
        <v>0.08</v>
      </c>
      <c r="Z904">
        <v>625.91999999999996</v>
      </c>
      <c r="AA904">
        <v>131443.20000000001</v>
      </c>
      <c r="AB904">
        <v>23109.996445000001</v>
      </c>
      <c r="AC904">
        <v>108333.203555</v>
      </c>
      <c r="AD904">
        <v>173.07835399999999</v>
      </c>
      <c r="AE904">
        <v>8</v>
      </c>
      <c r="AF904">
        <v>625.91999999999996</v>
      </c>
      <c r="AG904">
        <v>54589.735924000001</v>
      </c>
      <c r="AH904">
        <v>76853.464076000004</v>
      </c>
      <c r="AI904">
        <v>122.784803</v>
      </c>
      <c r="AJ904">
        <v>10.4</v>
      </c>
      <c r="AK904">
        <v>127505.003811</v>
      </c>
      <c r="AL904">
        <v>44070.04</v>
      </c>
      <c r="AM904">
        <v>53.939708000000003</v>
      </c>
      <c r="AN904" t="s">
        <v>2755</v>
      </c>
      <c r="AO904" t="s">
        <v>2756</v>
      </c>
      <c r="AR904">
        <v>0</v>
      </c>
      <c r="AS904">
        <v>0</v>
      </c>
      <c r="AT904">
        <v>903</v>
      </c>
    </row>
    <row r="905" spans="1:46" x14ac:dyDescent="0.25">
      <c r="A905">
        <v>51</v>
      </c>
      <c r="B905">
        <v>59</v>
      </c>
      <c r="C905">
        <v>421001</v>
      </c>
      <c r="D905">
        <v>51059421001</v>
      </c>
      <c r="E905">
        <v>4210.01</v>
      </c>
      <c r="F905" t="s">
        <v>2757</v>
      </c>
      <c r="G905" t="s">
        <v>47</v>
      </c>
      <c r="H905" t="s">
        <v>48</v>
      </c>
      <c r="I905">
        <v>1757636</v>
      </c>
      <c r="J905">
        <v>0</v>
      </c>
      <c r="K905">
        <v>51059421001</v>
      </c>
      <c r="L905">
        <v>421001</v>
      </c>
      <c r="M905">
        <v>0</v>
      </c>
      <c r="N905">
        <v>421001</v>
      </c>
      <c r="O905">
        <v>87.8</v>
      </c>
      <c r="P905">
        <v>12.2</v>
      </c>
      <c r="Q905">
        <v>0</v>
      </c>
      <c r="R905">
        <v>3097</v>
      </c>
      <c r="S905">
        <v>7.8E-2</v>
      </c>
      <c r="T905">
        <v>4.7E-2</v>
      </c>
      <c r="U905">
        <v>97714</v>
      </c>
      <c r="V905">
        <v>9.8000000000000004E-2</v>
      </c>
      <c r="W905">
        <v>0.26800000000000002</v>
      </c>
      <c r="X905">
        <v>0.71</v>
      </c>
      <c r="Y905">
        <v>6.2E-2</v>
      </c>
      <c r="Z905">
        <v>192.01400000000001</v>
      </c>
      <c r="AA905">
        <v>40322.94</v>
      </c>
      <c r="AB905">
        <v>27512.791793</v>
      </c>
      <c r="AC905">
        <v>12810.148207</v>
      </c>
      <c r="AD905">
        <v>66.714657000000003</v>
      </c>
      <c r="AE905">
        <v>6.2</v>
      </c>
      <c r="AF905">
        <v>192.01400000000001</v>
      </c>
      <c r="AG905">
        <v>28634.774806000001</v>
      </c>
      <c r="AH905">
        <v>11688.165193999999</v>
      </c>
      <c r="AI905">
        <v>60.871422000000003</v>
      </c>
      <c r="AJ905">
        <v>6.5</v>
      </c>
      <c r="AK905">
        <v>28283.877268</v>
      </c>
      <c r="AL905">
        <v>9908.82</v>
      </c>
      <c r="AM905">
        <v>54.482996999999997</v>
      </c>
      <c r="AN905" t="s">
        <v>2758</v>
      </c>
      <c r="AO905" t="s">
        <v>2759</v>
      </c>
      <c r="AR905">
        <v>0</v>
      </c>
      <c r="AS905">
        <v>0</v>
      </c>
      <c r="AT905">
        <v>904</v>
      </c>
    </row>
    <row r="906" spans="1:46" x14ac:dyDescent="0.25">
      <c r="A906">
        <v>51</v>
      </c>
      <c r="B906">
        <v>153</v>
      </c>
      <c r="C906">
        <v>901231</v>
      </c>
      <c r="D906">
        <v>51153901231</v>
      </c>
      <c r="E906">
        <v>9012.31</v>
      </c>
      <c r="F906" t="s">
        <v>2760</v>
      </c>
      <c r="G906" t="s">
        <v>47</v>
      </c>
      <c r="H906" t="s">
        <v>48</v>
      </c>
      <c r="I906">
        <v>20064279</v>
      </c>
      <c r="J906">
        <v>897699</v>
      </c>
      <c r="K906">
        <v>51153901231</v>
      </c>
      <c r="L906">
        <v>901231</v>
      </c>
      <c r="M906">
        <v>0</v>
      </c>
      <c r="N906">
        <v>901231</v>
      </c>
      <c r="O906">
        <v>92.6</v>
      </c>
      <c r="P906">
        <v>7</v>
      </c>
      <c r="Q906">
        <v>0.4</v>
      </c>
      <c r="R906">
        <v>6082</v>
      </c>
      <c r="S906">
        <v>6.0999999999999999E-2</v>
      </c>
      <c r="T906">
        <v>2.1000000000000001E-2</v>
      </c>
      <c r="U906">
        <v>139272</v>
      </c>
      <c r="V906">
        <v>4.7E-2</v>
      </c>
      <c r="W906">
        <v>0.112</v>
      </c>
      <c r="X906">
        <v>0.91300000000000003</v>
      </c>
      <c r="Y906">
        <v>3.4000000000000002E-2</v>
      </c>
      <c r="Z906">
        <v>206.78800000000001</v>
      </c>
      <c r="AA906">
        <v>43425.48</v>
      </c>
      <c r="AB906">
        <v>15163.358339</v>
      </c>
      <c r="AC906">
        <v>28262.121661000001</v>
      </c>
      <c r="AD906">
        <v>136.67196200000001</v>
      </c>
      <c r="AE906">
        <v>3.4</v>
      </c>
      <c r="AF906">
        <v>206.58121199999999</v>
      </c>
      <c r="AG906">
        <v>24049.028634999999</v>
      </c>
      <c r="AH906">
        <v>19333.025884999999</v>
      </c>
      <c r="AI906">
        <v>93.585595999999995</v>
      </c>
      <c r="AJ906">
        <v>3.5</v>
      </c>
      <c r="AK906">
        <v>33559.828945000001</v>
      </c>
      <c r="AL906">
        <v>10959.12</v>
      </c>
      <c r="AM906">
        <v>51.695186</v>
      </c>
      <c r="AN906" t="s">
        <v>2761</v>
      </c>
      <c r="AO906" t="s">
        <v>2762</v>
      </c>
      <c r="AR906">
        <v>0</v>
      </c>
      <c r="AS906">
        <v>0</v>
      </c>
      <c r="AT906">
        <v>905</v>
      </c>
    </row>
    <row r="907" spans="1:46" x14ac:dyDescent="0.25">
      <c r="A907">
        <v>24</v>
      </c>
      <c r="B907">
        <v>33</v>
      </c>
      <c r="C907">
        <v>800800</v>
      </c>
      <c r="D907">
        <v>24033800800</v>
      </c>
      <c r="E907">
        <v>8008</v>
      </c>
      <c r="F907" t="s">
        <v>2763</v>
      </c>
      <c r="G907" t="s">
        <v>47</v>
      </c>
      <c r="H907" t="s">
        <v>48</v>
      </c>
      <c r="I907">
        <v>106853970</v>
      </c>
      <c r="J907">
        <v>4515194</v>
      </c>
      <c r="K907">
        <v>24033800800</v>
      </c>
      <c r="L907">
        <v>800800</v>
      </c>
      <c r="M907">
        <v>0</v>
      </c>
      <c r="N907">
        <v>800800</v>
      </c>
      <c r="O907">
        <v>90.7</v>
      </c>
      <c r="P907">
        <v>6.7</v>
      </c>
      <c r="Q907">
        <v>2.6</v>
      </c>
      <c r="R907">
        <v>3288</v>
      </c>
      <c r="S907">
        <v>8.1000000000000003E-2</v>
      </c>
      <c r="T907">
        <v>1.7999999999999999E-2</v>
      </c>
      <c r="U907">
        <v>102750</v>
      </c>
      <c r="V907">
        <v>0.35799999999999998</v>
      </c>
      <c r="W907">
        <v>5.6000000000000001E-2</v>
      </c>
      <c r="X907">
        <v>0.94199999999999995</v>
      </c>
      <c r="Y907">
        <v>8.7999999999999995E-2</v>
      </c>
      <c r="Z907">
        <v>289.34399999999999</v>
      </c>
      <c r="AA907">
        <v>60762.239999999998</v>
      </c>
      <c r="AB907">
        <v>26259.348285</v>
      </c>
      <c r="AC907">
        <v>34502.891714999998</v>
      </c>
      <c r="AD907">
        <v>119.24523000000001</v>
      </c>
      <c r="AE907">
        <v>8.8000000000000007</v>
      </c>
      <c r="AF907">
        <v>289.34399999999999</v>
      </c>
      <c r="AG907">
        <v>7656.0416100000002</v>
      </c>
      <c r="AH907">
        <v>53106.198389999998</v>
      </c>
      <c r="AI907">
        <v>183.54000199999999</v>
      </c>
      <c r="AJ907">
        <v>8.1999999999999993</v>
      </c>
      <c r="AK907">
        <v>49939.946862999997</v>
      </c>
      <c r="AL907">
        <v>10192.290000000001</v>
      </c>
      <c r="AM907">
        <v>35.594576000000004</v>
      </c>
      <c r="AN907" t="s">
        <v>2764</v>
      </c>
      <c r="AO907" t="s">
        <v>2765</v>
      </c>
      <c r="AR907">
        <v>0</v>
      </c>
      <c r="AS907">
        <v>0</v>
      </c>
      <c r="AT907">
        <v>906</v>
      </c>
    </row>
    <row r="908" spans="1:46" x14ac:dyDescent="0.25">
      <c r="A908">
        <v>51</v>
      </c>
      <c r="B908">
        <v>59</v>
      </c>
      <c r="C908">
        <v>421400</v>
      </c>
      <c r="D908">
        <v>51059421400</v>
      </c>
      <c r="E908">
        <v>4214</v>
      </c>
      <c r="F908" t="s">
        <v>2766</v>
      </c>
      <c r="G908" t="s">
        <v>47</v>
      </c>
      <c r="H908" t="s">
        <v>48</v>
      </c>
      <c r="I908">
        <v>1902579</v>
      </c>
      <c r="J908">
        <v>0</v>
      </c>
      <c r="K908">
        <v>51059421400</v>
      </c>
      <c r="L908">
        <v>421400</v>
      </c>
      <c r="M908">
        <v>0</v>
      </c>
      <c r="N908">
        <v>421400</v>
      </c>
      <c r="O908">
        <v>77.400000000000006</v>
      </c>
      <c r="P908">
        <v>20.399999999999999</v>
      </c>
      <c r="Q908">
        <v>2.2000000000000002</v>
      </c>
      <c r="R908">
        <v>7104</v>
      </c>
      <c r="S908">
        <v>0.106</v>
      </c>
      <c r="T908">
        <v>0.17100000000000001</v>
      </c>
      <c r="U908">
        <v>41067</v>
      </c>
      <c r="V908">
        <v>0.248</v>
      </c>
      <c r="W908">
        <v>0.35199999999999998</v>
      </c>
      <c r="X908">
        <v>0.223</v>
      </c>
      <c r="Y908">
        <v>0.16600000000000001</v>
      </c>
      <c r="Z908">
        <v>1179.2639999999999</v>
      </c>
      <c r="AA908">
        <v>247645.44</v>
      </c>
      <c r="AB908">
        <v>169271.72079600001</v>
      </c>
      <c r="AC908">
        <v>78373.719203999994</v>
      </c>
      <c r="AD908">
        <v>66.459858999999994</v>
      </c>
      <c r="AE908">
        <v>16.600000000000001</v>
      </c>
      <c r="AF908">
        <v>1179.2639999999999</v>
      </c>
      <c r="AG908">
        <v>171522.21033</v>
      </c>
      <c r="AH908">
        <v>76123.229670000001</v>
      </c>
      <c r="AI908">
        <v>64.551473999999999</v>
      </c>
      <c r="AJ908">
        <v>20.5</v>
      </c>
      <c r="AK908">
        <v>201943.93024399999</v>
      </c>
      <c r="AL908">
        <v>92001.47</v>
      </c>
      <c r="AM908">
        <v>65.727542</v>
      </c>
      <c r="AN908" t="s">
        <v>2767</v>
      </c>
      <c r="AO908" t="s">
        <v>2768</v>
      </c>
      <c r="AR908">
        <v>0</v>
      </c>
      <c r="AS908">
        <v>0</v>
      </c>
      <c r="AT908">
        <v>907</v>
      </c>
    </row>
    <row r="909" spans="1:46" x14ac:dyDescent="0.25">
      <c r="A909">
        <v>51</v>
      </c>
      <c r="B909">
        <v>59</v>
      </c>
      <c r="C909">
        <v>422403</v>
      </c>
      <c r="D909">
        <v>51059422403</v>
      </c>
      <c r="E909">
        <v>4224.03</v>
      </c>
      <c r="F909" t="s">
        <v>2769</v>
      </c>
      <c r="G909" t="s">
        <v>47</v>
      </c>
      <c r="H909" t="s">
        <v>48</v>
      </c>
      <c r="I909">
        <v>2156433</v>
      </c>
      <c r="J909">
        <v>38697</v>
      </c>
      <c r="K909">
        <v>51059422403</v>
      </c>
      <c r="L909">
        <v>422403</v>
      </c>
      <c r="M909">
        <v>0</v>
      </c>
      <c r="N909">
        <v>422403</v>
      </c>
      <c r="O909">
        <v>85.3</v>
      </c>
      <c r="P909">
        <v>14.7</v>
      </c>
      <c r="Q909">
        <v>0</v>
      </c>
      <c r="R909">
        <v>2551</v>
      </c>
      <c r="S909">
        <v>3.1E-2</v>
      </c>
      <c r="T909">
        <v>3.4000000000000002E-2</v>
      </c>
      <c r="U909">
        <v>122083</v>
      </c>
      <c r="V909">
        <v>0.14699999999999999</v>
      </c>
      <c r="W909">
        <v>0.10299999999999999</v>
      </c>
      <c r="X909">
        <v>0.873</v>
      </c>
      <c r="Y909">
        <v>0.04</v>
      </c>
      <c r="Z909">
        <v>102.04</v>
      </c>
      <c r="AA909">
        <v>21428.400000000001</v>
      </c>
      <c r="AB909">
        <v>14261.597689</v>
      </c>
      <c r="AC909">
        <v>7166.8023110000004</v>
      </c>
      <c r="AD909">
        <v>70.235225</v>
      </c>
      <c r="AE909">
        <v>4</v>
      </c>
      <c r="AF909">
        <v>102.04</v>
      </c>
      <c r="AG909">
        <v>14474.575142</v>
      </c>
      <c r="AH909">
        <v>6953.8248579999999</v>
      </c>
      <c r="AI909">
        <v>68.148028999999994</v>
      </c>
      <c r="AJ909">
        <v>5</v>
      </c>
      <c r="AK909">
        <v>18962.400623000001</v>
      </c>
      <c r="AL909">
        <v>6059.1</v>
      </c>
      <c r="AM909">
        <v>50.852701000000003</v>
      </c>
      <c r="AN909" t="s">
        <v>2770</v>
      </c>
      <c r="AO909" t="s">
        <v>2771</v>
      </c>
      <c r="AR909">
        <v>0</v>
      </c>
      <c r="AS909">
        <v>0</v>
      </c>
      <c r="AT909">
        <v>908</v>
      </c>
    </row>
    <row r="910" spans="1:46" x14ac:dyDescent="0.25">
      <c r="A910">
        <v>51</v>
      </c>
      <c r="B910">
        <v>59</v>
      </c>
      <c r="C910">
        <v>431500</v>
      </c>
      <c r="D910">
        <v>51059431500</v>
      </c>
      <c r="E910">
        <v>4315</v>
      </c>
      <c r="F910" t="s">
        <v>2772</v>
      </c>
      <c r="G910" t="s">
        <v>47</v>
      </c>
      <c r="H910" t="s">
        <v>48</v>
      </c>
      <c r="I910">
        <v>3827886</v>
      </c>
      <c r="J910">
        <v>50498</v>
      </c>
      <c r="K910">
        <v>51059431500</v>
      </c>
      <c r="L910">
        <v>431500</v>
      </c>
      <c r="M910">
        <v>0</v>
      </c>
      <c r="N910">
        <v>431500</v>
      </c>
      <c r="O910">
        <v>90.6</v>
      </c>
      <c r="P910">
        <v>9.1</v>
      </c>
      <c r="Q910">
        <v>0.3</v>
      </c>
      <c r="R910">
        <v>5113</v>
      </c>
      <c r="S910">
        <v>2.9000000000000001E-2</v>
      </c>
      <c r="T910">
        <v>4.9000000000000002E-2</v>
      </c>
      <c r="U910">
        <v>124604</v>
      </c>
      <c r="V910">
        <v>8.7999999999999995E-2</v>
      </c>
      <c r="W910">
        <v>7.6999999999999999E-2</v>
      </c>
      <c r="X910">
        <v>0.877</v>
      </c>
      <c r="Y910">
        <v>3.9E-2</v>
      </c>
      <c r="Z910">
        <v>199.40700000000001</v>
      </c>
      <c r="AA910">
        <v>41875.47</v>
      </c>
      <c r="AB910">
        <v>32092.973651</v>
      </c>
      <c r="AC910">
        <v>9782.4963489999991</v>
      </c>
      <c r="AD910">
        <v>49.057938999999998</v>
      </c>
      <c r="AE910">
        <v>3.9</v>
      </c>
      <c r="AF910">
        <v>199.60640699999999</v>
      </c>
      <c r="AG910">
        <v>32924.401715</v>
      </c>
      <c r="AH910">
        <v>8992.9437550000002</v>
      </c>
      <c r="AI910">
        <v>45.053381999999999</v>
      </c>
      <c r="AJ910">
        <v>4.4000000000000004</v>
      </c>
      <c r="AK910">
        <v>41327.155452999999</v>
      </c>
      <c r="AL910">
        <v>6619.2</v>
      </c>
      <c r="AM910">
        <v>28.991416000000001</v>
      </c>
      <c r="AN910" t="s">
        <v>2773</v>
      </c>
      <c r="AO910" t="s">
        <v>2774</v>
      </c>
      <c r="AR910">
        <v>0</v>
      </c>
      <c r="AS910">
        <v>0</v>
      </c>
      <c r="AT910">
        <v>909</v>
      </c>
    </row>
    <row r="911" spans="1:46" x14ac:dyDescent="0.25">
      <c r="A911">
        <v>24</v>
      </c>
      <c r="B911">
        <v>33</v>
      </c>
      <c r="C911">
        <v>801411</v>
      </c>
      <c r="D911">
        <v>24033801411</v>
      </c>
      <c r="E911">
        <v>8014.11</v>
      </c>
      <c r="F911" t="s">
        <v>2775</v>
      </c>
      <c r="G911" t="s">
        <v>47</v>
      </c>
      <c r="H911" t="s">
        <v>48</v>
      </c>
      <c r="I911">
        <v>3572011</v>
      </c>
      <c r="J911">
        <v>4375</v>
      </c>
      <c r="K911">
        <v>24033801411</v>
      </c>
      <c r="L911">
        <v>801411</v>
      </c>
      <c r="M911">
        <v>0</v>
      </c>
      <c r="N911">
        <v>801411</v>
      </c>
      <c r="O911">
        <v>88.7</v>
      </c>
      <c r="P911">
        <v>11.3</v>
      </c>
      <c r="Q911">
        <v>0</v>
      </c>
      <c r="R911">
        <v>3484</v>
      </c>
      <c r="S911">
        <v>8.4000000000000005E-2</v>
      </c>
      <c r="T911">
        <v>4.2999999999999997E-2</v>
      </c>
      <c r="U911">
        <v>92857</v>
      </c>
      <c r="V911">
        <v>0.58199999999999996</v>
      </c>
      <c r="W911">
        <v>0.156</v>
      </c>
      <c r="X911">
        <v>0.874</v>
      </c>
      <c r="Y911">
        <v>0.109</v>
      </c>
      <c r="Z911">
        <v>379.75599999999997</v>
      </c>
      <c r="AA911">
        <v>79748.759999999995</v>
      </c>
      <c r="AB911">
        <v>45789.510733000003</v>
      </c>
      <c r="AC911">
        <v>33959.249266999999</v>
      </c>
      <c r="AD911">
        <v>89.423865000000006</v>
      </c>
      <c r="AE911">
        <v>10.9</v>
      </c>
      <c r="AF911">
        <v>379.37624399999999</v>
      </c>
      <c r="AG911">
        <v>47304.270555000003</v>
      </c>
      <c r="AH911">
        <v>32364.740685000001</v>
      </c>
      <c r="AI911">
        <v>85.310404000000005</v>
      </c>
      <c r="AJ911">
        <v>9.1</v>
      </c>
      <c r="AK911">
        <v>43637.105261999997</v>
      </c>
      <c r="AL911">
        <v>22043.96</v>
      </c>
      <c r="AM911">
        <v>70.480468999999999</v>
      </c>
      <c r="AN911" t="s">
        <v>2776</v>
      </c>
      <c r="AO911" t="s">
        <v>2777</v>
      </c>
      <c r="AR911">
        <v>0</v>
      </c>
      <c r="AS911">
        <v>0</v>
      </c>
      <c r="AT911">
        <v>910</v>
      </c>
    </row>
    <row r="912" spans="1:46" x14ac:dyDescent="0.25">
      <c r="A912">
        <v>51</v>
      </c>
      <c r="B912">
        <v>59</v>
      </c>
      <c r="C912">
        <v>421002</v>
      </c>
      <c r="D912">
        <v>51059421002</v>
      </c>
      <c r="E912">
        <v>4210.0200000000004</v>
      </c>
      <c r="F912" t="s">
        <v>2778</v>
      </c>
      <c r="G912" t="s">
        <v>47</v>
      </c>
      <c r="H912" t="s">
        <v>48</v>
      </c>
      <c r="I912">
        <v>4495980</v>
      </c>
      <c r="J912">
        <v>14329</v>
      </c>
      <c r="K912">
        <v>51059421002</v>
      </c>
      <c r="L912">
        <v>421002</v>
      </c>
      <c r="M912">
        <v>0</v>
      </c>
      <c r="N912">
        <v>421002</v>
      </c>
      <c r="O912">
        <v>73.2</v>
      </c>
      <c r="P912">
        <v>25.9</v>
      </c>
      <c r="Q912">
        <v>0.9</v>
      </c>
      <c r="R912">
        <v>5210</v>
      </c>
      <c r="S912">
        <v>8.4000000000000005E-2</v>
      </c>
      <c r="T912">
        <v>7.6999999999999999E-2</v>
      </c>
      <c r="U912">
        <v>89935</v>
      </c>
      <c r="V912">
        <v>0.24199999999999999</v>
      </c>
      <c r="W912">
        <v>0.13500000000000001</v>
      </c>
      <c r="X912">
        <v>0.46600000000000003</v>
      </c>
      <c r="Y912">
        <v>0.129</v>
      </c>
      <c r="Z912">
        <v>672.09</v>
      </c>
      <c r="AA912">
        <v>141138.9</v>
      </c>
      <c r="AB912">
        <v>114535.988062</v>
      </c>
      <c r="AC912">
        <v>26602.911938000001</v>
      </c>
      <c r="AD912">
        <v>39.582365000000003</v>
      </c>
      <c r="AE912">
        <v>12.9</v>
      </c>
      <c r="AF912">
        <v>671.41791000000001</v>
      </c>
      <c r="AG912">
        <v>114274.290509</v>
      </c>
      <c r="AH912">
        <v>26723.470591000001</v>
      </c>
      <c r="AI912">
        <v>39.801546000000002</v>
      </c>
      <c r="AJ912">
        <v>12.7</v>
      </c>
      <c r="AK912">
        <v>100718.95738599999</v>
      </c>
      <c r="AL912">
        <v>31670.92</v>
      </c>
      <c r="AM912">
        <v>50.237175999999998</v>
      </c>
      <c r="AN912" t="s">
        <v>2779</v>
      </c>
      <c r="AO912" t="s">
        <v>2780</v>
      </c>
      <c r="AR912">
        <v>0</v>
      </c>
      <c r="AS912">
        <v>0</v>
      </c>
      <c r="AT912">
        <v>911</v>
      </c>
    </row>
    <row r="913" spans="1:46" x14ac:dyDescent="0.25">
      <c r="A913">
        <v>51</v>
      </c>
      <c r="B913">
        <v>59</v>
      </c>
      <c r="C913">
        <v>431400</v>
      </c>
      <c r="D913">
        <v>51059431400</v>
      </c>
      <c r="E913">
        <v>4314</v>
      </c>
      <c r="F913" t="s">
        <v>2781</v>
      </c>
      <c r="G913" t="s">
        <v>47</v>
      </c>
      <c r="H913" t="s">
        <v>48</v>
      </c>
      <c r="I913">
        <v>2225993</v>
      </c>
      <c r="J913">
        <v>5723</v>
      </c>
      <c r="K913">
        <v>51059431400</v>
      </c>
      <c r="L913">
        <v>431400</v>
      </c>
      <c r="M913">
        <v>0</v>
      </c>
      <c r="N913">
        <v>431400</v>
      </c>
      <c r="O913">
        <v>88.6</v>
      </c>
      <c r="P913">
        <v>9.6</v>
      </c>
      <c r="Q913">
        <v>1.8</v>
      </c>
      <c r="R913">
        <v>4695</v>
      </c>
      <c r="S913">
        <v>5.8999999999999997E-2</v>
      </c>
      <c r="T913">
        <v>5.3999999999999999E-2</v>
      </c>
      <c r="U913">
        <v>123158</v>
      </c>
      <c r="V913">
        <v>9.8000000000000004E-2</v>
      </c>
      <c r="W913">
        <v>7.9000000000000001E-2</v>
      </c>
      <c r="X913">
        <v>0.77400000000000002</v>
      </c>
      <c r="Y913">
        <v>6.7000000000000004E-2</v>
      </c>
      <c r="Z913">
        <v>314.565</v>
      </c>
      <c r="AA913">
        <v>66058.649999999994</v>
      </c>
      <c r="AB913">
        <v>50988.134585</v>
      </c>
      <c r="AC913">
        <v>15070.515415</v>
      </c>
      <c r="AD913">
        <v>47.909066000000003</v>
      </c>
      <c r="AE913">
        <v>6.7</v>
      </c>
      <c r="AF913">
        <v>314.25043499999998</v>
      </c>
      <c r="AG913">
        <v>51658.148266999997</v>
      </c>
      <c r="AH913">
        <v>14334.443083</v>
      </c>
      <c r="AI913">
        <v>45.614711999999997</v>
      </c>
      <c r="AJ913">
        <v>7.3</v>
      </c>
      <c r="AK913">
        <v>62033.794393999997</v>
      </c>
      <c r="AL913">
        <v>11013.66</v>
      </c>
      <c r="AM913">
        <v>31.662538000000001</v>
      </c>
      <c r="AN913" t="s">
        <v>2782</v>
      </c>
      <c r="AO913" t="s">
        <v>2783</v>
      </c>
      <c r="AR913">
        <v>0</v>
      </c>
      <c r="AS913">
        <v>0</v>
      </c>
      <c r="AT913">
        <v>912</v>
      </c>
    </row>
    <row r="914" spans="1:46" x14ac:dyDescent="0.25">
      <c r="A914">
        <v>51</v>
      </c>
      <c r="B914">
        <v>59</v>
      </c>
      <c r="C914">
        <v>431600</v>
      </c>
      <c r="D914">
        <v>51059431600</v>
      </c>
      <c r="E914">
        <v>4316</v>
      </c>
      <c r="F914" t="s">
        <v>2784</v>
      </c>
      <c r="G914" t="s">
        <v>47</v>
      </c>
      <c r="H914" t="s">
        <v>48</v>
      </c>
      <c r="I914">
        <v>4279168</v>
      </c>
      <c r="J914">
        <v>27965</v>
      </c>
      <c r="K914">
        <v>51059431600</v>
      </c>
      <c r="L914">
        <v>431600</v>
      </c>
      <c r="M914">
        <v>0</v>
      </c>
      <c r="N914">
        <v>431600</v>
      </c>
      <c r="O914">
        <v>93</v>
      </c>
      <c r="P914">
        <v>4.7</v>
      </c>
      <c r="Q914">
        <v>2.2999999999999998</v>
      </c>
      <c r="R914">
        <v>7886</v>
      </c>
      <c r="S914">
        <v>3.5000000000000003E-2</v>
      </c>
      <c r="T914">
        <v>3.2000000000000001E-2</v>
      </c>
      <c r="U914">
        <v>81431</v>
      </c>
      <c r="V914">
        <v>6.0999999999999999E-2</v>
      </c>
      <c r="W914">
        <v>0.11899999999999999</v>
      </c>
      <c r="X914">
        <v>0.55400000000000005</v>
      </c>
      <c r="Y914">
        <v>7.6999999999999999E-2</v>
      </c>
      <c r="Z914">
        <v>607.22199999999998</v>
      </c>
      <c r="AA914">
        <v>127516.62</v>
      </c>
      <c r="AB914">
        <v>96437.501732999997</v>
      </c>
      <c r="AC914">
        <v>31079.118267000002</v>
      </c>
      <c r="AD914">
        <v>51.182464000000003</v>
      </c>
      <c r="AE914">
        <v>7.7</v>
      </c>
      <c r="AF914">
        <v>607.22199999999998</v>
      </c>
      <c r="AG914">
        <v>98931.483502999996</v>
      </c>
      <c r="AH914">
        <v>28585.136497</v>
      </c>
      <c r="AI914">
        <v>47.075265000000002</v>
      </c>
      <c r="AJ914">
        <v>9.1</v>
      </c>
      <c r="AK914">
        <v>120365.651082</v>
      </c>
      <c r="AL914">
        <v>35858.6</v>
      </c>
      <c r="AM914">
        <v>48.201900999999999</v>
      </c>
      <c r="AN914" t="s">
        <v>2785</v>
      </c>
      <c r="AO914" t="s">
        <v>2786</v>
      </c>
      <c r="AR914">
        <v>0</v>
      </c>
      <c r="AS914">
        <v>0</v>
      </c>
      <c r="AT914">
        <v>913</v>
      </c>
    </row>
    <row r="915" spans="1:46" x14ac:dyDescent="0.25">
      <c r="A915">
        <v>24</v>
      </c>
      <c r="B915">
        <v>33</v>
      </c>
      <c r="C915">
        <v>800705</v>
      </c>
      <c r="D915">
        <v>24033800705</v>
      </c>
      <c r="E915">
        <v>8007.05</v>
      </c>
      <c r="F915" t="s">
        <v>2787</v>
      </c>
      <c r="G915" t="s">
        <v>47</v>
      </c>
      <c r="H915" t="s">
        <v>48</v>
      </c>
      <c r="I915">
        <v>9284023</v>
      </c>
      <c r="J915">
        <v>38181</v>
      </c>
      <c r="K915">
        <v>24033800705</v>
      </c>
      <c r="L915">
        <v>800705</v>
      </c>
      <c r="M915">
        <v>0</v>
      </c>
      <c r="N915">
        <v>800705</v>
      </c>
      <c r="O915">
        <v>90.1</v>
      </c>
      <c r="P915">
        <v>9.9</v>
      </c>
      <c r="Q915">
        <v>0</v>
      </c>
      <c r="R915">
        <v>4224</v>
      </c>
      <c r="S915">
        <v>0.127</v>
      </c>
      <c r="T915">
        <v>6.5000000000000002E-2</v>
      </c>
      <c r="U915">
        <v>111935</v>
      </c>
      <c r="V915">
        <v>0.83</v>
      </c>
      <c r="W915">
        <v>6.0000000000000001E-3</v>
      </c>
      <c r="X915">
        <v>0.84199999999999997</v>
      </c>
      <c r="Y915">
        <v>0.17499999999999999</v>
      </c>
      <c r="Z915">
        <v>739.2</v>
      </c>
      <c r="AA915">
        <v>155232</v>
      </c>
      <c r="AB915">
        <v>151338.55726999999</v>
      </c>
      <c r="AC915">
        <v>3893.4427300000002</v>
      </c>
      <c r="AD915">
        <v>5.2671029999999996</v>
      </c>
      <c r="AE915">
        <v>17.5</v>
      </c>
      <c r="AF915">
        <v>739.93920000000003</v>
      </c>
      <c r="AG915">
        <v>150601.17008099999</v>
      </c>
      <c r="AH915">
        <v>4786.0619189999998</v>
      </c>
      <c r="AI915">
        <v>6.4681829999999998</v>
      </c>
      <c r="AJ915">
        <v>14.4</v>
      </c>
      <c r="AK915">
        <v>97693.923802999998</v>
      </c>
      <c r="AL915">
        <v>33850.080000000002</v>
      </c>
      <c r="AM915">
        <v>54.039073999999999</v>
      </c>
      <c r="AN915" t="s">
        <v>2788</v>
      </c>
      <c r="AO915" t="s">
        <v>2789</v>
      </c>
      <c r="AR915">
        <v>0</v>
      </c>
      <c r="AS915">
        <v>0</v>
      </c>
      <c r="AT915">
        <v>914</v>
      </c>
    </row>
    <row r="916" spans="1:46" x14ac:dyDescent="0.25">
      <c r="A916">
        <v>51</v>
      </c>
      <c r="B916">
        <v>59</v>
      </c>
      <c r="C916">
        <v>432402</v>
      </c>
      <c r="D916">
        <v>51059432402</v>
      </c>
      <c r="E916">
        <v>4324.0200000000004</v>
      </c>
      <c r="F916" t="s">
        <v>2790</v>
      </c>
      <c r="G916" t="s">
        <v>47</v>
      </c>
      <c r="H916" t="s">
        <v>48</v>
      </c>
      <c r="I916">
        <v>2880677</v>
      </c>
      <c r="J916">
        <v>4330</v>
      </c>
      <c r="K916">
        <v>51059432402</v>
      </c>
      <c r="L916">
        <v>432402</v>
      </c>
      <c r="M916">
        <v>0</v>
      </c>
      <c r="N916">
        <v>432402</v>
      </c>
      <c r="O916">
        <v>90.5</v>
      </c>
      <c r="P916">
        <v>9.5</v>
      </c>
      <c r="Q916">
        <v>0</v>
      </c>
      <c r="R916">
        <v>5215</v>
      </c>
      <c r="S916">
        <v>5.7000000000000002E-2</v>
      </c>
      <c r="T916">
        <v>3.4000000000000002E-2</v>
      </c>
      <c r="U916">
        <v>142000</v>
      </c>
      <c r="V916">
        <v>9.5000000000000001E-2</v>
      </c>
      <c r="W916">
        <v>9.2999999999999999E-2</v>
      </c>
      <c r="X916">
        <v>0.85599999999999998</v>
      </c>
      <c r="Y916">
        <v>4.5999999999999999E-2</v>
      </c>
      <c r="Z916">
        <v>239.89</v>
      </c>
      <c r="AA916">
        <v>50376.9</v>
      </c>
      <c r="AB916">
        <v>47110.342761</v>
      </c>
      <c r="AC916">
        <v>3266.5572390000002</v>
      </c>
      <c r="AD916">
        <v>13.616896000000001</v>
      </c>
      <c r="AE916">
        <v>4.5999999999999996</v>
      </c>
      <c r="AF916">
        <v>239.89</v>
      </c>
      <c r="AG916">
        <v>47648.557231999999</v>
      </c>
      <c r="AH916">
        <v>2728.342768</v>
      </c>
      <c r="AI916">
        <v>11.373308</v>
      </c>
      <c r="AJ916">
        <v>3.8</v>
      </c>
      <c r="AK916">
        <v>36361.490521</v>
      </c>
      <c r="AL916">
        <v>5924.53</v>
      </c>
      <c r="AM916">
        <v>29.422281999999999</v>
      </c>
      <c r="AN916" t="s">
        <v>2791</v>
      </c>
      <c r="AO916" t="s">
        <v>2792</v>
      </c>
      <c r="AR916">
        <v>0</v>
      </c>
      <c r="AS916">
        <v>0</v>
      </c>
      <c r="AT916">
        <v>915</v>
      </c>
    </row>
    <row r="917" spans="1:46" x14ac:dyDescent="0.25">
      <c r="A917">
        <v>51</v>
      </c>
      <c r="B917">
        <v>59</v>
      </c>
      <c r="C917">
        <v>432401</v>
      </c>
      <c r="D917">
        <v>51059432401</v>
      </c>
      <c r="E917">
        <v>4324.01</v>
      </c>
      <c r="F917" t="s">
        <v>2793</v>
      </c>
      <c r="G917" t="s">
        <v>47</v>
      </c>
      <c r="H917" t="s">
        <v>48</v>
      </c>
      <c r="I917">
        <v>1984778</v>
      </c>
      <c r="J917">
        <v>0</v>
      </c>
      <c r="K917">
        <v>51059432401</v>
      </c>
      <c r="L917">
        <v>432401</v>
      </c>
      <c r="M917">
        <v>0</v>
      </c>
      <c r="N917">
        <v>432401</v>
      </c>
      <c r="O917">
        <v>86.6</v>
      </c>
      <c r="P917">
        <v>13.1</v>
      </c>
      <c r="Q917">
        <v>0.3</v>
      </c>
      <c r="R917">
        <v>3350</v>
      </c>
      <c r="S917">
        <v>4.2000000000000003E-2</v>
      </c>
      <c r="T917">
        <v>8.0000000000000002E-3</v>
      </c>
      <c r="U917">
        <v>165522</v>
      </c>
      <c r="V917">
        <v>3.9E-2</v>
      </c>
      <c r="W917">
        <v>6.4000000000000001E-2</v>
      </c>
      <c r="X917">
        <v>0.86499999999999999</v>
      </c>
      <c r="Y917">
        <v>2.5000000000000001E-2</v>
      </c>
      <c r="Z917">
        <v>83.75</v>
      </c>
      <c r="AA917">
        <v>17587.5</v>
      </c>
      <c r="AB917">
        <v>16501.613850000002</v>
      </c>
      <c r="AC917">
        <v>1085.88615</v>
      </c>
      <c r="AD917">
        <v>12.965805</v>
      </c>
      <c r="AE917">
        <v>2.5</v>
      </c>
      <c r="AF917">
        <v>83.833749999999995</v>
      </c>
      <c r="AG917">
        <v>16736.381670999999</v>
      </c>
      <c r="AH917">
        <v>868.70582899999999</v>
      </c>
      <c r="AI917">
        <v>10.362245</v>
      </c>
      <c r="AJ917">
        <v>3.1</v>
      </c>
      <c r="AK917">
        <v>19591.109627000002</v>
      </c>
      <c r="AL917">
        <v>2184.84</v>
      </c>
      <c r="AM917">
        <v>21.069872</v>
      </c>
      <c r="AN917" t="s">
        <v>2794</v>
      </c>
      <c r="AO917" t="s">
        <v>2795</v>
      </c>
      <c r="AR917">
        <v>0</v>
      </c>
      <c r="AS917">
        <v>0</v>
      </c>
      <c r="AT917">
        <v>916</v>
      </c>
    </row>
    <row r="918" spans="1:46" x14ac:dyDescent="0.25">
      <c r="A918">
        <v>24</v>
      </c>
      <c r="B918">
        <v>33</v>
      </c>
      <c r="C918">
        <v>801217</v>
      </c>
      <c r="D918">
        <v>24033801217</v>
      </c>
      <c r="E918">
        <v>8012.17</v>
      </c>
      <c r="F918" t="s">
        <v>2796</v>
      </c>
      <c r="G918" t="s">
        <v>47</v>
      </c>
      <c r="H918" t="s">
        <v>48</v>
      </c>
      <c r="I918">
        <v>4050399</v>
      </c>
      <c r="J918">
        <v>6648</v>
      </c>
      <c r="K918">
        <v>24033801217</v>
      </c>
      <c r="L918">
        <v>801217</v>
      </c>
      <c r="M918">
        <v>0</v>
      </c>
      <c r="N918">
        <v>801217</v>
      </c>
      <c r="O918">
        <v>80.8</v>
      </c>
      <c r="P918">
        <v>17.8</v>
      </c>
      <c r="Q918">
        <v>1.4</v>
      </c>
      <c r="R918">
        <v>4027</v>
      </c>
      <c r="S918">
        <v>6.0999999999999999E-2</v>
      </c>
      <c r="T918">
        <v>2.5000000000000001E-2</v>
      </c>
      <c r="U918">
        <v>107055</v>
      </c>
      <c r="V918">
        <v>0.85299999999999998</v>
      </c>
      <c r="W918">
        <v>4.3999999999999997E-2</v>
      </c>
      <c r="X918">
        <v>0.83599999999999997</v>
      </c>
      <c r="Y918">
        <v>0.13300000000000001</v>
      </c>
      <c r="Z918">
        <v>535.59100000000001</v>
      </c>
      <c r="AA918">
        <v>112474.11</v>
      </c>
      <c r="AB918">
        <v>95953.174209999997</v>
      </c>
      <c r="AC918">
        <v>16520.93579</v>
      </c>
      <c r="AD918">
        <v>30.846178999999999</v>
      </c>
      <c r="AE918">
        <v>13.3</v>
      </c>
      <c r="AF918">
        <v>535.59100000000001</v>
      </c>
      <c r="AG918">
        <v>98945.856094000002</v>
      </c>
      <c r="AH918">
        <v>13528.253906</v>
      </c>
      <c r="AI918">
        <v>25.258552999999999</v>
      </c>
      <c r="AJ918">
        <v>13.9</v>
      </c>
      <c r="AK918">
        <v>96784.200356000001</v>
      </c>
      <c r="AL918">
        <v>20734.740000000002</v>
      </c>
      <c r="AM918">
        <v>37.051859999999998</v>
      </c>
      <c r="AN918" t="s">
        <v>2797</v>
      </c>
      <c r="AO918" t="s">
        <v>2798</v>
      </c>
      <c r="AR918">
        <v>0</v>
      </c>
      <c r="AS918">
        <v>0</v>
      </c>
      <c r="AT918">
        <v>917</v>
      </c>
    </row>
    <row r="919" spans="1:46" x14ac:dyDescent="0.25">
      <c r="A919">
        <v>24</v>
      </c>
      <c r="B919">
        <v>33</v>
      </c>
      <c r="C919">
        <v>801305</v>
      </c>
      <c r="D919">
        <v>24033801305</v>
      </c>
      <c r="E919">
        <v>8013.05</v>
      </c>
      <c r="F919" t="s">
        <v>2799</v>
      </c>
      <c r="G919" t="s">
        <v>47</v>
      </c>
      <c r="H919" t="s">
        <v>48</v>
      </c>
      <c r="I919">
        <v>8109252</v>
      </c>
      <c r="J919">
        <v>13186</v>
      </c>
      <c r="K919">
        <v>24033801305</v>
      </c>
      <c r="L919">
        <v>801305</v>
      </c>
      <c r="M919">
        <v>0</v>
      </c>
      <c r="N919">
        <v>801305</v>
      </c>
      <c r="O919">
        <v>83</v>
      </c>
      <c r="P919">
        <v>16.7</v>
      </c>
      <c r="Q919">
        <v>0.3</v>
      </c>
      <c r="R919">
        <v>5939</v>
      </c>
      <c r="S919">
        <v>0.124</v>
      </c>
      <c r="T919">
        <v>4.2999999999999997E-2</v>
      </c>
      <c r="U919">
        <v>101438</v>
      </c>
      <c r="V919">
        <v>0.81200000000000006</v>
      </c>
      <c r="W919">
        <v>0.111</v>
      </c>
      <c r="X919">
        <v>0.93799999999999994</v>
      </c>
      <c r="Y919">
        <v>0.14599999999999999</v>
      </c>
      <c r="Z919">
        <v>867.09400000000005</v>
      </c>
      <c r="AA919">
        <v>182089.74</v>
      </c>
      <c r="AB919">
        <v>143574.40043099999</v>
      </c>
      <c r="AC919">
        <v>38515.339569000003</v>
      </c>
      <c r="AD919">
        <v>44.418875</v>
      </c>
      <c r="AE919">
        <v>14.6</v>
      </c>
      <c r="AF919">
        <v>867.09400000000005</v>
      </c>
      <c r="AG919">
        <v>147056.18924199999</v>
      </c>
      <c r="AH919">
        <v>35033.550757999998</v>
      </c>
      <c r="AI919">
        <v>40.403405999999997</v>
      </c>
      <c r="AJ919">
        <v>14.4</v>
      </c>
      <c r="AK919">
        <v>130208.02286899999</v>
      </c>
      <c r="AL919">
        <v>36293.42</v>
      </c>
      <c r="AM919">
        <v>45.775084</v>
      </c>
      <c r="AN919" t="s">
        <v>2800</v>
      </c>
      <c r="AO919" t="s">
        <v>2801</v>
      </c>
      <c r="AR919">
        <v>0</v>
      </c>
      <c r="AS919">
        <v>0</v>
      </c>
      <c r="AT919">
        <v>918</v>
      </c>
    </row>
    <row r="920" spans="1:46" x14ac:dyDescent="0.25">
      <c r="A920">
        <v>51</v>
      </c>
      <c r="B920">
        <v>59</v>
      </c>
      <c r="C920">
        <v>431300</v>
      </c>
      <c r="D920">
        <v>51059431300</v>
      </c>
      <c r="E920">
        <v>4313</v>
      </c>
      <c r="F920" t="s">
        <v>2802</v>
      </c>
      <c r="G920" t="s">
        <v>47</v>
      </c>
      <c r="H920" t="s">
        <v>48</v>
      </c>
      <c r="I920">
        <v>2684329</v>
      </c>
      <c r="J920">
        <v>34143</v>
      </c>
      <c r="K920">
        <v>51059431300</v>
      </c>
      <c r="L920">
        <v>431300</v>
      </c>
      <c r="M920">
        <v>0</v>
      </c>
      <c r="N920">
        <v>431300</v>
      </c>
      <c r="O920">
        <v>87.9</v>
      </c>
      <c r="P920">
        <v>10.7</v>
      </c>
      <c r="Q920">
        <v>1.4</v>
      </c>
      <c r="R920">
        <v>4207</v>
      </c>
      <c r="S920">
        <v>3.4000000000000002E-2</v>
      </c>
      <c r="T920">
        <v>1E-3</v>
      </c>
      <c r="U920">
        <v>121693</v>
      </c>
      <c r="V920">
        <v>2.9000000000000001E-2</v>
      </c>
      <c r="W920">
        <v>9.0999999999999998E-2</v>
      </c>
      <c r="X920">
        <v>0.9</v>
      </c>
      <c r="Y920">
        <v>2.5000000000000001E-2</v>
      </c>
      <c r="Z920">
        <v>105.175</v>
      </c>
      <c r="AA920">
        <v>22086.75</v>
      </c>
      <c r="AB920">
        <v>17797.503746999999</v>
      </c>
      <c r="AC920">
        <v>4289.2462530000003</v>
      </c>
      <c r="AD920">
        <v>40.781993999999997</v>
      </c>
      <c r="AE920">
        <v>2.5</v>
      </c>
      <c r="AF920">
        <v>105.175</v>
      </c>
      <c r="AG920">
        <v>18058.563300999998</v>
      </c>
      <c r="AH920">
        <v>4028.1866989999999</v>
      </c>
      <c r="AI920">
        <v>38.299849999999999</v>
      </c>
      <c r="AJ920">
        <v>3</v>
      </c>
      <c r="AK920">
        <v>21843.304937000001</v>
      </c>
      <c r="AL920">
        <v>3810.3</v>
      </c>
      <c r="AM920">
        <v>31.191020000000002</v>
      </c>
      <c r="AN920" t="s">
        <v>2803</v>
      </c>
      <c r="AO920" t="s">
        <v>2804</v>
      </c>
      <c r="AR920">
        <v>0</v>
      </c>
      <c r="AS920">
        <v>0</v>
      </c>
      <c r="AT920">
        <v>919</v>
      </c>
    </row>
    <row r="921" spans="1:46" x14ac:dyDescent="0.25">
      <c r="A921">
        <v>24</v>
      </c>
      <c r="B921">
        <v>33</v>
      </c>
      <c r="C921">
        <v>801207</v>
      </c>
      <c r="D921">
        <v>24033801207</v>
      </c>
      <c r="E921">
        <v>8012.07</v>
      </c>
      <c r="F921" t="s">
        <v>2805</v>
      </c>
      <c r="G921" t="s">
        <v>47</v>
      </c>
      <c r="H921" t="s">
        <v>48</v>
      </c>
      <c r="I921">
        <v>8134960</v>
      </c>
      <c r="J921">
        <v>4918</v>
      </c>
      <c r="K921">
        <v>24033801207</v>
      </c>
      <c r="L921">
        <v>801207</v>
      </c>
      <c r="M921">
        <v>0</v>
      </c>
      <c r="N921">
        <v>801207</v>
      </c>
      <c r="O921">
        <v>88.8</v>
      </c>
      <c r="P921">
        <v>10.9</v>
      </c>
      <c r="Q921">
        <v>0.3</v>
      </c>
      <c r="R921">
        <v>4443</v>
      </c>
      <c r="S921">
        <v>0.115</v>
      </c>
      <c r="T921">
        <v>3.1E-2</v>
      </c>
      <c r="U921">
        <v>119167</v>
      </c>
      <c r="V921">
        <v>0.80600000000000005</v>
      </c>
      <c r="W921">
        <v>3.5999999999999997E-2</v>
      </c>
      <c r="X921">
        <v>0.81399999999999995</v>
      </c>
      <c r="Y921">
        <v>0.157</v>
      </c>
      <c r="Z921">
        <v>697.55100000000004</v>
      </c>
      <c r="AA921">
        <v>146485.71</v>
      </c>
      <c r="AB921">
        <v>128389.056218</v>
      </c>
      <c r="AC921">
        <v>18096.653782000001</v>
      </c>
      <c r="AD921">
        <v>25.943125999999999</v>
      </c>
      <c r="AE921">
        <v>15.7</v>
      </c>
      <c r="AF921">
        <v>697.55100000000004</v>
      </c>
      <c r="AG921">
        <v>130462.825438</v>
      </c>
      <c r="AH921">
        <v>16022.884561999999</v>
      </c>
      <c r="AI921">
        <v>22.970198</v>
      </c>
      <c r="AJ921">
        <v>15.6</v>
      </c>
      <c r="AK921">
        <v>130502.849411</v>
      </c>
      <c r="AL921">
        <v>19406.91</v>
      </c>
      <c r="AM921">
        <v>27.186029999999999</v>
      </c>
      <c r="AN921" t="s">
        <v>2806</v>
      </c>
      <c r="AO921" t="s">
        <v>2807</v>
      </c>
      <c r="AR921">
        <v>0</v>
      </c>
      <c r="AS921">
        <v>0</v>
      </c>
      <c r="AT921">
        <v>920</v>
      </c>
    </row>
    <row r="922" spans="1:46" x14ac:dyDescent="0.25">
      <c r="A922">
        <v>51</v>
      </c>
      <c r="B922">
        <v>683</v>
      </c>
      <c r="C922">
        <v>910201</v>
      </c>
      <c r="D922">
        <v>51683910201</v>
      </c>
      <c r="E922">
        <v>9102.01</v>
      </c>
      <c r="F922" t="s">
        <v>2808</v>
      </c>
      <c r="G922" t="s">
        <v>47</v>
      </c>
      <c r="H922" t="s">
        <v>48</v>
      </c>
      <c r="I922">
        <v>2732445</v>
      </c>
      <c r="J922">
        <v>0</v>
      </c>
      <c r="K922">
        <v>51683910201</v>
      </c>
      <c r="L922">
        <v>910201</v>
      </c>
      <c r="M922">
        <v>0</v>
      </c>
      <c r="N922">
        <v>910201</v>
      </c>
      <c r="O922">
        <v>92.3</v>
      </c>
      <c r="P922">
        <v>4</v>
      </c>
      <c r="Q922">
        <v>3.7</v>
      </c>
      <c r="R922">
        <v>4669</v>
      </c>
      <c r="S922">
        <v>4.2999999999999997E-2</v>
      </c>
      <c r="T922">
        <v>5.8000000000000003E-2</v>
      </c>
      <c r="U922">
        <v>71722</v>
      </c>
      <c r="V922">
        <v>9.7000000000000003E-2</v>
      </c>
      <c r="W922">
        <v>0.24099999999999999</v>
      </c>
      <c r="X922">
        <v>0.629</v>
      </c>
      <c r="Y922">
        <v>6.6000000000000003E-2</v>
      </c>
      <c r="Z922">
        <v>308.154</v>
      </c>
      <c r="AA922">
        <v>64712.34</v>
      </c>
      <c r="AB922">
        <v>13008.380868</v>
      </c>
      <c r="AC922">
        <v>51703.959132000004</v>
      </c>
      <c r="AD922">
        <v>167.78610399999999</v>
      </c>
      <c r="AE922">
        <v>6.6</v>
      </c>
      <c r="AF922">
        <v>308.154</v>
      </c>
      <c r="AG922">
        <v>28071.398724999999</v>
      </c>
      <c r="AH922">
        <v>36640.941274999997</v>
      </c>
      <c r="AI922">
        <v>118.90464299999999</v>
      </c>
      <c r="AJ922">
        <v>7.7</v>
      </c>
      <c r="AK922">
        <v>51775.055236</v>
      </c>
      <c r="AL922">
        <v>17804.45</v>
      </c>
      <c r="AM922">
        <v>53.736156999999999</v>
      </c>
      <c r="AN922" t="s">
        <v>2809</v>
      </c>
      <c r="AO922" t="s">
        <v>2810</v>
      </c>
      <c r="AR922">
        <v>0</v>
      </c>
      <c r="AS922">
        <v>0</v>
      </c>
      <c r="AT922">
        <v>921</v>
      </c>
    </row>
    <row r="923" spans="1:46" x14ac:dyDescent="0.25">
      <c r="A923">
        <v>51</v>
      </c>
      <c r="B923">
        <v>59</v>
      </c>
      <c r="C923">
        <v>415300</v>
      </c>
      <c r="D923">
        <v>51059415300</v>
      </c>
      <c r="E923">
        <v>4153</v>
      </c>
      <c r="F923" t="s">
        <v>2811</v>
      </c>
      <c r="G923" t="s">
        <v>47</v>
      </c>
      <c r="H923" t="s">
        <v>48</v>
      </c>
      <c r="I923">
        <v>2145089</v>
      </c>
      <c r="J923">
        <v>0</v>
      </c>
      <c r="K923">
        <v>51059415300</v>
      </c>
      <c r="L923">
        <v>415300</v>
      </c>
      <c r="M923">
        <v>0</v>
      </c>
      <c r="N923">
        <v>415300</v>
      </c>
      <c r="O923">
        <v>88.5</v>
      </c>
      <c r="P923">
        <v>11.6</v>
      </c>
      <c r="Q923">
        <v>0</v>
      </c>
      <c r="R923">
        <v>3865</v>
      </c>
      <c r="S923">
        <v>6.8000000000000005E-2</v>
      </c>
      <c r="T923">
        <v>1.6E-2</v>
      </c>
      <c r="U923">
        <v>83895</v>
      </c>
      <c r="V923">
        <v>0.14799999999999999</v>
      </c>
      <c r="W923">
        <v>0.27400000000000002</v>
      </c>
      <c r="X923">
        <v>0.78800000000000003</v>
      </c>
      <c r="Y923">
        <v>5.1999999999999998E-2</v>
      </c>
      <c r="Z923">
        <v>201.18098000000001</v>
      </c>
      <c r="AA923">
        <v>42248.005799999999</v>
      </c>
      <c r="AB923">
        <v>28186.45998</v>
      </c>
      <c r="AC923">
        <v>14061.545819999999</v>
      </c>
      <c r="AD923">
        <v>69.895005999999995</v>
      </c>
      <c r="AE923">
        <v>5.2</v>
      </c>
      <c r="AF923">
        <v>200.77902</v>
      </c>
      <c r="AG923">
        <v>28466.738151000001</v>
      </c>
      <c r="AH923">
        <v>13696.856049</v>
      </c>
      <c r="AI923">
        <v>68.218562000000006</v>
      </c>
      <c r="AJ923">
        <v>6.4</v>
      </c>
      <c r="AK923">
        <v>36841.769038999999</v>
      </c>
      <c r="AL923">
        <v>12872.79</v>
      </c>
      <c r="AM923">
        <v>54.376142999999999</v>
      </c>
      <c r="AN923" t="s">
        <v>2812</v>
      </c>
      <c r="AO923" t="s">
        <v>2813</v>
      </c>
      <c r="AR923">
        <v>0</v>
      </c>
      <c r="AS923">
        <v>0</v>
      </c>
      <c r="AT923">
        <v>922</v>
      </c>
    </row>
    <row r="924" spans="1:46" x14ac:dyDescent="0.25">
      <c r="A924">
        <v>51</v>
      </c>
      <c r="B924">
        <v>153</v>
      </c>
      <c r="C924">
        <v>901417</v>
      </c>
      <c r="D924">
        <v>51153901417</v>
      </c>
      <c r="E924">
        <v>9014.17</v>
      </c>
      <c r="F924" t="s">
        <v>2814</v>
      </c>
      <c r="G924" t="s">
        <v>47</v>
      </c>
      <c r="H924" t="s">
        <v>48</v>
      </c>
      <c r="I924">
        <v>45823247</v>
      </c>
      <c r="J924">
        <v>1324935</v>
      </c>
      <c r="K924">
        <v>51153901417</v>
      </c>
      <c r="L924">
        <v>901417</v>
      </c>
      <c r="M924">
        <v>0</v>
      </c>
      <c r="N924">
        <v>901417</v>
      </c>
      <c r="O924">
        <v>96.6</v>
      </c>
      <c r="P924">
        <v>1.9</v>
      </c>
      <c r="Q924">
        <v>1.5</v>
      </c>
      <c r="R924">
        <v>2392</v>
      </c>
      <c r="S924">
        <v>1.7000000000000001E-2</v>
      </c>
      <c r="T924">
        <v>8.0000000000000002E-3</v>
      </c>
      <c r="U924">
        <v>80462</v>
      </c>
      <c r="V924">
        <v>8.0000000000000002E-3</v>
      </c>
      <c r="W924">
        <v>4.7E-2</v>
      </c>
      <c r="X924">
        <v>0.80900000000000005</v>
      </c>
      <c r="Y924">
        <v>4.3999999999999997E-2</v>
      </c>
      <c r="Z924">
        <v>105.248</v>
      </c>
      <c r="AA924">
        <v>22102.080000000002</v>
      </c>
      <c r="AB924">
        <v>20786.579289000001</v>
      </c>
      <c r="AC924">
        <v>1315.5007109999999</v>
      </c>
      <c r="AD924">
        <v>12.499057000000001</v>
      </c>
      <c r="AE924">
        <v>4.4000000000000004</v>
      </c>
      <c r="AF924">
        <v>105.248</v>
      </c>
      <c r="AG924">
        <v>20331.709364999999</v>
      </c>
      <c r="AH924">
        <v>1770.370635</v>
      </c>
      <c r="AI924">
        <v>16.820943</v>
      </c>
      <c r="AJ924">
        <v>3.8</v>
      </c>
      <c r="AK924">
        <v>15204.958127</v>
      </c>
      <c r="AL924">
        <v>2813.88</v>
      </c>
      <c r="AM924">
        <v>32.794294999999998</v>
      </c>
      <c r="AN924" t="s">
        <v>2815</v>
      </c>
      <c r="AO924" t="s">
        <v>2816</v>
      </c>
      <c r="AR924">
        <v>0</v>
      </c>
      <c r="AS924">
        <v>0</v>
      </c>
      <c r="AT924">
        <v>923</v>
      </c>
    </row>
    <row r="925" spans="1:46" x14ac:dyDescent="0.25">
      <c r="A925">
        <v>24</v>
      </c>
      <c r="B925">
        <v>33</v>
      </c>
      <c r="C925">
        <v>801006</v>
      </c>
      <c r="D925">
        <v>24033801006</v>
      </c>
      <c r="E925">
        <v>8010.06</v>
      </c>
      <c r="F925" t="s">
        <v>2817</v>
      </c>
      <c r="G925" t="s">
        <v>47</v>
      </c>
      <c r="H925" t="s">
        <v>48</v>
      </c>
      <c r="I925">
        <v>2735435</v>
      </c>
      <c r="J925">
        <v>0</v>
      </c>
      <c r="K925">
        <v>24033801006</v>
      </c>
      <c r="L925">
        <v>801006</v>
      </c>
      <c r="M925">
        <v>0</v>
      </c>
      <c r="N925">
        <v>801006</v>
      </c>
      <c r="O925">
        <v>91.7</v>
      </c>
      <c r="P925">
        <v>8.3000000000000007</v>
      </c>
      <c r="Q925">
        <v>0</v>
      </c>
      <c r="R925">
        <v>3782</v>
      </c>
      <c r="S925">
        <v>7.4999999999999997E-2</v>
      </c>
      <c r="T925">
        <v>6.2E-2</v>
      </c>
      <c r="U925">
        <v>94410</v>
      </c>
      <c r="V925">
        <v>0.80100000000000005</v>
      </c>
      <c r="W925">
        <v>3.7999999999999999E-2</v>
      </c>
      <c r="X925">
        <v>0.91900000000000004</v>
      </c>
      <c r="Y925">
        <v>0.13800000000000001</v>
      </c>
      <c r="Z925">
        <v>521.91600000000005</v>
      </c>
      <c r="AA925">
        <v>109602.36</v>
      </c>
      <c r="AB925">
        <v>101355.644653</v>
      </c>
      <c r="AC925">
        <v>8246.7153469999994</v>
      </c>
      <c r="AD925">
        <v>15.800848</v>
      </c>
      <c r="AE925">
        <v>13.8</v>
      </c>
      <c r="AF925">
        <v>521.91600000000005</v>
      </c>
      <c r="AG925">
        <v>101543.008915</v>
      </c>
      <c r="AH925">
        <v>8059.3510850000002</v>
      </c>
      <c r="AI925">
        <v>15.441855</v>
      </c>
      <c r="AJ925">
        <v>13.1</v>
      </c>
      <c r="AK925">
        <v>101806.99748200001</v>
      </c>
      <c r="AL925">
        <v>10296.25</v>
      </c>
      <c r="AM925">
        <v>19.287693000000001</v>
      </c>
      <c r="AN925" t="s">
        <v>2818</v>
      </c>
      <c r="AO925" t="s">
        <v>2819</v>
      </c>
      <c r="AR925">
        <v>0</v>
      </c>
      <c r="AS925">
        <v>0</v>
      </c>
      <c r="AT925">
        <v>924</v>
      </c>
    </row>
    <row r="926" spans="1:46" x14ac:dyDescent="0.25">
      <c r="A926">
        <v>51</v>
      </c>
      <c r="B926">
        <v>59</v>
      </c>
      <c r="C926">
        <v>421300</v>
      </c>
      <c r="D926">
        <v>51059421300</v>
      </c>
      <c r="E926">
        <v>4213</v>
      </c>
      <c r="F926" t="s">
        <v>2820</v>
      </c>
      <c r="G926" t="s">
        <v>47</v>
      </c>
      <c r="H926" t="s">
        <v>48</v>
      </c>
      <c r="I926">
        <v>7862925</v>
      </c>
      <c r="J926">
        <v>167478</v>
      </c>
      <c r="K926">
        <v>51059421300</v>
      </c>
      <c r="L926">
        <v>421300</v>
      </c>
      <c r="M926">
        <v>0</v>
      </c>
      <c r="N926">
        <v>421300</v>
      </c>
      <c r="O926">
        <v>87.3</v>
      </c>
      <c r="P926">
        <v>12.1</v>
      </c>
      <c r="Q926">
        <v>0.6</v>
      </c>
      <c r="R926">
        <v>3727</v>
      </c>
      <c r="S926">
        <v>4.3999999999999997E-2</v>
      </c>
      <c r="T926">
        <v>0.03</v>
      </c>
      <c r="U926">
        <v>116033</v>
      </c>
      <c r="V926">
        <v>0.13</v>
      </c>
      <c r="W926">
        <v>0.10100000000000001</v>
      </c>
      <c r="X926">
        <v>0.88500000000000001</v>
      </c>
      <c r="Y926">
        <v>4.4999999999999998E-2</v>
      </c>
      <c r="Z926">
        <v>167.715</v>
      </c>
      <c r="AA926">
        <v>35220.15</v>
      </c>
      <c r="AB926">
        <v>22989.51427</v>
      </c>
      <c r="AC926">
        <v>12230.63573</v>
      </c>
      <c r="AD926">
        <v>72.925115000000005</v>
      </c>
      <c r="AE926">
        <v>4.5</v>
      </c>
      <c r="AF926">
        <v>167.715</v>
      </c>
      <c r="AG926">
        <v>23518.780903999999</v>
      </c>
      <c r="AH926">
        <v>11701.369096</v>
      </c>
      <c r="AI926">
        <v>69.769364999999993</v>
      </c>
      <c r="AJ926">
        <v>4.5</v>
      </c>
      <c r="AK926">
        <v>28340.981540000001</v>
      </c>
      <c r="AL926">
        <v>7852.52</v>
      </c>
      <c r="AM926">
        <v>45.561464999999998</v>
      </c>
      <c r="AN926" t="s">
        <v>2821</v>
      </c>
      <c r="AO926" t="s">
        <v>2822</v>
      </c>
      <c r="AR926">
        <v>0</v>
      </c>
      <c r="AS926">
        <v>0</v>
      </c>
      <c r="AT926">
        <v>925</v>
      </c>
    </row>
    <row r="927" spans="1:46" x14ac:dyDescent="0.25">
      <c r="A927">
        <v>51</v>
      </c>
      <c r="B927">
        <v>153</v>
      </c>
      <c r="C927">
        <v>901413</v>
      </c>
      <c r="D927">
        <v>51153901413</v>
      </c>
      <c r="E927">
        <v>9014.1299999999992</v>
      </c>
      <c r="F927" t="s">
        <v>2823</v>
      </c>
      <c r="G927" t="s">
        <v>47</v>
      </c>
      <c r="H927" t="s">
        <v>48</v>
      </c>
      <c r="I927">
        <v>1991407</v>
      </c>
      <c r="J927">
        <v>40964</v>
      </c>
      <c r="K927">
        <v>51153901413</v>
      </c>
      <c r="L927">
        <v>901413</v>
      </c>
      <c r="M927">
        <v>0</v>
      </c>
      <c r="N927">
        <v>901413</v>
      </c>
      <c r="O927">
        <v>90.8</v>
      </c>
      <c r="P927">
        <v>8.5</v>
      </c>
      <c r="Q927">
        <v>0.7</v>
      </c>
      <c r="R927">
        <v>4395</v>
      </c>
      <c r="S927">
        <v>6.6000000000000003E-2</v>
      </c>
      <c r="T927">
        <v>2.5999999999999999E-2</v>
      </c>
      <c r="U927">
        <v>136629</v>
      </c>
      <c r="V927">
        <v>0.14099999999999999</v>
      </c>
      <c r="W927">
        <v>0.14299999999999999</v>
      </c>
      <c r="X927">
        <v>0.90800000000000003</v>
      </c>
      <c r="Y927">
        <v>4.2000000000000003E-2</v>
      </c>
      <c r="Z927">
        <v>184.59</v>
      </c>
      <c r="AA927">
        <v>38763.9</v>
      </c>
      <c r="AB927">
        <v>32621.952551999999</v>
      </c>
      <c r="AC927">
        <v>6141.9474479999999</v>
      </c>
      <c r="AD927">
        <v>33.273457000000001</v>
      </c>
      <c r="AE927">
        <v>4.2</v>
      </c>
      <c r="AF927">
        <v>184.59</v>
      </c>
      <c r="AG927">
        <v>33913.138692</v>
      </c>
      <c r="AH927">
        <v>4850.7613080000001</v>
      </c>
      <c r="AI927">
        <v>26.278569999999998</v>
      </c>
      <c r="AJ927">
        <v>3</v>
      </c>
      <c r="AK927">
        <v>21102.862501</v>
      </c>
      <c r="AL927">
        <v>7795.24</v>
      </c>
      <c r="AM927">
        <v>56.647319000000003</v>
      </c>
      <c r="AN927" t="s">
        <v>2824</v>
      </c>
      <c r="AO927" t="s">
        <v>2825</v>
      </c>
      <c r="AR927">
        <v>0</v>
      </c>
      <c r="AS927">
        <v>0</v>
      </c>
      <c r="AT927">
        <v>926</v>
      </c>
    </row>
    <row r="928" spans="1:46" x14ac:dyDescent="0.25">
      <c r="A928">
        <v>51</v>
      </c>
      <c r="B928">
        <v>59</v>
      </c>
      <c r="C928">
        <v>422402</v>
      </c>
      <c r="D928">
        <v>51059422402</v>
      </c>
      <c r="E928">
        <v>4224.0200000000004</v>
      </c>
      <c r="F928" t="s">
        <v>2826</v>
      </c>
      <c r="G928" t="s">
        <v>47</v>
      </c>
      <c r="H928" t="s">
        <v>48</v>
      </c>
      <c r="I928">
        <v>1889523</v>
      </c>
      <c r="J928">
        <v>3643</v>
      </c>
      <c r="K928">
        <v>51059422402</v>
      </c>
      <c r="L928">
        <v>422402</v>
      </c>
      <c r="M928">
        <v>0</v>
      </c>
      <c r="N928">
        <v>422402</v>
      </c>
      <c r="O928">
        <v>91</v>
      </c>
      <c r="P928">
        <v>9</v>
      </c>
      <c r="Q928">
        <v>0</v>
      </c>
      <c r="R928">
        <v>5215</v>
      </c>
      <c r="S928">
        <v>2.5000000000000001E-2</v>
      </c>
      <c r="T928">
        <v>2.5000000000000001E-2</v>
      </c>
      <c r="U928">
        <v>124625</v>
      </c>
      <c r="V928">
        <v>0.22700000000000001</v>
      </c>
      <c r="W928">
        <v>0.14000000000000001</v>
      </c>
      <c r="X928">
        <v>0.64600000000000002</v>
      </c>
      <c r="Y928">
        <v>5.8999999999999997E-2</v>
      </c>
      <c r="Z928">
        <v>307.685</v>
      </c>
      <c r="AA928">
        <v>64613.85</v>
      </c>
      <c r="AB928">
        <v>40394.858358999998</v>
      </c>
      <c r="AC928">
        <v>24218.991641000001</v>
      </c>
      <c r="AD928">
        <v>78.713592000000006</v>
      </c>
      <c r="AE928">
        <v>5.9</v>
      </c>
      <c r="AF928">
        <v>307.37731500000001</v>
      </c>
      <c r="AG928">
        <v>41240.196021000003</v>
      </c>
      <c r="AH928">
        <v>23309.040129000001</v>
      </c>
      <c r="AI928">
        <v>75.832012000000006</v>
      </c>
      <c r="AJ928">
        <v>7.1</v>
      </c>
      <c r="AK928">
        <v>55565.690126000001</v>
      </c>
      <c r="AL928">
        <v>20311.3</v>
      </c>
      <c r="AM928">
        <v>56.214314000000002</v>
      </c>
      <c r="AN928" t="s">
        <v>2827</v>
      </c>
      <c r="AO928" t="s">
        <v>2828</v>
      </c>
      <c r="AR928">
        <v>0</v>
      </c>
      <c r="AS928">
        <v>0</v>
      </c>
      <c r="AT928">
        <v>927</v>
      </c>
    </row>
    <row r="929" spans="1:46" x14ac:dyDescent="0.25">
      <c r="A929">
        <v>24</v>
      </c>
      <c r="B929">
        <v>33</v>
      </c>
      <c r="C929">
        <v>801410</v>
      </c>
      <c r="D929">
        <v>24033801410</v>
      </c>
      <c r="E929">
        <v>8014.1</v>
      </c>
      <c r="F929" t="s">
        <v>2829</v>
      </c>
      <c r="G929" t="s">
        <v>47</v>
      </c>
      <c r="H929" t="s">
        <v>48</v>
      </c>
      <c r="I929">
        <v>3030512</v>
      </c>
      <c r="J929">
        <v>2681736</v>
      </c>
      <c r="K929">
        <v>24033801410</v>
      </c>
      <c r="L929">
        <v>801410</v>
      </c>
      <c r="M929">
        <v>0</v>
      </c>
      <c r="N929">
        <v>801410</v>
      </c>
      <c r="O929">
        <v>90.1</v>
      </c>
      <c r="P929">
        <v>9.9</v>
      </c>
      <c r="Q929">
        <v>0</v>
      </c>
      <c r="R929">
        <v>3526</v>
      </c>
      <c r="S929">
        <v>9.1999999999999998E-2</v>
      </c>
      <c r="T929">
        <v>1.9E-2</v>
      </c>
      <c r="U929">
        <v>112007</v>
      </c>
      <c r="V929">
        <v>0.71399999999999997</v>
      </c>
      <c r="W929">
        <v>3.5000000000000003E-2</v>
      </c>
      <c r="X929">
        <v>0.97</v>
      </c>
      <c r="Y929">
        <v>0.122</v>
      </c>
      <c r="Z929">
        <v>430.17200000000003</v>
      </c>
      <c r="AA929">
        <v>90336.12</v>
      </c>
      <c r="AB929">
        <v>57947.960385999999</v>
      </c>
      <c r="AC929">
        <v>32388.159614</v>
      </c>
      <c r="AD929">
        <v>75.291184999999999</v>
      </c>
      <c r="AE929">
        <v>12.2</v>
      </c>
      <c r="AF929">
        <v>430.17200000000003</v>
      </c>
      <c r="AG929">
        <v>59031.621532999998</v>
      </c>
      <c r="AH929">
        <v>31304.498467000001</v>
      </c>
      <c r="AI929">
        <v>72.772049999999993</v>
      </c>
      <c r="AJ929">
        <v>11</v>
      </c>
      <c r="AK929">
        <v>66001.843964</v>
      </c>
      <c r="AL929">
        <v>17412.259999999998</v>
      </c>
      <c r="AM929">
        <v>43.836399</v>
      </c>
      <c r="AN929" t="s">
        <v>2830</v>
      </c>
      <c r="AO929" t="s">
        <v>2831</v>
      </c>
      <c r="AR929">
        <v>0</v>
      </c>
      <c r="AS929">
        <v>0</v>
      </c>
      <c r="AT929">
        <v>928</v>
      </c>
    </row>
    <row r="930" spans="1:46" x14ac:dyDescent="0.25">
      <c r="A930">
        <v>51</v>
      </c>
      <c r="B930">
        <v>683</v>
      </c>
      <c r="C930">
        <v>910100</v>
      </c>
      <c r="D930">
        <v>51683910100</v>
      </c>
      <c r="E930">
        <v>9101</v>
      </c>
      <c r="F930" t="s">
        <v>2832</v>
      </c>
      <c r="G930" t="s">
        <v>47</v>
      </c>
      <c r="H930" t="s">
        <v>48</v>
      </c>
      <c r="I930">
        <v>3136469</v>
      </c>
      <c r="J930">
        <v>309</v>
      </c>
      <c r="K930">
        <v>51683910100</v>
      </c>
      <c r="L930">
        <v>910100</v>
      </c>
      <c r="M930">
        <v>0</v>
      </c>
      <c r="N930">
        <v>910100</v>
      </c>
      <c r="O930">
        <v>96.1</v>
      </c>
      <c r="P930">
        <v>2.8</v>
      </c>
      <c r="Q930">
        <v>1</v>
      </c>
      <c r="R930">
        <v>4139</v>
      </c>
      <c r="S930">
        <v>5.1999999999999998E-2</v>
      </c>
      <c r="T930">
        <v>0.13800000000000001</v>
      </c>
      <c r="U930">
        <v>78750</v>
      </c>
      <c r="V930">
        <v>0.14099999999999999</v>
      </c>
      <c r="W930">
        <v>0.193</v>
      </c>
      <c r="X930">
        <v>0.80300000000000005</v>
      </c>
      <c r="Y930">
        <v>7.5999999999999998E-2</v>
      </c>
      <c r="Z930">
        <v>314.249436</v>
      </c>
      <c r="AA930">
        <v>65992.381559999994</v>
      </c>
      <c r="AB930">
        <v>13236.964309999999</v>
      </c>
      <c r="AC930">
        <v>52755.417249999999</v>
      </c>
      <c r="AD930">
        <v>167.87752399999999</v>
      </c>
      <c r="AE930">
        <v>7.6</v>
      </c>
      <c r="AF930">
        <v>314.56400000000002</v>
      </c>
      <c r="AG930">
        <v>28886.488276</v>
      </c>
      <c r="AH930">
        <v>37171.951723999999</v>
      </c>
      <c r="AI930">
        <v>118.169758</v>
      </c>
      <c r="AJ930">
        <v>7.9</v>
      </c>
      <c r="AK930">
        <v>50732.734561999998</v>
      </c>
      <c r="AL930">
        <v>17634.650000000001</v>
      </c>
      <c r="AM930">
        <v>54.167309000000003</v>
      </c>
      <c r="AN930" t="s">
        <v>2833</v>
      </c>
      <c r="AO930" t="s">
        <v>2834</v>
      </c>
      <c r="AR930">
        <v>0</v>
      </c>
      <c r="AS930">
        <v>0</v>
      </c>
      <c r="AT930">
        <v>929</v>
      </c>
    </row>
    <row r="931" spans="1:46" x14ac:dyDescent="0.25">
      <c r="A931">
        <v>51</v>
      </c>
      <c r="B931">
        <v>59</v>
      </c>
      <c r="C931">
        <v>415600</v>
      </c>
      <c r="D931">
        <v>51059415600</v>
      </c>
      <c r="E931">
        <v>4156</v>
      </c>
      <c r="F931" t="s">
        <v>2835</v>
      </c>
      <c r="G931" t="s">
        <v>47</v>
      </c>
      <c r="H931" t="s">
        <v>48</v>
      </c>
      <c r="I931">
        <v>3704938</v>
      </c>
      <c r="J931">
        <v>866130</v>
      </c>
      <c r="K931">
        <v>51059415600</v>
      </c>
      <c r="L931">
        <v>415600</v>
      </c>
      <c r="M931">
        <v>0</v>
      </c>
      <c r="N931">
        <v>415600</v>
      </c>
      <c r="O931">
        <v>91.1</v>
      </c>
      <c r="P931">
        <v>8.5</v>
      </c>
      <c r="Q931">
        <v>0.4</v>
      </c>
      <c r="R931">
        <v>2851</v>
      </c>
      <c r="S931">
        <v>4.9000000000000002E-2</v>
      </c>
      <c r="T931">
        <v>5.0000000000000001E-3</v>
      </c>
      <c r="U931">
        <v>202625</v>
      </c>
      <c r="V931">
        <v>1.9E-2</v>
      </c>
      <c r="W931">
        <v>2.5999999999999999E-2</v>
      </c>
      <c r="X931">
        <v>0.92800000000000005</v>
      </c>
      <c r="Y931">
        <v>1.4E-2</v>
      </c>
      <c r="Z931">
        <v>39.914000000000001</v>
      </c>
      <c r="AA931">
        <v>8381.94</v>
      </c>
      <c r="AB931">
        <v>5245.4711479999996</v>
      </c>
      <c r="AC931">
        <v>3136.468852</v>
      </c>
      <c r="AD931">
        <v>78.580669999999998</v>
      </c>
      <c r="AE931">
        <v>1.4</v>
      </c>
      <c r="AF931">
        <v>39.914000000000001</v>
      </c>
      <c r="AG931">
        <v>5374.7139120000002</v>
      </c>
      <c r="AH931">
        <v>3007.2260879999999</v>
      </c>
      <c r="AI931">
        <v>75.342639000000005</v>
      </c>
      <c r="AJ931">
        <v>2</v>
      </c>
      <c r="AK931">
        <v>9180.2115369999992</v>
      </c>
      <c r="AL931">
        <v>2436.9899999999998</v>
      </c>
      <c r="AM931">
        <v>44.052574</v>
      </c>
      <c r="AN931" t="s">
        <v>2836</v>
      </c>
      <c r="AO931" t="s">
        <v>2837</v>
      </c>
      <c r="AR931">
        <v>0</v>
      </c>
      <c r="AS931">
        <v>0</v>
      </c>
      <c r="AT931">
        <v>930</v>
      </c>
    </row>
    <row r="932" spans="1:46" x14ac:dyDescent="0.25">
      <c r="A932">
        <v>51</v>
      </c>
      <c r="B932">
        <v>59</v>
      </c>
      <c r="C932">
        <v>422401</v>
      </c>
      <c r="D932">
        <v>51059422401</v>
      </c>
      <c r="E932">
        <v>4224.01</v>
      </c>
      <c r="F932" t="s">
        <v>2838</v>
      </c>
      <c r="G932" t="s">
        <v>47</v>
      </c>
      <c r="H932" t="s">
        <v>48</v>
      </c>
      <c r="I932">
        <v>550575</v>
      </c>
      <c r="J932">
        <v>9277</v>
      </c>
      <c r="K932">
        <v>51059422401</v>
      </c>
      <c r="L932">
        <v>422401</v>
      </c>
      <c r="M932">
        <v>0</v>
      </c>
      <c r="N932">
        <v>422401</v>
      </c>
      <c r="O932">
        <v>80.7</v>
      </c>
      <c r="P932">
        <v>18.899999999999999</v>
      </c>
      <c r="Q932">
        <v>0.4</v>
      </c>
      <c r="R932">
        <v>2340</v>
      </c>
      <c r="S932">
        <v>0.03</v>
      </c>
      <c r="T932">
        <v>6.5000000000000002E-2</v>
      </c>
      <c r="U932">
        <v>91875</v>
      </c>
      <c r="V932">
        <v>0.161</v>
      </c>
      <c r="W932">
        <v>0.154</v>
      </c>
      <c r="X932">
        <v>0.435</v>
      </c>
      <c r="Y932">
        <v>9.1999999999999998E-2</v>
      </c>
      <c r="Z932">
        <v>215.28</v>
      </c>
      <c r="AA932">
        <v>45208.800000000003</v>
      </c>
      <c r="AB932">
        <v>32434.662217000001</v>
      </c>
      <c r="AC932">
        <v>12774.137783</v>
      </c>
      <c r="AD932">
        <v>59.337318000000003</v>
      </c>
      <c r="AE932">
        <v>9.1999999999999993</v>
      </c>
      <c r="AF932">
        <v>215.06471999999999</v>
      </c>
      <c r="AG932">
        <v>32705.694545999999</v>
      </c>
      <c r="AH932">
        <v>12457.896654</v>
      </c>
      <c r="AI932">
        <v>57.926268</v>
      </c>
      <c r="AJ932">
        <v>11.3</v>
      </c>
      <c r="AK932">
        <v>37684.659786999997</v>
      </c>
      <c r="AL932">
        <v>12219.53</v>
      </c>
      <c r="AM932">
        <v>51.420558999999997</v>
      </c>
      <c r="AN932" t="s">
        <v>2839</v>
      </c>
      <c r="AO932" t="s">
        <v>2840</v>
      </c>
      <c r="AR932">
        <v>0</v>
      </c>
      <c r="AS932">
        <v>0</v>
      </c>
      <c r="AT932">
        <v>931</v>
      </c>
    </row>
    <row r="933" spans="1:46" x14ac:dyDescent="0.25">
      <c r="A933">
        <v>24</v>
      </c>
      <c r="B933">
        <v>33</v>
      </c>
      <c r="C933">
        <v>801216</v>
      </c>
      <c r="D933">
        <v>24033801216</v>
      </c>
      <c r="E933">
        <v>8012.16</v>
      </c>
      <c r="F933" t="s">
        <v>2841</v>
      </c>
      <c r="G933" t="s">
        <v>47</v>
      </c>
      <c r="H933" t="s">
        <v>48</v>
      </c>
      <c r="I933">
        <v>8029459</v>
      </c>
      <c r="J933">
        <v>50027</v>
      </c>
      <c r="K933">
        <v>24033801216</v>
      </c>
      <c r="L933">
        <v>801216</v>
      </c>
      <c r="M933">
        <v>0</v>
      </c>
      <c r="N933">
        <v>801216</v>
      </c>
      <c r="O933">
        <v>90.6</v>
      </c>
      <c r="P933">
        <v>9.4</v>
      </c>
      <c r="Q933">
        <v>0.1</v>
      </c>
      <c r="R933">
        <v>3466</v>
      </c>
      <c r="S933">
        <v>0.14599999999999999</v>
      </c>
      <c r="T933">
        <v>5.7000000000000002E-2</v>
      </c>
      <c r="U933">
        <v>90000</v>
      </c>
      <c r="V933">
        <v>0.79800000000000004</v>
      </c>
      <c r="W933">
        <v>5.6000000000000001E-2</v>
      </c>
      <c r="X933">
        <v>0.95599999999999996</v>
      </c>
      <c r="Y933">
        <v>0.16800000000000001</v>
      </c>
      <c r="Z933">
        <v>582.87028799999996</v>
      </c>
      <c r="AA933">
        <v>122402.76048</v>
      </c>
      <c r="AB933">
        <v>99132.959424000001</v>
      </c>
      <c r="AC933">
        <v>23269.801056</v>
      </c>
      <c r="AD933">
        <v>39.922778000000001</v>
      </c>
      <c r="AE933">
        <v>16.8</v>
      </c>
      <c r="AF933">
        <v>582.28800000000001</v>
      </c>
      <c r="AG933">
        <v>101186.59308599999</v>
      </c>
      <c r="AH933">
        <v>21093.886913999999</v>
      </c>
      <c r="AI933">
        <v>36.225866000000003</v>
      </c>
      <c r="AJ933">
        <v>18.7</v>
      </c>
      <c r="AK933">
        <v>104163.261237</v>
      </c>
      <c r="AL933">
        <v>23503.51</v>
      </c>
      <c r="AM933">
        <v>38.661093000000001</v>
      </c>
      <c r="AN933" t="s">
        <v>2842</v>
      </c>
      <c r="AO933" t="s">
        <v>2843</v>
      </c>
      <c r="AR933">
        <v>0</v>
      </c>
      <c r="AS933">
        <v>0</v>
      </c>
      <c r="AT933">
        <v>932</v>
      </c>
    </row>
    <row r="934" spans="1:46" x14ac:dyDescent="0.25">
      <c r="A934">
        <v>51</v>
      </c>
      <c r="B934">
        <v>683</v>
      </c>
      <c r="C934">
        <v>910301</v>
      </c>
      <c r="D934">
        <v>51683910301</v>
      </c>
      <c r="E934">
        <v>9103.01</v>
      </c>
      <c r="F934" t="s">
        <v>2844</v>
      </c>
      <c r="G934" t="s">
        <v>47</v>
      </c>
      <c r="H934" t="s">
        <v>48</v>
      </c>
      <c r="I934">
        <v>2980857</v>
      </c>
      <c r="J934">
        <v>1635</v>
      </c>
      <c r="K934">
        <v>51683910301</v>
      </c>
      <c r="L934">
        <v>910301</v>
      </c>
      <c r="M934">
        <v>0</v>
      </c>
      <c r="N934">
        <v>910301</v>
      </c>
      <c r="O934">
        <v>96</v>
      </c>
      <c r="P934">
        <v>1.5</v>
      </c>
      <c r="Q934">
        <v>2.6</v>
      </c>
      <c r="R934">
        <v>4620</v>
      </c>
      <c r="S934">
        <v>7.3999999999999996E-2</v>
      </c>
      <c r="T934">
        <v>0.155</v>
      </c>
      <c r="U934">
        <v>65357</v>
      </c>
      <c r="V934">
        <v>0.17299999999999999</v>
      </c>
      <c r="W934">
        <v>0.33400000000000002</v>
      </c>
      <c r="X934">
        <v>0.47899999999999998</v>
      </c>
      <c r="Y934">
        <v>0.11</v>
      </c>
      <c r="Z934">
        <v>508.70819999999998</v>
      </c>
      <c r="AA934">
        <v>106828.72199999999</v>
      </c>
      <c r="AB934">
        <v>24482.125588999999</v>
      </c>
      <c r="AC934">
        <v>82346.596411000006</v>
      </c>
      <c r="AD934">
        <v>161.873932</v>
      </c>
      <c r="AE934">
        <v>11</v>
      </c>
      <c r="AF934">
        <v>508.70819999999998</v>
      </c>
      <c r="AG934">
        <v>51124.115475999999</v>
      </c>
      <c r="AH934">
        <v>55704.606524000003</v>
      </c>
      <c r="AI934">
        <v>109.502081</v>
      </c>
      <c r="AJ934">
        <v>12.5</v>
      </c>
      <c r="AK934">
        <v>90311.018213999996</v>
      </c>
      <c r="AL934">
        <v>30648.98</v>
      </c>
      <c r="AM934">
        <v>53.210039000000002</v>
      </c>
      <c r="AN934" t="s">
        <v>2845</v>
      </c>
      <c r="AO934" t="s">
        <v>2846</v>
      </c>
      <c r="AR934">
        <v>0</v>
      </c>
      <c r="AS934">
        <v>0</v>
      </c>
      <c r="AT934">
        <v>933</v>
      </c>
    </row>
    <row r="935" spans="1:46" x14ac:dyDescent="0.25">
      <c r="A935">
        <v>51</v>
      </c>
      <c r="B935">
        <v>59</v>
      </c>
      <c r="C935">
        <v>432500</v>
      </c>
      <c r="D935">
        <v>51059432500</v>
      </c>
      <c r="E935">
        <v>4325</v>
      </c>
      <c r="F935" t="s">
        <v>2847</v>
      </c>
      <c r="G935" t="s">
        <v>47</v>
      </c>
      <c r="H935" t="s">
        <v>48</v>
      </c>
      <c r="I935">
        <v>3202981</v>
      </c>
      <c r="J935">
        <v>116127</v>
      </c>
      <c r="K935">
        <v>51059432500</v>
      </c>
      <c r="L935">
        <v>432500</v>
      </c>
      <c r="M935">
        <v>0</v>
      </c>
      <c r="N935">
        <v>432500</v>
      </c>
      <c r="O935">
        <v>91.8</v>
      </c>
      <c r="P935">
        <v>6.2</v>
      </c>
      <c r="Q935">
        <v>2</v>
      </c>
      <c r="R935">
        <v>5614</v>
      </c>
      <c r="S935">
        <v>3.1E-2</v>
      </c>
      <c r="T935">
        <v>3.5000000000000003E-2</v>
      </c>
      <c r="U935">
        <v>151463</v>
      </c>
      <c r="V935">
        <v>0.1</v>
      </c>
      <c r="W935">
        <v>0.09</v>
      </c>
      <c r="X935">
        <v>0.85299999999999998</v>
      </c>
      <c r="Y935">
        <v>3.1E-2</v>
      </c>
      <c r="Z935">
        <v>174.03399999999999</v>
      </c>
      <c r="AA935">
        <v>36547.14</v>
      </c>
      <c r="AB935">
        <v>30145.854474</v>
      </c>
      <c r="AC935">
        <v>6401.2855259999997</v>
      </c>
      <c r="AD935">
        <v>36.78181</v>
      </c>
      <c r="AE935">
        <v>3.1</v>
      </c>
      <c r="AF935">
        <v>173.85996599999999</v>
      </c>
      <c r="AG935">
        <v>30573.833191999998</v>
      </c>
      <c r="AH935">
        <v>5936.7596679999997</v>
      </c>
      <c r="AI935">
        <v>34.146790000000003</v>
      </c>
      <c r="AJ935">
        <v>3.6</v>
      </c>
      <c r="AK935">
        <v>35758.150440999998</v>
      </c>
      <c r="AL935">
        <v>7953.77</v>
      </c>
      <c r="AM935">
        <v>38.211353000000003</v>
      </c>
      <c r="AN935" t="s">
        <v>2848</v>
      </c>
      <c r="AO935" t="s">
        <v>2849</v>
      </c>
      <c r="AR935">
        <v>0</v>
      </c>
      <c r="AS935">
        <v>0</v>
      </c>
      <c r="AT935">
        <v>934</v>
      </c>
    </row>
    <row r="936" spans="1:46" x14ac:dyDescent="0.25">
      <c r="A936">
        <v>51</v>
      </c>
      <c r="B936">
        <v>59</v>
      </c>
      <c r="C936">
        <v>415401</v>
      </c>
      <c r="D936">
        <v>51059415401</v>
      </c>
      <c r="E936">
        <v>4154.01</v>
      </c>
      <c r="F936" t="s">
        <v>2850</v>
      </c>
      <c r="G936" t="s">
        <v>47</v>
      </c>
      <c r="H936" t="s">
        <v>48</v>
      </c>
      <c r="I936">
        <v>1618187</v>
      </c>
      <c r="J936">
        <v>0</v>
      </c>
      <c r="K936">
        <v>51059415401</v>
      </c>
      <c r="L936">
        <v>415401</v>
      </c>
      <c r="M936">
        <v>0</v>
      </c>
      <c r="N936">
        <v>415401</v>
      </c>
      <c r="O936">
        <v>81</v>
      </c>
      <c r="P936">
        <v>15</v>
      </c>
      <c r="Q936">
        <v>3.9</v>
      </c>
      <c r="R936">
        <v>5351</v>
      </c>
      <c r="S936">
        <v>3.2000000000000001E-2</v>
      </c>
      <c r="T936">
        <v>0.14799999999999999</v>
      </c>
      <c r="U936">
        <v>60800</v>
      </c>
      <c r="V936">
        <v>0.33200000000000002</v>
      </c>
      <c r="W936">
        <v>0.252</v>
      </c>
      <c r="X936">
        <v>0.23100000000000001</v>
      </c>
      <c r="Y936">
        <v>0.13900000000000001</v>
      </c>
      <c r="Z936">
        <v>743.04521099999999</v>
      </c>
      <c r="AA936">
        <v>156039.49431000001</v>
      </c>
      <c r="AB936">
        <v>106109.45999</v>
      </c>
      <c r="AC936">
        <v>49930.034319999999</v>
      </c>
      <c r="AD936">
        <v>67.196495999999996</v>
      </c>
      <c r="AE936">
        <v>13.9</v>
      </c>
      <c r="AF936">
        <v>743.78899999999999</v>
      </c>
      <c r="AG936">
        <v>107206.549164</v>
      </c>
      <c r="AH936">
        <v>48989.140835999999</v>
      </c>
      <c r="AI936">
        <v>65.864299000000003</v>
      </c>
      <c r="AJ936">
        <v>14.9</v>
      </c>
      <c r="AK936">
        <v>117674.842689</v>
      </c>
      <c r="AL936">
        <v>35301.97</v>
      </c>
      <c r="AM936">
        <v>48.461025999999997</v>
      </c>
      <c r="AN936" t="s">
        <v>2851</v>
      </c>
      <c r="AO936" t="s">
        <v>2852</v>
      </c>
      <c r="AR936">
        <v>0</v>
      </c>
      <c r="AS936">
        <v>0</v>
      </c>
      <c r="AT936">
        <v>935</v>
      </c>
    </row>
    <row r="937" spans="1:46" x14ac:dyDescent="0.25">
      <c r="A937">
        <v>51</v>
      </c>
      <c r="B937">
        <v>59</v>
      </c>
      <c r="C937">
        <v>421102</v>
      </c>
      <c r="D937">
        <v>51059421102</v>
      </c>
      <c r="E937">
        <v>4211.0200000000004</v>
      </c>
      <c r="F937" t="s">
        <v>2853</v>
      </c>
      <c r="G937" t="s">
        <v>47</v>
      </c>
      <c r="H937" t="s">
        <v>48</v>
      </c>
      <c r="I937">
        <v>1565048</v>
      </c>
      <c r="J937">
        <v>6389</v>
      </c>
      <c r="K937">
        <v>51059421102</v>
      </c>
      <c r="L937">
        <v>421102</v>
      </c>
      <c r="M937">
        <v>0</v>
      </c>
      <c r="N937">
        <v>421102</v>
      </c>
      <c r="O937">
        <v>91</v>
      </c>
      <c r="P937">
        <v>9</v>
      </c>
      <c r="Q937">
        <v>0</v>
      </c>
      <c r="R937">
        <v>3765</v>
      </c>
      <c r="S937">
        <v>3.2000000000000001E-2</v>
      </c>
      <c r="T937">
        <v>5.7000000000000002E-2</v>
      </c>
      <c r="U937">
        <v>116591</v>
      </c>
      <c r="V937">
        <v>0.16300000000000001</v>
      </c>
      <c r="W937">
        <v>0.14299999999999999</v>
      </c>
      <c r="X937">
        <v>0.53900000000000003</v>
      </c>
      <c r="Y937">
        <v>7.5999999999999998E-2</v>
      </c>
      <c r="Z937">
        <v>286.14</v>
      </c>
      <c r="AA937">
        <v>60089.4</v>
      </c>
      <c r="AB937">
        <v>34071.499764</v>
      </c>
      <c r="AC937">
        <v>26017.900236000001</v>
      </c>
      <c r="AD937">
        <v>90.927169000000006</v>
      </c>
      <c r="AE937">
        <v>7.6</v>
      </c>
      <c r="AF937">
        <v>286.14</v>
      </c>
      <c r="AG937">
        <v>35728.381382</v>
      </c>
      <c r="AH937">
        <v>24361.018617999998</v>
      </c>
      <c r="AI937">
        <v>85.136711000000005</v>
      </c>
      <c r="AJ937">
        <v>9.1</v>
      </c>
      <c r="AK937">
        <v>58558.587980999997</v>
      </c>
      <c r="AL937">
        <v>14365.17</v>
      </c>
      <c r="AM937">
        <v>41.367671000000001</v>
      </c>
      <c r="AN937" t="s">
        <v>2854</v>
      </c>
      <c r="AO937" t="s">
        <v>2855</v>
      </c>
      <c r="AR937">
        <v>0</v>
      </c>
      <c r="AS937">
        <v>0</v>
      </c>
      <c r="AT937">
        <v>936</v>
      </c>
    </row>
    <row r="938" spans="1:46" x14ac:dyDescent="0.25">
      <c r="A938">
        <v>51</v>
      </c>
      <c r="B938">
        <v>59</v>
      </c>
      <c r="C938">
        <v>421101</v>
      </c>
      <c r="D938">
        <v>51059421101</v>
      </c>
      <c r="E938">
        <v>4211.01</v>
      </c>
      <c r="F938" t="s">
        <v>2856</v>
      </c>
      <c r="G938" t="s">
        <v>47</v>
      </c>
      <c r="H938" t="s">
        <v>48</v>
      </c>
      <c r="I938">
        <v>2872020</v>
      </c>
      <c r="J938">
        <v>0</v>
      </c>
      <c r="K938">
        <v>51059421101</v>
      </c>
      <c r="L938">
        <v>421101</v>
      </c>
      <c r="M938">
        <v>0</v>
      </c>
      <c r="N938">
        <v>421101</v>
      </c>
      <c r="O938">
        <v>79.8</v>
      </c>
      <c r="P938">
        <v>19.2</v>
      </c>
      <c r="Q938">
        <v>0.9</v>
      </c>
      <c r="R938">
        <v>5950</v>
      </c>
      <c r="S938">
        <v>1.7000000000000001E-2</v>
      </c>
      <c r="T938">
        <v>1.2E-2</v>
      </c>
      <c r="U938">
        <v>128056</v>
      </c>
      <c r="V938">
        <v>0.27</v>
      </c>
      <c r="W938">
        <v>0.11700000000000001</v>
      </c>
      <c r="X938">
        <v>0.80800000000000005</v>
      </c>
      <c r="Y938">
        <v>4.2000000000000003E-2</v>
      </c>
      <c r="Z938">
        <v>249.65010000000001</v>
      </c>
      <c r="AA938">
        <v>52426.521000000001</v>
      </c>
      <c r="AB938">
        <v>32523.246884</v>
      </c>
      <c r="AC938">
        <v>19903.274116000001</v>
      </c>
      <c r="AD938">
        <v>79.724678999999995</v>
      </c>
      <c r="AE938">
        <v>4.2</v>
      </c>
      <c r="AF938">
        <v>249.9</v>
      </c>
      <c r="AG938">
        <v>33118.775951000003</v>
      </c>
      <c r="AH938">
        <v>19360.224049</v>
      </c>
      <c r="AI938">
        <v>77.471885</v>
      </c>
      <c r="AJ938">
        <v>2.9</v>
      </c>
      <c r="AK938">
        <v>28080.495244999998</v>
      </c>
      <c r="AL938">
        <v>5877.34</v>
      </c>
      <c r="AM938">
        <v>36.346316000000002</v>
      </c>
      <c r="AN938" t="s">
        <v>2857</v>
      </c>
      <c r="AO938" t="s">
        <v>2858</v>
      </c>
      <c r="AR938">
        <v>0</v>
      </c>
      <c r="AS938">
        <v>0</v>
      </c>
      <c r="AT938">
        <v>937</v>
      </c>
    </row>
    <row r="939" spans="1:46" x14ac:dyDescent="0.25">
      <c r="A939">
        <v>51</v>
      </c>
      <c r="B939">
        <v>153</v>
      </c>
      <c r="C939">
        <v>901414</v>
      </c>
      <c r="D939">
        <v>51153901414</v>
      </c>
      <c r="E939">
        <v>9014.14</v>
      </c>
      <c r="F939" t="s">
        <v>2859</v>
      </c>
      <c r="G939" t="s">
        <v>47</v>
      </c>
      <c r="H939" t="s">
        <v>48</v>
      </c>
      <c r="I939">
        <v>7345373</v>
      </c>
      <c r="J939">
        <v>96896</v>
      </c>
      <c r="K939">
        <v>51153901414</v>
      </c>
      <c r="L939">
        <v>901414</v>
      </c>
      <c r="M939">
        <v>0</v>
      </c>
      <c r="N939">
        <v>901414</v>
      </c>
      <c r="O939">
        <v>93.4</v>
      </c>
      <c r="P939">
        <v>3.8</v>
      </c>
      <c r="Q939">
        <v>2.8</v>
      </c>
      <c r="R939">
        <v>4948</v>
      </c>
      <c r="S939">
        <v>6.0999999999999999E-2</v>
      </c>
      <c r="T939">
        <v>4.0000000000000001E-3</v>
      </c>
      <c r="U939">
        <v>117147</v>
      </c>
      <c r="V939">
        <v>0.18</v>
      </c>
      <c r="W939">
        <v>4.8000000000000001E-2</v>
      </c>
      <c r="X939">
        <v>0.88200000000000001</v>
      </c>
      <c r="Y939">
        <v>6.0999999999999999E-2</v>
      </c>
      <c r="Z939">
        <v>301.82799999999997</v>
      </c>
      <c r="AA939">
        <v>63383.88</v>
      </c>
      <c r="AB939">
        <v>55939.022767000002</v>
      </c>
      <c r="AC939">
        <v>7444.8572329999997</v>
      </c>
      <c r="AD939">
        <v>24.665893000000001</v>
      </c>
      <c r="AE939">
        <v>6.1</v>
      </c>
      <c r="AF939">
        <v>301.82799999999997</v>
      </c>
      <c r="AG939">
        <v>56631.598840999999</v>
      </c>
      <c r="AH939">
        <v>6752.2811590000001</v>
      </c>
      <c r="AI939">
        <v>22.371288</v>
      </c>
      <c r="AJ939">
        <v>5.8</v>
      </c>
      <c r="AK939">
        <v>42732.608496000001</v>
      </c>
      <c r="AL939">
        <v>14988.41</v>
      </c>
      <c r="AM939">
        <v>54.530678999999999</v>
      </c>
      <c r="AN939" t="s">
        <v>2860</v>
      </c>
      <c r="AO939" t="s">
        <v>2861</v>
      </c>
      <c r="AR939">
        <v>0</v>
      </c>
      <c r="AS939">
        <v>0</v>
      </c>
      <c r="AT939">
        <v>938</v>
      </c>
    </row>
    <row r="940" spans="1:46" x14ac:dyDescent="0.25">
      <c r="A940">
        <v>51</v>
      </c>
      <c r="B940">
        <v>59</v>
      </c>
      <c r="C940">
        <v>415402</v>
      </c>
      <c r="D940">
        <v>51059415402</v>
      </c>
      <c r="E940">
        <v>4154.0200000000004</v>
      </c>
      <c r="F940" t="s">
        <v>2862</v>
      </c>
      <c r="G940" t="s">
        <v>47</v>
      </c>
      <c r="H940" t="s">
        <v>48</v>
      </c>
      <c r="I940">
        <v>2395676</v>
      </c>
      <c r="J940">
        <v>289</v>
      </c>
      <c r="K940">
        <v>51059415402</v>
      </c>
      <c r="L940">
        <v>415402</v>
      </c>
      <c r="M940">
        <v>0</v>
      </c>
      <c r="N940">
        <v>415402</v>
      </c>
      <c r="O940">
        <v>87.5</v>
      </c>
      <c r="P940">
        <v>8.8000000000000007</v>
      </c>
      <c r="Q940">
        <v>3.7</v>
      </c>
      <c r="R940">
        <v>2889</v>
      </c>
      <c r="S940">
        <v>4.4999999999999998E-2</v>
      </c>
      <c r="T940">
        <v>3.4000000000000002E-2</v>
      </c>
      <c r="U940">
        <v>119526</v>
      </c>
      <c r="V940">
        <v>0.19600000000000001</v>
      </c>
      <c r="W940">
        <v>9.7000000000000003E-2</v>
      </c>
      <c r="X940">
        <v>0.80100000000000005</v>
      </c>
      <c r="Y940">
        <v>0.06</v>
      </c>
      <c r="Z940">
        <v>173.34</v>
      </c>
      <c r="AA940">
        <v>36401.4</v>
      </c>
      <c r="AB940">
        <v>23239.598939</v>
      </c>
      <c r="AC940">
        <v>13161.801061</v>
      </c>
      <c r="AD940">
        <v>75.930547000000004</v>
      </c>
      <c r="AE940">
        <v>6</v>
      </c>
      <c r="AF940">
        <v>173.34</v>
      </c>
      <c r="AG940">
        <v>23705.950325999998</v>
      </c>
      <c r="AH940">
        <v>12695.449674</v>
      </c>
      <c r="AI940">
        <v>73.240161999999998</v>
      </c>
      <c r="AJ940">
        <v>5.8</v>
      </c>
      <c r="AK940">
        <v>28192.764020999999</v>
      </c>
      <c r="AL940">
        <v>6508.06</v>
      </c>
      <c r="AM940">
        <v>39.384999000000001</v>
      </c>
      <c r="AN940" t="s">
        <v>2863</v>
      </c>
      <c r="AO940" t="s">
        <v>2864</v>
      </c>
      <c r="AR940">
        <v>0</v>
      </c>
      <c r="AS940">
        <v>0</v>
      </c>
      <c r="AT940">
        <v>939</v>
      </c>
    </row>
    <row r="941" spans="1:46" x14ac:dyDescent="0.25">
      <c r="A941">
        <v>51</v>
      </c>
      <c r="B941">
        <v>153</v>
      </c>
      <c r="C941">
        <v>901415</v>
      </c>
      <c r="D941">
        <v>51153901415</v>
      </c>
      <c r="E941">
        <v>9014.15</v>
      </c>
      <c r="F941" t="s">
        <v>2865</v>
      </c>
      <c r="G941" t="s">
        <v>47</v>
      </c>
      <c r="H941" t="s">
        <v>48</v>
      </c>
      <c r="I941">
        <v>3116246</v>
      </c>
      <c r="J941">
        <v>59802</v>
      </c>
      <c r="K941">
        <v>51153901415</v>
      </c>
      <c r="L941">
        <v>901415</v>
      </c>
      <c r="M941">
        <v>0</v>
      </c>
      <c r="N941">
        <v>901415</v>
      </c>
      <c r="O941">
        <v>91.1</v>
      </c>
      <c r="P941">
        <v>8.9</v>
      </c>
      <c r="Q941">
        <v>0</v>
      </c>
      <c r="R941">
        <v>4163</v>
      </c>
      <c r="S941">
        <v>2.5999999999999999E-2</v>
      </c>
      <c r="T941">
        <v>3.9E-2</v>
      </c>
      <c r="U941">
        <v>137938</v>
      </c>
      <c r="V941">
        <v>0.14499999999999999</v>
      </c>
      <c r="W941">
        <v>0.14000000000000001</v>
      </c>
      <c r="X941">
        <v>0.82799999999999996</v>
      </c>
      <c r="Y941">
        <v>3.2000000000000001E-2</v>
      </c>
      <c r="Z941">
        <v>133.21600000000001</v>
      </c>
      <c r="AA941">
        <v>27975.360000000001</v>
      </c>
      <c r="AB941">
        <v>13906.579252</v>
      </c>
      <c r="AC941">
        <v>14068.780747999999</v>
      </c>
      <c r="AD941">
        <v>105.608791</v>
      </c>
      <c r="AE941">
        <v>3.2</v>
      </c>
      <c r="AF941">
        <v>133.21600000000001</v>
      </c>
      <c r="AG941">
        <v>17392.552709</v>
      </c>
      <c r="AH941">
        <v>10582.807290999999</v>
      </c>
      <c r="AI941">
        <v>79.440962999999996</v>
      </c>
      <c r="AJ941">
        <v>3.8</v>
      </c>
      <c r="AK941">
        <v>23401.624041999999</v>
      </c>
      <c r="AL941">
        <v>8350.7999999999993</v>
      </c>
      <c r="AM941">
        <v>55.229401000000003</v>
      </c>
      <c r="AN941" t="s">
        <v>2866</v>
      </c>
      <c r="AO941" t="s">
        <v>2867</v>
      </c>
      <c r="AR941">
        <v>0</v>
      </c>
      <c r="AS941">
        <v>0</v>
      </c>
      <c r="AT941">
        <v>940</v>
      </c>
    </row>
    <row r="942" spans="1:46" x14ac:dyDescent="0.25">
      <c r="A942">
        <v>24</v>
      </c>
      <c r="B942">
        <v>33</v>
      </c>
      <c r="C942">
        <v>801307</v>
      </c>
      <c r="D942">
        <v>24033801307</v>
      </c>
      <c r="E942">
        <v>8013.07</v>
      </c>
      <c r="F942" t="s">
        <v>2868</v>
      </c>
      <c r="G942" t="s">
        <v>47</v>
      </c>
      <c r="H942" t="s">
        <v>48</v>
      </c>
      <c r="I942">
        <v>8704481</v>
      </c>
      <c r="J942">
        <v>3220993</v>
      </c>
      <c r="K942">
        <v>24033801307</v>
      </c>
      <c r="L942">
        <v>801307</v>
      </c>
      <c r="M942">
        <v>0</v>
      </c>
      <c r="N942">
        <v>801307</v>
      </c>
      <c r="O942">
        <v>94.1</v>
      </c>
      <c r="P942">
        <v>5.9</v>
      </c>
      <c r="Q942">
        <v>0</v>
      </c>
      <c r="R942">
        <v>3763</v>
      </c>
      <c r="S942">
        <v>9.2999999999999999E-2</v>
      </c>
      <c r="T942">
        <v>1.4999999999999999E-2</v>
      </c>
      <c r="U942">
        <v>125795</v>
      </c>
      <c r="V942">
        <v>0.78600000000000003</v>
      </c>
      <c r="W942">
        <v>1.7999999999999999E-2</v>
      </c>
      <c r="X942">
        <v>0.873</v>
      </c>
      <c r="Y942">
        <v>0.13600000000000001</v>
      </c>
      <c r="Z942">
        <v>511.76799999999997</v>
      </c>
      <c r="AA942">
        <v>107471.28</v>
      </c>
      <c r="AB942">
        <v>65741.710804999995</v>
      </c>
      <c r="AC942">
        <v>41729.569194999996</v>
      </c>
      <c r="AD942">
        <v>81.540013000000002</v>
      </c>
      <c r="AE942">
        <v>13.6</v>
      </c>
      <c r="AF942">
        <v>511.76799999999997</v>
      </c>
      <c r="AG942">
        <v>65581.437602999998</v>
      </c>
      <c r="AH942">
        <v>41889.842397</v>
      </c>
      <c r="AI942">
        <v>81.853188000000003</v>
      </c>
      <c r="AJ942">
        <v>12.7</v>
      </c>
      <c r="AK942">
        <v>82841.251451999997</v>
      </c>
      <c r="AL942">
        <v>16637.849999999999</v>
      </c>
      <c r="AM942">
        <v>35.122435000000003</v>
      </c>
      <c r="AN942" t="s">
        <v>2869</v>
      </c>
      <c r="AO942" t="s">
        <v>2870</v>
      </c>
      <c r="AR942">
        <v>0</v>
      </c>
      <c r="AS942">
        <v>0</v>
      </c>
      <c r="AT942">
        <v>941</v>
      </c>
    </row>
    <row r="943" spans="1:46" x14ac:dyDescent="0.25">
      <c r="A943">
        <v>51</v>
      </c>
      <c r="B943">
        <v>683</v>
      </c>
      <c r="C943">
        <v>910402</v>
      </c>
      <c r="D943">
        <v>51683910402</v>
      </c>
      <c r="E943">
        <v>9104.02</v>
      </c>
      <c r="F943" t="s">
        <v>2871</v>
      </c>
      <c r="G943" t="s">
        <v>47</v>
      </c>
      <c r="H943" t="s">
        <v>48</v>
      </c>
      <c r="I943">
        <v>9919370</v>
      </c>
      <c r="J943">
        <v>97362</v>
      </c>
      <c r="K943">
        <v>51683910402</v>
      </c>
      <c r="L943">
        <v>910402</v>
      </c>
      <c r="M943">
        <v>0</v>
      </c>
      <c r="N943">
        <v>910402</v>
      </c>
      <c r="O943">
        <v>88.7</v>
      </c>
      <c r="P943">
        <v>10.5</v>
      </c>
      <c r="Q943">
        <v>0.7</v>
      </c>
      <c r="R943">
        <v>5269</v>
      </c>
      <c r="S943">
        <v>6.7000000000000004E-2</v>
      </c>
      <c r="T943">
        <v>3.3000000000000002E-2</v>
      </c>
      <c r="U943">
        <v>84228</v>
      </c>
      <c r="V943">
        <v>0.16400000000000001</v>
      </c>
      <c r="W943">
        <v>0.13200000000000001</v>
      </c>
      <c r="X943">
        <v>0.77100000000000002</v>
      </c>
      <c r="Y943">
        <v>7.6999999999999999E-2</v>
      </c>
      <c r="Z943">
        <v>405.30728699999997</v>
      </c>
      <c r="AA943">
        <v>85114.530270000003</v>
      </c>
      <c r="AB943">
        <v>17797.071636000001</v>
      </c>
      <c r="AC943">
        <v>67317.458633999995</v>
      </c>
      <c r="AD943">
        <v>166.08992900000001</v>
      </c>
      <c r="AE943">
        <v>7.7</v>
      </c>
      <c r="AF943">
        <v>405.71300000000002</v>
      </c>
      <c r="AG943">
        <v>37917.255413999999</v>
      </c>
      <c r="AH943">
        <v>47282.474585999997</v>
      </c>
      <c r="AI943">
        <v>116.54168</v>
      </c>
      <c r="AJ943">
        <v>5.4</v>
      </c>
      <c r="AK943">
        <v>40713.976374999998</v>
      </c>
      <c r="AL943">
        <v>16008.7</v>
      </c>
      <c r="AM943">
        <v>59.267788000000003</v>
      </c>
      <c r="AN943" t="s">
        <v>2872</v>
      </c>
      <c r="AO943" t="s">
        <v>2873</v>
      </c>
      <c r="AR943">
        <v>0</v>
      </c>
      <c r="AS943">
        <v>0</v>
      </c>
      <c r="AT943">
        <v>942</v>
      </c>
    </row>
    <row r="944" spans="1:46" x14ac:dyDescent="0.25">
      <c r="A944">
        <v>51</v>
      </c>
      <c r="B944">
        <v>59</v>
      </c>
      <c r="C944">
        <v>421500</v>
      </c>
      <c r="D944">
        <v>51059421500</v>
      </c>
      <c r="E944">
        <v>4215</v>
      </c>
      <c r="F944" t="s">
        <v>2874</v>
      </c>
      <c r="G944" t="s">
        <v>47</v>
      </c>
      <c r="H944" t="s">
        <v>48</v>
      </c>
      <c r="I944">
        <v>1812245</v>
      </c>
      <c r="J944">
        <v>5730</v>
      </c>
      <c r="K944">
        <v>51059421500</v>
      </c>
      <c r="L944">
        <v>421500</v>
      </c>
      <c r="M944">
        <v>0</v>
      </c>
      <c r="N944">
        <v>421500</v>
      </c>
      <c r="O944">
        <v>91.3</v>
      </c>
      <c r="P944">
        <v>6.5</v>
      </c>
      <c r="Q944">
        <v>2.2999999999999998</v>
      </c>
      <c r="R944">
        <v>6904</v>
      </c>
      <c r="S944">
        <v>5.8999999999999997E-2</v>
      </c>
      <c r="T944">
        <v>0.16500000000000001</v>
      </c>
      <c r="U944">
        <v>53401</v>
      </c>
      <c r="V944">
        <v>0.34899999999999998</v>
      </c>
      <c r="W944">
        <v>0.33100000000000002</v>
      </c>
      <c r="X944">
        <v>0.54200000000000004</v>
      </c>
      <c r="Y944">
        <v>0.11600000000000001</v>
      </c>
      <c r="Z944">
        <v>801.66486399999997</v>
      </c>
      <c r="AA944">
        <v>168349.62143999999</v>
      </c>
      <c r="AB944">
        <v>105896.57388700001</v>
      </c>
      <c r="AC944">
        <v>62453.047552999997</v>
      </c>
      <c r="AD944">
        <v>77.904184999999998</v>
      </c>
      <c r="AE944">
        <v>11.6</v>
      </c>
      <c r="AF944">
        <v>800.86400000000003</v>
      </c>
      <c r="AG944">
        <v>108166.26598500001</v>
      </c>
      <c r="AH944">
        <v>60015.174014999997</v>
      </c>
      <c r="AI944">
        <v>74.938034000000002</v>
      </c>
      <c r="AJ944">
        <v>12.1</v>
      </c>
      <c r="AK944">
        <v>145668.59075599999</v>
      </c>
      <c r="AL944">
        <v>34361.26</v>
      </c>
      <c r="AM944">
        <v>40.081488999999998</v>
      </c>
      <c r="AN944" t="s">
        <v>2875</v>
      </c>
      <c r="AO944" t="s">
        <v>2876</v>
      </c>
      <c r="AR944">
        <v>0</v>
      </c>
      <c r="AS944">
        <v>0</v>
      </c>
      <c r="AT944">
        <v>943</v>
      </c>
    </row>
    <row r="945" spans="1:46" x14ac:dyDescent="0.25">
      <c r="A945">
        <v>51</v>
      </c>
      <c r="B945">
        <v>59</v>
      </c>
      <c r="C945">
        <v>432701</v>
      </c>
      <c r="D945">
        <v>51059432701</v>
      </c>
      <c r="E945">
        <v>4327.01</v>
      </c>
      <c r="F945" t="s">
        <v>2877</v>
      </c>
      <c r="G945" t="s">
        <v>47</v>
      </c>
      <c r="H945" t="s">
        <v>48</v>
      </c>
      <c r="I945">
        <v>2020768</v>
      </c>
      <c r="J945">
        <v>2108</v>
      </c>
      <c r="K945">
        <v>51059432701</v>
      </c>
      <c r="L945">
        <v>432701</v>
      </c>
      <c r="M945">
        <v>0</v>
      </c>
      <c r="N945">
        <v>432701</v>
      </c>
      <c r="O945">
        <v>89.7</v>
      </c>
      <c r="P945">
        <v>9.9</v>
      </c>
      <c r="Q945">
        <v>0.3</v>
      </c>
      <c r="R945">
        <v>3428</v>
      </c>
      <c r="S945">
        <v>7.3999999999999996E-2</v>
      </c>
      <c r="T945">
        <v>0.02</v>
      </c>
      <c r="U945">
        <v>161420</v>
      </c>
      <c r="V945">
        <v>0.14799999999999999</v>
      </c>
      <c r="W945">
        <v>8.7999999999999995E-2</v>
      </c>
      <c r="X945">
        <v>0.82599999999999996</v>
      </c>
      <c r="Y945">
        <v>5.3999999999999999E-2</v>
      </c>
      <c r="Z945">
        <v>184.92688799999999</v>
      </c>
      <c r="AA945">
        <v>38834.646480000003</v>
      </c>
      <c r="AB945">
        <v>31066.249863000001</v>
      </c>
      <c r="AC945">
        <v>7768.3966170000003</v>
      </c>
      <c r="AD945">
        <v>42.007935000000003</v>
      </c>
      <c r="AE945">
        <v>5.4</v>
      </c>
      <c r="AF945">
        <v>185.11199999999999</v>
      </c>
      <c r="AG945">
        <v>31605.066085999999</v>
      </c>
      <c r="AH945">
        <v>7268.4539139999997</v>
      </c>
      <c r="AI945">
        <v>39.265169</v>
      </c>
      <c r="AJ945">
        <v>4.5999999999999996</v>
      </c>
      <c r="AK945">
        <v>24753.311099999999</v>
      </c>
      <c r="AL945">
        <v>6989.45</v>
      </c>
      <c r="AM945">
        <v>46.239972000000002</v>
      </c>
      <c r="AN945" t="s">
        <v>2878</v>
      </c>
      <c r="AO945" t="s">
        <v>2879</v>
      </c>
      <c r="AR945">
        <v>0</v>
      </c>
      <c r="AS945">
        <v>0</v>
      </c>
      <c r="AT945">
        <v>944</v>
      </c>
    </row>
    <row r="946" spans="1:46" x14ac:dyDescent="0.25">
      <c r="A946">
        <v>24</v>
      </c>
      <c r="B946">
        <v>33</v>
      </c>
      <c r="C946">
        <v>801311</v>
      </c>
      <c r="D946">
        <v>24033801311</v>
      </c>
      <c r="E946">
        <v>8013.11</v>
      </c>
      <c r="F946" t="s">
        <v>2880</v>
      </c>
      <c r="G946" t="s">
        <v>47</v>
      </c>
      <c r="H946" t="s">
        <v>48</v>
      </c>
      <c r="I946">
        <v>36293423</v>
      </c>
      <c r="J946">
        <v>44972</v>
      </c>
      <c r="K946">
        <v>24033801311</v>
      </c>
      <c r="L946">
        <v>801311</v>
      </c>
      <c r="M946">
        <v>0</v>
      </c>
      <c r="N946">
        <v>801311</v>
      </c>
      <c r="O946">
        <v>86.9</v>
      </c>
      <c r="P946">
        <v>13.1</v>
      </c>
      <c r="Q946">
        <v>0</v>
      </c>
      <c r="R946">
        <v>6735</v>
      </c>
      <c r="S946">
        <v>0.122</v>
      </c>
      <c r="T946">
        <v>9.5000000000000001E-2</v>
      </c>
      <c r="U946">
        <v>98221</v>
      </c>
      <c r="V946">
        <v>0.82799999999999996</v>
      </c>
      <c r="W946">
        <v>8.5999999999999993E-2</v>
      </c>
      <c r="X946">
        <v>0.88800000000000001</v>
      </c>
      <c r="Y946">
        <v>0.16500000000000001</v>
      </c>
      <c r="Z946">
        <v>1111.2750000000001</v>
      </c>
      <c r="AA946">
        <v>233367.75</v>
      </c>
      <c r="AB946">
        <v>173322.07942600001</v>
      </c>
      <c r="AC946">
        <v>60045.670574000003</v>
      </c>
      <c r="AD946">
        <v>54.033133999999997</v>
      </c>
      <c r="AE946">
        <v>16.5</v>
      </c>
      <c r="AF946">
        <v>1112.3862750000001</v>
      </c>
      <c r="AG946">
        <v>170408.34817899999</v>
      </c>
      <c r="AH946">
        <v>63192.769570999997</v>
      </c>
      <c r="AI946">
        <v>56.808297000000003</v>
      </c>
      <c r="AJ946">
        <v>16.600000000000001</v>
      </c>
      <c r="AK946">
        <v>187721.73819500001</v>
      </c>
      <c r="AL946">
        <v>23983.040000000001</v>
      </c>
      <c r="AM946">
        <v>23.789915000000001</v>
      </c>
      <c r="AN946" t="s">
        <v>2881</v>
      </c>
      <c r="AO946" t="s">
        <v>2882</v>
      </c>
      <c r="AR946">
        <v>0</v>
      </c>
      <c r="AS946">
        <v>0</v>
      </c>
      <c r="AT946">
        <v>945</v>
      </c>
    </row>
    <row r="947" spans="1:46" x14ac:dyDescent="0.25">
      <c r="A947">
        <v>51</v>
      </c>
      <c r="B947">
        <v>59</v>
      </c>
      <c r="C947">
        <v>432600</v>
      </c>
      <c r="D947">
        <v>51059432600</v>
      </c>
      <c r="E947">
        <v>4326</v>
      </c>
      <c r="F947" t="s">
        <v>2883</v>
      </c>
      <c r="G947" t="s">
        <v>47</v>
      </c>
      <c r="H947" t="s">
        <v>48</v>
      </c>
      <c r="I947">
        <v>3058729</v>
      </c>
      <c r="J947">
        <v>50597</v>
      </c>
      <c r="K947">
        <v>51059432600</v>
      </c>
      <c r="L947">
        <v>432600</v>
      </c>
      <c r="M947">
        <v>0</v>
      </c>
      <c r="N947">
        <v>432600</v>
      </c>
      <c r="O947">
        <v>93.7</v>
      </c>
      <c r="P947">
        <v>5.9</v>
      </c>
      <c r="Q947">
        <v>0.3</v>
      </c>
      <c r="R947">
        <v>5092</v>
      </c>
      <c r="S947">
        <v>5.0999999999999997E-2</v>
      </c>
      <c r="T947">
        <v>5.1999999999999998E-2</v>
      </c>
      <c r="U947">
        <v>145125</v>
      </c>
      <c r="V947">
        <v>8.3000000000000004E-2</v>
      </c>
      <c r="W947">
        <v>0.14000000000000001</v>
      </c>
      <c r="X947">
        <v>0.91700000000000004</v>
      </c>
      <c r="Y947">
        <v>3.1E-2</v>
      </c>
      <c r="Z947">
        <v>157.69414800000001</v>
      </c>
      <c r="AA947">
        <v>33115.771079999999</v>
      </c>
      <c r="AB947">
        <v>26583.837659000001</v>
      </c>
      <c r="AC947">
        <v>6531.9334209999997</v>
      </c>
      <c r="AD947">
        <v>41.421532999999997</v>
      </c>
      <c r="AE947">
        <v>3.1</v>
      </c>
      <c r="AF947">
        <v>157.69414800000001</v>
      </c>
      <c r="AG947">
        <v>26881.779068</v>
      </c>
      <c r="AH947">
        <v>6233.9920119999997</v>
      </c>
      <c r="AI947">
        <v>39.532170999999998</v>
      </c>
      <c r="AJ947">
        <v>3.7</v>
      </c>
      <c r="AK947">
        <v>30190.217786000001</v>
      </c>
      <c r="AL947">
        <v>8364.52</v>
      </c>
      <c r="AM947">
        <v>45.559888999999998</v>
      </c>
      <c r="AN947" t="s">
        <v>2884</v>
      </c>
      <c r="AO947" t="s">
        <v>2885</v>
      </c>
      <c r="AR947">
        <v>0</v>
      </c>
      <c r="AS947">
        <v>0</v>
      </c>
      <c r="AT947">
        <v>946</v>
      </c>
    </row>
    <row r="948" spans="1:46" x14ac:dyDescent="0.25">
      <c r="A948">
        <v>51</v>
      </c>
      <c r="B948">
        <v>153</v>
      </c>
      <c r="C948">
        <v>901232</v>
      </c>
      <c r="D948">
        <v>51153901232</v>
      </c>
      <c r="E948">
        <v>9012.32</v>
      </c>
      <c r="F948" t="s">
        <v>2886</v>
      </c>
      <c r="G948" t="s">
        <v>47</v>
      </c>
      <c r="H948" t="s">
        <v>48</v>
      </c>
      <c r="I948">
        <v>12781980</v>
      </c>
      <c r="J948">
        <v>145516</v>
      </c>
      <c r="K948">
        <v>51153901232</v>
      </c>
      <c r="L948">
        <v>901232</v>
      </c>
      <c r="M948">
        <v>0</v>
      </c>
      <c r="N948">
        <v>901232</v>
      </c>
      <c r="O948">
        <v>87.7</v>
      </c>
      <c r="P948">
        <v>12.4</v>
      </c>
      <c r="Q948">
        <v>0</v>
      </c>
      <c r="R948">
        <v>4381</v>
      </c>
      <c r="S948">
        <v>4.3999999999999997E-2</v>
      </c>
      <c r="T948">
        <v>3.4000000000000002E-2</v>
      </c>
      <c r="U948">
        <v>118750</v>
      </c>
      <c r="V948">
        <v>0.12</v>
      </c>
      <c r="W948">
        <v>0.112</v>
      </c>
      <c r="X948">
        <v>0.98199999999999998</v>
      </c>
      <c r="Y948">
        <v>3.3000000000000002E-2</v>
      </c>
      <c r="Z948">
        <v>144.71757299999999</v>
      </c>
      <c r="AA948">
        <v>30390.690330000001</v>
      </c>
      <c r="AB948">
        <v>11578.429253</v>
      </c>
      <c r="AC948">
        <v>18812.261076999999</v>
      </c>
      <c r="AD948">
        <v>129.99292800000001</v>
      </c>
      <c r="AE948">
        <v>3.3</v>
      </c>
      <c r="AF948">
        <v>144.57300000000001</v>
      </c>
      <c r="AG948">
        <v>17297.685893000002</v>
      </c>
      <c r="AH948">
        <v>13062.644107</v>
      </c>
      <c r="AI948">
        <v>90.353275999999994</v>
      </c>
      <c r="AJ948">
        <v>3.5</v>
      </c>
      <c r="AK948">
        <v>23232.084776</v>
      </c>
      <c r="AL948">
        <v>7116.07</v>
      </c>
      <c r="AM948">
        <v>49.241014999999997</v>
      </c>
      <c r="AN948" t="s">
        <v>2887</v>
      </c>
      <c r="AO948" t="s">
        <v>2888</v>
      </c>
      <c r="AR948">
        <v>0</v>
      </c>
      <c r="AS948">
        <v>0</v>
      </c>
      <c r="AT948">
        <v>947</v>
      </c>
    </row>
    <row r="949" spans="1:46" x14ac:dyDescent="0.25">
      <c r="A949">
        <v>24</v>
      </c>
      <c r="B949">
        <v>33</v>
      </c>
      <c r="C949">
        <v>801208</v>
      </c>
      <c r="D949">
        <v>24033801208</v>
      </c>
      <c r="E949">
        <v>8012.08</v>
      </c>
      <c r="F949" t="s">
        <v>2889</v>
      </c>
      <c r="G949" t="s">
        <v>47</v>
      </c>
      <c r="H949" t="s">
        <v>48</v>
      </c>
      <c r="I949">
        <v>3620854</v>
      </c>
      <c r="J949">
        <v>1980</v>
      </c>
      <c r="K949">
        <v>24033801208</v>
      </c>
      <c r="L949">
        <v>801208</v>
      </c>
      <c r="M949">
        <v>0</v>
      </c>
      <c r="N949">
        <v>801208</v>
      </c>
      <c r="O949">
        <v>72.5</v>
      </c>
      <c r="P949">
        <v>25.9</v>
      </c>
      <c r="Q949">
        <v>1.6</v>
      </c>
      <c r="R949">
        <v>3648</v>
      </c>
      <c r="S949">
        <v>8.2000000000000003E-2</v>
      </c>
      <c r="T949">
        <v>1.7000000000000001E-2</v>
      </c>
      <c r="U949">
        <v>108843</v>
      </c>
      <c r="V949">
        <v>0.90100000000000002</v>
      </c>
      <c r="W949">
        <v>3.3000000000000002E-2</v>
      </c>
      <c r="X949">
        <v>0.96899999999999997</v>
      </c>
      <c r="Y949">
        <v>0.13400000000000001</v>
      </c>
      <c r="Z949">
        <v>488.83199999999999</v>
      </c>
      <c r="AA949">
        <v>102654.72</v>
      </c>
      <c r="AB949">
        <v>91731.939077999996</v>
      </c>
      <c r="AC949">
        <v>10922.780922</v>
      </c>
      <c r="AD949">
        <v>22.344652</v>
      </c>
      <c r="AE949">
        <v>13.4</v>
      </c>
      <c r="AF949">
        <v>489.320832</v>
      </c>
      <c r="AG949">
        <v>93188.944304999997</v>
      </c>
      <c r="AH949">
        <v>9568.4304150000007</v>
      </c>
      <c r="AI949">
        <v>19.554513</v>
      </c>
      <c r="AJ949">
        <v>10.6</v>
      </c>
      <c r="AK949">
        <v>68964.663927999994</v>
      </c>
      <c r="AL949">
        <v>12573.72</v>
      </c>
      <c r="AM949">
        <v>32.383282000000001</v>
      </c>
      <c r="AN949" t="s">
        <v>2890</v>
      </c>
      <c r="AO949" t="s">
        <v>2891</v>
      </c>
      <c r="AR949">
        <v>0</v>
      </c>
      <c r="AS949">
        <v>0</v>
      </c>
      <c r="AT949">
        <v>948</v>
      </c>
    </row>
    <row r="950" spans="1:46" x14ac:dyDescent="0.25">
      <c r="A950">
        <v>24</v>
      </c>
      <c r="B950">
        <v>33</v>
      </c>
      <c r="C950">
        <v>801004</v>
      </c>
      <c r="D950">
        <v>24033801004</v>
      </c>
      <c r="E950">
        <v>8010.04</v>
      </c>
      <c r="F950" t="s">
        <v>2892</v>
      </c>
      <c r="G950" t="s">
        <v>47</v>
      </c>
      <c r="H950" t="s">
        <v>48</v>
      </c>
      <c r="I950">
        <v>36455292</v>
      </c>
      <c r="J950">
        <v>266431</v>
      </c>
      <c r="K950">
        <v>24033801004</v>
      </c>
      <c r="L950">
        <v>801004</v>
      </c>
      <c r="M950">
        <v>0</v>
      </c>
      <c r="N950">
        <v>801004</v>
      </c>
      <c r="O950">
        <v>92</v>
      </c>
      <c r="P950">
        <v>8.1</v>
      </c>
      <c r="Q950">
        <v>0</v>
      </c>
      <c r="R950">
        <v>4499</v>
      </c>
      <c r="S950">
        <v>3.4000000000000002E-2</v>
      </c>
      <c r="T950">
        <v>1.4999999999999999E-2</v>
      </c>
      <c r="U950">
        <v>113288</v>
      </c>
      <c r="V950">
        <v>0.72299999999999998</v>
      </c>
      <c r="W950">
        <v>5.3999999999999999E-2</v>
      </c>
      <c r="X950">
        <v>0.88600000000000001</v>
      </c>
      <c r="Y950">
        <v>9.7000000000000003E-2</v>
      </c>
      <c r="Z950">
        <v>436.839403</v>
      </c>
      <c r="AA950">
        <v>91736.27463</v>
      </c>
      <c r="AB950">
        <v>80790.392005999995</v>
      </c>
      <c r="AC950">
        <v>10945.882624</v>
      </c>
      <c r="AD950">
        <v>25.056995000000001</v>
      </c>
      <c r="AE950">
        <v>9.6999999999999993</v>
      </c>
      <c r="AF950">
        <v>436.40300000000002</v>
      </c>
      <c r="AG950">
        <v>82120.534201999995</v>
      </c>
      <c r="AH950">
        <v>9524.0957980000003</v>
      </c>
      <c r="AI950">
        <v>21.824083999999999</v>
      </c>
      <c r="AJ950">
        <v>9.6999999999999993</v>
      </c>
      <c r="AK950">
        <v>66256.591874000005</v>
      </c>
      <c r="AL950">
        <v>22230.69</v>
      </c>
      <c r="AM950">
        <v>52.758367999999997</v>
      </c>
      <c r="AN950" t="s">
        <v>2893</v>
      </c>
      <c r="AO950" t="s">
        <v>2894</v>
      </c>
      <c r="AR950">
        <v>0</v>
      </c>
      <c r="AS950">
        <v>0</v>
      </c>
      <c r="AT950">
        <v>949</v>
      </c>
    </row>
    <row r="951" spans="1:46" x14ac:dyDescent="0.25">
      <c r="A951">
        <v>51</v>
      </c>
      <c r="B951">
        <v>59</v>
      </c>
      <c r="C951">
        <v>421103</v>
      </c>
      <c r="D951">
        <v>51059421103</v>
      </c>
      <c r="E951">
        <v>4211.03</v>
      </c>
      <c r="F951" t="s">
        <v>2895</v>
      </c>
      <c r="G951" t="s">
        <v>47</v>
      </c>
      <c r="H951" t="s">
        <v>48</v>
      </c>
      <c r="I951">
        <v>4902656</v>
      </c>
      <c r="J951">
        <v>53099</v>
      </c>
      <c r="K951">
        <v>51059421103</v>
      </c>
      <c r="L951">
        <v>421103</v>
      </c>
      <c r="M951">
        <v>0</v>
      </c>
      <c r="N951">
        <v>421103</v>
      </c>
      <c r="O951">
        <v>89.5</v>
      </c>
      <c r="P951">
        <v>10.5</v>
      </c>
      <c r="Q951">
        <v>0</v>
      </c>
      <c r="R951">
        <v>5004</v>
      </c>
      <c r="S951">
        <v>2.4E-2</v>
      </c>
      <c r="T951">
        <v>2E-3</v>
      </c>
      <c r="U951">
        <v>139266</v>
      </c>
      <c r="V951">
        <v>0.16300000000000001</v>
      </c>
      <c r="W951">
        <v>3.6999999999999998E-2</v>
      </c>
      <c r="X951">
        <v>0.76700000000000002</v>
      </c>
      <c r="Y951">
        <v>4.7E-2</v>
      </c>
      <c r="Z951">
        <v>235.18799999999999</v>
      </c>
      <c r="AA951">
        <v>49389.48</v>
      </c>
      <c r="AB951">
        <v>28649.058438</v>
      </c>
      <c r="AC951">
        <v>20740.421562</v>
      </c>
      <c r="AD951">
        <v>88.186564000000004</v>
      </c>
      <c r="AE951">
        <v>4.7</v>
      </c>
      <c r="AF951">
        <v>235.18799999999999</v>
      </c>
      <c r="AG951">
        <v>29198.701408000001</v>
      </c>
      <c r="AH951">
        <v>20190.778591999999</v>
      </c>
      <c r="AI951">
        <v>85.849526999999995</v>
      </c>
      <c r="AJ951">
        <v>4.5999999999999996</v>
      </c>
      <c r="AK951">
        <v>37256.487313999998</v>
      </c>
      <c r="AL951">
        <v>11091.81</v>
      </c>
      <c r="AM951">
        <v>48.177097000000003</v>
      </c>
      <c r="AN951" t="s">
        <v>2896</v>
      </c>
      <c r="AO951" t="s">
        <v>2897</v>
      </c>
      <c r="AR951">
        <v>0</v>
      </c>
      <c r="AS951">
        <v>0</v>
      </c>
      <c r="AT951">
        <v>950</v>
      </c>
    </row>
    <row r="952" spans="1:46" x14ac:dyDescent="0.25">
      <c r="A952">
        <v>51</v>
      </c>
      <c r="B952">
        <v>59</v>
      </c>
      <c r="C952">
        <v>421200</v>
      </c>
      <c r="D952">
        <v>51059421200</v>
      </c>
      <c r="E952">
        <v>4212</v>
      </c>
      <c r="F952" t="s">
        <v>2898</v>
      </c>
      <c r="G952" t="s">
        <v>47</v>
      </c>
      <c r="H952" t="s">
        <v>48</v>
      </c>
      <c r="I952">
        <v>1366742</v>
      </c>
      <c r="J952">
        <v>271628</v>
      </c>
      <c r="K952">
        <v>51059421200</v>
      </c>
      <c r="L952">
        <v>421200</v>
      </c>
      <c r="M952">
        <v>0</v>
      </c>
      <c r="N952">
        <v>421200</v>
      </c>
      <c r="O952">
        <v>90.9</v>
      </c>
      <c r="P952">
        <v>8.1999999999999993</v>
      </c>
      <c r="Q952">
        <v>0.8</v>
      </c>
      <c r="R952">
        <v>2106</v>
      </c>
      <c r="S952">
        <v>6.5000000000000002E-2</v>
      </c>
      <c r="T952">
        <v>1.2E-2</v>
      </c>
      <c r="U952">
        <v>139886</v>
      </c>
      <c r="V952">
        <v>0.122</v>
      </c>
      <c r="W952">
        <v>8.5999999999999993E-2</v>
      </c>
      <c r="X952">
        <v>0.90800000000000003</v>
      </c>
      <c r="Y952">
        <v>4.4999999999999998E-2</v>
      </c>
      <c r="Z952">
        <v>94.675229999999999</v>
      </c>
      <c r="AA952">
        <v>19881.798299999999</v>
      </c>
      <c r="AB952">
        <v>13508.09353</v>
      </c>
      <c r="AC952">
        <v>6373.7047700000003</v>
      </c>
      <c r="AD952">
        <v>67.321777999999995</v>
      </c>
      <c r="AE952">
        <v>4.5</v>
      </c>
      <c r="AF952">
        <v>94.77</v>
      </c>
      <c r="AG952">
        <v>13959.690597999999</v>
      </c>
      <c r="AH952">
        <v>5942.0094019999997</v>
      </c>
      <c r="AI952">
        <v>62.699266000000001</v>
      </c>
      <c r="AJ952">
        <v>4.5</v>
      </c>
      <c r="AK952">
        <v>15780.967486</v>
      </c>
      <c r="AL952">
        <v>3941.18</v>
      </c>
      <c r="AM952">
        <v>41.965420999999999</v>
      </c>
      <c r="AN952" t="s">
        <v>2899</v>
      </c>
      <c r="AO952" t="s">
        <v>2900</v>
      </c>
      <c r="AR952">
        <v>0</v>
      </c>
      <c r="AS952">
        <v>0</v>
      </c>
      <c r="AT952">
        <v>951</v>
      </c>
    </row>
    <row r="953" spans="1:46" x14ac:dyDescent="0.25">
      <c r="A953">
        <v>24</v>
      </c>
      <c r="B953">
        <v>33</v>
      </c>
      <c r="C953">
        <v>801313</v>
      </c>
      <c r="D953">
        <v>24033801313</v>
      </c>
      <c r="E953">
        <v>8013.13</v>
      </c>
      <c r="F953" t="s">
        <v>2901</v>
      </c>
      <c r="G953" t="s">
        <v>47</v>
      </c>
      <c r="H953" t="s">
        <v>48</v>
      </c>
      <c r="I953">
        <v>5332941</v>
      </c>
      <c r="J953">
        <v>13666</v>
      </c>
      <c r="K953">
        <v>24033801313</v>
      </c>
      <c r="L953">
        <v>801313</v>
      </c>
      <c r="M953">
        <v>0</v>
      </c>
      <c r="N953">
        <v>801313</v>
      </c>
      <c r="O953">
        <v>85.7</v>
      </c>
      <c r="P953">
        <v>14.4</v>
      </c>
      <c r="Q953">
        <v>0</v>
      </c>
      <c r="R953">
        <v>3257</v>
      </c>
      <c r="S953">
        <v>8.7999999999999995E-2</v>
      </c>
      <c r="T953">
        <v>5.7000000000000002E-2</v>
      </c>
      <c r="U953">
        <v>114519</v>
      </c>
      <c r="V953">
        <v>0.75700000000000001</v>
      </c>
      <c r="W953">
        <v>1.7999999999999999E-2</v>
      </c>
      <c r="X953">
        <v>0.80100000000000005</v>
      </c>
      <c r="Y953">
        <v>0.14899999999999999</v>
      </c>
      <c r="Z953">
        <v>485.77829300000002</v>
      </c>
      <c r="AA953">
        <v>102013.44153</v>
      </c>
      <c r="AB953">
        <v>88106.386549999996</v>
      </c>
      <c r="AC953">
        <v>13907.054980000001</v>
      </c>
      <c r="AD953">
        <v>28.628399000000002</v>
      </c>
      <c r="AE953">
        <v>14.9</v>
      </c>
      <c r="AF953">
        <v>485.29300000000001</v>
      </c>
      <c r="AG953">
        <v>89437.605060000002</v>
      </c>
      <c r="AH953">
        <v>12473.924940000001</v>
      </c>
      <c r="AI953">
        <v>25.703904999999999</v>
      </c>
      <c r="AJ953">
        <v>15.5</v>
      </c>
      <c r="AK953">
        <v>69974.992520999993</v>
      </c>
      <c r="AL953">
        <v>28391.11</v>
      </c>
      <c r="AM953">
        <v>60.611660999999998</v>
      </c>
      <c r="AN953" t="s">
        <v>2902</v>
      </c>
      <c r="AO953" t="s">
        <v>2903</v>
      </c>
      <c r="AR953">
        <v>0</v>
      </c>
      <c r="AS953">
        <v>0</v>
      </c>
      <c r="AT953">
        <v>952</v>
      </c>
    </row>
    <row r="954" spans="1:46" x14ac:dyDescent="0.25">
      <c r="A954">
        <v>51</v>
      </c>
      <c r="B954">
        <v>59</v>
      </c>
      <c r="C954">
        <v>492202</v>
      </c>
      <c r="D954">
        <v>51059492202</v>
      </c>
      <c r="E954">
        <v>4922.0200000000004</v>
      </c>
      <c r="F954" t="s">
        <v>2904</v>
      </c>
      <c r="G954" t="s">
        <v>47</v>
      </c>
      <c r="H954" t="s">
        <v>48</v>
      </c>
      <c r="I954">
        <v>5747789</v>
      </c>
      <c r="J954">
        <v>166579</v>
      </c>
      <c r="K954">
        <v>51059492202</v>
      </c>
      <c r="L954">
        <v>492202</v>
      </c>
      <c r="M954">
        <v>0</v>
      </c>
      <c r="N954">
        <v>492202</v>
      </c>
      <c r="O954">
        <v>92.5</v>
      </c>
      <c r="P954">
        <v>7.5</v>
      </c>
      <c r="Q954">
        <v>0</v>
      </c>
      <c r="R954">
        <v>6769</v>
      </c>
      <c r="S954">
        <v>1.7000000000000001E-2</v>
      </c>
      <c r="T954">
        <v>1.0999999999999999E-2</v>
      </c>
      <c r="U954">
        <v>181800</v>
      </c>
      <c r="V954">
        <v>3.6999999999999998E-2</v>
      </c>
      <c r="W954">
        <v>5.2999999999999999E-2</v>
      </c>
      <c r="X954">
        <v>0.96699999999999997</v>
      </c>
      <c r="Y954">
        <v>0</v>
      </c>
      <c r="Z954">
        <v>0</v>
      </c>
      <c r="AA954">
        <v>0</v>
      </c>
      <c r="AB954">
        <v>0</v>
      </c>
      <c r="AC954">
        <v>0</v>
      </c>
      <c r="AD954">
        <v>0</v>
      </c>
      <c r="AE954">
        <v>0</v>
      </c>
      <c r="AF954">
        <v>0</v>
      </c>
      <c r="AG954">
        <v>0</v>
      </c>
      <c r="AH954">
        <v>0</v>
      </c>
      <c r="AI954">
        <v>0</v>
      </c>
      <c r="AJ954">
        <v>1.1000000000000001</v>
      </c>
      <c r="AK954">
        <v>12287.720791</v>
      </c>
      <c r="AL954">
        <v>3279.37</v>
      </c>
      <c r="AM954">
        <v>44.238683000000002</v>
      </c>
      <c r="AN954" t="s">
        <v>2905</v>
      </c>
      <c r="AO954" t="s">
        <v>2906</v>
      </c>
      <c r="AR954">
        <v>0</v>
      </c>
      <c r="AS954">
        <v>0</v>
      </c>
      <c r="AT954">
        <v>953</v>
      </c>
    </row>
    <row r="955" spans="1:46" x14ac:dyDescent="0.25">
      <c r="A955">
        <v>51</v>
      </c>
      <c r="B955">
        <v>683</v>
      </c>
      <c r="C955">
        <v>910401</v>
      </c>
      <c r="D955">
        <v>51683910401</v>
      </c>
      <c r="E955">
        <v>9104.01</v>
      </c>
      <c r="F955" t="s">
        <v>2907</v>
      </c>
      <c r="G955" t="s">
        <v>47</v>
      </c>
      <c r="H955" t="s">
        <v>48</v>
      </c>
      <c r="I955">
        <v>1626452</v>
      </c>
      <c r="J955">
        <v>1088</v>
      </c>
      <c r="K955">
        <v>51683910401</v>
      </c>
      <c r="L955">
        <v>910401</v>
      </c>
      <c r="M955">
        <v>0</v>
      </c>
      <c r="N955">
        <v>910401</v>
      </c>
      <c r="O955">
        <v>95.7</v>
      </c>
      <c r="P955">
        <v>4.0999999999999996</v>
      </c>
      <c r="Q955">
        <v>0.2</v>
      </c>
      <c r="R955">
        <v>6784</v>
      </c>
      <c r="S955">
        <v>0.106</v>
      </c>
      <c r="T955">
        <v>0.20499999999999999</v>
      </c>
      <c r="U955">
        <v>70938</v>
      </c>
      <c r="V955">
        <v>0.26800000000000002</v>
      </c>
      <c r="W955">
        <v>0.55000000000000004</v>
      </c>
      <c r="X955">
        <v>0.65500000000000003</v>
      </c>
      <c r="Y955">
        <v>9.1999999999999998E-2</v>
      </c>
      <c r="Z955">
        <v>624.12800000000004</v>
      </c>
      <c r="AA955">
        <v>131066.88</v>
      </c>
      <c r="AB955">
        <v>26197.294938999999</v>
      </c>
      <c r="AC955">
        <v>104869.58506100001</v>
      </c>
      <c r="AD955">
        <v>168.025766</v>
      </c>
      <c r="AE955">
        <v>9.1999999999999993</v>
      </c>
      <c r="AF955">
        <v>624.12800000000004</v>
      </c>
      <c r="AG955">
        <v>57667.478282999997</v>
      </c>
      <c r="AH955">
        <v>73399.401717000001</v>
      </c>
      <c r="AI955">
        <v>117.603123</v>
      </c>
      <c r="AJ955">
        <v>12.6</v>
      </c>
      <c r="AK955">
        <v>121507.965536</v>
      </c>
      <c r="AL955">
        <v>47624.35</v>
      </c>
      <c r="AM955">
        <v>59.131894000000003</v>
      </c>
      <c r="AN955" t="s">
        <v>2908</v>
      </c>
      <c r="AO955" t="s">
        <v>2909</v>
      </c>
      <c r="AR955">
        <v>0</v>
      </c>
      <c r="AS955">
        <v>0</v>
      </c>
      <c r="AT955">
        <v>954</v>
      </c>
    </row>
    <row r="956" spans="1:46" x14ac:dyDescent="0.25">
      <c r="A956">
        <v>51</v>
      </c>
      <c r="B956">
        <v>59</v>
      </c>
      <c r="C956">
        <v>432800</v>
      </c>
      <c r="D956">
        <v>51059432800</v>
      </c>
      <c r="E956">
        <v>4328</v>
      </c>
      <c r="F956" t="s">
        <v>2910</v>
      </c>
      <c r="G956" t="s">
        <v>47</v>
      </c>
      <c r="H956" t="s">
        <v>48</v>
      </c>
      <c r="I956">
        <v>3320654</v>
      </c>
      <c r="J956">
        <v>41497</v>
      </c>
      <c r="K956">
        <v>51059432800</v>
      </c>
      <c r="L956">
        <v>432800</v>
      </c>
      <c r="M956">
        <v>0</v>
      </c>
      <c r="N956">
        <v>432800</v>
      </c>
      <c r="O956">
        <v>87.1</v>
      </c>
      <c r="P956">
        <v>11.5</v>
      </c>
      <c r="Q956">
        <v>1.3</v>
      </c>
      <c r="R956">
        <v>2300</v>
      </c>
      <c r="S956">
        <v>4.7E-2</v>
      </c>
      <c r="T956">
        <v>7.2999999999999995E-2</v>
      </c>
      <c r="U956">
        <v>112031</v>
      </c>
      <c r="V956">
        <v>0.24399999999999999</v>
      </c>
      <c r="W956">
        <v>0.113</v>
      </c>
      <c r="X956">
        <v>0.68400000000000005</v>
      </c>
      <c r="Y956">
        <v>8.4000000000000005E-2</v>
      </c>
      <c r="Z956">
        <v>193.0068</v>
      </c>
      <c r="AA956">
        <v>40531.428</v>
      </c>
      <c r="AB956">
        <v>31648.381737</v>
      </c>
      <c r="AC956">
        <v>8883.0462630000002</v>
      </c>
      <c r="AD956">
        <v>46.024524999999997</v>
      </c>
      <c r="AE956">
        <v>8.4</v>
      </c>
      <c r="AF956">
        <v>193.2</v>
      </c>
      <c r="AG956">
        <v>31888.829729000001</v>
      </c>
      <c r="AH956">
        <v>8683.1702710000009</v>
      </c>
      <c r="AI956">
        <v>44.943945999999997</v>
      </c>
      <c r="AJ956">
        <v>9.3000000000000007</v>
      </c>
      <c r="AK956">
        <v>34395.082252</v>
      </c>
      <c r="AL956">
        <v>10348.15</v>
      </c>
      <c r="AM956">
        <v>48.568486</v>
      </c>
      <c r="AN956" t="s">
        <v>2911</v>
      </c>
      <c r="AO956" t="s">
        <v>2912</v>
      </c>
      <c r="AR956">
        <v>0</v>
      </c>
      <c r="AS956">
        <v>0</v>
      </c>
      <c r="AT956">
        <v>955</v>
      </c>
    </row>
    <row r="957" spans="1:46" x14ac:dyDescent="0.25">
      <c r="A957">
        <v>51</v>
      </c>
      <c r="B957">
        <v>59</v>
      </c>
      <c r="C957">
        <v>492201</v>
      </c>
      <c r="D957">
        <v>51059492201</v>
      </c>
      <c r="E957">
        <v>4922.01</v>
      </c>
      <c r="F957" t="s">
        <v>2913</v>
      </c>
      <c r="G957" t="s">
        <v>47</v>
      </c>
      <c r="H957" t="s">
        <v>48</v>
      </c>
      <c r="I957">
        <v>30281031</v>
      </c>
      <c r="J957">
        <v>1815346</v>
      </c>
      <c r="K957">
        <v>51059492201</v>
      </c>
      <c r="L957">
        <v>492201</v>
      </c>
      <c r="M957">
        <v>0</v>
      </c>
      <c r="N957">
        <v>492201</v>
      </c>
      <c r="O957">
        <v>94</v>
      </c>
      <c r="P957">
        <v>5.8</v>
      </c>
      <c r="Q957">
        <v>0.3</v>
      </c>
      <c r="R957">
        <v>2999</v>
      </c>
      <c r="S957">
        <v>4.1000000000000002E-2</v>
      </c>
      <c r="T957">
        <v>3.2000000000000001E-2</v>
      </c>
      <c r="U957">
        <v>161500</v>
      </c>
      <c r="V957">
        <v>4.2999999999999997E-2</v>
      </c>
      <c r="W957">
        <v>5.3999999999999999E-2</v>
      </c>
      <c r="X957">
        <v>1</v>
      </c>
      <c r="Y957">
        <v>1.7999999999999999E-2</v>
      </c>
      <c r="Z957">
        <v>54.035981999999997</v>
      </c>
      <c r="AA957">
        <v>11347.55622</v>
      </c>
      <c r="AB957">
        <v>10122.384626999999</v>
      </c>
      <c r="AC957">
        <v>1225.171593</v>
      </c>
      <c r="AD957">
        <v>22.673255000000001</v>
      </c>
      <c r="AE957">
        <v>1.8</v>
      </c>
      <c r="AF957">
        <v>53.981999999999999</v>
      </c>
      <c r="AG957">
        <v>10047.97876</v>
      </c>
      <c r="AH957">
        <v>1288.2412400000001</v>
      </c>
      <c r="AI957">
        <v>23.864274000000002</v>
      </c>
      <c r="AJ957">
        <v>1.8</v>
      </c>
      <c r="AK957">
        <v>9020.908829</v>
      </c>
      <c r="AL957">
        <v>1684.05</v>
      </c>
      <c r="AM957">
        <v>33.036158</v>
      </c>
      <c r="AN957" t="s">
        <v>2914</v>
      </c>
      <c r="AO957" t="s">
        <v>2915</v>
      </c>
      <c r="AR957">
        <v>0</v>
      </c>
      <c r="AS957">
        <v>0</v>
      </c>
      <c r="AT957">
        <v>956</v>
      </c>
    </row>
    <row r="958" spans="1:46" x14ac:dyDescent="0.25">
      <c r="A958">
        <v>51</v>
      </c>
      <c r="B958">
        <v>683</v>
      </c>
      <c r="C958">
        <v>910302</v>
      </c>
      <c r="D958">
        <v>51683910302</v>
      </c>
      <c r="E958">
        <v>9103.02</v>
      </c>
      <c r="F958" t="s">
        <v>2916</v>
      </c>
      <c r="G958" t="s">
        <v>47</v>
      </c>
      <c r="H958" t="s">
        <v>48</v>
      </c>
      <c r="I958">
        <v>2929327</v>
      </c>
      <c r="J958">
        <v>18791</v>
      </c>
      <c r="K958">
        <v>51683910302</v>
      </c>
      <c r="L958">
        <v>910302</v>
      </c>
      <c r="M958">
        <v>0</v>
      </c>
      <c r="N958">
        <v>910302</v>
      </c>
      <c r="O958">
        <v>97.3</v>
      </c>
      <c r="P958">
        <v>2</v>
      </c>
      <c r="Q958">
        <v>0.7</v>
      </c>
      <c r="R958">
        <v>6012</v>
      </c>
      <c r="S958">
        <v>5.2999999999999999E-2</v>
      </c>
      <c r="T958">
        <v>0.13800000000000001</v>
      </c>
      <c r="U958">
        <v>65556</v>
      </c>
      <c r="V958">
        <v>0.113</v>
      </c>
      <c r="W958">
        <v>0.33900000000000002</v>
      </c>
      <c r="X958">
        <v>0.55200000000000005</v>
      </c>
      <c r="Y958">
        <v>8.3000000000000004E-2</v>
      </c>
      <c r="Z958">
        <v>498.99599999999998</v>
      </c>
      <c r="AA958">
        <v>104789.16</v>
      </c>
      <c r="AB958">
        <v>23040.843035999998</v>
      </c>
      <c r="AC958">
        <v>81748.316963999998</v>
      </c>
      <c r="AD958">
        <v>163.82559599999999</v>
      </c>
      <c r="AE958">
        <v>8.3000000000000007</v>
      </c>
      <c r="AF958">
        <v>498.99599999999998</v>
      </c>
      <c r="AG958">
        <v>47182.404542999997</v>
      </c>
      <c r="AH958">
        <v>57606.755456999999</v>
      </c>
      <c r="AI958">
        <v>115.445325</v>
      </c>
      <c r="AJ958">
        <v>12.5</v>
      </c>
      <c r="AK958">
        <v>110555.642817</v>
      </c>
      <c r="AL958">
        <v>38045.61</v>
      </c>
      <c r="AM958">
        <v>53.765208999999999</v>
      </c>
      <c r="AN958" t="s">
        <v>2917</v>
      </c>
      <c r="AO958" t="s">
        <v>2918</v>
      </c>
      <c r="AR958">
        <v>0</v>
      </c>
      <c r="AS958">
        <v>0</v>
      </c>
      <c r="AT958">
        <v>957</v>
      </c>
    </row>
    <row r="959" spans="1:46" x14ac:dyDescent="0.25">
      <c r="A959">
        <v>51</v>
      </c>
      <c r="B959">
        <v>59</v>
      </c>
      <c r="C959">
        <v>415500</v>
      </c>
      <c r="D959">
        <v>51059415500</v>
      </c>
      <c r="E959">
        <v>4155</v>
      </c>
      <c r="F959" t="s">
        <v>2919</v>
      </c>
      <c r="G959" t="s">
        <v>47</v>
      </c>
      <c r="H959" t="s">
        <v>48</v>
      </c>
      <c r="I959">
        <v>3861750</v>
      </c>
      <c r="J959">
        <v>25139</v>
      </c>
      <c r="K959">
        <v>51059415500</v>
      </c>
      <c r="L959">
        <v>415500</v>
      </c>
      <c r="M959">
        <v>0</v>
      </c>
      <c r="N959">
        <v>415500</v>
      </c>
      <c r="O959">
        <v>83.8</v>
      </c>
      <c r="P959">
        <v>11.1</v>
      </c>
      <c r="Q959">
        <v>5.0999999999999996</v>
      </c>
      <c r="R959">
        <v>6033</v>
      </c>
      <c r="S959">
        <v>1.7999999999999999E-2</v>
      </c>
      <c r="T959">
        <v>8.5999999999999993E-2</v>
      </c>
      <c r="U959">
        <v>110521</v>
      </c>
      <c r="V959">
        <v>0.191</v>
      </c>
      <c r="W959">
        <v>8.2000000000000003E-2</v>
      </c>
      <c r="X959">
        <v>0.68400000000000005</v>
      </c>
      <c r="Y959">
        <v>7.1999999999999995E-2</v>
      </c>
      <c r="Z959">
        <v>434.37599999999998</v>
      </c>
      <c r="AA959">
        <v>91218.96</v>
      </c>
      <c r="AB959">
        <v>63573.584077</v>
      </c>
      <c r="AC959">
        <v>27645.375923</v>
      </c>
      <c r="AD959">
        <v>63.643884</v>
      </c>
      <c r="AE959">
        <v>7.2</v>
      </c>
      <c r="AF959">
        <v>434.37599999999998</v>
      </c>
      <c r="AG959">
        <v>65162.285132999998</v>
      </c>
      <c r="AH959">
        <v>26056.674867000002</v>
      </c>
      <c r="AI959">
        <v>59.986452</v>
      </c>
      <c r="AJ959">
        <v>7.7</v>
      </c>
      <c r="AK959">
        <v>80408.543516999998</v>
      </c>
      <c r="AL959">
        <v>17258.259999999998</v>
      </c>
      <c r="AM959">
        <v>37.108145999999998</v>
      </c>
      <c r="AN959" t="s">
        <v>2920</v>
      </c>
      <c r="AO959" t="s">
        <v>2921</v>
      </c>
      <c r="AR959">
        <v>0</v>
      </c>
      <c r="AS959">
        <v>0</v>
      </c>
      <c r="AT959">
        <v>958</v>
      </c>
    </row>
    <row r="960" spans="1:46" x14ac:dyDescent="0.25">
      <c r="A960">
        <v>24</v>
      </c>
      <c r="B960">
        <v>33</v>
      </c>
      <c r="C960">
        <v>801209</v>
      </c>
      <c r="D960">
        <v>24033801209</v>
      </c>
      <c r="E960">
        <v>8012.09</v>
      </c>
      <c r="F960" t="s">
        <v>2922</v>
      </c>
      <c r="G960" t="s">
        <v>47</v>
      </c>
      <c r="H960" t="s">
        <v>48</v>
      </c>
      <c r="I960">
        <v>2920234</v>
      </c>
      <c r="J960">
        <v>1098</v>
      </c>
      <c r="K960">
        <v>24033801209</v>
      </c>
      <c r="L960">
        <v>801209</v>
      </c>
      <c r="M960">
        <v>0</v>
      </c>
      <c r="N960">
        <v>801209</v>
      </c>
      <c r="O960">
        <v>85</v>
      </c>
      <c r="P960">
        <v>13.6</v>
      </c>
      <c r="Q960">
        <v>1.3</v>
      </c>
      <c r="R960">
        <v>4422</v>
      </c>
      <c r="S960">
        <v>0.13100000000000001</v>
      </c>
      <c r="T960">
        <v>5.5E-2</v>
      </c>
      <c r="U960">
        <v>95945</v>
      </c>
      <c r="V960">
        <v>0.85299999999999998</v>
      </c>
      <c r="W960">
        <v>8.5000000000000006E-2</v>
      </c>
      <c r="X960">
        <v>0.95599999999999996</v>
      </c>
      <c r="Y960">
        <v>0.159</v>
      </c>
      <c r="Z960">
        <v>702.394902</v>
      </c>
      <c r="AA960">
        <v>147502.92942</v>
      </c>
      <c r="AB960">
        <v>122659.06155300001</v>
      </c>
      <c r="AC960">
        <v>24843.867867000001</v>
      </c>
      <c r="AD960">
        <v>35.370227999999997</v>
      </c>
      <c r="AE960">
        <v>15.9</v>
      </c>
      <c r="AF960">
        <v>703.80109800000002</v>
      </c>
      <c r="AG960">
        <v>126110.767567</v>
      </c>
      <c r="AH960">
        <v>21687.463013000001</v>
      </c>
      <c r="AI960">
        <v>30.814762000000002</v>
      </c>
      <c r="AJ960">
        <v>16.8</v>
      </c>
      <c r="AK960">
        <v>130889.200163</v>
      </c>
      <c r="AL960">
        <v>23919.439999999999</v>
      </c>
      <c r="AM960">
        <v>32.447040999999999</v>
      </c>
      <c r="AN960" t="s">
        <v>2923</v>
      </c>
      <c r="AO960" t="s">
        <v>2924</v>
      </c>
      <c r="AR960">
        <v>0</v>
      </c>
      <c r="AS960">
        <v>0</v>
      </c>
      <c r="AT960">
        <v>959</v>
      </c>
    </row>
    <row r="961" spans="1:46" x14ac:dyDescent="0.25">
      <c r="A961">
        <v>51</v>
      </c>
      <c r="B961">
        <v>153</v>
      </c>
      <c r="C961">
        <v>901416</v>
      </c>
      <c r="D961">
        <v>51153901416</v>
      </c>
      <c r="E961">
        <v>9014.16</v>
      </c>
      <c r="F961" t="s">
        <v>2925</v>
      </c>
      <c r="G961" t="s">
        <v>47</v>
      </c>
      <c r="H961" t="s">
        <v>48</v>
      </c>
      <c r="I961">
        <v>3738730</v>
      </c>
      <c r="J961">
        <v>64017</v>
      </c>
      <c r="K961">
        <v>51153901416</v>
      </c>
      <c r="L961">
        <v>901416</v>
      </c>
      <c r="M961">
        <v>0</v>
      </c>
      <c r="N961">
        <v>901416</v>
      </c>
      <c r="O961">
        <v>93.7</v>
      </c>
      <c r="P961">
        <v>6</v>
      </c>
      <c r="Q961">
        <v>0.3</v>
      </c>
      <c r="R961">
        <v>5509</v>
      </c>
      <c r="S961">
        <v>3.7999999999999999E-2</v>
      </c>
      <c r="T961">
        <v>1.4999999999999999E-2</v>
      </c>
      <c r="U961">
        <v>143125</v>
      </c>
      <c r="V961">
        <v>0.16900000000000001</v>
      </c>
      <c r="W961">
        <v>7.6999999999999999E-2</v>
      </c>
      <c r="X961">
        <v>0.90100000000000002</v>
      </c>
      <c r="Y961">
        <v>3.5999999999999997E-2</v>
      </c>
      <c r="Z961">
        <v>198.32400000000001</v>
      </c>
      <c r="AA961">
        <v>41648.04</v>
      </c>
      <c r="AB961">
        <v>10932.783063999999</v>
      </c>
      <c r="AC961">
        <v>30715.256936000002</v>
      </c>
      <c r="AD961">
        <v>154.87413000000001</v>
      </c>
      <c r="AE961">
        <v>3.6</v>
      </c>
      <c r="AF961">
        <v>198.32400000000001</v>
      </c>
      <c r="AG961">
        <v>18013.016264999998</v>
      </c>
      <c r="AH961">
        <v>23635.023734999999</v>
      </c>
      <c r="AI961">
        <v>119.173795</v>
      </c>
      <c r="AJ961">
        <v>3.4</v>
      </c>
      <c r="AK961">
        <v>27082.199859</v>
      </c>
      <c r="AL961">
        <v>9638.82</v>
      </c>
      <c r="AM961">
        <v>55.122439</v>
      </c>
      <c r="AN961" t="s">
        <v>2926</v>
      </c>
      <c r="AO961" t="s">
        <v>2927</v>
      </c>
      <c r="AR961">
        <v>0</v>
      </c>
      <c r="AS961">
        <v>0</v>
      </c>
      <c r="AT961">
        <v>960</v>
      </c>
    </row>
    <row r="962" spans="1:46" x14ac:dyDescent="0.25">
      <c r="A962">
        <v>51</v>
      </c>
      <c r="B962">
        <v>59</v>
      </c>
      <c r="C962">
        <v>421600</v>
      </c>
      <c r="D962">
        <v>51059421600</v>
      </c>
      <c r="E962">
        <v>4216</v>
      </c>
      <c r="F962" t="s">
        <v>2928</v>
      </c>
      <c r="G962" t="s">
        <v>47</v>
      </c>
      <c r="H962" t="s">
        <v>48</v>
      </c>
      <c r="I962">
        <v>1148369</v>
      </c>
      <c r="J962">
        <v>0</v>
      </c>
      <c r="K962">
        <v>51059421600</v>
      </c>
      <c r="L962">
        <v>421600</v>
      </c>
      <c r="M962">
        <v>0</v>
      </c>
      <c r="N962">
        <v>421600</v>
      </c>
      <c r="O962">
        <v>77.099999999999994</v>
      </c>
      <c r="P962">
        <v>21.2</v>
      </c>
      <c r="Q962">
        <v>1.6</v>
      </c>
      <c r="R962">
        <v>5551</v>
      </c>
      <c r="S962">
        <v>6.6000000000000003E-2</v>
      </c>
      <c r="T962">
        <v>0.13500000000000001</v>
      </c>
      <c r="U962">
        <v>52822</v>
      </c>
      <c r="V962">
        <v>0.42599999999999999</v>
      </c>
      <c r="W962">
        <v>0.39100000000000001</v>
      </c>
      <c r="X962">
        <v>0.44400000000000001</v>
      </c>
      <c r="Y962">
        <v>0.123</v>
      </c>
      <c r="Z962">
        <v>682.09022700000003</v>
      </c>
      <c r="AA962">
        <v>143238.94766999999</v>
      </c>
      <c r="AB962">
        <v>102376.58438299999</v>
      </c>
      <c r="AC962">
        <v>40862.363287</v>
      </c>
      <c r="AD962">
        <v>59.907563000000003</v>
      </c>
      <c r="AE962">
        <v>12.3</v>
      </c>
      <c r="AF962">
        <v>682.77300000000002</v>
      </c>
      <c r="AG962">
        <v>105108.566013</v>
      </c>
      <c r="AH962">
        <v>38273.763986999998</v>
      </c>
      <c r="AI962">
        <v>56.056353000000001</v>
      </c>
      <c r="AJ962">
        <v>13.1</v>
      </c>
      <c r="AK962">
        <v>125304.973801</v>
      </c>
      <c r="AL962">
        <v>29383.759999999998</v>
      </c>
      <c r="AM962">
        <v>39.890357999999999</v>
      </c>
      <c r="AN962" t="s">
        <v>2929</v>
      </c>
      <c r="AO962" t="s">
        <v>2930</v>
      </c>
      <c r="AR962">
        <v>0</v>
      </c>
      <c r="AS962">
        <v>0</v>
      </c>
      <c r="AT962">
        <v>961</v>
      </c>
    </row>
    <row r="963" spans="1:46" x14ac:dyDescent="0.25">
      <c r="A963">
        <v>51</v>
      </c>
      <c r="B963">
        <v>59</v>
      </c>
      <c r="C963">
        <v>492300</v>
      </c>
      <c r="D963">
        <v>51059492300</v>
      </c>
      <c r="E963">
        <v>4923</v>
      </c>
      <c r="F963" t="s">
        <v>2931</v>
      </c>
      <c r="G963" t="s">
        <v>47</v>
      </c>
      <c r="H963" t="s">
        <v>48</v>
      </c>
      <c r="I963">
        <v>2119669</v>
      </c>
      <c r="J963">
        <v>4863</v>
      </c>
      <c r="K963">
        <v>51059492300</v>
      </c>
      <c r="L963">
        <v>492300</v>
      </c>
      <c r="M963">
        <v>0</v>
      </c>
      <c r="N963">
        <v>492300</v>
      </c>
      <c r="O963">
        <v>93.6</v>
      </c>
      <c r="P963">
        <v>5.9</v>
      </c>
      <c r="Q963">
        <v>0.4</v>
      </c>
      <c r="R963">
        <v>3139</v>
      </c>
      <c r="S963">
        <v>9.7000000000000003E-2</v>
      </c>
      <c r="T963">
        <v>7.5999999999999998E-2</v>
      </c>
      <c r="U963">
        <v>119125</v>
      </c>
      <c r="V963">
        <v>7.0000000000000007E-2</v>
      </c>
      <c r="W963">
        <v>0.184</v>
      </c>
      <c r="X963">
        <v>0.79</v>
      </c>
      <c r="Y963">
        <v>7.1999999999999995E-2</v>
      </c>
      <c r="Z963">
        <v>225.781992</v>
      </c>
      <c r="AA963">
        <v>47414.21832</v>
      </c>
      <c r="AB963">
        <v>37563.129124999999</v>
      </c>
      <c r="AC963">
        <v>9851.0891950000005</v>
      </c>
      <c r="AD963">
        <v>43.630977999999999</v>
      </c>
      <c r="AE963">
        <v>7.2</v>
      </c>
      <c r="AF963">
        <v>226.23400799999999</v>
      </c>
      <c r="AG963">
        <v>37665.428022</v>
      </c>
      <c r="AH963">
        <v>9843.7136580000006</v>
      </c>
      <c r="AI963">
        <v>43.511201999999997</v>
      </c>
      <c r="AJ963">
        <v>6.4</v>
      </c>
      <c r="AK963">
        <v>36141.922755</v>
      </c>
      <c r="AL963">
        <v>8855.2000000000007</v>
      </c>
      <c r="AM963">
        <v>41.326898999999997</v>
      </c>
      <c r="AN963" t="s">
        <v>2932</v>
      </c>
      <c r="AO963" t="s">
        <v>2933</v>
      </c>
      <c r="AR963">
        <v>0</v>
      </c>
      <c r="AS963">
        <v>0</v>
      </c>
      <c r="AT963">
        <v>962</v>
      </c>
    </row>
    <row r="964" spans="1:46" x14ac:dyDescent="0.25">
      <c r="A964">
        <v>51</v>
      </c>
      <c r="B964">
        <v>59</v>
      </c>
      <c r="C964">
        <v>421702</v>
      </c>
      <c r="D964">
        <v>51059421702</v>
      </c>
      <c r="E964">
        <v>4217.0200000000004</v>
      </c>
      <c r="F964" t="s">
        <v>2934</v>
      </c>
      <c r="G964" t="s">
        <v>47</v>
      </c>
      <c r="H964" t="s">
        <v>48</v>
      </c>
      <c r="I964">
        <v>2007487</v>
      </c>
      <c r="J964">
        <v>1743</v>
      </c>
      <c r="K964">
        <v>51059421702</v>
      </c>
      <c r="L964">
        <v>421702</v>
      </c>
      <c r="M964">
        <v>0</v>
      </c>
      <c r="N964">
        <v>421702</v>
      </c>
      <c r="O964">
        <v>88.8</v>
      </c>
      <c r="P964">
        <v>11.1</v>
      </c>
      <c r="Q964">
        <v>0</v>
      </c>
      <c r="R964">
        <v>3729</v>
      </c>
      <c r="S964">
        <v>5.7000000000000002E-2</v>
      </c>
      <c r="T964">
        <v>3.9E-2</v>
      </c>
      <c r="U964">
        <v>93882</v>
      </c>
      <c r="V964">
        <v>0.29599999999999999</v>
      </c>
      <c r="W964">
        <v>0.27600000000000002</v>
      </c>
      <c r="X964">
        <v>0.90600000000000003</v>
      </c>
      <c r="Y964">
        <v>4.7E-2</v>
      </c>
      <c r="Z964">
        <v>175.087737</v>
      </c>
      <c r="AA964">
        <v>36768.424769999998</v>
      </c>
      <c r="AB964">
        <v>25734.930478999999</v>
      </c>
      <c r="AC964">
        <v>11033.494291000001</v>
      </c>
      <c r="AD964">
        <v>63.016945</v>
      </c>
      <c r="AE964">
        <v>4.7</v>
      </c>
      <c r="AF964">
        <v>175.26300000000001</v>
      </c>
      <c r="AG964">
        <v>26655.410039999999</v>
      </c>
      <c r="AH964">
        <v>10149.819960000001</v>
      </c>
      <c r="AI964">
        <v>57.911937999999999</v>
      </c>
      <c r="AJ964">
        <v>5.4</v>
      </c>
      <c r="AK964">
        <v>38804.466612999997</v>
      </c>
      <c r="AL964">
        <v>9209.09</v>
      </c>
      <c r="AM964">
        <v>40.278407000000001</v>
      </c>
      <c r="AN964" t="s">
        <v>2935</v>
      </c>
      <c r="AO964" t="s">
        <v>2936</v>
      </c>
      <c r="AR964">
        <v>0</v>
      </c>
      <c r="AS964">
        <v>0</v>
      </c>
      <c r="AT964">
        <v>963</v>
      </c>
    </row>
    <row r="965" spans="1:46" x14ac:dyDescent="0.25">
      <c r="A965">
        <v>51</v>
      </c>
      <c r="B965">
        <v>59</v>
      </c>
      <c r="C965">
        <v>432702</v>
      </c>
      <c r="D965">
        <v>51059432702</v>
      </c>
      <c r="E965">
        <v>4327.0200000000004</v>
      </c>
      <c r="F965" t="s">
        <v>2937</v>
      </c>
      <c r="G965" t="s">
        <v>47</v>
      </c>
      <c r="H965" t="s">
        <v>48</v>
      </c>
      <c r="I965">
        <v>1714600</v>
      </c>
      <c r="J965">
        <v>5904</v>
      </c>
      <c r="K965">
        <v>51059432702</v>
      </c>
      <c r="L965">
        <v>432702</v>
      </c>
      <c r="M965">
        <v>0</v>
      </c>
      <c r="N965">
        <v>432702</v>
      </c>
      <c r="O965">
        <v>91.3</v>
      </c>
      <c r="P965">
        <v>6.3</v>
      </c>
      <c r="Q965">
        <v>2.4</v>
      </c>
      <c r="R965">
        <v>4366</v>
      </c>
      <c r="S965">
        <v>7.1999999999999995E-2</v>
      </c>
      <c r="T965">
        <v>5.6000000000000001E-2</v>
      </c>
      <c r="U965">
        <v>108555</v>
      </c>
      <c r="V965">
        <v>0.26100000000000001</v>
      </c>
      <c r="W965">
        <v>0.187</v>
      </c>
      <c r="X965">
        <v>0.75700000000000001</v>
      </c>
      <c r="Y965">
        <v>7.8E-2</v>
      </c>
      <c r="Z965">
        <v>340.548</v>
      </c>
      <c r="AA965">
        <v>71515.08</v>
      </c>
      <c r="AB965">
        <v>52816.030368</v>
      </c>
      <c r="AC965">
        <v>18699.049631999998</v>
      </c>
      <c r="AD965">
        <v>54.908704999999998</v>
      </c>
      <c r="AE965">
        <v>7.8</v>
      </c>
      <c r="AF965">
        <v>340.548</v>
      </c>
      <c r="AG965">
        <v>52511.843871999998</v>
      </c>
      <c r="AH965">
        <v>19003.236128</v>
      </c>
      <c r="AI965">
        <v>55.801931000000003</v>
      </c>
      <c r="AJ965">
        <v>9.1999999999999993</v>
      </c>
      <c r="AK965">
        <v>58756.937080000003</v>
      </c>
      <c r="AL965">
        <v>18600.34</v>
      </c>
      <c r="AM965">
        <v>50.493915999999999</v>
      </c>
      <c r="AN965" t="s">
        <v>2938</v>
      </c>
      <c r="AO965" t="s">
        <v>2939</v>
      </c>
      <c r="AR965">
        <v>0</v>
      </c>
      <c r="AS965">
        <v>0</v>
      </c>
      <c r="AT965">
        <v>964</v>
      </c>
    </row>
    <row r="966" spans="1:46" x14ac:dyDescent="0.25">
      <c r="A966">
        <v>51</v>
      </c>
      <c r="B966">
        <v>153</v>
      </c>
      <c r="C966">
        <v>901303</v>
      </c>
      <c r="D966">
        <v>51153901303</v>
      </c>
      <c r="E966">
        <v>9013.0300000000007</v>
      </c>
      <c r="F966" t="s">
        <v>2940</v>
      </c>
      <c r="G966" t="s">
        <v>47</v>
      </c>
      <c r="H966" t="s">
        <v>48</v>
      </c>
      <c r="I966">
        <v>4311037</v>
      </c>
      <c r="J966">
        <v>15065</v>
      </c>
      <c r="K966">
        <v>51153901303</v>
      </c>
      <c r="L966">
        <v>901303</v>
      </c>
      <c r="M966">
        <v>0</v>
      </c>
      <c r="N966">
        <v>901303</v>
      </c>
      <c r="O966">
        <v>94.4</v>
      </c>
      <c r="P966">
        <v>5.6</v>
      </c>
      <c r="Q966">
        <v>0</v>
      </c>
      <c r="R966">
        <v>5032</v>
      </c>
      <c r="S966">
        <v>9.7000000000000003E-2</v>
      </c>
      <c r="T966">
        <v>4.2999999999999997E-2</v>
      </c>
      <c r="U966">
        <v>135227</v>
      </c>
      <c r="V966">
        <v>0.17199999999999999</v>
      </c>
      <c r="W966">
        <v>0.23400000000000001</v>
      </c>
      <c r="X966">
        <v>0.90800000000000003</v>
      </c>
      <c r="Y966">
        <v>5.0999999999999997E-2</v>
      </c>
      <c r="Z966">
        <v>256.63200000000001</v>
      </c>
      <c r="AA966">
        <v>53892.72</v>
      </c>
      <c r="AB966">
        <v>11917.188929</v>
      </c>
      <c r="AC966">
        <v>41975.531070999998</v>
      </c>
      <c r="AD966">
        <v>163.56312199999999</v>
      </c>
      <c r="AE966">
        <v>5.0999999999999996</v>
      </c>
      <c r="AF966">
        <v>256.63200000000001</v>
      </c>
      <c r="AG966">
        <v>24383.695112000001</v>
      </c>
      <c r="AH966">
        <v>29509.024888</v>
      </c>
      <c r="AI966">
        <v>114.98575700000001</v>
      </c>
      <c r="AJ966">
        <v>3.9</v>
      </c>
      <c r="AK966">
        <v>26626.143411000001</v>
      </c>
      <c r="AL966">
        <v>9532.7099999999991</v>
      </c>
      <c r="AM966">
        <v>55.363163999999998</v>
      </c>
      <c r="AN966" t="s">
        <v>2941</v>
      </c>
      <c r="AO966" t="s">
        <v>2942</v>
      </c>
      <c r="AR966">
        <v>0</v>
      </c>
      <c r="AS966">
        <v>0</v>
      </c>
      <c r="AT966">
        <v>965</v>
      </c>
    </row>
    <row r="967" spans="1:46" x14ac:dyDescent="0.25">
      <c r="A967">
        <v>51</v>
      </c>
      <c r="B967">
        <v>59</v>
      </c>
      <c r="C967">
        <v>421701</v>
      </c>
      <c r="D967">
        <v>51059421701</v>
      </c>
      <c r="E967">
        <v>4217.01</v>
      </c>
      <c r="F967" t="s">
        <v>2943</v>
      </c>
      <c r="G967" t="s">
        <v>47</v>
      </c>
      <c r="H967" t="s">
        <v>48</v>
      </c>
      <c r="I967">
        <v>822251</v>
      </c>
      <c r="J967">
        <v>22694</v>
      </c>
      <c r="K967">
        <v>51059421701</v>
      </c>
      <c r="L967">
        <v>421701</v>
      </c>
      <c r="M967">
        <v>0</v>
      </c>
      <c r="N967">
        <v>421701</v>
      </c>
      <c r="O967">
        <v>73.400000000000006</v>
      </c>
      <c r="P967">
        <v>25.9</v>
      </c>
      <c r="Q967">
        <v>0.7</v>
      </c>
      <c r="R967">
        <v>4544</v>
      </c>
      <c r="S967">
        <v>3.7999999999999999E-2</v>
      </c>
      <c r="T967">
        <v>6.0999999999999999E-2</v>
      </c>
      <c r="U967">
        <v>59619</v>
      </c>
      <c r="V967">
        <v>0.39900000000000002</v>
      </c>
      <c r="W967">
        <v>0.44700000000000001</v>
      </c>
      <c r="X967">
        <v>0.57499999999999996</v>
      </c>
      <c r="Y967">
        <v>7.0000000000000007E-2</v>
      </c>
      <c r="Z967">
        <v>318.08</v>
      </c>
      <c r="AA967">
        <v>66796.800000000003</v>
      </c>
      <c r="AB967">
        <v>48332.636684999998</v>
      </c>
      <c r="AC967">
        <v>18464.163315000002</v>
      </c>
      <c r="AD967">
        <v>58.048802999999999</v>
      </c>
      <c r="AE967">
        <v>7</v>
      </c>
      <c r="AF967">
        <v>318.08</v>
      </c>
      <c r="AG967">
        <v>49716.735643</v>
      </c>
      <c r="AH967">
        <v>17080.064356999999</v>
      </c>
      <c r="AI967">
        <v>53.697384999999997</v>
      </c>
      <c r="AJ967">
        <v>9.1999999999999993</v>
      </c>
      <c r="AK967">
        <v>68844.737213</v>
      </c>
      <c r="AL967">
        <v>17071.3</v>
      </c>
      <c r="AM967">
        <v>41.726475999999998</v>
      </c>
      <c r="AN967" t="s">
        <v>2944</v>
      </c>
      <c r="AO967" t="s">
        <v>2945</v>
      </c>
      <c r="AR967">
        <v>0</v>
      </c>
      <c r="AS967">
        <v>0</v>
      </c>
      <c r="AT967">
        <v>966</v>
      </c>
    </row>
    <row r="968" spans="1:46" x14ac:dyDescent="0.25">
      <c r="A968">
        <v>51</v>
      </c>
      <c r="B968">
        <v>59</v>
      </c>
      <c r="C968">
        <v>415900</v>
      </c>
      <c r="D968">
        <v>51059415900</v>
      </c>
      <c r="E968">
        <v>4159</v>
      </c>
      <c r="F968" t="s">
        <v>2946</v>
      </c>
      <c r="G968" t="s">
        <v>47</v>
      </c>
      <c r="H968" t="s">
        <v>48</v>
      </c>
      <c r="I968">
        <v>4601618</v>
      </c>
      <c r="J968">
        <v>262593</v>
      </c>
      <c r="K968">
        <v>51059415900</v>
      </c>
      <c r="L968">
        <v>415900</v>
      </c>
      <c r="M968">
        <v>0</v>
      </c>
      <c r="N968">
        <v>415900</v>
      </c>
      <c r="O968">
        <v>91.5</v>
      </c>
      <c r="P968">
        <v>8</v>
      </c>
      <c r="Q968">
        <v>0.6</v>
      </c>
      <c r="R968">
        <v>3164</v>
      </c>
      <c r="S968">
        <v>2.1000000000000001E-2</v>
      </c>
      <c r="T968">
        <v>3.4000000000000002E-2</v>
      </c>
      <c r="U968">
        <v>165438</v>
      </c>
      <c r="V968">
        <v>7.9000000000000001E-2</v>
      </c>
      <c r="W968">
        <v>0.153</v>
      </c>
      <c r="X968">
        <v>0.86499999999999999</v>
      </c>
      <c r="Y968">
        <v>8.9999999999999993E-3</v>
      </c>
      <c r="Z968">
        <v>28.504476</v>
      </c>
      <c r="AA968">
        <v>5985.9399599999997</v>
      </c>
      <c r="AB968">
        <v>4240.3503190000001</v>
      </c>
      <c r="AC968">
        <v>1745.589641</v>
      </c>
      <c r="AD968">
        <v>61.239142000000001</v>
      </c>
      <c r="AE968">
        <v>0.9</v>
      </c>
      <c r="AF968">
        <v>28.475999999999999</v>
      </c>
      <c r="AG968">
        <v>4298.0084569999999</v>
      </c>
      <c r="AH968">
        <v>1681.9515429999999</v>
      </c>
      <c r="AI968">
        <v>59.065582999999997</v>
      </c>
      <c r="AJ968">
        <v>0.8</v>
      </c>
      <c r="AK968">
        <v>4492.8278540000001</v>
      </c>
      <c r="AL968">
        <v>863.01</v>
      </c>
      <c r="AM968">
        <v>33.838306000000003</v>
      </c>
      <c r="AN968" t="s">
        <v>2947</v>
      </c>
      <c r="AO968" t="s">
        <v>2948</v>
      </c>
      <c r="AR968">
        <v>0</v>
      </c>
      <c r="AS968">
        <v>0</v>
      </c>
      <c r="AT968">
        <v>967</v>
      </c>
    </row>
    <row r="969" spans="1:46" x14ac:dyDescent="0.25">
      <c r="A969">
        <v>51</v>
      </c>
      <c r="B969">
        <v>59</v>
      </c>
      <c r="C969">
        <v>416000</v>
      </c>
      <c r="D969">
        <v>51059416000</v>
      </c>
      <c r="E969">
        <v>4160</v>
      </c>
      <c r="F969" t="s">
        <v>2949</v>
      </c>
      <c r="G969" t="s">
        <v>47</v>
      </c>
      <c r="H969" t="s">
        <v>48</v>
      </c>
      <c r="I969">
        <v>3437185</v>
      </c>
      <c r="J969">
        <v>2726</v>
      </c>
      <c r="K969">
        <v>51059416000</v>
      </c>
      <c r="L969">
        <v>416000</v>
      </c>
      <c r="M969">
        <v>0</v>
      </c>
      <c r="N969">
        <v>416000</v>
      </c>
      <c r="O969">
        <v>90.7</v>
      </c>
      <c r="P969">
        <v>6.1</v>
      </c>
      <c r="Q969">
        <v>3.2</v>
      </c>
      <c r="R969">
        <v>5982</v>
      </c>
      <c r="S969">
        <v>0.08</v>
      </c>
      <c r="T969">
        <v>0.13600000000000001</v>
      </c>
      <c r="U969">
        <v>80588</v>
      </c>
      <c r="V969">
        <v>0.17</v>
      </c>
      <c r="W969">
        <v>0.16600000000000001</v>
      </c>
      <c r="X969">
        <v>0.64100000000000001</v>
      </c>
      <c r="Y969">
        <v>0.112</v>
      </c>
      <c r="Z969">
        <v>669.98400000000004</v>
      </c>
      <c r="AA969">
        <v>140696.64000000001</v>
      </c>
      <c r="AB969">
        <v>100642.329142</v>
      </c>
      <c r="AC969">
        <v>40054.310857999997</v>
      </c>
      <c r="AD969">
        <v>59.783980999999997</v>
      </c>
      <c r="AE969">
        <v>11.2</v>
      </c>
      <c r="AF969">
        <v>669.98400000000004</v>
      </c>
      <c r="AG969">
        <v>103023.762105</v>
      </c>
      <c r="AH969">
        <v>37672.877894999998</v>
      </c>
      <c r="AI969">
        <v>56.229519000000003</v>
      </c>
      <c r="AJ969">
        <v>11.4</v>
      </c>
      <c r="AK969">
        <v>106376.636403</v>
      </c>
      <c r="AL969">
        <v>26538.240000000002</v>
      </c>
      <c r="AM969">
        <v>41.929324999999999</v>
      </c>
      <c r="AN969" t="s">
        <v>2950</v>
      </c>
      <c r="AO969" t="s">
        <v>2951</v>
      </c>
      <c r="AR969">
        <v>0</v>
      </c>
      <c r="AS969">
        <v>0</v>
      </c>
      <c r="AT969">
        <v>968</v>
      </c>
    </row>
    <row r="970" spans="1:46" x14ac:dyDescent="0.25">
      <c r="A970">
        <v>51</v>
      </c>
      <c r="B970">
        <v>59</v>
      </c>
      <c r="C970">
        <v>422000</v>
      </c>
      <c r="D970">
        <v>51059422000</v>
      </c>
      <c r="E970">
        <v>4220</v>
      </c>
      <c r="F970" t="s">
        <v>2952</v>
      </c>
      <c r="G970" t="s">
        <v>47</v>
      </c>
      <c r="H970" t="s">
        <v>48</v>
      </c>
      <c r="I970">
        <v>4331835</v>
      </c>
      <c r="J970">
        <v>97963</v>
      </c>
      <c r="K970">
        <v>51059422000</v>
      </c>
      <c r="L970">
        <v>422000</v>
      </c>
      <c r="M970">
        <v>0</v>
      </c>
      <c r="N970">
        <v>422000</v>
      </c>
      <c r="O970">
        <v>89</v>
      </c>
      <c r="P970">
        <v>10.7</v>
      </c>
      <c r="Q970">
        <v>0.3</v>
      </c>
      <c r="R970">
        <v>3881</v>
      </c>
      <c r="S970">
        <v>4.8000000000000001E-2</v>
      </c>
      <c r="T970">
        <v>5.1999999999999998E-2</v>
      </c>
      <c r="U970">
        <v>122344</v>
      </c>
      <c r="V970">
        <v>0.19</v>
      </c>
      <c r="W970">
        <v>0.159</v>
      </c>
      <c r="X970">
        <v>0.60299999999999998</v>
      </c>
      <c r="Y970">
        <v>7.4999999999999997E-2</v>
      </c>
      <c r="Z970">
        <v>291.07499999999999</v>
      </c>
      <c r="AA970">
        <v>61125.75</v>
      </c>
      <c r="AB970">
        <v>44814.762678999999</v>
      </c>
      <c r="AC970">
        <v>16310.987321000001</v>
      </c>
      <c r="AD970">
        <v>56.037059999999997</v>
      </c>
      <c r="AE970">
        <v>7.5</v>
      </c>
      <c r="AF970">
        <v>290.78392500000001</v>
      </c>
      <c r="AG970">
        <v>45784.534912000003</v>
      </c>
      <c r="AH970">
        <v>15280.089338</v>
      </c>
      <c r="AI970">
        <v>52.547916000000001</v>
      </c>
      <c r="AJ970">
        <v>9.5</v>
      </c>
      <c r="AK970">
        <v>59240.829326999999</v>
      </c>
      <c r="AL970">
        <v>20080.37</v>
      </c>
      <c r="AM970">
        <v>53.162053</v>
      </c>
      <c r="AN970" t="s">
        <v>2953</v>
      </c>
      <c r="AO970" t="s">
        <v>2954</v>
      </c>
      <c r="AR970">
        <v>0</v>
      </c>
      <c r="AS970">
        <v>0</v>
      </c>
      <c r="AT970">
        <v>969</v>
      </c>
    </row>
    <row r="971" spans="1:46" x14ac:dyDescent="0.25">
      <c r="A971">
        <v>51</v>
      </c>
      <c r="B971">
        <v>153</v>
      </c>
      <c r="C971">
        <v>901304</v>
      </c>
      <c r="D971">
        <v>51153901304</v>
      </c>
      <c r="E971">
        <v>9013.0400000000009</v>
      </c>
      <c r="F971" t="s">
        <v>2955</v>
      </c>
      <c r="G971" t="s">
        <v>47</v>
      </c>
      <c r="H971" t="s">
        <v>48</v>
      </c>
      <c r="I971">
        <v>14803908</v>
      </c>
      <c r="J971">
        <v>402246</v>
      </c>
      <c r="K971">
        <v>51153901304</v>
      </c>
      <c r="L971">
        <v>901304</v>
      </c>
      <c r="M971">
        <v>0</v>
      </c>
      <c r="N971">
        <v>901304</v>
      </c>
      <c r="O971">
        <v>97.1</v>
      </c>
      <c r="P971">
        <v>2.9</v>
      </c>
      <c r="Q971">
        <v>0</v>
      </c>
      <c r="R971">
        <v>2391</v>
      </c>
      <c r="S971">
        <v>0.09</v>
      </c>
      <c r="T971">
        <v>7.0999999999999994E-2</v>
      </c>
      <c r="U971">
        <v>102031</v>
      </c>
      <c r="V971">
        <v>0.128</v>
      </c>
      <c r="W971">
        <v>0.182</v>
      </c>
      <c r="X971">
        <v>0.879</v>
      </c>
      <c r="Y971">
        <v>6.9000000000000006E-2</v>
      </c>
      <c r="Z971">
        <v>164.97900000000001</v>
      </c>
      <c r="AA971">
        <v>34645.589999999997</v>
      </c>
      <c r="AB971">
        <v>12269.999887</v>
      </c>
      <c r="AC971">
        <v>22375.590112999998</v>
      </c>
      <c r="AD971">
        <v>135.62689900000001</v>
      </c>
      <c r="AE971">
        <v>6.9</v>
      </c>
      <c r="AF971">
        <v>164.97900000000001</v>
      </c>
      <c r="AG971">
        <v>19180.8442</v>
      </c>
      <c r="AH971">
        <v>15464.745800000001</v>
      </c>
      <c r="AI971">
        <v>93.737662</v>
      </c>
      <c r="AJ971">
        <v>7.6</v>
      </c>
      <c r="AK971">
        <v>30941.851610999998</v>
      </c>
      <c r="AL971">
        <v>10442.43</v>
      </c>
      <c r="AM971">
        <v>52.988959999999999</v>
      </c>
      <c r="AN971" t="s">
        <v>2956</v>
      </c>
      <c r="AO971" t="s">
        <v>2957</v>
      </c>
      <c r="AR971">
        <v>0</v>
      </c>
      <c r="AS971">
        <v>0</v>
      </c>
      <c r="AT971">
        <v>970</v>
      </c>
    </row>
    <row r="972" spans="1:46" x14ac:dyDescent="0.25">
      <c r="A972">
        <v>51</v>
      </c>
      <c r="B972">
        <v>59</v>
      </c>
      <c r="C972">
        <v>492400</v>
      </c>
      <c r="D972">
        <v>51059492400</v>
      </c>
      <c r="E972">
        <v>4924</v>
      </c>
      <c r="F972" t="s">
        <v>2958</v>
      </c>
      <c r="G972" t="s">
        <v>47</v>
      </c>
      <c r="H972" t="s">
        <v>48</v>
      </c>
      <c r="I972">
        <v>3608684</v>
      </c>
      <c r="J972">
        <v>59068</v>
      </c>
      <c r="K972">
        <v>51059492400</v>
      </c>
      <c r="L972">
        <v>492400</v>
      </c>
      <c r="M972">
        <v>0</v>
      </c>
      <c r="N972">
        <v>492400</v>
      </c>
      <c r="O972">
        <v>92.7</v>
      </c>
      <c r="P972">
        <v>6.9</v>
      </c>
      <c r="Q972">
        <v>0.3</v>
      </c>
      <c r="R972">
        <v>4580</v>
      </c>
      <c r="S972">
        <v>4.1000000000000002E-2</v>
      </c>
      <c r="T972">
        <v>6.6000000000000003E-2</v>
      </c>
      <c r="U972">
        <v>98033</v>
      </c>
      <c r="V972">
        <v>0.125</v>
      </c>
      <c r="W972">
        <v>0.14799999999999999</v>
      </c>
      <c r="X972">
        <v>0.80200000000000005</v>
      </c>
      <c r="Y972">
        <v>5.7000000000000002E-2</v>
      </c>
      <c r="Z972">
        <v>260.79894000000002</v>
      </c>
      <c r="AA972">
        <v>54767.777399999999</v>
      </c>
      <c r="AB972">
        <v>39900.466756000002</v>
      </c>
      <c r="AC972">
        <v>14867.310643999999</v>
      </c>
      <c r="AD972">
        <v>57.006791</v>
      </c>
      <c r="AE972">
        <v>5.7</v>
      </c>
      <c r="AF972">
        <v>261.32105999999999</v>
      </c>
      <c r="AG972">
        <v>38455.334916</v>
      </c>
      <c r="AH972">
        <v>16422.087683999998</v>
      </c>
      <c r="AI972">
        <v>62.842573000000002</v>
      </c>
      <c r="AJ972">
        <v>6.1</v>
      </c>
      <c r="AK972">
        <v>50973.429451999997</v>
      </c>
      <c r="AL972">
        <v>12000.53</v>
      </c>
      <c r="AM972">
        <v>40.018309000000002</v>
      </c>
      <c r="AN972" t="s">
        <v>2959</v>
      </c>
      <c r="AO972" t="s">
        <v>2960</v>
      </c>
      <c r="AR972">
        <v>0</v>
      </c>
      <c r="AS972">
        <v>0</v>
      </c>
      <c r="AT972">
        <v>971</v>
      </c>
    </row>
    <row r="973" spans="1:46" x14ac:dyDescent="0.25">
      <c r="A973">
        <v>51</v>
      </c>
      <c r="B973">
        <v>59</v>
      </c>
      <c r="C973">
        <v>492203</v>
      </c>
      <c r="D973">
        <v>51059492203</v>
      </c>
      <c r="E973">
        <v>4922.03</v>
      </c>
      <c r="F973" t="s">
        <v>2961</v>
      </c>
      <c r="G973" t="s">
        <v>47</v>
      </c>
      <c r="H973" t="s">
        <v>48</v>
      </c>
      <c r="I973">
        <v>4781800</v>
      </c>
      <c r="J973">
        <v>47283</v>
      </c>
      <c r="K973">
        <v>51059492203</v>
      </c>
      <c r="L973">
        <v>492203</v>
      </c>
      <c r="M973">
        <v>0</v>
      </c>
      <c r="N973">
        <v>492203</v>
      </c>
      <c r="O973">
        <v>93.1</v>
      </c>
      <c r="P973">
        <v>6.1</v>
      </c>
      <c r="Q973">
        <v>0.7</v>
      </c>
      <c r="R973">
        <v>4119</v>
      </c>
      <c r="S973">
        <v>7.5999999999999998E-2</v>
      </c>
      <c r="T973">
        <v>1.2999999999999999E-2</v>
      </c>
      <c r="U973">
        <v>178333</v>
      </c>
      <c r="V973">
        <v>1.6E-2</v>
      </c>
      <c r="W973">
        <v>0.05</v>
      </c>
      <c r="X973">
        <v>0.94599999999999995</v>
      </c>
      <c r="Y973">
        <v>3.1E-2</v>
      </c>
      <c r="Z973">
        <v>127.561311</v>
      </c>
      <c r="AA973">
        <v>26787.875309999999</v>
      </c>
      <c r="AB973">
        <v>20295.3613</v>
      </c>
      <c r="AC973">
        <v>6492.5140099999999</v>
      </c>
      <c r="AD973">
        <v>50.897204000000002</v>
      </c>
      <c r="AE973">
        <v>3.1</v>
      </c>
      <c r="AF973">
        <v>127.816689</v>
      </c>
      <c r="AG973">
        <v>19450.947035000001</v>
      </c>
      <c r="AH973">
        <v>7390.5576549999996</v>
      </c>
      <c r="AI973">
        <v>57.821539000000001</v>
      </c>
      <c r="AJ973">
        <v>1.8</v>
      </c>
      <c r="AK973">
        <v>13207.737721</v>
      </c>
      <c r="AL973">
        <v>2770.32</v>
      </c>
      <c r="AM973">
        <v>36.410407999999997</v>
      </c>
      <c r="AN973" t="s">
        <v>2962</v>
      </c>
      <c r="AO973" t="s">
        <v>2963</v>
      </c>
      <c r="AR973">
        <v>0</v>
      </c>
      <c r="AS973">
        <v>0</v>
      </c>
      <c r="AT973">
        <v>972</v>
      </c>
    </row>
    <row r="974" spans="1:46" x14ac:dyDescent="0.25">
      <c r="A974">
        <v>24</v>
      </c>
      <c r="B974">
        <v>33</v>
      </c>
      <c r="C974">
        <v>801312</v>
      </c>
      <c r="D974">
        <v>24033801312</v>
      </c>
      <c r="E974">
        <v>8013.12</v>
      </c>
      <c r="F974" t="s">
        <v>2964</v>
      </c>
      <c r="G974" t="s">
        <v>47</v>
      </c>
      <c r="H974" t="s">
        <v>48</v>
      </c>
      <c r="I974">
        <v>6341221</v>
      </c>
      <c r="J974">
        <v>8232</v>
      </c>
      <c r="K974">
        <v>24033801312</v>
      </c>
      <c r="L974">
        <v>801312</v>
      </c>
      <c r="M974">
        <v>0</v>
      </c>
      <c r="N974">
        <v>801312</v>
      </c>
      <c r="O974">
        <v>92.3</v>
      </c>
      <c r="P974">
        <v>7.8</v>
      </c>
      <c r="Q974">
        <v>0</v>
      </c>
      <c r="R974">
        <v>3524</v>
      </c>
      <c r="S974">
        <v>0.156</v>
      </c>
      <c r="T974">
        <v>0.123</v>
      </c>
      <c r="U974">
        <v>85257</v>
      </c>
      <c r="V974">
        <v>0.73099999999999998</v>
      </c>
      <c r="W974">
        <v>8.8999999999999996E-2</v>
      </c>
      <c r="X974">
        <v>0.91700000000000004</v>
      </c>
      <c r="Y974">
        <v>0.18</v>
      </c>
      <c r="Z974">
        <v>634.95432000000005</v>
      </c>
      <c r="AA974">
        <v>133340.40719999999</v>
      </c>
      <c r="AB974">
        <v>104381.103307</v>
      </c>
      <c r="AC974">
        <v>28959.303893</v>
      </c>
      <c r="AD974">
        <v>45.608483999999997</v>
      </c>
      <c r="AE974">
        <v>18</v>
      </c>
      <c r="AF974">
        <v>634.95432000000005</v>
      </c>
      <c r="AG974">
        <v>103285.363304</v>
      </c>
      <c r="AH974">
        <v>30055.043895999999</v>
      </c>
      <c r="AI974">
        <v>47.334183000000003</v>
      </c>
      <c r="AJ974">
        <v>18.399999999999999</v>
      </c>
      <c r="AK974">
        <v>112328.46715</v>
      </c>
      <c r="AL974">
        <v>25577.69</v>
      </c>
      <c r="AM974">
        <v>38.949061</v>
      </c>
      <c r="AN974" t="s">
        <v>2965</v>
      </c>
      <c r="AO974" t="s">
        <v>2966</v>
      </c>
      <c r="AR974">
        <v>0</v>
      </c>
      <c r="AS974">
        <v>0</v>
      </c>
      <c r="AT974">
        <v>973</v>
      </c>
    </row>
    <row r="975" spans="1:46" x14ac:dyDescent="0.25">
      <c r="A975">
        <v>51</v>
      </c>
      <c r="B975">
        <v>59</v>
      </c>
      <c r="C975">
        <v>415800</v>
      </c>
      <c r="D975">
        <v>51059415800</v>
      </c>
      <c r="E975">
        <v>4158</v>
      </c>
      <c r="F975" t="s">
        <v>2967</v>
      </c>
      <c r="G975" t="s">
        <v>47</v>
      </c>
      <c r="H975" t="s">
        <v>48</v>
      </c>
      <c r="I975">
        <v>3621578</v>
      </c>
      <c r="J975">
        <v>177932</v>
      </c>
      <c r="K975">
        <v>51059415800</v>
      </c>
      <c r="L975">
        <v>415800</v>
      </c>
      <c r="M975">
        <v>0</v>
      </c>
      <c r="N975">
        <v>415800</v>
      </c>
      <c r="O975">
        <v>93.6</v>
      </c>
      <c r="P975">
        <v>6.4</v>
      </c>
      <c r="Q975">
        <v>0</v>
      </c>
      <c r="R975">
        <v>4827</v>
      </c>
      <c r="S975">
        <v>4.3999999999999997E-2</v>
      </c>
      <c r="T975">
        <v>1.6E-2</v>
      </c>
      <c r="U975">
        <v>168417</v>
      </c>
      <c r="V975">
        <v>2.1000000000000001E-2</v>
      </c>
      <c r="W975">
        <v>7.2999999999999995E-2</v>
      </c>
      <c r="X975">
        <v>0.89</v>
      </c>
      <c r="Y975">
        <v>2.1000000000000001E-2</v>
      </c>
      <c r="Z975">
        <v>101.367</v>
      </c>
      <c r="AA975">
        <v>21287.07</v>
      </c>
      <c r="AB975">
        <v>11653.916912000001</v>
      </c>
      <c r="AC975">
        <v>9633.1530879999991</v>
      </c>
      <c r="AD975">
        <v>95.032437000000002</v>
      </c>
      <c r="AE975">
        <v>2.1</v>
      </c>
      <c r="AF975">
        <v>101.468367</v>
      </c>
      <c r="AG975">
        <v>11489.004395</v>
      </c>
      <c r="AH975">
        <v>9819.3526750000001</v>
      </c>
      <c r="AI975">
        <v>96.772551000000007</v>
      </c>
      <c r="AJ975">
        <v>2.9</v>
      </c>
      <c r="AK975">
        <v>24829.236583999998</v>
      </c>
      <c r="AL975">
        <v>4573.28</v>
      </c>
      <c r="AM975">
        <v>32.663510000000002</v>
      </c>
      <c r="AN975" t="s">
        <v>2968</v>
      </c>
      <c r="AO975" t="s">
        <v>2969</v>
      </c>
      <c r="AR975">
        <v>0</v>
      </c>
      <c r="AS975">
        <v>0</v>
      </c>
      <c r="AT975">
        <v>974</v>
      </c>
    </row>
    <row r="976" spans="1:46" x14ac:dyDescent="0.25">
      <c r="A976">
        <v>51</v>
      </c>
      <c r="B976">
        <v>59</v>
      </c>
      <c r="C976">
        <v>415700</v>
      </c>
      <c r="D976">
        <v>51059415700</v>
      </c>
      <c r="E976">
        <v>4157</v>
      </c>
      <c r="F976" t="s">
        <v>2970</v>
      </c>
      <c r="G976" t="s">
        <v>47</v>
      </c>
      <c r="H976" t="s">
        <v>48</v>
      </c>
      <c r="I976">
        <v>3465046</v>
      </c>
      <c r="J976">
        <v>411</v>
      </c>
      <c r="K976">
        <v>51059415700</v>
      </c>
      <c r="L976">
        <v>415700</v>
      </c>
      <c r="M976">
        <v>0</v>
      </c>
      <c r="N976">
        <v>415700</v>
      </c>
      <c r="O976">
        <v>89.2</v>
      </c>
      <c r="P976">
        <v>9.9</v>
      </c>
      <c r="Q976">
        <v>0.8</v>
      </c>
      <c r="R976">
        <v>3676</v>
      </c>
      <c r="S976">
        <v>5.8000000000000003E-2</v>
      </c>
      <c r="T976">
        <v>1E-3</v>
      </c>
      <c r="U976">
        <v>157898</v>
      </c>
      <c r="V976">
        <v>2.1999999999999999E-2</v>
      </c>
      <c r="W976">
        <v>4.4999999999999998E-2</v>
      </c>
      <c r="X976">
        <v>0.91500000000000004</v>
      </c>
      <c r="Y976">
        <v>0.03</v>
      </c>
      <c r="Z976">
        <v>110.16972</v>
      </c>
      <c r="AA976">
        <v>23135.641199999998</v>
      </c>
      <c r="AB976">
        <v>14061.608369</v>
      </c>
      <c r="AC976">
        <v>9074.0328310000004</v>
      </c>
      <c r="AD976">
        <v>82.364126999999996</v>
      </c>
      <c r="AE976">
        <v>3</v>
      </c>
      <c r="AF976">
        <v>110.28</v>
      </c>
      <c r="AG976">
        <v>14138.710515000001</v>
      </c>
      <c r="AH976">
        <v>9020.0894850000004</v>
      </c>
      <c r="AI976">
        <v>81.792614</v>
      </c>
      <c r="AJ976">
        <v>3.3</v>
      </c>
      <c r="AK976">
        <v>22327.919903000002</v>
      </c>
      <c r="AL976">
        <v>3950.64</v>
      </c>
      <c r="AM976">
        <v>31.570772000000002</v>
      </c>
      <c r="AN976" t="s">
        <v>2971</v>
      </c>
      <c r="AO976" t="s">
        <v>2972</v>
      </c>
      <c r="AR976">
        <v>0</v>
      </c>
      <c r="AS976">
        <v>0</v>
      </c>
      <c r="AT976">
        <v>975</v>
      </c>
    </row>
    <row r="977" spans="1:46" x14ac:dyDescent="0.25">
      <c r="A977">
        <v>51</v>
      </c>
      <c r="B977">
        <v>59</v>
      </c>
      <c r="C977">
        <v>421800</v>
      </c>
      <c r="D977">
        <v>51059421800</v>
      </c>
      <c r="E977">
        <v>4218</v>
      </c>
      <c r="F977" t="s">
        <v>2973</v>
      </c>
      <c r="G977" t="s">
        <v>47</v>
      </c>
      <c r="H977" t="s">
        <v>48</v>
      </c>
      <c r="I977">
        <v>1974721</v>
      </c>
      <c r="J977">
        <v>954</v>
      </c>
      <c r="K977">
        <v>51059421800</v>
      </c>
      <c r="L977">
        <v>421800</v>
      </c>
      <c r="M977">
        <v>0</v>
      </c>
      <c r="N977">
        <v>421800</v>
      </c>
      <c r="O977">
        <v>88.3</v>
      </c>
      <c r="P977">
        <v>11.6</v>
      </c>
      <c r="Q977">
        <v>0</v>
      </c>
      <c r="R977">
        <v>5534</v>
      </c>
      <c r="S977">
        <v>9.0999999999999998E-2</v>
      </c>
      <c r="T977">
        <v>0.11799999999999999</v>
      </c>
      <c r="U977">
        <v>72643</v>
      </c>
      <c r="V977">
        <v>0.32</v>
      </c>
      <c r="W977">
        <v>0.29499999999999998</v>
      </c>
      <c r="X977">
        <v>0.47399999999999998</v>
      </c>
      <c r="Y977">
        <v>0.128</v>
      </c>
      <c r="Z977">
        <v>707.64364799999998</v>
      </c>
      <c r="AA977">
        <v>148605.16608</v>
      </c>
      <c r="AB977">
        <v>106596.712916</v>
      </c>
      <c r="AC977">
        <v>42008.453163999999</v>
      </c>
      <c r="AD977">
        <v>59.363852999999999</v>
      </c>
      <c r="AE977">
        <v>12.8</v>
      </c>
      <c r="AF977">
        <v>708.35199999999998</v>
      </c>
      <c r="AG977">
        <v>108739.469641</v>
      </c>
      <c r="AH977">
        <v>40014.450359000002</v>
      </c>
      <c r="AI977">
        <v>56.4895</v>
      </c>
      <c r="AJ977">
        <v>14.3</v>
      </c>
      <c r="AK977">
        <v>129393.06499300001</v>
      </c>
      <c r="AL977">
        <v>24060.240000000002</v>
      </c>
      <c r="AM977">
        <v>32.926299999999998</v>
      </c>
      <c r="AN977" t="s">
        <v>2974</v>
      </c>
      <c r="AO977" t="s">
        <v>2975</v>
      </c>
      <c r="AR977">
        <v>0</v>
      </c>
      <c r="AS977">
        <v>0</v>
      </c>
      <c r="AT977">
        <v>976</v>
      </c>
    </row>
    <row r="978" spans="1:46" x14ac:dyDescent="0.25">
      <c r="A978">
        <v>51</v>
      </c>
      <c r="B978">
        <v>153</v>
      </c>
      <c r="C978">
        <v>901219</v>
      </c>
      <c r="D978">
        <v>51153901219</v>
      </c>
      <c r="E978">
        <v>9012.19</v>
      </c>
      <c r="F978" t="s">
        <v>2976</v>
      </c>
      <c r="G978" t="s">
        <v>47</v>
      </c>
      <c r="H978" t="s">
        <v>48</v>
      </c>
      <c r="I978">
        <v>23676757</v>
      </c>
      <c r="J978">
        <v>1255191</v>
      </c>
      <c r="K978">
        <v>51153901219</v>
      </c>
      <c r="L978">
        <v>901219</v>
      </c>
      <c r="M978">
        <v>0</v>
      </c>
      <c r="N978">
        <v>901219</v>
      </c>
      <c r="O978">
        <v>92.7</v>
      </c>
      <c r="P978">
        <v>6.3</v>
      </c>
      <c r="Q978">
        <v>1</v>
      </c>
      <c r="R978">
        <v>5349</v>
      </c>
      <c r="S978">
        <v>2.5000000000000001E-2</v>
      </c>
      <c r="T978">
        <v>1.7999999999999999E-2</v>
      </c>
      <c r="U978">
        <v>159356</v>
      </c>
      <c r="V978">
        <v>8.4000000000000005E-2</v>
      </c>
      <c r="W978">
        <v>4.9000000000000002E-2</v>
      </c>
      <c r="X978">
        <v>0.97399999999999998</v>
      </c>
      <c r="Y978">
        <v>1.4999999999999999E-2</v>
      </c>
      <c r="Z978">
        <v>80.234999999999999</v>
      </c>
      <c r="AA978">
        <v>16849.349999999999</v>
      </c>
      <c r="AB978">
        <v>16628.644878999999</v>
      </c>
      <c r="AC978">
        <v>220.70512099999999</v>
      </c>
      <c r="AD978">
        <v>2.750734</v>
      </c>
      <c r="AE978">
        <v>1.5</v>
      </c>
      <c r="AF978">
        <v>80.234999999999999</v>
      </c>
      <c r="AG978">
        <v>16541.689611999998</v>
      </c>
      <c r="AH978">
        <v>307.66038800000001</v>
      </c>
      <c r="AI978">
        <v>3.8344909999999999</v>
      </c>
      <c r="AJ978">
        <v>1.5</v>
      </c>
      <c r="AK978">
        <v>13809.609269</v>
      </c>
      <c r="AL978">
        <v>2831.84</v>
      </c>
      <c r="AM978">
        <v>35.735261000000001</v>
      </c>
      <c r="AN978" t="s">
        <v>2977</v>
      </c>
      <c r="AO978" t="s">
        <v>2978</v>
      </c>
      <c r="AR978">
        <v>0</v>
      </c>
      <c r="AS978">
        <v>0</v>
      </c>
      <c r="AT978">
        <v>977</v>
      </c>
    </row>
    <row r="979" spans="1:46" x14ac:dyDescent="0.25">
      <c r="A979">
        <v>51</v>
      </c>
      <c r="B979">
        <v>153</v>
      </c>
      <c r="C979">
        <v>901305</v>
      </c>
      <c r="D979">
        <v>51153901305</v>
      </c>
      <c r="E979">
        <v>9013.0499999999993</v>
      </c>
      <c r="F979" t="s">
        <v>2979</v>
      </c>
      <c r="G979" t="s">
        <v>47</v>
      </c>
      <c r="H979" t="s">
        <v>48</v>
      </c>
      <c r="I979">
        <v>79088376</v>
      </c>
      <c r="J979">
        <v>1011850</v>
      </c>
      <c r="K979">
        <v>51153901305</v>
      </c>
      <c r="L979">
        <v>901305</v>
      </c>
      <c r="M979">
        <v>0</v>
      </c>
      <c r="N979">
        <v>901305</v>
      </c>
      <c r="O979">
        <v>95.5</v>
      </c>
      <c r="P979">
        <v>3.4</v>
      </c>
      <c r="Q979">
        <v>1.1000000000000001</v>
      </c>
      <c r="R979">
        <v>2653</v>
      </c>
      <c r="S979">
        <v>0.06</v>
      </c>
      <c r="T979">
        <v>3.9E-2</v>
      </c>
      <c r="U979">
        <v>101838</v>
      </c>
      <c r="V979">
        <v>1.2999999999999999E-2</v>
      </c>
      <c r="W979">
        <v>7.1999999999999995E-2</v>
      </c>
      <c r="X979">
        <v>0.89</v>
      </c>
      <c r="Y979">
        <v>5.2999999999999999E-2</v>
      </c>
      <c r="Z979">
        <v>140.60900000000001</v>
      </c>
      <c r="AA979">
        <v>29527.89</v>
      </c>
      <c r="AB979">
        <v>28225.327671999999</v>
      </c>
      <c r="AC979">
        <v>1302.562328</v>
      </c>
      <c r="AD979">
        <v>9.263719</v>
      </c>
      <c r="AE979">
        <v>5.3</v>
      </c>
      <c r="AF979">
        <v>140.60900000000001</v>
      </c>
      <c r="AG979">
        <v>27397.727290999999</v>
      </c>
      <c r="AH979">
        <v>2130.1627090000002</v>
      </c>
      <c r="AI979">
        <v>15.149547</v>
      </c>
      <c r="AJ979">
        <v>4.0999999999999996</v>
      </c>
      <c r="AK979">
        <v>19267.544647999999</v>
      </c>
      <c r="AL979">
        <v>2326.34</v>
      </c>
      <c r="AM979">
        <v>22.623559</v>
      </c>
      <c r="AN979" t="s">
        <v>2980</v>
      </c>
      <c r="AO979" t="s">
        <v>2981</v>
      </c>
      <c r="AR979">
        <v>0</v>
      </c>
      <c r="AS979">
        <v>0</v>
      </c>
      <c r="AT979">
        <v>978</v>
      </c>
    </row>
    <row r="980" spans="1:46" x14ac:dyDescent="0.25">
      <c r="A980">
        <v>24</v>
      </c>
      <c r="B980">
        <v>33</v>
      </c>
      <c r="C980">
        <v>801309</v>
      </c>
      <c r="D980">
        <v>24033801309</v>
      </c>
      <c r="E980">
        <v>8013.09</v>
      </c>
      <c r="F980" t="s">
        <v>2982</v>
      </c>
      <c r="G980" t="s">
        <v>47</v>
      </c>
      <c r="H980" t="s">
        <v>48</v>
      </c>
      <c r="I980">
        <v>7558465</v>
      </c>
      <c r="J980">
        <v>8605314</v>
      </c>
      <c r="K980">
        <v>24033801309</v>
      </c>
      <c r="L980">
        <v>801309</v>
      </c>
      <c r="M980">
        <v>0</v>
      </c>
      <c r="N980">
        <v>801309</v>
      </c>
      <c r="O980">
        <v>88.5</v>
      </c>
      <c r="P980">
        <v>10.8</v>
      </c>
      <c r="Q980">
        <v>0.7</v>
      </c>
      <c r="R980">
        <v>3834</v>
      </c>
      <c r="S980">
        <v>6.9000000000000006E-2</v>
      </c>
      <c r="T980">
        <v>0.02</v>
      </c>
      <c r="U980">
        <v>121724</v>
      </c>
      <c r="V980">
        <v>0.69599999999999995</v>
      </c>
      <c r="W980">
        <v>7.1999999999999995E-2</v>
      </c>
      <c r="X980">
        <v>0.88700000000000001</v>
      </c>
      <c r="Y980">
        <v>0.109</v>
      </c>
      <c r="Z980">
        <v>417.90600000000001</v>
      </c>
      <c r="AA980">
        <v>87760.26</v>
      </c>
      <c r="AB980">
        <v>55795.947408</v>
      </c>
      <c r="AC980">
        <v>31964.312591999998</v>
      </c>
      <c r="AD980">
        <v>76.486847999999995</v>
      </c>
      <c r="AE980">
        <v>10.9</v>
      </c>
      <c r="AF980">
        <v>417.48809399999999</v>
      </c>
      <c r="AG980">
        <v>53930.621755</v>
      </c>
      <c r="AH980">
        <v>33741.877984999999</v>
      </c>
      <c r="AI980">
        <v>80.821173999999999</v>
      </c>
      <c r="AJ980">
        <v>10.6</v>
      </c>
      <c r="AK980">
        <v>73889.276528999995</v>
      </c>
      <c r="AL980">
        <v>11878.5</v>
      </c>
      <c r="AM980">
        <v>29.084181999999998</v>
      </c>
      <c r="AN980" t="s">
        <v>2983</v>
      </c>
      <c r="AO980" t="s">
        <v>2984</v>
      </c>
      <c r="AR980">
        <v>0</v>
      </c>
      <c r="AS980">
        <v>0</v>
      </c>
      <c r="AT980">
        <v>979</v>
      </c>
    </row>
    <row r="981" spans="1:46" x14ac:dyDescent="0.25">
      <c r="A981">
        <v>51</v>
      </c>
      <c r="B981">
        <v>59</v>
      </c>
      <c r="C981">
        <v>422201</v>
      </c>
      <c r="D981">
        <v>51059422201</v>
      </c>
      <c r="E981">
        <v>4222.01</v>
      </c>
      <c r="F981" t="s">
        <v>2985</v>
      </c>
      <c r="G981" t="s">
        <v>47</v>
      </c>
      <c r="H981" t="s">
        <v>48</v>
      </c>
      <c r="I981">
        <v>5118391</v>
      </c>
      <c r="J981">
        <v>66237</v>
      </c>
      <c r="K981">
        <v>51059422201</v>
      </c>
      <c r="L981">
        <v>422201</v>
      </c>
      <c r="M981">
        <v>0</v>
      </c>
      <c r="N981">
        <v>422201</v>
      </c>
      <c r="O981">
        <v>94.4</v>
      </c>
      <c r="P981">
        <v>5.0999999999999996</v>
      </c>
      <c r="Q981">
        <v>0.4</v>
      </c>
      <c r="R981">
        <v>3585</v>
      </c>
      <c r="S981">
        <v>5.8000000000000003E-2</v>
      </c>
      <c r="T981">
        <v>2.1999999999999999E-2</v>
      </c>
      <c r="U981">
        <v>155391</v>
      </c>
      <c r="V981">
        <v>0.16600000000000001</v>
      </c>
      <c r="W981">
        <v>9.9000000000000005E-2</v>
      </c>
      <c r="X981">
        <v>0.89600000000000002</v>
      </c>
      <c r="Y981">
        <v>4.1000000000000002E-2</v>
      </c>
      <c r="Z981">
        <v>146.83801500000001</v>
      </c>
      <c r="AA981">
        <v>30835.98315</v>
      </c>
      <c r="AB981">
        <v>21599.086888999998</v>
      </c>
      <c r="AC981">
        <v>9236.8962609999999</v>
      </c>
      <c r="AD981">
        <v>62.905346999999999</v>
      </c>
      <c r="AE981">
        <v>4.0999999999999996</v>
      </c>
      <c r="AF981">
        <v>146.83801500000001</v>
      </c>
      <c r="AG981">
        <v>20648.617329000001</v>
      </c>
      <c r="AH981">
        <v>10187.365820999999</v>
      </c>
      <c r="AI981">
        <v>69.378259</v>
      </c>
      <c r="AJ981">
        <v>3.9</v>
      </c>
      <c r="AK981">
        <v>21991.137138999999</v>
      </c>
      <c r="AL981">
        <v>5633.73</v>
      </c>
      <c r="AM981">
        <v>42.826768000000001</v>
      </c>
      <c r="AN981" t="s">
        <v>2986</v>
      </c>
      <c r="AO981" t="s">
        <v>2987</v>
      </c>
      <c r="AR981">
        <v>0</v>
      </c>
      <c r="AS981">
        <v>0</v>
      </c>
      <c r="AT981">
        <v>980</v>
      </c>
    </row>
    <row r="982" spans="1:46" x14ac:dyDescent="0.25">
      <c r="A982">
        <v>24</v>
      </c>
      <c r="B982">
        <v>33</v>
      </c>
      <c r="C982">
        <v>801308</v>
      </c>
      <c r="D982">
        <v>24033801308</v>
      </c>
      <c r="E982">
        <v>8013.08</v>
      </c>
      <c r="F982" t="s">
        <v>2988</v>
      </c>
      <c r="G982" t="s">
        <v>47</v>
      </c>
      <c r="H982" t="s">
        <v>48</v>
      </c>
      <c r="I982">
        <v>2604521</v>
      </c>
      <c r="J982">
        <v>0</v>
      </c>
      <c r="K982">
        <v>24033801308</v>
      </c>
      <c r="L982">
        <v>801308</v>
      </c>
      <c r="M982">
        <v>0</v>
      </c>
      <c r="N982">
        <v>801308</v>
      </c>
      <c r="O982">
        <v>89.2</v>
      </c>
      <c r="P982">
        <v>9.4</v>
      </c>
      <c r="Q982">
        <v>1.4</v>
      </c>
      <c r="R982">
        <v>3669</v>
      </c>
      <c r="S982">
        <v>0.1</v>
      </c>
      <c r="T982">
        <v>5.7000000000000002E-2</v>
      </c>
      <c r="U982">
        <v>108448</v>
      </c>
      <c r="V982">
        <v>0.78</v>
      </c>
      <c r="W982">
        <v>5.8999999999999997E-2</v>
      </c>
      <c r="X982">
        <v>0.90800000000000003</v>
      </c>
      <c r="Y982">
        <v>0.14199999999999999</v>
      </c>
      <c r="Z982">
        <v>520.99800000000005</v>
      </c>
      <c r="AA982">
        <v>109409.58</v>
      </c>
      <c r="AB982">
        <v>87695.489820999996</v>
      </c>
      <c r="AC982">
        <v>21714.090178999999</v>
      </c>
      <c r="AD982">
        <v>41.677875999999998</v>
      </c>
      <c r="AE982">
        <v>14.2</v>
      </c>
      <c r="AF982">
        <v>521.51899800000001</v>
      </c>
      <c r="AG982">
        <v>86251.895973000006</v>
      </c>
      <c r="AH982">
        <v>23267.093606999999</v>
      </c>
      <c r="AI982">
        <v>44.614086</v>
      </c>
      <c r="AJ982">
        <v>13</v>
      </c>
      <c r="AK982">
        <v>91538.178322000007</v>
      </c>
      <c r="AL982">
        <v>15286.72</v>
      </c>
      <c r="AM982">
        <v>30.051154</v>
      </c>
      <c r="AN982" t="s">
        <v>2989</v>
      </c>
      <c r="AO982" t="s">
        <v>2990</v>
      </c>
      <c r="AR982">
        <v>0</v>
      </c>
      <c r="AS982">
        <v>0</v>
      </c>
      <c r="AT982">
        <v>981</v>
      </c>
    </row>
    <row r="983" spans="1:46" x14ac:dyDescent="0.25">
      <c r="A983">
        <v>51</v>
      </c>
      <c r="B983">
        <v>59</v>
      </c>
      <c r="C983">
        <v>416100</v>
      </c>
      <c r="D983">
        <v>51059416100</v>
      </c>
      <c r="E983">
        <v>4161</v>
      </c>
      <c r="F983" t="s">
        <v>2991</v>
      </c>
      <c r="G983" t="s">
        <v>47</v>
      </c>
      <c r="H983" t="s">
        <v>48</v>
      </c>
      <c r="I983">
        <v>5523615</v>
      </c>
      <c r="J983">
        <v>1896033</v>
      </c>
      <c r="K983">
        <v>51059416100</v>
      </c>
      <c r="L983">
        <v>416100</v>
      </c>
      <c r="M983">
        <v>0</v>
      </c>
      <c r="N983">
        <v>416100</v>
      </c>
      <c r="O983">
        <v>93.8</v>
      </c>
      <c r="P983">
        <v>5.7</v>
      </c>
      <c r="Q983">
        <v>0.6</v>
      </c>
      <c r="R983">
        <v>3703</v>
      </c>
      <c r="S983">
        <v>5.2999999999999999E-2</v>
      </c>
      <c r="T983">
        <v>1.9E-2</v>
      </c>
      <c r="U983">
        <v>159943</v>
      </c>
      <c r="V983">
        <v>8.5000000000000006E-2</v>
      </c>
      <c r="W983">
        <v>7.0999999999999994E-2</v>
      </c>
      <c r="X983">
        <v>0.92200000000000004</v>
      </c>
      <c r="Y983">
        <v>3.1E-2</v>
      </c>
      <c r="Z983">
        <v>114.907793</v>
      </c>
      <c r="AA983">
        <v>24130.63653</v>
      </c>
      <c r="AB983">
        <v>17352.273506000001</v>
      </c>
      <c r="AC983">
        <v>6778.3630240000002</v>
      </c>
      <c r="AD983">
        <v>58.989584999999998</v>
      </c>
      <c r="AE983">
        <v>3.1</v>
      </c>
      <c r="AF983">
        <v>114.79300000000001</v>
      </c>
      <c r="AG983">
        <v>17685.246703000001</v>
      </c>
      <c r="AH983">
        <v>6421.2832969999999</v>
      </c>
      <c r="AI983">
        <v>55.937933999999998</v>
      </c>
      <c r="AJ983">
        <v>1.8</v>
      </c>
      <c r="AK983">
        <v>11517.795459000001</v>
      </c>
      <c r="AL983">
        <v>1829.38</v>
      </c>
      <c r="AM983">
        <v>28.782914999999999</v>
      </c>
      <c r="AN983" t="s">
        <v>2992</v>
      </c>
      <c r="AO983" t="s">
        <v>2993</v>
      </c>
      <c r="AR983">
        <v>0</v>
      </c>
      <c r="AS983">
        <v>0</v>
      </c>
      <c r="AT983">
        <v>982</v>
      </c>
    </row>
    <row r="984" spans="1:46" x14ac:dyDescent="0.25">
      <c r="A984">
        <v>51</v>
      </c>
      <c r="B984">
        <v>59</v>
      </c>
      <c r="C984">
        <v>422101</v>
      </c>
      <c r="D984">
        <v>51059422101</v>
      </c>
      <c r="E984">
        <v>4221.01</v>
      </c>
      <c r="F984" t="s">
        <v>2994</v>
      </c>
      <c r="G984" t="s">
        <v>47</v>
      </c>
      <c r="H984" t="s">
        <v>48</v>
      </c>
      <c r="I984">
        <v>2435921</v>
      </c>
      <c r="J984">
        <v>31710</v>
      </c>
      <c r="K984">
        <v>51059422101</v>
      </c>
      <c r="L984">
        <v>422101</v>
      </c>
      <c r="M984">
        <v>0</v>
      </c>
      <c r="N984">
        <v>422101</v>
      </c>
      <c r="O984">
        <v>88</v>
      </c>
      <c r="P984">
        <v>12</v>
      </c>
      <c r="Q984">
        <v>0</v>
      </c>
      <c r="R984">
        <v>6516</v>
      </c>
      <c r="S984">
        <v>8.2000000000000003E-2</v>
      </c>
      <c r="T984">
        <v>3.5999999999999997E-2</v>
      </c>
      <c r="U984">
        <v>82769</v>
      </c>
      <c r="V984">
        <v>0.33200000000000002</v>
      </c>
      <c r="W984">
        <v>0.14699999999999999</v>
      </c>
      <c r="X984">
        <v>0.41899999999999998</v>
      </c>
      <c r="Y984">
        <v>0.13400000000000001</v>
      </c>
      <c r="Z984">
        <v>873.14400000000001</v>
      </c>
      <c r="AA984">
        <v>183360.24</v>
      </c>
      <c r="AB984">
        <v>129757.31122800001</v>
      </c>
      <c r="AC984">
        <v>53602.928771999999</v>
      </c>
      <c r="AD984">
        <v>61.390707999999997</v>
      </c>
      <c r="AE984">
        <v>13.4</v>
      </c>
      <c r="AF984">
        <v>874.01714400000003</v>
      </c>
      <c r="AG984">
        <v>122822.634825</v>
      </c>
      <c r="AH984">
        <v>60720.965414999999</v>
      </c>
      <c r="AI984">
        <v>69.473426000000003</v>
      </c>
      <c r="AJ984">
        <v>13.7</v>
      </c>
      <c r="AK984">
        <v>160583.01360999999</v>
      </c>
      <c r="AL984">
        <v>38476.61</v>
      </c>
      <c r="AM984">
        <v>40.591299999999997</v>
      </c>
      <c r="AN984" t="s">
        <v>2995</v>
      </c>
      <c r="AO984" t="s">
        <v>2996</v>
      </c>
      <c r="AR984">
        <v>0</v>
      </c>
      <c r="AS984">
        <v>0</v>
      </c>
      <c r="AT984">
        <v>983</v>
      </c>
    </row>
    <row r="985" spans="1:46" x14ac:dyDescent="0.25">
      <c r="A985">
        <v>24</v>
      </c>
      <c r="B985">
        <v>33</v>
      </c>
      <c r="C985">
        <v>801003</v>
      </c>
      <c r="D985">
        <v>24033801003</v>
      </c>
      <c r="E985">
        <v>8010.03</v>
      </c>
      <c r="F985" t="s">
        <v>2997</v>
      </c>
      <c r="G985" t="s">
        <v>47</v>
      </c>
      <c r="H985" t="s">
        <v>48</v>
      </c>
      <c r="I985">
        <v>61950088</v>
      </c>
      <c r="J985">
        <v>460346</v>
      </c>
      <c r="K985">
        <v>24033801003</v>
      </c>
      <c r="L985">
        <v>801003</v>
      </c>
      <c r="M985">
        <v>0</v>
      </c>
      <c r="N985">
        <v>801003</v>
      </c>
      <c r="O985">
        <v>92.3</v>
      </c>
      <c r="P985">
        <v>7</v>
      </c>
      <c r="Q985">
        <v>0.7</v>
      </c>
      <c r="R985">
        <v>4794</v>
      </c>
      <c r="S985">
        <v>0.09</v>
      </c>
      <c r="T985">
        <v>2.1000000000000001E-2</v>
      </c>
      <c r="U985">
        <v>100417</v>
      </c>
      <c r="V985">
        <v>0.60899999999999999</v>
      </c>
      <c r="W985">
        <v>6.7000000000000004E-2</v>
      </c>
      <c r="X985">
        <v>0.89400000000000002</v>
      </c>
      <c r="Y985">
        <v>0.11899999999999999</v>
      </c>
      <c r="Z985">
        <v>570.48599999999999</v>
      </c>
      <c r="AA985">
        <v>119802.06</v>
      </c>
      <c r="AB985">
        <v>111524.69983899999</v>
      </c>
      <c r="AC985">
        <v>8277.3601610000005</v>
      </c>
      <c r="AD985">
        <v>14.509313000000001</v>
      </c>
      <c r="AE985">
        <v>11.9</v>
      </c>
      <c r="AF985">
        <v>569.91551400000003</v>
      </c>
      <c r="AG985">
        <v>111458.20974599999</v>
      </c>
      <c r="AH985">
        <v>8224.0481940000009</v>
      </c>
      <c r="AI985">
        <v>14.430294</v>
      </c>
      <c r="AJ985">
        <v>12.5</v>
      </c>
      <c r="AK985">
        <v>81851.823057000001</v>
      </c>
      <c r="AL985">
        <v>29211.93</v>
      </c>
      <c r="AM985">
        <v>55.234085</v>
      </c>
      <c r="AN985" t="s">
        <v>2998</v>
      </c>
      <c r="AO985" t="s">
        <v>2999</v>
      </c>
      <c r="AR985">
        <v>0</v>
      </c>
      <c r="AS985">
        <v>0</v>
      </c>
      <c r="AT985">
        <v>984</v>
      </c>
    </row>
    <row r="986" spans="1:46" x14ac:dyDescent="0.25">
      <c r="A986">
        <v>51</v>
      </c>
      <c r="B986">
        <v>59</v>
      </c>
      <c r="C986">
        <v>422202</v>
      </c>
      <c r="D986">
        <v>51059422202</v>
      </c>
      <c r="E986">
        <v>4222.0200000000004</v>
      </c>
      <c r="F986" t="s">
        <v>3000</v>
      </c>
      <c r="G986" t="s">
        <v>47</v>
      </c>
      <c r="H986" t="s">
        <v>48</v>
      </c>
      <c r="I986">
        <v>8417335</v>
      </c>
      <c r="J986">
        <v>157587</v>
      </c>
      <c r="K986">
        <v>51059422202</v>
      </c>
      <c r="L986">
        <v>422202</v>
      </c>
      <c r="M986">
        <v>0</v>
      </c>
      <c r="N986">
        <v>422202</v>
      </c>
      <c r="O986">
        <v>89.6</v>
      </c>
      <c r="P986">
        <v>8.6999999999999993</v>
      </c>
      <c r="Q986">
        <v>1.7</v>
      </c>
      <c r="R986">
        <v>5654</v>
      </c>
      <c r="S986">
        <v>0.05</v>
      </c>
      <c r="T986">
        <v>3.4000000000000002E-2</v>
      </c>
      <c r="U986">
        <v>102179</v>
      </c>
      <c r="V986">
        <v>0.30499999999999999</v>
      </c>
      <c r="W986">
        <v>0.14299999999999999</v>
      </c>
      <c r="X986">
        <v>0.65800000000000003</v>
      </c>
      <c r="Y986">
        <v>8.5000000000000006E-2</v>
      </c>
      <c r="Z986">
        <v>480.59</v>
      </c>
      <c r="AA986">
        <v>100923.9</v>
      </c>
      <c r="AB986">
        <v>73957.324410999994</v>
      </c>
      <c r="AC986">
        <v>26966.575589</v>
      </c>
      <c r="AD986">
        <v>56.111395999999999</v>
      </c>
      <c r="AE986">
        <v>8.5</v>
      </c>
      <c r="AF986">
        <v>480.59</v>
      </c>
      <c r="AG986">
        <v>72715.635225000005</v>
      </c>
      <c r="AH986">
        <v>28208.264775</v>
      </c>
      <c r="AI986">
        <v>58.695072000000003</v>
      </c>
      <c r="AJ986">
        <v>8.3000000000000007</v>
      </c>
      <c r="AK986">
        <v>76964.386549999996</v>
      </c>
      <c r="AL986">
        <v>15710.92</v>
      </c>
      <c r="AM986">
        <v>35.600571000000002</v>
      </c>
      <c r="AN986" t="s">
        <v>3001</v>
      </c>
      <c r="AO986" t="s">
        <v>3002</v>
      </c>
      <c r="AR986">
        <v>0</v>
      </c>
      <c r="AS986">
        <v>0</v>
      </c>
      <c r="AT986">
        <v>985</v>
      </c>
    </row>
    <row r="987" spans="1:46" x14ac:dyDescent="0.25">
      <c r="A987">
        <v>51</v>
      </c>
      <c r="B987">
        <v>59</v>
      </c>
      <c r="C987">
        <v>416200</v>
      </c>
      <c r="D987">
        <v>51059416200</v>
      </c>
      <c r="E987">
        <v>4162</v>
      </c>
      <c r="F987" t="s">
        <v>3003</v>
      </c>
      <c r="G987" t="s">
        <v>47</v>
      </c>
      <c r="H987" t="s">
        <v>48</v>
      </c>
      <c r="I987">
        <v>18689288</v>
      </c>
      <c r="J987">
        <v>4357338</v>
      </c>
      <c r="K987">
        <v>51059416200</v>
      </c>
      <c r="L987">
        <v>416200</v>
      </c>
      <c r="M987">
        <v>0</v>
      </c>
      <c r="N987">
        <v>416200</v>
      </c>
      <c r="O987">
        <v>91.2</v>
      </c>
      <c r="P987">
        <v>7.4</v>
      </c>
      <c r="Q987">
        <v>1.3</v>
      </c>
      <c r="R987">
        <v>5513</v>
      </c>
      <c r="S987">
        <v>0.114</v>
      </c>
      <c r="T987">
        <v>2.7E-2</v>
      </c>
      <c r="U987">
        <v>70989</v>
      </c>
      <c r="V987">
        <v>0.25600000000000001</v>
      </c>
      <c r="W987">
        <v>0.155</v>
      </c>
      <c r="X987">
        <v>7.0000000000000001E-3</v>
      </c>
      <c r="Y987">
        <v>0.187</v>
      </c>
      <c r="Z987">
        <v>1029.900069</v>
      </c>
      <c r="AA987">
        <v>216279.01449</v>
      </c>
      <c r="AB987">
        <v>158544.73786600001</v>
      </c>
      <c r="AC987">
        <v>57734.276623999998</v>
      </c>
      <c r="AD987">
        <v>56.058135</v>
      </c>
      <c r="AE987">
        <v>18.7</v>
      </c>
      <c r="AF987">
        <v>1030.931</v>
      </c>
      <c r="AG987">
        <v>155838.87033899999</v>
      </c>
      <c r="AH987">
        <v>60656.639661000001</v>
      </c>
      <c r="AI987">
        <v>58.836759999999998</v>
      </c>
      <c r="AJ987">
        <v>0</v>
      </c>
      <c r="AK987">
        <v>0</v>
      </c>
      <c r="AL987">
        <v>0</v>
      </c>
      <c r="AM987">
        <v>0</v>
      </c>
      <c r="AN987" t="s">
        <v>3004</v>
      </c>
      <c r="AO987" t="s">
        <v>3005</v>
      </c>
      <c r="AR987">
        <v>0</v>
      </c>
      <c r="AS987">
        <v>0</v>
      </c>
      <c r="AT987">
        <v>986</v>
      </c>
    </row>
    <row r="988" spans="1:46" x14ac:dyDescent="0.25">
      <c r="A988">
        <v>51</v>
      </c>
      <c r="B988">
        <v>153</v>
      </c>
      <c r="C988">
        <v>901233</v>
      </c>
      <c r="D988">
        <v>51153901233</v>
      </c>
      <c r="E988">
        <v>9012.33</v>
      </c>
      <c r="F988" t="s">
        <v>3006</v>
      </c>
      <c r="G988" t="s">
        <v>47</v>
      </c>
      <c r="H988" t="s">
        <v>48</v>
      </c>
      <c r="I988">
        <v>15140766</v>
      </c>
      <c r="J988">
        <v>100199</v>
      </c>
      <c r="K988">
        <v>51153901233</v>
      </c>
      <c r="L988">
        <v>901233</v>
      </c>
      <c r="M988">
        <v>0</v>
      </c>
      <c r="N988">
        <v>901233</v>
      </c>
      <c r="O988">
        <v>98</v>
      </c>
      <c r="P988">
        <v>2</v>
      </c>
      <c r="Q988">
        <v>0</v>
      </c>
      <c r="R988">
        <v>6636</v>
      </c>
      <c r="S988">
        <v>4.8000000000000001E-2</v>
      </c>
      <c r="T988">
        <v>1.6E-2</v>
      </c>
      <c r="U988">
        <v>154231</v>
      </c>
      <c r="V988">
        <v>6.3E-2</v>
      </c>
      <c r="W988">
        <v>8.3000000000000004E-2</v>
      </c>
      <c r="X988">
        <v>0.98199999999999998</v>
      </c>
      <c r="Y988">
        <v>0.02</v>
      </c>
      <c r="Z988">
        <v>132.72</v>
      </c>
      <c r="AA988">
        <v>27871.200000000001</v>
      </c>
      <c r="AB988">
        <v>27492.698081999999</v>
      </c>
      <c r="AC988">
        <v>378.50191799999999</v>
      </c>
      <c r="AD988">
        <v>2.8518829999999999</v>
      </c>
      <c r="AE988">
        <v>2</v>
      </c>
      <c r="AF988">
        <v>132.72</v>
      </c>
      <c r="AG988">
        <v>27344.794151999999</v>
      </c>
      <c r="AH988">
        <v>526.40584799999999</v>
      </c>
      <c r="AI988">
        <v>3.9662890000000002</v>
      </c>
      <c r="AJ988">
        <v>2.9</v>
      </c>
      <c r="AK988">
        <v>35926.113534999997</v>
      </c>
      <c r="AL988">
        <v>8019.33</v>
      </c>
      <c r="AM988">
        <v>38.321575000000003</v>
      </c>
      <c r="AN988" t="s">
        <v>3007</v>
      </c>
      <c r="AO988" t="s">
        <v>3008</v>
      </c>
      <c r="AR988">
        <v>0</v>
      </c>
      <c r="AS988">
        <v>0</v>
      </c>
      <c r="AT988">
        <v>987</v>
      </c>
    </row>
    <row r="989" spans="1:46" x14ac:dyDescent="0.25">
      <c r="A989">
        <v>51</v>
      </c>
      <c r="B989">
        <v>59</v>
      </c>
      <c r="C989">
        <v>422102</v>
      </c>
      <c r="D989">
        <v>51059422102</v>
      </c>
      <c r="E989">
        <v>4221.0200000000004</v>
      </c>
      <c r="F989" t="s">
        <v>3009</v>
      </c>
      <c r="G989" t="s">
        <v>47</v>
      </c>
      <c r="H989" t="s">
        <v>48</v>
      </c>
      <c r="I989">
        <v>6708279</v>
      </c>
      <c r="J989">
        <v>115465</v>
      </c>
      <c r="K989">
        <v>51059422102</v>
      </c>
      <c r="L989">
        <v>422102</v>
      </c>
      <c r="M989">
        <v>0</v>
      </c>
      <c r="N989">
        <v>422102</v>
      </c>
      <c r="O989">
        <v>86.8</v>
      </c>
      <c r="P989">
        <v>7.1</v>
      </c>
      <c r="Q989">
        <v>6.1</v>
      </c>
      <c r="R989">
        <v>6676</v>
      </c>
      <c r="S989">
        <v>0.104</v>
      </c>
      <c r="T989">
        <v>2.5000000000000001E-2</v>
      </c>
      <c r="U989">
        <v>78971</v>
      </c>
      <c r="V989">
        <v>0.45700000000000002</v>
      </c>
      <c r="W989">
        <v>0.17100000000000001</v>
      </c>
      <c r="X989">
        <v>0.68899999999999995</v>
      </c>
      <c r="Y989">
        <v>0.124</v>
      </c>
      <c r="Z989">
        <v>827.82399999999996</v>
      </c>
      <c r="AA989">
        <v>173843.04</v>
      </c>
      <c r="AB989">
        <v>120661.42946299999</v>
      </c>
      <c r="AC989">
        <v>53181.610537</v>
      </c>
      <c r="AD989">
        <v>64.242654000000002</v>
      </c>
      <c r="AE989">
        <v>12.4</v>
      </c>
      <c r="AF989">
        <v>827.82399999999996</v>
      </c>
      <c r="AG989">
        <v>118045.341105</v>
      </c>
      <c r="AH989">
        <v>55797.698895000001</v>
      </c>
      <c r="AI989">
        <v>67.402851999999996</v>
      </c>
      <c r="AJ989">
        <v>12.5</v>
      </c>
      <c r="AK989">
        <v>130526.43953600001</v>
      </c>
      <c r="AL989">
        <v>30779.81</v>
      </c>
      <c r="AM989">
        <v>40.071353999999999</v>
      </c>
      <c r="AN989" t="s">
        <v>3010</v>
      </c>
      <c r="AO989" t="s">
        <v>3011</v>
      </c>
      <c r="AR989">
        <v>0</v>
      </c>
      <c r="AS989">
        <v>0</v>
      </c>
      <c r="AT989">
        <v>988</v>
      </c>
    </row>
    <row r="990" spans="1:46" x14ac:dyDescent="0.25">
      <c r="A990">
        <v>51</v>
      </c>
      <c r="B990">
        <v>153</v>
      </c>
      <c r="C990">
        <v>901222</v>
      </c>
      <c r="D990">
        <v>51153901222</v>
      </c>
      <c r="E990">
        <v>9012.2199999999993</v>
      </c>
      <c r="F990" t="s">
        <v>3012</v>
      </c>
      <c r="G990" t="s">
        <v>47</v>
      </c>
      <c r="H990" t="s">
        <v>48</v>
      </c>
      <c r="I990">
        <v>1119123</v>
      </c>
      <c r="J990">
        <v>105138</v>
      </c>
      <c r="K990">
        <v>51153901222</v>
      </c>
      <c r="L990">
        <v>901222</v>
      </c>
      <c r="M990">
        <v>0</v>
      </c>
      <c r="N990">
        <v>901222</v>
      </c>
      <c r="O990">
        <v>91.8</v>
      </c>
      <c r="P990">
        <v>7.7</v>
      </c>
      <c r="Q990">
        <v>0.4</v>
      </c>
      <c r="R990">
        <v>2779</v>
      </c>
      <c r="S990">
        <v>2.8000000000000001E-2</v>
      </c>
      <c r="T990">
        <v>1.0999999999999999E-2</v>
      </c>
      <c r="U990">
        <v>94767</v>
      </c>
      <c r="V990">
        <v>0.17199999999999999</v>
      </c>
      <c r="W990">
        <v>0.14499999999999999</v>
      </c>
      <c r="X990">
        <v>0.82399999999999995</v>
      </c>
      <c r="Y990">
        <v>4.3999999999999997E-2</v>
      </c>
      <c r="Z990">
        <v>122.153724</v>
      </c>
      <c r="AA990">
        <v>25652.282039999998</v>
      </c>
      <c r="AB990">
        <v>19744.232918000002</v>
      </c>
      <c r="AC990">
        <v>5908.0491220000004</v>
      </c>
      <c r="AD990">
        <v>48.365690000000001</v>
      </c>
      <c r="AE990">
        <v>4.4000000000000004</v>
      </c>
      <c r="AF990">
        <v>122.153724</v>
      </c>
      <c r="AG990">
        <v>18392.484431000001</v>
      </c>
      <c r="AH990">
        <v>7259.7976090000002</v>
      </c>
      <c r="AI990">
        <v>59.431652</v>
      </c>
      <c r="AJ990">
        <v>5.2</v>
      </c>
      <c r="AK990">
        <v>25084.313212000001</v>
      </c>
      <c r="AL990">
        <v>5306.05</v>
      </c>
      <c r="AM990">
        <v>36.665239</v>
      </c>
      <c r="AN990" t="s">
        <v>3013</v>
      </c>
      <c r="AO990" t="s">
        <v>3014</v>
      </c>
      <c r="AR990">
        <v>0</v>
      </c>
      <c r="AS990">
        <v>0</v>
      </c>
      <c r="AT990">
        <v>989</v>
      </c>
    </row>
    <row r="991" spans="1:46" x14ac:dyDescent="0.25">
      <c r="A991">
        <v>51</v>
      </c>
      <c r="B991">
        <v>153</v>
      </c>
      <c r="C991">
        <v>901221</v>
      </c>
      <c r="D991">
        <v>51153901221</v>
      </c>
      <c r="E991">
        <v>9012.2099999999991</v>
      </c>
      <c r="F991" t="s">
        <v>3015</v>
      </c>
      <c r="G991" t="s">
        <v>47</v>
      </c>
      <c r="H991" t="s">
        <v>48</v>
      </c>
      <c r="I991">
        <v>2313094</v>
      </c>
      <c r="J991">
        <v>176259</v>
      </c>
      <c r="K991">
        <v>51153901221</v>
      </c>
      <c r="L991">
        <v>901221</v>
      </c>
      <c r="M991">
        <v>0</v>
      </c>
      <c r="N991">
        <v>901221</v>
      </c>
      <c r="O991">
        <v>93.6</v>
      </c>
      <c r="P991">
        <v>6</v>
      </c>
      <c r="Q991">
        <v>0.4</v>
      </c>
      <c r="R991">
        <v>5289</v>
      </c>
      <c r="S991">
        <v>6.8000000000000005E-2</v>
      </c>
      <c r="T991">
        <v>4.4999999999999998E-2</v>
      </c>
      <c r="U991">
        <v>100673</v>
      </c>
      <c r="V991">
        <v>0.24399999999999999</v>
      </c>
      <c r="W991">
        <v>0.22</v>
      </c>
      <c r="X991">
        <v>0.65600000000000003</v>
      </c>
      <c r="Y991">
        <v>8.1000000000000003E-2</v>
      </c>
      <c r="Z991">
        <v>428.40899999999999</v>
      </c>
      <c r="AA991">
        <v>89965.89</v>
      </c>
      <c r="AB991">
        <v>76311.424153999993</v>
      </c>
      <c r="AC991">
        <v>13654.465845999999</v>
      </c>
      <c r="AD991">
        <v>31.872499999999999</v>
      </c>
      <c r="AE991">
        <v>8.1</v>
      </c>
      <c r="AF991">
        <v>428.40899999999999</v>
      </c>
      <c r="AG991">
        <v>74378.019872000004</v>
      </c>
      <c r="AH991">
        <v>15587.870128</v>
      </c>
      <c r="AI991">
        <v>36.385486999999998</v>
      </c>
      <c r="AJ991">
        <v>9</v>
      </c>
      <c r="AK991">
        <v>83404.049880000006</v>
      </c>
      <c r="AL991">
        <v>14157.75</v>
      </c>
      <c r="AM991">
        <v>30.474299999999999</v>
      </c>
      <c r="AN991" t="s">
        <v>3016</v>
      </c>
      <c r="AO991" t="s">
        <v>3017</v>
      </c>
      <c r="AR991">
        <v>0</v>
      </c>
      <c r="AS991">
        <v>0</v>
      </c>
      <c r="AT991">
        <v>990</v>
      </c>
    </row>
    <row r="992" spans="1:46" x14ac:dyDescent="0.25">
      <c r="A992">
        <v>51</v>
      </c>
      <c r="B992">
        <v>153</v>
      </c>
      <c r="C992">
        <v>901306</v>
      </c>
      <c r="D992">
        <v>51153901306</v>
      </c>
      <c r="E992">
        <v>9013.06</v>
      </c>
      <c r="F992" t="s">
        <v>3018</v>
      </c>
      <c r="G992" t="s">
        <v>47</v>
      </c>
      <c r="H992" t="s">
        <v>48</v>
      </c>
      <c r="I992">
        <v>31925419</v>
      </c>
      <c r="J992">
        <v>590276</v>
      </c>
      <c r="K992">
        <v>51153901306</v>
      </c>
      <c r="L992">
        <v>901306</v>
      </c>
      <c r="M992">
        <v>0</v>
      </c>
      <c r="N992">
        <v>901306</v>
      </c>
      <c r="O992">
        <v>93.7</v>
      </c>
      <c r="P992">
        <v>6.2</v>
      </c>
      <c r="Q992">
        <v>0.2</v>
      </c>
      <c r="R992">
        <v>5696</v>
      </c>
      <c r="S992">
        <v>3.5000000000000003E-2</v>
      </c>
      <c r="T992">
        <v>6.8000000000000005E-2</v>
      </c>
      <c r="U992">
        <v>133272</v>
      </c>
      <c r="V992">
        <v>0.186</v>
      </c>
      <c r="W992">
        <v>9.8000000000000004E-2</v>
      </c>
      <c r="X992">
        <v>0.93500000000000005</v>
      </c>
      <c r="Y992">
        <v>4.2000000000000003E-2</v>
      </c>
      <c r="Z992">
        <v>239.47123199999999</v>
      </c>
      <c r="AA992">
        <v>50288.958720000002</v>
      </c>
      <c r="AB992">
        <v>50288.958720000002</v>
      </c>
      <c r="AC992">
        <v>0</v>
      </c>
      <c r="AD992">
        <v>0</v>
      </c>
      <c r="AE992">
        <v>4.2</v>
      </c>
      <c r="AF992">
        <v>239.232</v>
      </c>
      <c r="AG992">
        <v>50238.720000000001</v>
      </c>
      <c r="AH992">
        <v>0</v>
      </c>
      <c r="AI992">
        <v>0</v>
      </c>
      <c r="AJ992">
        <v>3.9</v>
      </c>
      <c r="AK992">
        <v>35611.879747999999</v>
      </c>
      <c r="AL992">
        <v>9277.51</v>
      </c>
      <c r="AM992">
        <v>43.401729000000003</v>
      </c>
      <c r="AN992" t="s">
        <v>3019</v>
      </c>
      <c r="AO992" t="s">
        <v>3020</v>
      </c>
      <c r="AR992">
        <v>0</v>
      </c>
      <c r="AS992">
        <v>0</v>
      </c>
      <c r="AT992">
        <v>991</v>
      </c>
    </row>
    <row r="993" spans="1:46" x14ac:dyDescent="0.25">
      <c r="A993">
        <v>51</v>
      </c>
      <c r="B993">
        <v>153</v>
      </c>
      <c r="C993">
        <v>901223</v>
      </c>
      <c r="D993">
        <v>51153901223</v>
      </c>
      <c r="E993">
        <v>9012.23</v>
      </c>
      <c r="F993" t="s">
        <v>3021</v>
      </c>
      <c r="G993" t="s">
        <v>47</v>
      </c>
      <c r="H993" t="s">
        <v>48</v>
      </c>
      <c r="I993">
        <v>3568479</v>
      </c>
      <c r="J993">
        <v>311279</v>
      </c>
      <c r="K993">
        <v>51153901223</v>
      </c>
      <c r="L993">
        <v>901223</v>
      </c>
      <c r="M993">
        <v>0</v>
      </c>
      <c r="N993">
        <v>901223</v>
      </c>
      <c r="O993">
        <v>92.1</v>
      </c>
      <c r="P993">
        <v>7.1</v>
      </c>
      <c r="Q993">
        <v>0.9</v>
      </c>
      <c r="R993">
        <v>6218</v>
      </c>
      <c r="S993">
        <v>8.4000000000000005E-2</v>
      </c>
      <c r="T993">
        <v>6.7000000000000004E-2</v>
      </c>
      <c r="U993">
        <v>90582</v>
      </c>
      <c r="V993">
        <v>0.23100000000000001</v>
      </c>
      <c r="W993">
        <v>0.16800000000000001</v>
      </c>
      <c r="X993">
        <v>0.82199999999999995</v>
      </c>
      <c r="Y993">
        <v>8.5999999999999993E-2</v>
      </c>
      <c r="Z993">
        <v>535.28274799999997</v>
      </c>
      <c r="AA993">
        <v>112409.37708000001</v>
      </c>
      <c r="AB993">
        <v>82632.230326999997</v>
      </c>
      <c r="AC993">
        <v>29777.146753000001</v>
      </c>
      <c r="AD993">
        <v>55.628818000000003</v>
      </c>
      <c r="AE993">
        <v>8.6</v>
      </c>
      <c r="AF993">
        <v>534.74800000000005</v>
      </c>
      <c r="AG993">
        <v>80541.472404999993</v>
      </c>
      <c r="AH993">
        <v>31755.607595000001</v>
      </c>
      <c r="AI993">
        <v>59.384247999999999</v>
      </c>
      <c r="AJ993">
        <v>6.8</v>
      </c>
      <c r="AK993">
        <v>72112.828328000003</v>
      </c>
      <c r="AL993">
        <v>15123.69</v>
      </c>
      <c r="AM993">
        <v>36.406486999999998</v>
      </c>
      <c r="AN993" t="s">
        <v>3022</v>
      </c>
      <c r="AO993" t="s">
        <v>3023</v>
      </c>
      <c r="AR993">
        <v>0</v>
      </c>
      <c r="AS993">
        <v>0</v>
      </c>
      <c r="AT993">
        <v>992</v>
      </c>
    </row>
    <row r="994" spans="1:46" x14ac:dyDescent="0.25">
      <c r="A994">
        <v>24</v>
      </c>
      <c r="B994">
        <v>33</v>
      </c>
      <c r="C994">
        <v>801302</v>
      </c>
      <c r="D994">
        <v>24033801302</v>
      </c>
      <c r="E994">
        <v>8013.02</v>
      </c>
      <c r="F994" t="s">
        <v>3024</v>
      </c>
      <c r="G994" t="s">
        <v>47</v>
      </c>
      <c r="H994" t="s">
        <v>48</v>
      </c>
      <c r="I994">
        <v>28209445</v>
      </c>
      <c r="J994">
        <v>3439816</v>
      </c>
      <c r="K994">
        <v>24033801302</v>
      </c>
      <c r="L994">
        <v>801302</v>
      </c>
      <c r="M994">
        <v>0</v>
      </c>
      <c r="N994">
        <v>801302</v>
      </c>
      <c r="O994">
        <v>91.1</v>
      </c>
      <c r="P994">
        <v>7.5</v>
      </c>
      <c r="Q994">
        <v>1.4</v>
      </c>
      <c r="R994">
        <v>2492</v>
      </c>
      <c r="S994">
        <v>6.8000000000000005E-2</v>
      </c>
      <c r="T994">
        <v>1.7999999999999999E-2</v>
      </c>
      <c r="U994">
        <v>108287</v>
      </c>
      <c r="V994">
        <v>0.499</v>
      </c>
      <c r="W994">
        <v>2.8000000000000001E-2</v>
      </c>
      <c r="X994">
        <v>0.91300000000000003</v>
      </c>
      <c r="Y994">
        <v>9.9000000000000005E-2</v>
      </c>
      <c r="Z994">
        <v>246.708</v>
      </c>
      <c r="AA994">
        <v>51808.68</v>
      </c>
      <c r="AB994">
        <v>44710.320997000003</v>
      </c>
      <c r="AC994">
        <v>7098.3590029999996</v>
      </c>
      <c r="AD994">
        <v>28.772310000000001</v>
      </c>
      <c r="AE994">
        <v>9.9</v>
      </c>
      <c r="AF994">
        <v>246.95470800000001</v>
      </c>
      <c r="AG994">
        <v>43383.490236999998</v>
      </c>
      <c r="AH994">
        <v>8476.9984430000004</v>
      </c>
      <c r="AI994">
        <v>34.326126000000002</v>
      </c>
      <c r="AJ994">
        <v>8.1999999999999993</v>
      </c>
      <c r="AK994">
        <v>42307.809371000003</v>
      </c>
      <c r="AL994">
        <v>4427.2700000000004</v>
      </c>
      <c r="AM994">
        <v>19.893554000000002</v>
      </c>
      <c r="AN994" t="s">
        <v>3025</v>
      </c>
      <c r="AO994" t="s">
        <v>3026</v>
      </c>
      <c r="AR994">
        <v>0</v>
      </c>
      <c r="AS994">
        <v>0</v>
      </c>
      <c r="AT994">
        <v>993</v>
      </c>
    </row>
    <row r="995" spans="1:46" x14ac:dyDescent="0.25">
      <c r="A995">
        <v>51</v>
      </c>
      <c r="B995">
        <v>59</v>
      </c>
      <c r="C995">
        <v>416300</v>
      </c>
      <c r="D995">
        <v>51059416300</v>
      </c>
      <c r="E995">
        <v>4163</v>
      </c>
      <c r="F995" t="s">
        <v>3027</v>
      </c>
      <c r="G995" t="s">
        <v>47</v>
      </c>
      <c r="H995" t="s">
        <v>48</v>
      </c>
      <c r="I995">
        <v>35832418</v>
      </c>
      <c r="J995">
        <v>15985874</v>
      </c>
      <c r="K995">
        <v>51059416300</v>
      </c>
      <c r="L995">
        <v>416300</v>
      </c>
      <c r="M995">
        <v>0</v>
      </c>
      <c r="N995">
        <v>416300</v>
      </c>
      <c r="O995">
        <v>92.8</v>
      </c>
      <c r="P995">
        <v>5.6</v>
      </c>
      <c r="Q995">
        <v>1.6</v>
      </c>
      <c r="R995">
        <v>1939</v>
      </c>
      <c r="S995">
        <v>1.6E-2</v>
      </c>
      <c r="T995">
        <v>5.8000000000000003E-2</v>
      </c>
      <c r="U995">
        <v>146042</v>
      </c>
      <c r="V995">
        <v>9.6000000000000002E-2</v>
      </c>
      <c r="W995">
        <v>4.7E-2</v>
      </c>
      <c r="X995">
        <v>0.93600000000000005</v>
      </c>
      <c r="Y995">
        <v>2.5999999999999999E-2</v>
      </c>
      <c r="Z995">
        <v>50.414000000000001</v>
      </c>
      <c r="AA995">
        <v>10586.94</v>
      </c>
      <c r="AB995">
        <v>7505.8378430000002</v>
      </c>
      <c r="AC995">
        <v>3081.1021569999998</v>
      </c>
      <c r="AD995">
        <v>61.116002999999999</v>
      </c>
      <c r="AE995">
        <v>2.6</v>
      </c>
      <c r="AF995">
        <v>50.414000000000001</v>
      </c>
      <c r="AG995">
        <v>7397.1522750000004</v>
      </c>
      <c r="AH995">
        <v>3189.7877250000001</v>
      </c>
      <c r="AI995">
        <v>63.271863000000003</v>
      </c>
      <c r="AJ995">
        <v>6</v>
      </c>
      <c r="AK995">
        <v>22298.515103000002</v>
      </c>
      <c r="AL995">
        <v>4577.28</v>
      </c>
      <c r="AM995">
        <v>35.765627000000002</v>
      </c>
      <c r="AN995" t="s">
        <v>3028</v>
      </c>
      <c r="AO995" t="s">
        <v>3029</v>
      </c>
      <c r="AR995">
        <v>0</v>
      </c>
      <c r="AS995">
        <v>0</v>
      </c>
      <c r="AT995">
        <v>994</v>
      </c>
    </row>
    <row r="996" spans="1:46" x14ac:dyDescent="0.25">
      <c r="A996">
        <v>51</v>
      </c>
      <c r="B996">
        <v>153</v>
      </c>
      <c r="C996">
        <v>901236</v>
      </c>
      <c r="D996">
        <v>51153901236</v>
      </c>
      <c r="E996">
        <v>9012.36</v>
      </c>
      <c r="F996" t="s">
        <v>3030</v>
      </c>
      <c r="G996" t="s">
        <v>47</v>
      </c>
      <c r="H996" t="s">
        <v>48</v>
      </c>
      <c r="I996">
        <v>5030952</v>
      </c>
      <c r="J996">
        <v>22130</v>
      </c>
      <c r="K996">
        <v>51153901236</v>
      </c>
      <c r="L996">
        <v>901236</v>
      </c>
      <c r="M996">
        <v>0</v>
      </c>
      <c r="N996">
        <v>901236</v>
      </c>
      <c r="O996">
        <v>86.9</v>
      </c>
      <c r="P996">
        <v>11.9</v>
      </c>
      <c r="Q996">
        <v>1.2</v>
      </c>
      <c r="R996">
        <v>4813</v>
      </c>
      <c r="S996">
        <v>3.7999999999999999E-2</v>
      </c>
      <c r="T996">
        <v>5.2999999999999999E-2</v>
      </c>
      <c r="U996">
        <v>141307</v>
      </c>
      <c r="V996">
        <v>0.22700000000000001</v>
      </c>
      <c r="W996">
        <v>0.11799999999999999</v>
      </c>
      <c r="X996">
        <v>0.76800000000000002</v>
      </c>
      <c r="Y996">
        <v>5.6000000000000001E-2</v>
      </c>
      <c r="Z996">
        <v>269.52800000000002</v>
      </c>
      <c r="AA996">
        <v>56600.88</v>
      </c>
      <c r="AB996">
        <v>50193.178163999997</v>
      </c>
      <c r="AC996">
        <v>6407.7018360000002</v>
      </c>
      <c r="AD996">
        <v>23.773789000000001</v>
      </c>
      <c r="AE996">
        <v>5.6</v>
      </c>
      <c r="AF996">
        <v>269.25847199999998</v>
      </c>
      <c r="AG996">
        <v>49005.812284</v>
      </c>
      <c r="AH996">
        <v>7538.4668359999996</v>
      </c>
      <c r="AI996">
        <v>27.997139000000001</v>
      </c>
      <c r="AJ996">
        <v>6.5</v>
      </c>
      <c r="AK996">
        <v>50139.555039999999</v>
      </c>
      <c r="AL996">
        <v>9524.6</v>
      </c>
      <c r="AM996">
        <v>33.523733</v>
      </c>
      <c r="AN996" t="s">
        <v>3031</v>
      </c>
      <c r="AO996" t="s">
        <v>3032</v>
      </c>
      <c r="AR996">
        <v>0</v>
      </c>
      <c r="AS996">
        <v>0</v>
      </c>
      <c r="AT996">
        <v>995</v>
      </c>
    </row>
    <row r="997" spans="1:46" x14ac:dyDescent="0.25">
      <c r="A997">
        <v>51</v>
      </c>
      <c r="B997">
        <v>153</v>
      </c>
      <c r="C997">
        <v>901208</v>
      </c>
      <c r="D997">
        <v>51153901208</v>
      </c>
      <c r="E997">
        <v>9012.08</v>
      </c>
      <c r="F997" t="s">
        <v>3033</v>
      </c>
      <c r="G997" t="s">
        <v>47</v>
      </c>
      <c r="H997" t="s">
        <v>48</v>
      </c>
      <c r="I997">
        <v>2513979</v>
      </c>
      <c r="J997">
        <v>139028</v>
      </c>
      <c r="K997">
        <v>51153901208</v>
      </c>
      <c r="L997">
        <v>901208</v>
      </c>
      <c r="M997">
        <v>0</v>
      </c>
      <c r="N997">
        <v>901208</v>
      </c>
      <c r="O997">
        <v>95.5</v>
      </c>
      <c r="P997">
        <v>3.7</v>
      </c>
      <c r="Q997">
        <v>0.8</v>
      </c>
      <c r="R997">
        <v>2982</v>
      </c>
      <c r="S997">
        <v>6.4000000000000001E-2</v>
      </c>
      <c r="T997">
        <v>0.05</v>
      </c>
      <c r="U997">
        <v>94783</v>
      </c>
      <c r="V997">
        <v>0.26800000000000002</v>
      </c>
      <c r="W997">
        <v>0.107</v>
      </c>
      <c r="X997">
        <v>0.76800000000000002</v>
      </c>
      <c r="Y997">
        <v>8.7999999999999995E-2</v>
      </c>
      <c r="Z997">
        <v>262.416</v>
      </c>
      <c r="AA997">
        <v>55107.360000000001</v>
      </c>
      <c r="AB997">
        <v>39869.180925000001</v>
      </c>
      <c r="AC997">
        <v>15238.179075</v>
      </c>
      <c r="AD997">
        <v>58.068787999999998</v>
      </c>
      <c r="AE997">
        <v>8.8000000000000007</v>
      </c>
      <c r="AF997">
        <v>262.67841600000003</v>
      </c>
      <c r="AG997">
        <v>39221.199274999999</v>
      </c>
      <c r="AH997">
        <v>15941.268085</v>
      </c>
      <c r="AI997">
        <v>60.687392000000003</v>
      </c>
      <c r="AJ997">
        <v>8.5</v>
      </c>
      <c r="AK997">
        <v>44213.319241999998</v>
      </c>
      <c r="AL997">
        <v>9229.58</v>
      </c>
      <c r="AM997">
        <v>36.266967999999999</v>
      </c>
      <c r="AN997" t="s">
        <v>3034</v>
      </c>
      <c r="AO997" t="s">
        <v>3035</v>
      </c>
      <c r="AR997">
        <v>0</v>
      </c>
      <c r="AS997">
        <v>0</v>
      </c>
      <c r="AT997">
        <v>996</v>
      </c>
    </row>
    <row r="998" spans="1:46" x14ac:dyDescent="0.25">
      <c r="A998">
        <v>51</v>
      </c>
      <c r="B998">
        <v>153</v>
      </c>
      <c r="C998">
        <v>901237</v>
      </c>
      <c r="D998">
        <v>51153901237</v>
      </c>
      <c r="E998">
        <v>9012.3700000000008</v>
      </c>
      <c r="F998" t="s">
        <v>3036</v>
      </c>
      <c r="G998" t="s">
        <v>47</v>
      </c>
      <c r="H998" t="s">
        <v>48</v>
      </c>
      <c r="I998">
        <v>910169</v>
      </c>
      <c r="J998">
        <v>0</v>
      </c>
      <c r="K998">
        <v>51153901237</v>
      </c>
      <c r="L998">
        <v>901237</v>
      </c>
      <c r="M998">
        <v>0</v>
      </c>
      <c r="N998">
        <v>901237</v>
      </c>
      <c r="O998">
        <v>87.2</v>
      </c>
      <c r="P998">
        <v>12.5</v>
      </c>
      <c r="Q998">
        <v>0.2</v>
      </c>
      <c r="R998">
        <v>3613</v>
      </c>
      <c r="S998">
        <v>3.6999999999999998E-2</v>
      </c>
      <c r="T998">
        <v>5.7000000000000002E-2</v>
      </c>
      <c r="U998">
        <v>83438</v>
      </c>
      <c r="V998">
        <v>0.4</v>
      </c>
      <c r="W998">
        <v>8.8999999999999996E-2</v>
      </c>
      <c r="X998">
        <v>0.69099999999999995</v>
      </c>
      <c r="Y998">
        <v>0.10100000000000001</v>
      </c>
      <c r="Z998">
        <v>364.54808700000001</v>
      </c>
      <c r="AA998">
        <v>76555.098270000002</v>
      </c>
      <c r="AB998">
        <v>65643.552228</v>
      </c>
      <c r="AC998">
        <v>10911.546042</v>
      </c>
      <c r="AD998">
        <v>29.931705999999998</v>
      </c>
      <c r="AE998">
        <v>10.1</v>
      </c>
      <c r="AF998">
        <v>364.91300000000001</v>
      </c>
      <c r="AG998">
        <v>64045.535376</v>
      </c>
      <c r="AH998">
        <v>12586.194624</v>
      </c>
      <c r="AI998">
        <v>34.490946000000001</v>
      </c>
      <c r="AJ998">
        <v>11.1</v>
      </c>
      <c r="AK998">
        <v>63275.381173000002</v>
      </c>
      <c r="AL998">
        <v>13484.45</v>
      </c>
      <c r="AM998">
        <v>36.890835000000003</v>
      </c>
      <c r="AN998" t="s">
        <v>3037</v>
      </c>
      <c r="AO998" t="s">
        <v>3038</v>
      </c>
      <c r="AR998">
        <v>0</v>
      </c>
      <c r="AS998">
        <v>0</v>
      </c>
      <c r="AT998">
        <v>997</v>
      </c>
    </row>
    <row r="999" spans="1:46" x14ac:dyDescent="0.25">
      <c r="A999">
        <v>24</v>
      </c>
      <c r="B999">
        <v>33</v>
      </c>
      <c r="C999">
        <v>801310</v>
      </c>
      <c r="D999">
        <v>24033801310</v>
      </c>
      <c r="E999">
        <v>8013.1</v>
      </c>
      <c r="F999" t="s">
        <v>3039</v>
      </c>
      <c r="G999" t="s">
        <v>47</v>
      </c>
      <c r="H999" t="s">
        <v>48</v>
      </c>
      <c r="I999">
        <v>25327074</v>
      </c>
      <c r="J999">
        <v>91218</v>
      </c>
      <c r="K999">
        <v>24033801310</v>
      </c>
      <c r="L999">
        <v>801310</v>
      </c>
      <c r="M999">
        <v>0</v>
      </c>
      <c r="N999">
        <v>801310</v>
      </c>
      <c r="O999">
        <v>88.8</v>
      </c>
      <c r="P999">
        <v>10</v>
      </c>
      <c r="Q999">
        <v>1.3</v>
      </c>
      <c r="R999">
        <v>6156</v>
      </c>
      <c r="S999">
        <v>7.1999999999999995E-2</v>
      </c>
      <c r="T999">
        <v>1.4999999999999999E-2</v>
      </c>
      <c r="U999">
        <v>135208</v>
      </c>
      <c r="V999">
        <v>0.78800000000000003</v>
      </c>
      <c r="W999">
        <v>3.5999999999999997E-2</v>
      </c>
      <c r="X999">
        <v>0.95299999999999996</v>
      </c>
      <c r="Y999">
        <v>0.112</v>
      </c>
      <c r="Z999">
        <v>690.161472</v>
      </c>
      <c r="AA999">
        <v>144933.90912</v>
      </c>
      <c r="AB999">
        <v>118955.84146</v>
      </c>
      <c r="AC999">
        <v>25978.067660000001</v>
      </c>
      <c r="AD999">
        <v>37.640565000000002</v>
      </c>
      <c r="AE999">
        <v>11.2</v>
      </c>
      <c r="AF999">
        <v>688.78252799999996</v>
      </c>
      <c r="AG999">
        <v>112513.992293</v>
      </c>
      <c r="AH999">
        <v>32130.338586999998</v>
      </c>
      <c r="AI999">
        <v>46.648015999999998</v>
      </c>
      <c r="AJ999">
        <v>10</v>
      </c>
      <c r="AK999">
        <v>107600.633378</v>
      </c>
      <c r="AL999">
        <v>16593.37</v>
      </c>
      <c r="AM999">
        <v>28.057772</v>
      </c>
      <c r="AN999" t="s">
        <v>3040</v>
      </c>
      <c r="AO999" t="s">
        <v>3041</v>
      </c>
      <c r="AR999">
        <v>0</v>
      </c>
      <c r="AS999">
        <v>0</v>
      </c>
      <c r="AT999">
        <v>998</v>
      </c>
    </row>
    <row r="1000" spans="1:46" x14ac:dyDescent="0.25">
      <c r="A1000">
        <v>51</v>
      </c>
      <c r="B1000">
        <v>153</v>
      </c>
      <c r="C1000">
        <v>900300</v>
      </c>
      <c r="D1000">
        <v>51153900300</v>
      </c>
      <c r="E1000">
        <v>9003</v>
      </c>
      <c r="F1000" t="s">
        <v>3042</v>
      </c>
      <c r="G1000" t="s">
        <v>47</v>
      </c>
      <c r="H1000" t="s">
        <v>48</v>
      </c>
      <c r="I1000">
        <v>5404428</v>
      </c>
      <c r="J1000">
        <v>161419</v>
      </c>
      <c r="K1000">
        <v>51153900300</v>
      </c>
      <c r="L1000">
        <v>900300</v>
      </c>
      <c r="M1000">
        <v>0</v>
      </c>
      <c r="N1000">
        <v>900300</v>
      </c>
      <c r="O1000">
        <v>95.5</v>
      </c>
      <c r="P1000">
        <v>4.2</v>
      </c>
      <c r="Q1000">
        <v>0.3</v>
      </c>
      <c r="R1000">
        <v>7873</v>
      </c>
      <c r="S1000">
        <v>6.9000000000000006E-2</v>
      </c>
      <c r="T1000">
        <v>3.6999999999999998E-2</v>
      </c>
      <c r="U1000">
        <v>74124</v>
      </c>
      <c r="V1000">
        <v>0.27200000000000002</v>
      </c>
      <c r="W1000">
        <v>0.23</v>
      </c>
      <c r="X1000">
        <v>0.54700000000000004</v>
      </c>
      <c r="Y1000">
        <v>0.1</v>
      </c>
      <c r="Z1000">
        <v>787.3</v>
      </c>
      <c r="AA1000">
        <v>165333</v>
      </c>
      <c r="AB1000">
        <v>119762.99041300001</v>
      </c>
      <c r="AC1000">
        <v>45570.009587</v>
      </c>
      <c r="AD1000">
        <v>57.881379000000003</v>
      </c>
      <c r="AE1000">
        <v>10</v>
      </c>
      <c r="AF1000">
        <v>786.5127</v>
      </c>
      <c r="AG1000">
        <v>116794.430836</v>
      </c>
      <c r="AH1000">
        <v>48373.236164000002</v>
      </c>
      <c r="AI1000">
        <v>61.503439</v>
      </c>
      <c r="AJ1000">
        <v>10</v>
      </c>
      <c r="AK1000">
        <v>133897.982235</v>
      </c>
      <c r="AL1000">
        <v>27949.02</v>
      </c>
      <c r="AM1000">
        <v>36.26446</v>
      </c>
      <c r="AN1000" t="s">
        <v>3043</v>
      </c>
      <c r="AO1000" t="s">
        <v>3044</v>
      </c>
      <c r="AR1000">
        <v>0</v>
      </c>
      <c r="AS1000">
        <v>0</v>
      </c>
      <c r="AT1000">
        <v>999</v>
      </c>
    </row>
    <row r="1001" spans="1:46" x14ac:dyDescent="0.25">
      <c r="A1001">
        <v>51</v>
      </c>
      <c r="B1001">
        <v>153</v>
      </c>
      <c r="C1001">
        <v>901224</v>
      </c>
      <c r="D1001">
        <v>51153901224</v>
      </c>
      <c r="E1001">
        <v>9012.24</v>
      </c>
      <c r="F1001" t="s">
        <v>3045</v>
      </c>
      <c r="G1001" t="s">
        <v>47</v>
      </c>
      <c r="H1001" t="s">
        <v>48</v>
      </c>
      <c r="I1001">
        <v>3182161</v>
      </c>
      <c r="J1001">
        <v>23094</v>
      </c>
      <c r="K1001">
        <v>51153901224</v>
      </c>
      <c r="L1001">
        <v>901224</v>
      </c>
      <c r="M1001">
        <v>0</v>
      </c>
      <c r="N1001">
        <v>901224</v>
      </c>
      <c r="O1001">
        <v>93.6</v>
      </c>
      <c r="P1001">
        <v>4.8</v>
      </c>
      <c r="Q1001">
        <v>1.6</v>
      </c>
      <c r="R1001">
        <v>3602</v>
      </c>
      <c r="S1001">
        <v>2.7E-2</v>
      </c>
      <c r="T1001">
        <v>2.9000000000000001E-2</v>
      </c>
      <c r="U1001">
        <v>117619</v>
      </c>
      <c r="V1001">
        <v>7.0999999999999994E-2</v>
      </c>
      <c r="W1001">
        <v>0.182</v>
      </c>
      <c r="X1001">
        <v>0.86799999999999999</v>
      </c>
      <c r="Y1001">
        <v>2.1000000000000001E-2</v>
      </c>
      <c r="Z1001">
        <v>75.641999999999996</v>
      </c>
      <c r="AA1001">
        <v>15884.82</v>
      </c>
      <c r="AB1001">
        <v>13395.136857</v>
      </c>
      <c r="AC1001">
        <v>2489.6831430000002</v>
      </c>
      <c r="AD1001">
        <v>32.914031000000001</v>
      </c>
      <c r="AE1001">
        <v>2.1</v>
      </c>
      <c r="AF1001">
        <v>75.641999999999996</v>
      </c>
      <c r="AG1001">
        <v>13069.183545</v>
      </c>
      <c r="AH1001">
        <v>2815.6364549999998</v>
      </c>
      <c r="AI1001">
        <v>37.223188999999998</v>
      </c>
      <c r="AJ1001">
        <v>2.5</v>
      </c>
      <c r="AK1001">
        <v>15387.547759999999</v>
      </c>
      <c r="AL1001">
        <v>3255.2</v>
      </c>
      <c r="AM1001">
        <v>36.668005999999998</v>
      </c>
      <c r="AN1001" t="s">
        <v>3046</v>
      </c>
      <c r="AO1001" t="s">
        <v>3047</v>
      </c>
      <c r="AR1001">
        <v>0</v>
      </c>
      <c r="AS1001">
        <v>0</v>
      </c>
      <c r="AT1001">
        <v>1000</v>
      </c>
    </row>
    <row r="1002" spans="1:46" x14ac:dyDescent="0.25">
      <c r="A1002">
        <v>51</v>
      </c>
      <c r="B1002">
        <v>153</v>
      </c>
      <c r="C1002">
        <v>901212</v>
      </c>
      <c r="D1002">
        <v>51153901212</v>
      </c>
      <c r="E1002">
        <v>9012.1200000000008</v>
      </c>
      <c r="F1002" t="s">
        <v>3048</v>
      </c>
      <c r="G1002" t="s">
        <v>47</v>
      </c>
      <c r="H1002" t="s">
        <v>48</v>
      </c>
      <c r="I1002">
        <v>3086947</v>
      </c>
      <c r="J1002">
        <v>9775</v>
      </c>
      <c r="K1002">
        <v>51153901212</v>
      </c>
      <c r="L1002">
        <v>901212</v>
      </c>
      <c r="M1002">
        <v>0</v>
      </c>
      <c r="N1002">
        <v>901212</v>
      </c>
      <c r="O1002">
        <v>88.9</v>
      </c>
      <c r="P1002">
        <v>6.3</v>
      </c>
      <c r="Q1002">
        <v>4.8</v>
      </c>
      <c r="R1002">
        <v>7022</v>
      </c>
      <c r="S1002">
        <v>0.129</v>
      </c>
      <c r="T1002">
        <v>6.6000000000000003E-2</v>
      </c>
      <c r="U1002">
        <v>92217</v>
      </c>
      <c r="V1002">
        <v>0.33900000000000002</v>
      </c>
      <c r="W1002">
        <v>0.27400000000000002</v>
      </c>
      <c r="X1002">
        <v>0.67100000000000004</v>
      </c>
      <c r="Y1002">
        <v>0.11700000000000001</v>
      </c>
      <c r="Z1002">
        <v>821.57399999999996</v>
      </c>
      <c r="AA1002">
        <v>172530.54</v>
      </c>
      <c r="AB1002">
        <v>167425.785967</v>
      </c>
      <c r="AC1002">
        <v>5104.7540330000002</v>
      </c>
      <c r="AD1002">
        <v>6.2133830000000003</v>
      </c>
      <c r="AE1002">
        <v>11.7</v>
      </c>
      <c r="AF1002">
        <v>822.39557400000001</v>
      </c>
      <c r="AG1002">
        <v>164671.98337999999</v>
      </c>
      <c r="AH1002">
        <v>8031.08716</v>
      </c>
      <c r="AI1002">
        <v>9.7654800000000002</v>
      </c>
      <c r="AJ1002">
        <v>13.3</v>
      </c>
      <c r="AK1002">
        <v>173184.67894300001</v>
      </c>
      <c r="AL1002">
        <v>24950.74</v>
      </c>
      <c r="AM1002">
        <v>26.444821000000001</v>
      </c>
      <c r="AN1002" t="s">
        <v>3049</v>
      </c>
      <c r="AO1002" t="s">
        <v>3050</v>
      </c>
      <c r="AR1002">
        <v>0</v>
      </c>
      <c r="AS1002">
        <v>0</v>
      </c>
      <c r="AT1002">
        <v>1001</v>
      </c>
    </row>
    <row r="1003" spans="1:46" x14ac:dyDescent="0.25">
      <c r="A1003">
        <v>51</v>
      </c>
      <c r="B1003">
        <v>153</v>
      </c>
      <c r="C1003">
        <v>901225</v>
      </c>
      <c r="D1003">
        <v>51153901225</v>
      </c>
      <c r="E1003">
        <v>9012.25</v>
      </c>
      <c r="F1003" t="s">
        <v>3051</v>
      </c>
      <c r="G1003" t="s">
        <v>47</v>
      </c>
      <c r="H1003" t="s">
        <v>48</v>
      </c>
      <c r="I1003">
        <v>3208463</v>
      </c>
      <c r="J1003">
        <v>2830</v>
      </c>
      <c r="K1003">
        <v>51153901225</v>
      </c>
      <c r="L1003">
        <v>901225</v>
      </c>
      <c r="M1003">
        <v>0</v>
      </c>
      <c r="N1003">
        <v>901225</v>
      </c>
      <c r="O1003">
        <v>92.6</v>
      </c>
      <c r="P1003">
        <v>7.3</v>
      </c>
      <c r="Q1003">
        <v>0</v>
      </c>
      <c r="R1003">
        <v>4823</v>
      </c>
      <c r="S1003">
        <v>0.04</v>
      </c>
      <c r="T1003">
        <v>7.0999999999999994E-2</v>
      </c>
      <c r="U1003">
        <v>102398</v>
      </c>
      <c r="V1003">
        <v>0.28999999999999998</v>
      </c>
      <c r="W1003">
        <v>0.191</v>
      </c>
      <c r="X1003">
        <v>0.78400000000000003</v>
      </c>
      <c r="Y1003">
        <v>6.6000000000000003E-2</v>
      </c>
      <c r="Z1003">
        <v>317.99968200000001</v>
      </c>
      <c r="AA1003">
        <v>66779.933220000006</v>
      </c>
      <c r="AB1003">
        <v>56727.131287999997</v>
      </c>
      <c r="AC1003">
        <v>10052.801932</v>
      </c>
      <c r="AD1003">
        <v>31.612615999999999</v>
      </c>
      <c r="AE1003">
        <v>6.6</v>
      </c>
      <c r="AF1003">
        <v>318.31799999999998</v>
      </c>
      <c r="AG1003">
        <v>55426.645888999999</v>
      </c>
      <c r="AH1003">
        <v>11420.134110999999</v>
      </c>
      <c r="AI1003">
        <v>35.876494999999998</v>
      </c>
      <c r="AJ1003">
        <v>6.7</v>
      </c>
      <c r="AK1003">
        <v>52192.779480999998</v>
      </c>
      <c r="AL1003">
        <v>11122.22</v>
      </c>
      <c r="AM1003">
        <v>36.889620000000001</v>
      </c>
      <c r="AN1003" t="s">
        <v>3052</v>
      </c>
      <c r="AO1003" t="s">
        <v>3053</v>
      </c>
      <c r="AR1003">
        <v>0</v>
      </c>
      <c r="AS1003">
        <v>0</v>
      </c>
      <c r="AT1003">
        <v>1002</v>
      </c>
    </row>
    <row r="1004" spans="1:46" x14ac:dyDescent="0.25">
      <c r="A1004">
        <v>51</v>
      </c>
      <c r="B1004">
        <v>153</v>
      </c>
      <c r="C1004">
        <v>901209</v>
      </c>
      <c r="D1004">
        <v>51153901209</v>
      </c>
      <c r="E1004">
        <v>9012.09</v>
      </c>
      <c r="F1004" t="s">
        <v>3054</v>
      </c>
      <c r="G1004" t="s">
        <v>47</v>
      </c>
      <c r="H1004" t="s">
        <v>48</v>
      </c>
      <c r="I1004">
        <v>4309649</v>
      </c>
      <c r="J1004">
        <v>21584</v>
      </c>
      <c r="K1004">
        <v>51153901209</v>
      </c>
      <c r="L1004">
        <v>901209</v>
      </c>
      <c r="M1004">
        <v>0</v>
      </c>
      <c r="N1004">
        <v>901209</v>
      </c>
      <c r="O1004">
        <v>94.4</v>
      </c>
      <c r="P1004">
        <v>4.5999999999999996</v>
      </c>
      <c r="Q1004">
        <v>1</v>
      </c>
      <c r="R1004">
        <v>6164</v>
      </c>
      <c r="S1004">
        <v>7.0000000000000007E-2</v>
      </c>
      <c r="T1004">
        <v>3.9E-2</v>
      </c>
      <c r="U1004">
        <v>98151</v>
      </c>
      <c r="V1004">
        <v>0.22700000000000001</v>
      </c>
      <c r="W1004">
        <v>0.191</v>
      </c>
      <c r="X1004">
        <v>0.79800000000000004</v>
      </c>
      <c r="Y1004">
        <v>7.0000000000000007E-2</v>
      </c>
      <c r="Z1004">
        <v>431.48</v>
      </c>
      <c r="AA1004">
        <v>90610.8</v>
      </c>
      <c r="AB1004">
        <v>76174.465339000002</v>
      </c>
      <c r="AC1004">
        <v>14436.334661000001</v>
      </c>
      <c r="AD1004">
        <v>33.457715</v>
      </c>
      <c r="AE1004">
        <v>7</v>
      </c>
      <c r="AF1004">
        <v>431.48</v>
      </c>
      <c r="AG1004">
        <v>74317.746849000003</v>
      </c>
      <c r="AH1004">
        <v>16293.053151</v>
      </c>
      <c r="AI1004">
        <v>37.760854000000002</v>
      </c>
      <c r="AJ1004">
        <v>6.5</v>
      </c>
      <c r="AK1004">
        <v>70073.270984000002</v>
      </c>
      <c r="AL1004">
        <v>15211.93</v>
      </c>
      <c r="AM1004">
        <v>37.456735000000002</v>
      </c>
      <c r="AN1004" t="s">
        <v>3055</v>
      </c>
      <c r="AO1004" t="s">
        <v>3056</v>
      </c>
      <c r="AR1004">
        <v>0</v>
      </c>
      <c r="AS1004">
        <v>0</v>
      </c>
      <c r="AT1004">
        <v>1003</v>
      </c>
    </row>
    <row r="1005" spans="1:46" x14ac:dyDescent="0.25">
      <c r="A1005">
        <v>51</v>
      </c>
      <c r="B1005">
        <v>153</v>
      </c>
      <c r="C1005">
        <v>901211</v>
      </c>
      <c r="D1005">
        <v>51153901211</v>
      </c>
      <c r="E1005">
        <v>9012.11</v>
      </c>
      <c r="F1005" t="s">
        <v>3057</v>
      </c>
      <c r="G1005" t="s">
        <v>47</v>
      </c>
      <c r="H1005" t="s">
        <v>48</v>
      </c>
      <c r="I1005">
        <v>1846953</v>
      </c>
      <c r="J1005">
        <v>0</v>
      </c>
      <c r="K1005">
        <v>51153901211</v>
      </c>
      <c r="L1005">
        <v>901211</v>
      </c>
      <c r="M1005">
        <v>0</v>
      </c>
      <c r="N1005">
        <v>901211</v>
      </c>
      <c r="O1005">
        <v>95.4</v>
      </c>
      <c r="P1005">
        <v>4.3</v>
      </c>
      <c r="Q1005">
        <v>0.2</v>
      </c>
      <c r="R1005">
        <v>4079</v>
      </c>
      <c r="S1005">
        <v>6.3E-2</v>
      </c>
      <c r="T1005">
        <v>9.2999999999999999E-2</v>
      </c>
      <c r="U1005">
        <v>67237</v>
      </c>
      <c r="V1005">
        <v>0.28999999999999998</v>
      </c>
      <c r="W1005">
        <v>0.32900000000000001</v>
      </c>
      <c r="X1005">
        <v>0.91300000000000003</v>
      </c>
      <c r="Y1005">
        <v>5.8999999999999997E-2</v>
      </c>
      <c r="Z1005">
        <v>240.42033900000001</v>
      </c>
      <c r="AA1005">
        <v>50488.271189999999</v>
      </c>
      <c r="AB1005">
        <v>42693.968196000002</v>
      </c>
      <c r="AC1005">
        <v>7794.3029939999997</v>
      </c>
      <c r="AD1005">
        <v>32.419483</v>
      </c>
      <c r="AE1005">
        <v>5.9</v>
      </c>
      <c r="AF1005">
        <v>240.42033900000001</v>
      </c>
      <c r="AG1005">
        <v>41711.858399999997</v>
      </c>
      <c r="AH1005">
        <v>8776.4127900000003</v>
      </c>
      <c r="AI1005">
        <v>36.504452000000001</v>
      </c>
      <c r="AJ1005">
        <v>8.1</v>
      </c>
      <c r="AK1005">
        <v>61573.562752999998</v>
      </c>
      <c r="AL1005">
        <v>7878.27</v>
      </c>
      <c r="AM1005">
        <v>23.821346999999999</v>
      </c>
      <c r="AN1005" t="s">
        <v>3058</v>
      </c>
      <c r="AO1005" t="s">
        <v>3059</v>
      </c>
      <c r="AR1005">
        <v>0</v>
      </c>
      <c r="AS1005">
        <v>0</v>
      </c>
      <c r="AT1005">
        <v>1004</v>
      </c>
    </row>
    <row r="1006" spans="1:46" x14ac:dyDescent="0.25">
      <c r="A1006">
        <v>51</v>
      </c>
      <c r="B1006">
        <v>153</v>
      </c>
      <c r="C1006">
        <v>901226</v>
      </c>
      <c r="D1006">
        <v>51153901226</v>
      </c>
      <c r="E1006">
        <v>9012.26</v>
      </c>
      <c r="F1006" t="s">
        <v>3060</v>
      </c>
      <c r="G1006" t="s">
        <v>47</v>
      </c>
      <c r="H1006" t="s">
        <v>48</v>
      </c>
      <c r="I1006">
        <v>3619404</v>
      </c>
      <c r="J1006">
        <v>2066</v>
      </c>
      <c r="K1006">
        <v>51153901226</v>
      </c>
      <c r="L1006">
        <v>901226</v>
      </c>
      <c r="M1006">
        <v>0</v>
      </c>
      <c r="N1006">
        <v>901226</v>
      </c>
      <c r="O1006">
        <v>93.4</v>
      </c>
      <c r="P1006">
        <v>5.2</v>
      </c>
      <c r="Q1006">
        <v>1.4</v>
      </c>
      <c r="R1006">
        <v>5830</v>
      </c>
      <c r="S1006">
        <v>5.6000000000000001E-2</v>
      </c>
      <c r="T1006">
        <v>1.6E-2</v>
      </c>
      <c r="U1006">
        <v>132564</v>
      </c>
      <c r="V1006">
        <v>0.36899999999999999</v>
      </c>
      <c r="W1006">
        <v>0.16200000000000001</v>
      </c>
      <c r="X1006">
        <v>0.85699999999999998</v>
      </c>
      <c r="Y1006">
        <v>5.8000000000000003E-2</v>
      </c>
      <c r="Z1006">
        <v>338.14</v>
      </c>
      <c r="AA1006">
        <v>71009.399999999994</v>
      </c>
      <c r="AB1006">
        <v>69744.984121999994</v>
      </c>
      <c r="AC1006">
        <v>1264.415878</v>
      </c>
      <c r="AD1006">
        <v>3.7393269999999998</v>
      </c>
      <c r="AE1006">
        <v>5.8</v>
      </c>
      <c r="AF1006">
        <v>338.14</v>
      </c>
      <c r="AG1006">
        <v>69465.386780999994</v>
      </c>
      <c r="AH1006">
        <v>1544.0132189999999</v>
      </c>
      <c r="AI1006">
        <v>4.5661949999999996</v>
      </c>
      <c r="AJ1006">
        <v>6.7</v>
      </c>
      <c r="AK1006">
        <v>73876.632849000001</v>
      </c>
      <c r="AL1006">
        <v>10965.47</v>
      </c>
      <c r="AM1006">
        <v>27.141573999999999</v>
      </c>
      <c r="AN1006" t="s">
        <v>3061</v>
      </c>
      <c r="AO1006" t="s">
        <v>3062</v>
      </c>
      <c r="AR1006">
        <v>0</v>
      </c>
      <c r="AS1006">
        <v>0</v>
      </c>
      <c r="AT1006">
        <v>1005</v>
      </c>
    </row>
    <row r="1007" spans="1:46" x14ac:dyDescent="0.25">
      <c r="A1007">
        <v>51</v>
      </c>
      <c r="B1007">
        <v>153</v>
      </c>
      <c r="C1007">
        <v>901230</v>
      </c>
      <c r="D1007">
        <v>51153901230</v>
      </c>
      <c r="E1007">
        <v>9012.2999999999993</v>
      </c>
      <c r="F1007" t="s">
        <v>3063</v>
      </c>
      <c r="G1007" t="s">
        <v>47</v>
      </c>
      <c r="H1007" t="s">
        <v>48</v>
      </c>
      <c r="I1007">
        <v>2475129</v>
      </c>
      <c r="J1007">
        <v>1022</v>
      </c>
      <c r="K1007">
        <v>51153901230</v>
      </c>
      <c r="L1007">
        <v>901230</v>
      </c>
      <c r="M1007">
        <v>0</v>
      </c>
      <c r="N1007">
        <v>901230</v>
      </c>
      <c r="O1007">
        <v>92.4</v>
      </c>
      <c r="P1007">
        <v>7.6</v>
      </c>
      <c r="Q1007">
        <v>0</v>
      </c>
      <c r="R1007">
        <v>4249</v>
      </c>
      <c r="S1007">
        <v>6.4000000000000001E-2</v>
      </c>
      <c r="T1007">
        <v>0.06</v>
      </c>
      <c r="U1007">
        <v>107386</v>
      </c>
      <c r="V1007">
        <v>0.26600000000000001</v>
      </c>
      <c r="W1007">
        <v>0.215</v>
      </c>
      <c r="X1007">
        <v>0.89300000000000002</v>
      </c>
      <c r="Y1007">
        <v>5.8000000000000003E-2</v>
      </c>
      <c r="Z1007">
        <v>246.44200000000001</v>
      </c>
      <c r="AA1007">
        <v>51752.82</v>
      </c>
      <c r="AB1007">
        <v>50986.260520999997</v>
      </c>
      <c r="AC1007">
        <v>766.55947900000001</v>
      </c>
      <c r="AD1007">
        <v>3.1105070000000001</v>
      </c>
      <c r="AE1007">
        <v>5.8</v>
      </c>
      <c r="AF1007">
        <v>246.44200000000001</v>
      </c>
      <c r="AG1007">
        <v>50737.804278000003</v>
      </c>
      <c r="AH1007">
        <v>1015.015722</v>
      </c>
      <c r="AI1007">
        <v>4.1186800000000003</v>
      </c>
      <c r="AJ1007">
        <v>6.1</v>
      </c>
      <c r="AK1007">
        <v>51168.298093999998</v>
      </c>
      <c r="AL1007">
        <v>3274.2</v>
      </c>
      <c r="AM1007">
        <v>12.629516000000001</v>
      </c>
      <c r="AN1007" t="s">
        <v>3064</v>
      </c>
      <c r="AO1007" t="s">
        <v>3065</v>
      </c>
      <c r="AR1007">
        <v>0</v>
      </c>
      <c r="AS1007">
        <v>0</v>
      </c>
      <c r="AT1007">
        <v>1006</v>
      </c>
    </row>
    <row r="1008" spans="1:46" x14ac:dyDescent="0.25">
      <c r="A1008">
        <v>51</v>
      </c>
      <c r="B1008">
        <v>153</v>
      </c>
      <c r="C1008">
        <v>900201</v>
      </c>
      <c r="D1008">
        <v>51153900201</v>
      </c>
      <c r="E1008">
        <v>9002.01</v>
      </c>
      <c r="F1008" t="s">
        <v>3066</v>
      </c>
      <c r="G1008" t="s">
        <v>47</v>
      </c>
      <c r="H1008" t="s">
        <v>48</v>
      </c>
      <c r="I1008">
        <v>1618747</v>
      </c>
      <c r="J1008">
        <v>71486</v>
      </c>
      <c r="K1008">
        <v>51153900201</v>
      </c>
      <c r="L1008">
        <v>900201</v>
      </c>
      <c r="M1008">
        <v>0</v>
      </c>
      <c r="N1008">
        <v>900201</v>
      </c>
      <c r="O1008">
        <v>88.2</v>
      </c>
      <c r="P1008">
        <v>4.2</v>
      </c>
      <c r="Q1008">
        <v>7.6</v>
      </c>
      <c r="R1008">
        <v>1922</v>
      </c>
      <c r="S1008">
        <v>3.6999999999999998E-2</v>
      </c>
      <c r="T1008">
        <v>0.14799999999999999</v>
      </c>
      <c r="U1008">
        <v>69500</v>
      </c>
      <c r="V1008">
        <v>0.216</v>
      </c>
      <c r="W1008">
        <v>0.42399999999999999</v>
      </c>
      <c r="X1008">
        <v>0.70599999999999996</v>
      </c>
      <c r="Y1008">
        <v>5.6000000000000001E-2</v>
      </c>
      <c r="Z1008">
        <v>107.63200000000001</v>
      </c>
      <c r="AA1008">
        <v>22602.720000000001</v>
      </c>
      <c r="AB1008">
        <v>16720.738006</v>
      </c>
      <c r="AC1008">
        <v>5881.9819939999998</v>
      </c>
      <c r="AD1008">
        <v>54.649008000000002</v>
      </c>
      <c r="AE1008">
        <v>5.6</v>
      </c>
      <c r="AF1008">
        <v>107.524368</v>
      </c>
      <c r="AG1008">
        <v>16181.938330000001</v>
      </c>
      <c r="AH1008">
        <v>6398.1789500000004</v>
      </c>
      <c r="AI1008">
        <v>59.504455</v>
      </c>
      <c r="AJ1008">
        <v>9.3000000000000007</v>
      </c>
      <c r="AK1008">
        <v>30145.428212999999</v>
      </c>
      <c r="AL1008">
        <v>7195.93</v>
      </c>
      <c r="AM1008">
        <v>40.468415999999998</v>
      </c>
      <c r="AN1008" t="s">
        <v>3067</v>
      </c>
      <c r="AO1008" t="s">
        <v>3068</v>
      </c>
      <c r="AR1008">
        <v>0</v>
      </c>
      <c r="AS1008">
        <v>0</v>
      </c>
      <c r="AT1008">
        <v>1007</v>
      </c>
    </row>
    <row r="1009" spans="1:46" x14ac:dyDescent="0.25">
      <c r="A1009">
        <v>51</v>
      </c>
      <c r="B1009">
        <v>153</v>
      </c>
      <c r="C1009">
        <v>901234</v>
      </c>
      <c r="D1009">
        <v>51153901234</v>
      </c>
      <c r="E1009">
        <v>9012.34</v>
      </c>
      <c r="F1009" t="s">
        <v>3069</v>
      </c>
      <c r="G1009" t="s">
        <v>47</v>
      </c>
      <c r="H1009" t="s">
        <v>48</v>
      </c>
      <c r="I1009">
        <v>16035106</v>
      </c>
      <c r="J1009">
        <v>37348</v>
      </c>
      <c r="K1009">
        <v>51153901234</v>
      </c>
      <c r="L1009">
        <v>901234</v>
      </c>
      <c r="M1009">
        <v>0</v>
      </c>
      <c r="N1009">
        <v>901234</v>
      </c>
      <c r="O1009">
        <v>91.9</v>
      </c>
      <c r="P1009">
        <v>5.7</v>
      </c>
      <c r="Q1009">
        <v>2.2999999999999998</v>
      </c>
      <c r="R1009">
        <v>2571</v>
      </c>
      <c r="S1009">
        <v>2.1000000000000001E-2</v>
      </c>
      <c r="T1009">
        <v>0.16800000000000001</v>
      </c>
      <c r="U1009">
        <v>129815</v>
      </c>
      <c r="V1009">
        <v>0.14199999999999999</v>
      </c>
      <c r="W1009">
        <v>4.0000000000000001E-3</v>
      </c>
      <c r="X1009">
        <v>0.88200000000000001</v>
      </c>
      <c r="Y1009">
        <v>6.9000000000000006E-2</v>
      </c>
      <c r="Z1009">
        <v>177.22160099999999</v>
      </c>
      <c r="AA1009">
        <v>37216.536209999998</v>
      </c>
      <c r="AB1009">
        <v>36731.357102000002</v>
      </c>
      <c r="AC1009">
        <v>485.17910799999999</v>
      </c>
      <c r="AD1009">
        <v>2.7376969999999998</v>
      </c>
      <c r="AE1009">
        <v>6.9</v>
      </c>
      <c r="AF1009">
        <v>177.399</v>
      </c>
      <c r="AG1009">
        <v>36566.501737999999</v>
      </c>
      <c r="AH1009">
        <v>687.28826200000003</v>
      </c>
      <c r="AI1009">
        <v>3.8742510000000001</v>
      </c>
      <c r="AJ1009">
        <v>5.8</v>
      </c>
      <c r="AK1009">
        <v>31640.172638</v>
      </c>
      <c r="AL1009">
        <v>527.21</v>
      </c>
      <c r="AM1009">
        <v>3.4417979999999999</v>
      </c>
      <c r="AN1009" t="s">
        <v>3070</v>
      </c>
      <c r="AO1009" t="s">
        <v>3071</v>
      </c>
      <c r="AR1009">
        <v>0</v>
      </c>
      <c r="AS1009">
        <v>0</v>
      </c>
      <c r="AT1009">
        <v>1008</v>
      </c>
    </row>
    <row r="1010" spans="1:46" x14ac:dyDescent="0.25">
      <c r="A1010">
        <v>51</v>
      </c>
      <c r="B1010">
        <v>153</v>
      </c>
      <c r="C1010">
        <v>900202</v>
      </c>
      <c r="D1010">
        <v>51153900202</v>
      </c>
      <c r="E1010">
        <v>9002.02</v>
      </c>
      <c r="F1010" t="s">
        <v>3072</v>
      </c>
      <c r="G1010" t="s">
        <v>47</v>
      </c>
      <c r="H1010" t="s">
        <v>48</v>
      </c>
      <c r="I1010">
        <v>1999570</v>
      </c>
      <c r="J1010">
        <v>412</v>
      </c>
      <c r="K1010">
        <v>51153900202</v>
      </c>
      <c r="L1010">
        <v>900202</v>
      </c>
      <c r="M1010">
        <v>0</v>
      </c>
      <c r="N1010">
        <v>900202</v>
      </c>
      <c r="O1010">
        <v>92.6</v>
      </c>
      <c r="P1010">
        <v>1.2</v>
      </c>
      <c r="Q1010">
        <v>6.2</v>
      </c>
      <c r="R1010">
        <v>4493</v>
      </c>
      <c r="S1010">
        <v>7.3999999999999996E-2</v>
      </c>
      <c r="T1010">
        <v>0.128</v>
      </c>
      <c r="U1010">
        <v>65179</v>
      </c>
      <c r="V1010">
        <v>0.13</v>
      </c>
      <c r="W1010">
        <v>0.505</v>
      </c>
      <c r="X1010">
        <v>0.78800000000000003</v>
      </c>
      <c r="Y1010">
        <v>4.4999999999999998E-2</v>
      </c>
      <c r="Z1010">
        <v>202.185</v>
      </c>
      <c r="AA1010">
        <v>42458.85</v>
      </c>
      <c r="AB1010">
        <v>31091.867163999999</v>
      </c>
      <c r="AC1010">
        <v>11366.982835999999</v>
      </c>
      <c r="AD1010">
        <v>56.220703</v>
      </c>
      <c r="AE1010">
        <v>4.5</v>
      </c>
      <c r="AF1010">
        <v>202.185</v>
      </c>
      <c r="AG1010">
        <v>30235.00822</v>
      </c>
      <c r="AH1010">
        <v>12223.841780000001</v>
      </c>
      <c r="AI1010">
        <v>60.458697999999998</v>
      </c>
      <c r="AJ1010">
        <v>8.6</v>
      </c>
      <c r="AK1010">
        <v>68711.201514999993</v>
      </c>
      <c r="AL1010">
        <v>14545.4</v>
      </c>
      <c r="AM1010">
        <v>36.688186999999999</v>
      </c>
      <c r="AN1010" t="s">
        <v>3073</v>
      </c>
      <c r="AO1010" t="s">
        <v>3074</v>
      </c>
      <c r="AR1010">
        <v>0</v>
      </c>
      <c r="AS1010">
        <v>0</v>
      </c>
      <c r="AT1010">
        <v>1009</v>
      </c>
    </row>
    <row r="1011" spans="1:46" x14ac:dyDescent="0.25">
      <c r="A1011">
        <v>51</v>
      </c>
      <c r="B1011">
        <v>153</v>
      </c>
      <c r="C1011">
        <v>900100</v>
      </c>
      <c r="D1011">
        <v>51153900100</v>
      </c>
      <c r="E1011">
        <v>9001</v>
      </c>
      <c r="F1011" t="s">
        <v>3075</v>
      </c>
      <c r="G1011" t="s">
        <v>47</v>
      </c>
      <c r="H1011" t="s">
        <v>48</v>
      </c>
      <c r="I1011">
        <v>5588434</v>
      </c>
      <c r="J1011">
        <v>8090214</v>
      </c>
      <c r="K1011">
        <v>51153900100</v>
      </c>
      <c r="L1011">
        <v>900100</v>
      </c>
      <c r="M1011">
        <v>0</v>
      </c>
      <c r="N1011">
        <v>900100</v>
      </c>
      <c r="O1011">
        <v>87.1</v>
      </c>
      <c r="P1011">
        <v>12.3</v>
      </c>
      <c r="Q1011">
        <v>0.6</v>
      </c>
      <c r="R1011">
        <v>3449</v>
      </c>
      <c r="S1011">
        <v>6.9000000000000006E-2</v>
      </c>
      <c r="T1011">
        <v>5.1999999999999998E-2</v>
      </c>
      <c r="U1011">
        <v>112143</v>
      </c>
      <c r="V1011">
        <v>0.19</v>
      </c>
      <c r="W1011">
        <v>8.7999999999999995E-2</v>
      </c>
      <c r="X1011">
        <v>0.72599999999999998</v>
      </c>
      <c r="Y1011">
        <v>8.5999999999999993E-2</v>
      </c>
      <c r="Z1011">
        <v>296.61399999999998</v>
      </c>
      <c r="AA1011">
        <v>62288.94</v>
      </c>
      <c r="AB1011">
        <v>46737.063840000003</v>
      </c>
      <c r="AC1011">
        <v>15551.87616</v>
      </c>
      <c r="AD1011">
        <v>52.431362999999997</v>
      </c>
      <c r="AE1011">
        <v>8.6</v>
      </c>
      <c r="AF1011">
        <v>296.61399999999998</v>
      </c>
      <c r="AG1011">
        <v>45673.820925</v>
      </c>
      <c r="AH1011">
        <v>16615.119074999999</v>
      </c>
      <c r="AI1011">
        <v>56.015963999999997</v>
      </c>
      <c r="AJ1011">
        <v>8.4</v>
      </c>
      <c r="AK1011">
        <v>46690.328277000001</v>
      </c>
      <c r="AL1011">
        <v>14732.15</v>
      </c>
      <c r="AM1011">
        <v>50.368397000000002</v>
      </c>
      <c r="AN1011" t="s">
        <v>3076</v>
      </c>
      <c r="AO1011" t="s">
        <v>3077</v>
      </c>
      <c r="AR1011">
        <v>0</v>
      </c>
      <c r="AS1011">
        <v>0</v>
      </c>
      <c r="AT1011">
        <v>1010</v>
      </c>
    </row>
    <row r="1012" spans="1:46" x14ac:dyDescent="0.25">
      <c r="A1012">
        <v>51</v>
      </c>
      <c r="B1012">
        <v>153</v>
      </c>
      <c r="C1012">
        <v>901227</v>
      </c>
      <c r="D1012">
        <v>51153901227</v>
      </c>
      <c r="E1012">
        <v>9012.27</v>
      </c>
      <c r="F1012" t="s">
        <v>3078</v>
      </c>
      <c r="G1012" t="s">
        <v>47</v>
      </c>
      <c r="H1012" t="s">
        <v>48</v>
      </c>
      <c r="I1012">
        <v>3106045</v>
      </c>
      <c r="J1012">
        <v>1960</v>
      </c>
      <c r="K1012">
        <v>51153901227</v>
      </c>
      <c r="L1012">
        <v>901227</v>
      </c>
      <c r="M1012">
        <v>0</v>
      </c>
      <c r="N1012">
        <v>901227</v>
      </c>
      <c r="O1012">
        <v>94.3</v>
      </c>
      <c r="P1012">
        <v>5.7</v>
      </c>
      <c r="Q1012">
        <v>0</v>
      </c>
      <c r="R1012">
        <v>5418</v>
      </c>
      <c r="S1012">
        <v>0.16900000000000001</v>
      </c>
      <c r="T1012">
        <v>8.2000000000000003E-2</v>
      </c>
      <c r="U1012">
        <v>92257</v>
      </c>
      <c r="V1012">
        <v>0.318</v>
      </c>
      <c r="W1012">
        <v>0.27700000000000002</v>
      </c>
      <c r="X1012">
        <v>0.82699999999999996</v>
      </c>
      <c r="Y1012">
        <v>0.122</v>
      </c>
      <c r="Z1012">
        <v>660.99599999999998</v>
      </c>
      <c r="AA1012">
        <v>138809.16</v>
      </c>
      <c r="AB1012">
        <v>136304.83883699999</v>
      </c>
      <c r="AC1012">
        <v>2504.3211630000001</v>
      </c>
      <c r="AD1012">
        <v>3.7887080000000002</v>
      </c>
      <c r="AE1012">
        <v>12.2</v>
      </c>
      <c r="AF1012">
        <v>660.99599999999998</v>
      </c>
      <c r="AG1012">
        <v>135758.92132600001</v>
      </c>
      <c r="AH1012">
        <v>3050.2386740000002</v>
      </c>
      <c r="AI1012">
        <v>4.6146099999999999</v>
      </c>
      <c r="AJ1012">
        <v>11.1</v>
      </c>
      <c r="AK1012">
        <v>95509.047198999993</v>
      </c>
      <c r="AL1012">
        <v>25120.2</v>
      </c>
      <c r="AM1012">
        <v>43.73104</v>
      </c>
      <c r="AN1012" t="s">
        <v>3079</v>
      </c>
      <c r="AO1012" t="s">
        <v>3080</v>
      </c>
      <c r="AR1012">
        <v>0</v>
      </c>
      <c r="AS1012">
        <v>0</v>
      </c>
      <c r="AT1012">
        <v>1011</v>
      </c>
    </row>
    <row r="1013" spans="1:46" x14ac:dyDescent="0.25">
      <c r="A1013">
        <v>24</v>
      </c>
      <c r="B1013">
        <v>33</v>
      </c>
      <c r="C1013">
        <v>800900</v>
      </c>
      <c r="D1013">
        <v>24033800900</v>
      </c>
      <c r="E1013">
        <v>8009</v>
      </c>
      <c r="F1013" t="s">
        <v>3081</v>
      </c>
      <c r="G1013" t="s">
        <v>47</v>
      </c>
      <c r="H1013" t="s">
        <v>48</v>
      </c>
      <c r="I1013">
        <v>79973757</v>
      </c>
      <c r="J1013">
        <v>6145645</v>
      </c>
      <c r="K1013">
        <v>24033800900</v>
      </c>
      <c r="L1013">
        <v>800900</v>
      </c>
      <c r="M1013">
        <v>0</v>
      </c>
      <c r="N1013">
        <v>800900</v>
      </c>
      <c r="O1013">
        <v>94.1</v>
      </c>
      <c r="P1013">
        <v>1.8</v>
      </c>
      <c r="Q1013">
        <v>4.0999999999999996</v>
      </c>
      <c r="R1013">
        <v>1624</v>
      </c>
      <c r="S1013">
        <v>0.14000000000000001</v>
      </c>
      <c r="T1013">
        <v>4.3999999999999997E-2</v>
      </c>
      <c r="U1013">
        <v>70893</v>
      </c>
      <c r="V1013">
        <v>0.54200000000000004</v>
      </c>
      <c r="W1013">
        <v>1.0999999999999999E-2</v>
      </c>
      <c r="X1013">
        <v>0.82599999999999996</v>
      </c>
      <c r="Y1013">
        <v>0.16700000000000001</v>
      </c>
      <c r="Z1013">
        <v>271.20800000000003</v>
      </c>
      <c r="AA1013">
        <v>56953.68</v>
      </c>
      <c r="AB1013">
        <v>23401.105715000002</v>
      </c>
      <c r="AC1013">
        <v>33552.574285000002</v>
      </c>
      <c r="AD1013">
        <v>123.715282</v>
      </c>
      <c r="AE1013">
        <v>16.7</v>
      </c>
      <c r="AF1013">
        <v>270.93679200000003</v>
      </c>
      <c r="AG1013">
        <v>5614.05771</v>
      </c>
      <c r="AH1013">
        <v>51282.668610000001</v>
      </c>
      <c r="AI1013">
        <v>189.279087</v>
      </c>
      <c r="AJ1013">
        <v>14.8</v>
      </c>
      <c r="AK1013">
        <v>39689.573640000002</v>
      </c>
      <c r="AL1013">
        <v>7396.63</v>
      </c>
      <c r="AM1013">
        <v>32.988253999999998</v>
      </c>
      <c r="AN1013" t="s">
        <v>3082</v>
      </c>
      <c r="AO1013" t="s">
        <v>3083</v>
      </c>
      <c r="AR1013">
        <v>0</v>
      </c>
      <c r="AS1013">
        <v>0</v>
      </c>
      <c r="AT1013">
        <v>1012</v>
      </c>
    </row>
    <row r="1014" spans="1:46" x14ac:dyDescent="0.25">
      <c r="A1014">
        <v>51</v>
      </c>
      <c r="B1014">
        <v>153</v>
      </c>
      <c r="C1014">
        <v>901203</v>
      </c>
      <c r="D1014">
        <v>51153901203</v>
      </c>
      <c r="E1014">
        <v>9012.0300000000007</v>
      </c>
      <c r="F1014" t="s">
        <v>3084</v>
      </c>
      <c r="G1014" t="s">
        <v>47</v>
      </c>
      <c r="H1014" t="s">
        <v>48</v>
      </c>
      <c r="I1014">
        <v>3352536</v>
      </c>
      <c r="J1014">
        <v>8580</v>
      </c>
      <c r="K1014">
        <v>51153901203</v>
      </c>
      <c r="L1014">
        <v>901203</v>
      </c>
      <c r="M1014">
        <v>0</v>
      </c>
      <c r="N1014">
        <v>901203</v>
      </c>
      <c r="O1014">
        <v>93.2</v>
      </c>
      <c r="P1014">
        <v>5.4</v>
      </c>
      <c r="Q1014">
        <v>1.5</v>
      </c>
      <c r="R1014">
        <v>3929</v>
      </c>
      <c r="S1014">
        <v>0.113</v>
      </c>
      <c r="T1014">
        <v>0.08</v>
      </c>
      <c r="U1014">
        <v>82321</v>
      </c>
      <c r="V1014">
        <v>0.25800000000000001</v>
      </c>
      <c r="W1014">
        <v>0.24199999999999999</v>
      </c>
      <c r="X1014">
        <v>0.70399999999999996</v>
      </c>
      <c r="Y1014">
        <v>0.109</v>
      </c>
      <c r="Z1014">
        <v>428.68926099999999</v>
      </c>
      <c r="AA1014">
        <v>90024.744810000004</v>
      </c>
      <c r="AB1014">
        <v>76444.064119000002</v>
      </c>
      <c r="AC1014">
        <v>13580.680691</v>
      </c>
      <c r="AD1014">
        <v>31.679545000000001</v>
      </c>
      <c r="AE1014">
        <v>10.9</v>
      </c>
      <c r="AF1014">
        <v>428.26100000000002</v>
      </c>
      <c r="AG1014">
        <v>74286.307348999995</v>
      </c>
      <c r="AH1014">
        <v>15648.502651000001</v>
      </c>
      <c r="AI1014">
        <v>36.539639999999999</v>
      </c>
      <c r="AJ1014">
        <v>11.6</v>
      </c>
      <c r="AK1014">
        <v>78262.117708999998</v>
      </c>
      <c r="AL1014">
        <v>19470.2</v>
      </c>
      <c r="AM1014">
        <v>41.836134000000001</v>
      </c>
      <c r="AN1014" t="s">
        <v>3085</v>
      </c>
      <c r="AO1014" t="s">
        <v>3086</v>
      </c>
      <c r="AR1014">
        <v>0</v>
      </c>
      <c r="AS1014">
        <v>0</v>
      </c>
      <c r="AT1014">
        <v>1013</v>
      </c>
    </row>
    <row r="1015" spans="1:46" x14ac:dyDescent="0.25">
      <c r="A1015">
        <v>51</v>
      </c>
      <c r="B1015">
        <v>153</v>
      </c>
      <c r="C1015">
        <v>901229</v>
      </c>
      <c r="D1015">
        <v>51153901229</v>
      </c>
      <c r="E1015">
        <v>9012.2900000000009</v>
      </c>
      <c r="F1015" t="s">
        <v>3087</v>
      </c>
      <c r="G1015" t="s">
        <v>47</v>
      </c>
      <c r="H1015" t="s">
        <v>48</v>
      </c>
      <c r="I1015">
        <v>2606288</v>
      </c>
      <c r="J1015">
        <v>241</v>
      </c>
      <c r="K1015">
        <v>51153901229</v>
      </c>
      <c r="L1015">
        <v>901229</v>
      </c>
      <c r="M1015">
        <v>0</v>
      </c>
      <c r="N1015">
        <v>901229</v>
      </c>
      <c r="O1015">
        <v>93.9</v>
      </c>
      <c r="P1015">
        <v>6.1</v>
      </c>
      <c r="Q1015">
        <v>0</v>
      </c>
      <c r="R1015">
        <v>3971</v>
      </c>
      <c r="S1015">
        <v>6.4000000000000001E-2</v>
      </c>
      <c r="T1015">
        <v>5.6000000000000001E-2</v>
      </c>
      <c r="U1015">
        <v>121542</v>
      </c>
      <c r="V1015">
        <v>0.27700000000000002</v>
      </c>
      <c r="W1015">
        <v>0.248</v>
      </c>
      <c r="X1015">
        <v>0.89400000000000002</v>
      </c>
      <c r="Y1015">
        <v>4.9000000000000002E-2</v>
      </c>
      <c r="Z1015">
        <v>194.57900000000001</v>
      </c>
      <c r="AA1015">
        <v>40861.589999999997</v>
      </c>
      <c r="AB1015">
        <v>40258.596603999998</v>
      </c>
      <c r="AC1015">
        <v>602.99339599999996</v>
      </c>
      <c r="AD1015">
        <v>3.0989640000000001</v>
      </c>
      <c r="AE1015">
        <v>4.9000000000000004</v>
      </c>
      <c r="AF1015">
        <v>194.57900000000001</v>
      </c>
      <c r="AG1015">
        <v>40060.181375</v>
      </c>
      <c r="AH1015">
        <v>801.40862500000003</v>
      </c>
      <c r="AI1015">
        <v>4.1186800000000003</v>
      </c>
      <c r="AJ1015">
        <v>6</v>
      </c>
      <c r="AK1015">
        <v>42385.169541000003</v>
      </c>
      <c r="AL1015">
        <v>6931.23</v>
      </c>
      <c r="AM1015">
        <v>29.514693000000001</v>
      </c>
      <c r="AN1015" t="s">
        <v>3088</v>
      </c>
      <c r="AO1015" t="s">
        <v>3089</v>
      </c>
      <c r="AR1015">
        <v>0</v>
      </c>
      <c r="AS1015">
        <v>0</v>
      </c>
      <c r="AT1015">
        <v>1014</v>
      </c>
    </row>
    <row r="1016" spans="1:46" x14ac:dyDescent="0.25">
      <c r="A1016">
        <v>51</v>
      </c>
      <c r="B1016">
        <v>153</v>
      </c>
      <c r="C1016">
        <v>900203</v>
      </c>
      <c r="D1016">
        <v>51153900203</v>
      </c>
      <c r="E1016">
        <v>9002.0300000000007</v>
      </c>
      <c r="F1016" t="s">
        <v>3090</v>
      </c>
      <c r="G1016" t="s">
        <v>47</v>
      </c>
      <c r="H1016" t="s">
        <v>48</v>
      </c>
      <c r="I1016">
        <v>1073094</v>
      </c>
      <c r="J1016">
        <v>0</v>
      </c>
      <c r="K1016">
        <v>51153900203</v>
      </c>
      <c r="L1016">
        <v>900203</v>
      </c>
      <c r="M1016">
        <v>0</v>
      </c>
      <c r="N1016">
        <v>900203</v>
      </c>
      <c r="O1016">
        <v>90.8</v>
      </c>
      <c r="P1016">
        <v>6.3</v>
      </c>
      <c r="Q1016">
        <v>2.9</v>
      </c>
      <c r="R1016">
        <v>4431</v>
      </c>
      <c r="S1016">
        <v>7.1999999999999995E-2</v>
      </c>
      <c r="T1016">
        <v>0.151</v>
      </c>
      <c r="U1016">
        <v>48533</v>
      </c>
      <c r="V1016">
        <v>0.443</v>
      </c>
      <c r="W1016">
        <v>0.33700000000000002</v>
      </c>
      <c r="X1016">
        <v>0.124</v>
      </c>
      <c r="Y1016">
        <v>0.17199999999999999</v>
      </c>
      <c r="Z1016">
        <v>762.13199999999995</v>
      </c>
      <c r="AA1016">
        <v>160047.72</v>
      </c>
      <c r="AB1016">
        <v>117660.136533</v>
      </c>
      <c r="AC1016">
        <v>42387.583466999997</v>
      </c>
      <c r="AD1016">
        <v>55.617114999999998</v>
      </c>
      <c r="AE1016">
        <v>17.2</v>
      </c>
      <c r="AF1016">
        <v>762.13199999999995</v>
      </c>
      <c r="AG1016">
        <v>114406.459518</v>
      </c>
      <c r="AH1016">
        <v>45641.260481999998</v>
      </c>
      <c r="AI1016">
        <v>59.886293000000002</v>
      </c>
      <c r="AJ1016">
        <v>19.7</v>
      </c>
      <c r="AK1016">
        <v>144154.29185499999</v>
      </c>
      <c r="AL1016">
        <v>30509.85</v>
      </c>
      <c r="AM1016">
        <v>36.682217999999999</v>
      </c>
      <c r="AN1016" t="s">
        <v>3091</v>
      </c>
      <c r="AO1016" t="s">
        <v>3092</v>
      </c>
      <c r="AR1016">
        <v>0</v>
      </c>
      <c r="AS1016">
        <v>0</v>
      </c>
      <c r="AT1016">
        <v>1015</v>
      </c>
    </row>
    <row r="1017" spans="1:46" x14ac:dyDescent="0.25">
      <c r="A1017">
        <v>51</v>
      </c>
      <c r="B1017">
        <v>153</v>
      </c>
      <c r="C1017">
        <v>900403</v>
      </c>
      <c r="D1017">
        <v>51153900403</v>
      </c>
      <c r="E1017">
        <v>9004.0300000000007</v>
      </c>
      <c r="F1017" t="s">
        <v>3093</v>
      </c>
      <c r="G1017" t="s">
        <v>47</v>
      </c>
      <c r="H1017" t="s">
        <v>48</v>
      </c>
      <c r="I1017">
        <v>7585964</v>
      </c>
      <c r="J1017">
        <v>49699</v>
      </c>
      <c r="K1017">
        <v>51153900403</v>
      </c>
      <c r="L1017">
        <v>900403</v>
      </c>
      <c r="M1017">
        <v>0</v>
      </c>
      <c r="N1017">
        <v>900403</v>
      </c>
      <c r="O1017">
        <v>96.3</v>
      </c>
      <c r="P1017">
        <v>3.7</v>
      </c>
      <c r="Q1017">
        <v>0</v>
      </c>
      <c r="R1017">
        <v>5159</v>
      </c>
      <c r="S1017">
        <v>9.8000000000000004E-2</v>
      </c>
      <c r="T1017">
        <v>7.1999999999999995E-2</v>
      </c>
      <c r="U1017">
        <v>69821</v>
      </c>
      <c r="V1017">
        <v>0.28299999999999997</v>
      </c>
      <c r="W1017">
        <v>0.14399999999999999</v>
      </c>
      <c r="X1017">
        <v>0.59199999999999997</v>
      </c>
      <c r="Y1017">
        <v>0.13100000000000001</v>
      </c>
      <c r="Z1017">
        <v>675.82899999999995</v>
      </c>
      <c r="AA1017">
        <v>141924.09</v>
      </c>
      <c r="AB1017">
        <v>119083.10151199999</v>
      </c>
      <c r="AC1017">
        <v>22840.988487999999</v>
      </c>
      <c r="AD1017">
        <v>33.796993999999998</v>
      </c>
      <c r="AE1017">
        <v>13.1</v>
      </c>
      <c r="AF1017">
        <v>676.50482899999997</v>
      </c>
      <c r="AG1017">
        <v>116158.481667</v>
      </c>
      <c r="AH1017">
        <v>25907.532423000001</v>
      </c>
      <c r="AI1017">
        <v>38.296152999999997</v>
      </c>
      <c r="AJ1017">
        <v>14.4</v>
      </c>
      <c r="AK1017">
        <v>96912.253521999999</v>
      </c>
      <c r="AL1017">
        <v>36718.31</v>
      </c>
      <c r="AM1017">
        <v>57.702702000000002</v>
      </c>
      <c r="AN1017" t="s">
        <v>3094</v>
      </c>
      <c r="AO1017" t="s">
        <v>3095</v>
      </c>
      <c r="AR1017">
        <v>0</v>
      </c>
      <c r="AS1017">
        <v>0</v>
      </c>
      <c r="AT1017">
        <v>1016</v>
      </c>
    </row>
    <row r="1018" spans="1:46" x14ac:dyDescent="0.25">
      <c r="A1018">
        <v>51</v>
      </c>
      <c r="B1018">
        <v>153</v>
      </c>
      <c r="C1018">
        <v>900600</v>
      </c>
      <c r="D1018">
        <v>51153900600</v>
      </c>
      <c r="E1018">
        <v>9006</v>
      </c>
      <c r="F1018" t="s">
        <v>3096</v>
      </c>
      <c r="G1018" t="s">
        <v>47</v>
      </c>
      <c r="H1018" t="s">
        <v>48</v>
      </c>
      <c r="I1018">
        <v>2749914</v>
      </c>
      <c r="J1018">
        <v>23851</v>
      </c>
      <c r="K1018">
        <v>51153900600</v>
      </c>
      <c r="L1018">
        <v>900600</v>
      </c>
      <c r="M1018">
        <v>0</v>
      </c>
      <c r="N1018">
        <v>900600</v>
      </c>
      <c r="O1018">
        <v>88.9</v>
      </c>
      <c r="P1018">
        <v>6</v>
      </c>
      <c r="Q1018">
        <v>5.0999999999999996</v>
      </c>
      <c r="R1018">
        <v>7511</v>
      </c>
      <c r="S1018">
        <v>4.5999999999999999E-2</v>
      </c>
      <c r="T1018">
        <v>0.26100000000000001</v>
      </c>
      <c r="U1018">
        <v>65275</v>
      </c>
      <c r="V1018">
        <v>0.13</v>
      </c>
      <c r="W1018">
        <v>0.60199999999999998</v>
      </c>
      <c r="X1018">
        <v>0.435</v>
      </c>
      <c r="Y1018">
        <v>7.5999999999999998E-2</v>
      </c>
      <c r="Z1018">
        <v>570.83600000000001</v>
      </c>
      <c r="AA1018">
        <v>119875.56</v>
      </c>
      <c r="AB1018">
        <v>88604.014936000007</v>
      </c>
      <c r="AC1018">
        <v>31271.545064000002</v>
      </c>
      <c r="AD1018">
        <v>54.782012999999999</v>
      </c>
      <c r="AE1018">
        <v>7.6</v>
      </c>
      <c r="AF1018">
        <v>570.83600000000001</v>
      </c>
      <c r="AG1018">
        <v>87077.089481999996</v>
      </c>
      <c r="AH1018">
        <v>32798.470518000002</v>
      </c>
      <c r="AI1018">
        <v>57.456905999999996</v>
      </c>
      <c r="AJ1018">
        <v>12.1</v>
      </c>
      <c r="AK1018">
        <v>136508.15778499999</v>
      </c>
      <c r="AL1018">
        <v>54320.94</v>
      </c>
      <c r="AM1018">
        <v>59.778083000000002</v>
      </c>
      <c r="AN1018" t="s">
        <v>3097</v>
      </c>
      <c r="AO1018" t="s">
        <v>3098</v>
      </c>
      <c r="AR1018">
        <v>0</v>
      </c>
      <c r="AS1018">
        <v>0</v>
      </c>
      <c r="AT1018">
        <v>1017</v>
      </c>
    </row>
    <row r="1019" spans="1:46" x14ac:dyDescent="0.25">
      <c r="A1019">
        <v>51</v>
      </c>
      <c r="B1019">
        <v>153</v>
      </c>
      <c r="C1019">
        <v>900501</v>
      </c>
      <c r="D1019">
        <v>51153900501</v>
      </c>
      <c r="E1019">
        <v>9005.01</v>
      </c>
      <c r="F1019" t="s">
        <v>3099</v>
      </c>
      <c r="G1019" t="s">
        <v>47</v>
      </c>
      <c r="H1019" t="s">
        <v>48</v>
      </c>
      <c r="I1019">
        <v>3855715</v>
      </c>
      <c r="J1019">
        <v>0</v>
      </c>
      <c r="K1019">
        <v>51153900501</v>
      </c>
      <c r="L1019">
        <v>900501</v>
      </c>
      <c r="M1019">
        <v>0</v>
      </c>
      <c r="N1019">
        <v>900501</v>
      </c>
      <c r="O1019">
        <v>94.1</v>
      </c>
      <c r="P1019">
        <v>3.9</v>
      </c>
      <c r="Q1019">
        <v>1.9</v>
      </c>
      <c r="R1019">
        <v>8182</v>
      </c>
      <c r="S1019">
        <v>8.5000000000000006E-2</v>
      </c>
      <c r="T1019">
        <v>5.8999999999999997E-2</v>
      </c>
      <c r="U1019">
        <v>65949</v>
      </c>
      <c r="V1019">
        <v>0.16</v>
      </c>
      <c r="W1019">
        <v>0.54800000000000004</v>
      </c>
      <c r="X1019">
        <v>0.53500000000000003</v>
      </c>
      <c r="Y1019">
        <v>6.0999999999999999E-2</v>
      </c>
      <c r="Z1019">
        <v>498.60289799999998</v>
      </c>
      <c r="AA1019">
        <v>104706.60858</v>
      </c>
      <c r="AB1019">
        <v>88105.361629999999</v>
      </c>
      <c r="AC1019">
        <v>16601.246950000001</v>
      </c>
      <c r="AD1019">
        <v>33.295527999999997</v>
      </c>
      <c r="AE1019">
        <v>6.1</v>
      </c>
      <c r="AF1019">
        <v>499.60110200000003</v>
      </c>
      <c r="AG1019">
        <v>86098.961874000001</v>
      </c>
      <c r="AH1019">
        <v>18817.269546</v>
      </c>
      <c r="AI1019">
        <v>37.664588000000002</v>
      </c>
      <c r="AJ1019">
        <v>10.5</v>
      </c>
      <c r="AK1019">
        <v>122365.117096</v>
      </c>
      <c r="AL1019">
        <v>44354.93</v>
      </c>
      <c r="AM1019">
        <v>55.869320999999999</v>
      </c>
      <c r="AN1019" t="s">
        <v>3100</v>
      </c>
      <c r="AO1019" t="s">
        <v>3101</v>
      </c>
      <c r="AR1019">
        <v>0</v>
      </c>
      <c r="AS1019">
        <v>0</v>
      </c>
      <c r="AT1019">
        <v>1018</v>
      </c>
    </row>
    <row r="1020" spans="1:46" x14ac:dyDescent="0.25">
      <c r="A1020">
        <v>51</v>
      </c>
      <c r="B1020">
        <v>153</v>
      </c>
      <c r="C1020">
        <v>900404</v>
      </c>
      <c r="D1020">
        <v>51153900404</v>
      </c>
      <c r="E1020">
        <v>9004.0400000000009</v>
      </c>
      <c r="F1020" t="s">
        <v>3102</v>
      </c>
      <c r="G1020" t="s">
        <v>47</v>
      </c>
      <c r="H1020" t="s">
        <v>48</v>
      </c>
      <c r="I1020">
        <v>2729242</v>
      </c>
      <c r="J1020">
        <v>0</v>
      </c>
      <c r="K1020">
        <v>51153900404</v>
      </c>
      <c r="L1020">
        <v>900404</v>
      </c>
      <c r="M1020">
        <v>0</v>
      </c>
      <c r="N1020">
        <v>900404</v>
      </c>
      <c r="O1020">
        <v>89.9</v>
      </c>
      <c r="P1020">
        <v>7.7</v>
      </c>
      <c r="Q1020">
        <v>2.4</v>
      </c>
      <c r="R1020">
        <v>5777</v>
      </c>
      <c r="S1020">
        <v>9.9000000000000005E-2</v>
      </c>
      <c r="T1020">
        <v>8.5999999999999993E-2</v>
      </c>
      <c r="U1020">
        <v>69069</v>
      </c>
      <c r="V1020">
        <v>0.22500000000000001</v>
      </c>
      <c r="W1020">
        <v>0.35799999999999998</v>
      </c>
      <c r="X1020">
        <v>0.73</v>
      </c>
      <c r="Y1020">
        <v>8.5000000000000006E-2</v>
      </c>
      <c r="Z1020">
        <v>491.04500000000002</v>
      </c>
      <c r="AA1020">
        <v>103119.45</v>
      </c>
      <c r="AB1020">
        <v>86933.919469</v>
      </c>
      <c r="AC1020">
        <v>16185.530531</v>
      </c>
      <c r="AD1020">
        <v>32.961399999999998</v>
      </c>
      <c r="AE1020">
        <v>8.5</v>
      </c>
      <c r="AF1020">
        <v>490.55395499999997</v>
      </c>
      <c r="AG1020">
        <v>85184.441877000005</v>
      </c>
      <c r="AH1020">
        <v>17831.888673000001</v>
      </c>
      <c r="AI1020">
        <v>36.350515000000001</v>
      </c>
      <c r="AJ1020">
        <v>6.7</v>
      </c>
      <c r="AK1020">
        <v>62092.299069000001</v>
      </c>
      <c r="AL1020">
        <v>16826.330000000002</v>
      </c>
      <c r="AM1020">
        <v>44.774338999999998</v>
      </c>
      <c r="AN1020" t="s">
        <v>3103</v>
      </c>
      <c r="AO1020" t="s">
        <v>3104</v>
      </c>
      <c r="AR1020">
        <v>0</v>
      </c>
      <c r="AS1020">
        <v>0</v>
      </c>
      <c r="AT1020">
        <v>1019</v>
      </c>
    </row>
    <row r="1021" spans="1:46" x14ac:dyDescent="0.25">
      <c r="A1021">
        <v>51</v>
      </c>
      <c r="B1021">
        <v>153</v>
      </c>
      <c r="C1021">
        <v>901228</v>
      </c>
      <c r="D1021">
        <v>51153901228</v>
      </c>
      <c r="E1021">
        <v>9012.2800000000007</v>
      </c>
      <c r="F1021" t="s">
        <v>3105</v>
      </c>
      <c r="G1021" t="s">
        <v>47</v>
      </c>
      <c r="H1021" t="s">
        <v>48</v>
      </c>
      <c r="I1021">
        <v>3190146</v>
      </c>
      <c r="J1021">
        <v>0</v>
      </c>
      <c r="K1021">
        <v>51153901228</v>
      </c>
      <c r="L1021">
        <v>901228</v>
      </c>
      <c r="M1021">
        <v>0</v>
      </c>
      <c r="N1021">
        <v>901228</v>
      </c>
      <c r="O1021">
        <v>94.4</v>
      </c>
      <c r="P1021">
        <v>5.7</v>
      </c>
      <c r="Q1021">
        <v>0</v>
      </c>
      <c r="R1021">
        <v>6112</v>
      </c>
      <c r="S1021">
        <v>7.8E-2</v>
      </c>
      <c r="T1021">
        <v>4.9000000000000002E-2</v>
      </c>
      <c r="U1021">
        <v>104539</v>
      </c>
      <c r="V1021">
        <v>0.28899999999999998</v>
      </c>
      <c r="W1021">
        <v>0.20499999999999999</v>
      </c>
      <c r="X1021">
        <v>0.83099999999999996</v>
      </c>
      <c r="Y1021">
        <v>7.3999999999999996E-2</v>
      </c>
      <c r="Z1021">
        <v>452.74028800000002</v>
      </c>
      <c r="AA1021">
        <v>95075.460479999994</v>
      </c>
      <c r="AB1021">
        <v>93665.872082000002</v>
      </c>
      <c r="AC1021">
        <v>1409.5883980000001</v>
      </c>
      <c r="AD1021">
        <v>3.1134590000000002</v>
      </c>
      <c r="AE1021">
        <v>7.4</v>
      </c>
      <c r="AF1021">
        <v>451.38342399999999</v>
      </c>
      <c r="AG1021">
        <v>92939.784054000003</v>
      </c>
      <c r="AH1021">
        <v>1850.7349859999999</v>
      </c>
      <c r="AI1021">
        <v>4.1001390000000004</v>
      </c>
      <c r="AJ1021">
        <v>6.1</v>
      </c>
      <c r="AK1021">
        <v>62322.619313000003</v>
      </c>
      <c r="AL1021">
        <v>16241.11</v>
      </c>
      <c r="AM1021">
        <v>43.412312999999997</v>
      </c>
      <c r="AN1021" t="s">
        <v>3106</v>
      </c>
      <c r="AO1021" t="s">
        <v>3107</v>
      </c>
      <c r="AR1021">
        <v>0</v>
      </c>
      <c r="AS1021">
        <v>0</v>
      </c>
      <c r="AT1021">
        <v>1020</v>
      </c>
    </row>
    <row r="1022" spans="1:46" x14ac:dyDescent="0.25">
      <c r="A1022">
        <v>51</v>
      </c>
      <c r="B1022">
        <v>153</v>
      </c>
      <c r="C1022">
        <v>900407</v>
      </c>
      <c r="D1022">
        <v>51153900407</v>
      </c>
      <c r="E1022">
        <v>9004.07</v>
      </c>
      <c r="F1022" t="s">
        <v>3108</v>
      </c>
      <c r="G1022" t="s">
        <v>47</v>
      </c>
      <c r="H1022" t="s">
        <v>48</v>
      </c>
      <c r="I1022">
        <v>2037209</v>
      </c>
      <c r="J1022">
        <v>1739</v>
      </c>
      <c r="K1022">
        <v>51153900407</v>
      </c>
      <c r="L1022">
        <v>900407</v>
      </c>
      <c r="M1022">
        <v>0</v>
      </c>
      <c r="N1022">
        <v>900407</v>
      </c>
      <c r="O1022">
        <v>87.1</v>
      </c>
      <c r="P1022">
        <v>12.8</v>
      </c>
      <c r="Q1022">
        <v>0</v>
      </c>
      <c r="R1022">
        <v>6149</v>
      </c>
      <c r="S1022">
        <v>7.9000000000000001E-2</v>
      </c>
      <c r="T1022">
        <v>6.4000000000000001E-2</v>
      </c>
      <c r="U1022">
        <v>59442</v>
      </c>
      <c r="V1022">
        <v>0.42</v>
      </c>
      <c r="W1022">
        <v>0.308</v>
      </c>
      <c r="X1022">
        <v>0.33400000000000002</v>
      </c>
      <c r="Y1022">
        <v>0.13800000000000001</v>
      </c>
      <c r="Z1022">
        <v>847.713438</v>
      </c>
      <c r="AA1022">
        <v>178019.82198000001</v>
      </c>
      <c r="AB1022">
        <v>158378.41585700001</v>
      </c>
      <c r="AC1022">
        <v>19641.406123000001</v>
      </c>
      <c r="AD1022">
        <v>23.169865000000001</v>
      </c>
      <c r="AE1022">
        <v>13.8</v>
      </c>
      <c r="AF1022">
        <v>848.56200000000001</v>
      </c>
      <c r="AG1022">
        <v>161503.56711500001</v>
      </c>
      <c r="AH1022">
        <v>16694.452884999999</v>
      </c>
      <c r="AI1022">
        <v>19.673815999999999</v>
      </c>
      <c r="AJ1022">
        <v>13.5</v>
      </c>
      <c r="AK1022">
        <v>134934.89644400001</v>
      </c>
      <c r="AL1022">
        <v>41600.550000000003</v>
      </c>
      <c r="AM1022">
        <v>49.486469999999997</v>
      </c>
      <c r="AN1022" t="s">
        <v>3109</v>
      </c>
      <c r="AO1022" t="s">
        <v>3110</v>
      </c>
      <c r="AR1022">
        <v>0</v>
      </c>
      <c r="AS1022">
        <v>0</v>
      </c>
      <c r="AT1022">
        <v>1021</v>
      </c>
    </row>
    <row r="1023" spans="1:46" x14ac:dyDescent="0.25">
      <c r="A1023">
        <v>51</v>
      </c>
      <c r="B1023">
        <v>153</v>
      </c>
      <c r="C1023">
        <v>900409</v>
      </c>
      <c r="D1023">
        <v>51153900409</v>
      </c>
      <c r="E1023">
        <v>9004.09</v>
      </c>
      <c r="F1023" t="s">
        <v>3111</v>
      </c>
      <c r="G1023" t="s">
        <v>47</v>
      </c>
      <c r="H1023" t="s">
        <v>48</v>
      </c>
      <c r="I1023">
        <v>2086512</v>
      </c>
      <c r="J1023">
        <v>0</v>
      </c>
      <c r="K1023">
        <v>51153900409</v>
      </c>
      <c r="L1023">
        <v>900409</v>
      </c>
      <c r="M1023">
        <v>0</v>
      </c>
      <c r="N1023">
        <v>900409</v>
      </c>
      <c r="O1023">
        <v>89.1</v>
      </c>
      <c r="P1023">
        <v>9.9</v>
      </c>
      <c r="Q1023">
        <v>1</v>
      </c>
      <c r="R1023">
        <v>4394</v>
      </c>
      <c r="S1023">
        <v>8.3000000000000004E-2</v>
      </c>
      <c r="T1023">
        <v>7.3999999999999996E-2</v>
      </c>
      <c r="U1023">
        <v>63314</v>
      </c>
      <c r="V1023">
        <v>0.30399999999999999</v>
      </c>
      <c r="W1023">
        <v>0.36899999999999999</v>
      </c>
      <c r="X1023">
        <v>0.72</v>
      </c>
      <c r="Y1023">
        <v>8.2000000000000003E-2</v>
      </c>
      <c r="Z1023">
        <v>360.30799999999999</v>
      </c>
      <c r="AA1023">
        <v>75664.679999999993</v>
      </c>
      <c r="AB1023">
        <v>44135.862955999997</v>
      </c>
      <c r="AC1023">
        <v>31528.817043999999</v>
      </c>
      <c r="AD1023">
        <v>87.505182000000005</v>
      </c>
      <c r="AE1023">
        <v>8.1999999999999993</v>
      </c>
      <c r="AF1023">
        <v>360.30799999999999</v>
      </c>
      <c r="AG1023">
        <v>44893.761975000001</v>
      </c>
      <c r="AH1023">
        <v>30770.918024999999</v>
      </c>
      <c r="AI1023">
        <v>85.401706000000004</v>
      </c>
      <c r="AJ1023">
        <v>11.8</v>
      </c>
      <c r="AK1023">
        <v>89709.660663999995</v>
      </c>
      <c r="AL1023">
        <v>29011.32</v>
      </c>
      <c r="AM1023">
        <v>51.316769000000001</v>
      </c>
      <c r="AN1023" t="s">
        <v>3112</v>
      </c>
      <c r="AO1023" t="s">
        <v>3113</v>
      </c>
      <c r="AR1023">
        <v>0</v>
      </c>
      <c r="AS1023">
        <v>0</v>
      </c>
      <c r="AT1023">
        <v>1022</v>
      </c>
    </row>
    <row r="1024" spans="1:46" x14ac:dyDescent="0.25">
      <c r="A1024">
        <v>51</v>
      </c>
      <c r="B1024">
        <v>153</v>
      </c>
      <c r="C1024">
        <v>900701</v>
      </c>
      <c r="D1024">
        <v>51153900701</v>
      </c>
      <c r="E1024">
        <v>9007.01</v>
      </c>
      <c r="F1024" t="s">
        <v>3114</v>
      </c>
      <c r="G1024" t="s">
        <v>47</v>
      </c>
      <c r="H1024" t="s">
        <v>48</v>
      </c>
      <c r="I1024">
        <v>2702491</v>
      </c>
      <c r="J1024">
        <v>43468</v>
      </c>
      <c r="K1024">
        <v>51153900701</v>
      </c>
      <c r="L1024">
        <v>900701</v>
      </c>
      <c r="M1024">
        <v>0</v>
      </c>
      <c r="N1024">
        <v>900701</v>
      </c>
      <c r="O1024">
        <v>92.6</v>
      </c>
      <c r="P1024">
        <v>7.4</v>
      </c>
      <c r="Q1024">
        <v>0</v>
      </c>
      <c r="R1024">
        <v>5553</v>
      </c>
      <c r="S1024">
        <v>5.8999999999999997E-2</v>
      </c>
      <c r="T1024">
        <v>5.8999999999999997E-2</v>
      </c>
      <c r="U1024">
        <v>79570</v>
      </c>
      <c r="V1024">
        <v>0.42099999999999999</v>
      </c>
      <c r="W1024">
        <v>0.16300000000000001</v>
      </c>
      <c r="X1024">
        <v>0.59099999999999997</v>
      </c>
      <c r="Y1024">
        <v>0.115</v>
      </c>
      <c r="Z1024">
        <v>638.59500000000003</v>
      </c>
      <c r="AA1024">
        <v>134104.95000000001</v>
      </c>
      <c r="AB1024">
        <v>80702.098931999994</v>
      </c>
      <c r="AC1024">
        <v>53402.851068000004</v>
      </c>
      <c r="AD1024">
        <v>83.625539000000003</v>
      </c>
      <c r="AE1024">
        <v>11.5</v>
      </c>
      <c r="AF1024">
        <v>639.23359500000004</v>
      </c>
      <c r="AG1024">
        <v>82378.031050000005</v>
      </c>
      <c r="AH1024">
        <v>51861.0239</v>
      </c>
      <c r="AI1024">
        <v>81.130004</v>
      </c>
      <c r="AJ1024">
        <v>10.9</v>
      </c>
      <c r="AK1024">
        <v>82952.578791000007</v>
      </c>
      <c r="AL1024">
        <v>30833.61</v>
      </c>
      <c r="AM1024">
        <v>56.905484999999999</v>
      </c>
      <c r="AN1024" t="s">
        <v>3115</v>
      </c>
      <c r="AO1024" t="s">
        <v>3116</v>
      </c>
      <c r="AR1024">
        <v>0</v>
      </c>
      <c r="AS1024">
        <v>0</v>
      </c>
      <c r="AT1024">
        <v>1023</v>
      </c>
    </row>
    <row r="1025" spans="1:46" x14ac:dyDescent="0.25">
      <c r="A1025">
        <v>51</v>
      </c>
      <c r="B1025">
        <v>153</v>
      </c>
      <c r="C1025">
        <v>901009</v>
      </c>
      <c r="D1025">
        <v>51153901009</v>
      </c>
      <c r="E1025">
        <v>9010.09</v>
      </c>
      <c r="F1025" t="s">
        <v>3117</v>
      </c>
      <c r="G1025" t="s">
        <v>47</v>
      </c>
      <c r="H1025" t="s">
        <v>48</v>
      </c>
      <c r="I1025">
        <v>4445639</v>
      </c>
      <c r="J1025">
        <v>262025</v>
      </c>
      <c r="K1025">
        <v>51153901009</v>
      </c>
      <c r="L1025">
        <v>901009</v>
      </c>
      <c r="M1025">
        <v>0</v>
      </c>
      <c r="N1025">
        <v>901009</v>
      </c>
      <c r="O1025">
        <v>92.2</v>
      </c>
      <c r="P1025">
        <v>7.4</v>
      </c>
      <c r="Q1025">
        <v>0.4</v>
      </c>
      <c r="R1025">
        <v>6676</v>
      </c>
      <c r="S1025">
        <v>0.05</v>
      </c>
      <c r="T1025">
        <v>4.9000000000000002E-2</v>
      </c>
      <c r="U1025">
        <v>129891</v>
      </c>
      <c r="V1025">
        <v>0.23200000000000001</v>
      </c>
      <c r="W1025">
        <v>0.08</v>
      </c>
      <c r="X1025">
        <v>0.92800000000000005</v>
      </c>
      <c r="Y1025">
        <v>5.5E-2</v>
      </c>
      <c r="Z1025">
        <v>367.18</v>
      </c>
      <c r="AA1025">
        <v>77107.8</v>
      </c>
      <c r="AB1025">
        <v>54605.707499999997</v>
      </c>
      <c r="AC1025">
        <v>22502.092499999999</v>
      </c>
      <c r="AD1025">
        <v>61.283546000000001</v>
      </c>
      <c r="AE1025">
        <v>5.5</v>
      </c>
      <c r="AF1025">
        <v>367.54718000000003</v>
      </c>
      <c r="AG1025">
        <v>55478.204365999998</v>
      </c>
      <c r="AH1025">
        <v>21706.703433999999</v>
      </c>
      <c r="AI1025">
        <v>59.058278000000001</v>
      </c>
      <c r="AJ1025">
        <v>5.3</v>
      </c>
      <c r="AK1025">
        <v>60847.590115999999</v>
      </c>
      <c r="AL1025">
        <v>18398.009999999998</v>
      </c>
      <c r="AM1025">
        <v>48.754531</v>
      </c>
      <c r="AN1025" t="s">
        <v>3118</v>
      </c>
      <c r="AO1025" t="s">
        <v>3119</v>
      </c>
      <c r="AR1025">
        <v>0</v>
      </c>
      <c r="AS1025">
        <v>0</v>
      </c>
      <c r="AT1025">
        <v>1024</v>
      </c>
    </row>
    <row r="1026" spans="1:46" x14ac:dyDescent="0.25">
      <c r="A1026">
        <v>51</v>
      </c>
      <c r="B1026">
        <v>153</v>
      </c>
      <c r="C1026">
        <v>900408</v>
      </c>
      <c r="D1026">
        <v>51153900408</v>
      </c>
      <c r="E1026">
        <v>9004.08</v>
      </c>
      <c r="F1026" t="s">
        <v>3120</v>
      </c>
      <c r="G1026" t="s">
        <v>47</v>
      </c>
      <c r="H1026" t="s">
        <v>48</v>
      </c>
      <c r="I1026">
        <v>1942455</v>
      </c>
      <c r="J1026">
        <v>3508</v>
      </c>
      <c r="K1026">
        <v>51153900408</v>
      </c>
      <c r="L1026">
        <v>900408</v>
      </c>
      <c r="M1026">
        <v>0</v>
      </c>
      <c r="N1026">
        <v>900408</v>
      </c>
      <c r="O1026">
        <v>89.7</v>
      </c>
      <c r="P1026">
        <v>10.3</v>
      </c>
      <c r="Q1026">
        <v>0</v>
      </c>
      <c r="R1026">
        <v>4598</v>
      </c>
      <c r="S1026">
        <v>4.8000000000000001E-2</v>
      </c>
      <c r="T1026">
        <v>6.4000000000000001E-2</v>
      </c>
      <c r="U1026">
        <v>93527</v>
      </c>
      <c r="V1026">
        <v>0.378</v>
      </c>
      <c r="W1026">
        <v>0.24</v>
      </c>
      <c r="X1026">
        <v>0.85899999999999999</v>
      </c>
      <c r="Y1026">
        <v>6.4000000000000001E-2</v>
      </c>
      <c r="Z1026">
        <v>294.27199999999999</v>
      </c>
      <c r="AA1026">
        <v>61797.120000000003</v>
      </c>
      <c r="AB1026">
        <v>40461.198751000004</v>
      </c>
      <c r="AC1026">
        <v>21335.921248999999</v>
      </c>
      <c r="AD1026">
        <v>72.504081999999997</v>
      </c>
      <c r="AE1026">
        <v>6.4</v>
      </c>
      <c r="AF1026">
        <v>294.27199999999999</v>
      </c>
      <c r="AG1026">
        <v>42678.280470999998</v>
      </c>
      <c r="AH1026">
        <v>19118.839529000001</v>
      </c>
      <c r="AI1026">
        <v>64.969958000000005</v>
      </c>
      <c r="AJ1026">
        <v>4.9000000000000004</v>
      </c>
      <c r="AK1026">
        <v>33961.622660000001</v>
      </c>
      <c r="AL1026">
        <v>10542.63</v>
      </c>
      <c r="AM1026">
        <v>49.746972</v>
      </c>
      <c r="AN1026" t="s">
        <v>3121</v>
      </c>
      <c r="AO1026" t="s">
        <v>3122</v>
      </c>
      <c r="AR1026">
        <v>0</v>
      </c>
      <c r="AS1026">
        <v>0</v>
      </c>
      <c r="AT1026">
        <v>1025</v>
      </c>
    </row>
    <row r="1027" spans="1:46" x14ac:dyDescent="0.25">
      <c r="A1027">
        <v>51</v>
      </c>
      <c r="B1027">
        <v>153</v>
      </c>
      <c r="C1027">
        <v>901001</v>
      </c>
      <c r="D1027">
        <v>51153901001</v>
      </c>
      <c r="E1027">
        <v>9010.01</v>
      </c>
      <c r="F1027" t="s">
        <v>3123</v>
      </c>
      <c r="G1027" t="s">
        <v>47</v>
      </c>
      <c r="H1027" t="s">
        <v>48</v>
      </c>
      <c r="I1027">
        <v>53943536</v>
      </c>
      <c r="J1027">
        <v>61480</v>
      </c>
      <c r="K1027">
        <v>51153901001</v>
      </c>
      <c r="L1027">
        <v>901001</v>
      </c>
      <c r="M1027">
        <v>0</v>
      </c>
      <c r="N1027">
        <v>901001</v>
      </c>
      <c r="O1027">
        <v>94.2</v>
      </c>
      <c r="P1027">
        <v>3</v>
      </c>
      <c r="Q1027">
        <v>2.6</v>
      </c>
      <c r="R1027">
        <v>6670</v>
      </c>
      <c r="S1027">
        <v>9.0999999999999998E-2</v>
      </c>
      <c r="T1027">
        <v>0.05</v>
      </c>
      <c r="U1027">
        <v>92466</v>
      </c>
      <c r="V1027">
        <v>0.318</v>
      </c>
      <c r="W1027">
        <v>0.14499999999999999</v>
      </c>
      <c r="X1027">
        <v>0.71299999999999997</v>
      </c>
      <c r="Y1027">
        <v>0.107</v>
      </c>
      <c r="Z1027">
        <v>712.26261999999997</v>
      </c>
      <c r="AA1027">
        <v>149575.1502</v>
      </c>
      <c r="AB1027">
        <v>106109.506671</v>
      </c>
      <c r="AC1027">
        <v>43465.643529000001</v>
      </c>
      <c r="AD1027">
        <v>61.024743000000001</v>
      </c>
      <c r="AE1027">
        <v>10.7</v>
      </c>
      <c r="AF1027">
        <v>713.69</v>
      </c>
      <c r="AG1027">
        <v>109322.988018</v>
      </c>
      <c r="AH1027">
        <v>40551.911981999998</v>
      </c>
      <c r="AI1027">
        <v>56.820065</v>
      </c>
      <c r="AJ1027">
        <v>12</v>
      </c>
      <c r="AK1027">
        <v>148616.77477700001</v>
      </c>
      <c r="AL1027">
        <v>18358.43</v>
      </c>
      <c r="AM1027">
        <v>23.088875999999999</v>
      </c>
      <c r="AN1027" t="s">
        <v>3124</v>
      </c>
      <c r="AO1027" t="s">
        <v>3125</v>
      </c>
      <c r="AR1027">
        <v>0</v>
      </c>
      <c r="AS1027">
        <v>0</v>
      </c>
      <c r="AT1027">
        <v>1026</v>
      </c>
    </row>
    <row r="1028" spans="1:46" x14ac:dyDescent="0.25">
      <c r="A1028">
        <v>51</v>
      </c>
      <c r="B1028">
        <v>153</v>
      </c>
      <c r="C1028">
        <v>900702</v>
      </c>
      <c r="D1028">
        <v>51153900702</v>
      </c>
      <c r="E1028">
        <v>9007.02</v>
      </c>
      <c r="F1028" t="s">
        <v>3126</v>
      </c>
      <c r="G1028" t="s">
        <v>47</v>
      </c>
      <c r="H1028" t="s">
        <v>48</v>
      </c>
      <c r="I1028">
        <v>5301028</v>
      </c>
      <c r="J1028">
        <v>1789771</v>
      </c>
      <c r="K1028">
        <v>51153900702</v>
      </c>
      <c r="L1028">
        <v>900702</v>
      </c>
      <c r="M1028">
        <v>0</v>
      </c>
      <c r="N1028">
        <v>900702</v>
      </c>
      <c r="O1028">
        <v>89.4</v>
      </c>
      <c r="P1028">
        <v>10.6</v>
      </c>
      <c r="Q1028">
        <v>0</v>
      </c>
      <c r="R1028">
        <v>8022</v>
      </c>
      <c r="S1028">
        <v>0.106</v>
      </c>
      <c r="T1028">
        <v>6.7000000000000004E-2</v>
      </c>
      <c r="U1028">
        <v>86952</v>
      </c>
      <c r="V1028">
        <v>0.20699999999999999</v>
      </c>
      <c r="W1028">
        <v>0.22800000000000001</v>
      </c>
      <c r="X1028">
        <v>0.65500000000000003</v>
      </c>
      <c r="Y1028">
        <v>0.104</v>
      </c>
      <c r="Z1028">
        <v>834.28800000000001</v>
      </c>
      <c r="AA1028">
        <v>175200.48</v>
      </c>
      <c r="AB1028">
        <v>147517.06062999999</v>
      </c>
      <c r="AC1028">
        <v>27683.41937</v>
      </c>
      <c r="AD1028">
        <v>33.182090000000002</v>
      </c>
      <c r="AE1028">
        <v>10.4</v>
      </c>
      <c r="AF1028">
        <v>834.28800000000001</v>
      </c>
      <c r="AG1028">
        <v>146654.76746900001</v>
      </c>
      <c r="AH1028">
        <v>28545.712531000001</v>
      </c>
      <c r="AI1028">
        <v>34.215657999999998</v>
      </c>
      <c r="AJ1028">
        <v>9.8000000000000007</v>
      </c>
      <c r="AK1028">
        <v>125752.427584</v>
      </c>
      <c r="AL1028">
        <v>45205.63</v>
      </c>
      <c r="AM1028">
        <v>55.529308</v>
      </c>
      <c r="AN1028" t="s">
        <v>3127</v>
      </c>
      <c r="AO1028" t="s">
        <v>3128</v>
      </c>
      <c r="AR1028">
        <v>0</v>
      </c>
      <c r="AS1028">
        <v>0</v>
      </c>
      <c r="AT1028">
        <v>1027</v>
      </c>
    </row>
    <row r="1029" spans="1:46" x14ac:dyDescent="0.25">
      <c r="A1029">
        <v>51</v>
      </c>
      <c r="B1029">
        <v>153</v>
      </c>
      <c r="C1029">
        <v>901005</v>
      </c>
      <c r="D1029">
        <v>51153901005</v>
      </c>
      <c r="E1029">
        <v>9010.0499999999993</v>
      </c>
      <c r="F1029" t="s">
        <v>3129</v>
      </c>
      <c r="G1029" t="s">
        <v>47</v>
      </c>
      <c r="H1029" t="s">
        <v>48</v>
      </c>
      <c r="I1029">
        <v>5172217</v>
      </c>
      <c r="J1029">
        <v>3907</v>
      </c>
      <c r="K1029">
        <v>51153901005</v>
      </c>
      <c r="L1029">
        <v>901005</v>
      </c>
      <c r="M1029">
        <v>0</v>
      </c>
      <c r="N1029">
        <v>901005</v>
      </c>
      <c r="O1029">
        <v>90.6</v>
      </c>
      <c r="P1029">
        <v>9.4</v>
      </c>
      <c r="Q1029">
        <v>0</v>
      </c>
      <c r="R1029">
        <v>4411</v>
      </c>
      <c r="S1029">
        <v>1.7999999999999999E-2</v>
      </c>
      <c r="T1029">
        <v>2E-3</v>
      </c>
      <c r="U1029">
        <v>151326</v>
      </c>
      <c r="V1029">
        <v>0.20399999999999999</v>
      </c>
      <c r="W1029">
        <v>0.09</v>
      </c>
      <c r="X1029">
        <v>0.86799999999999999</v>
      </c>
      <c r="Y1029">
        <v>2.5999999999999999E-2</v>
      </c>
      <c r="Z1029">
        <v>114.68600000000001</v>
      </c>
      <c r="AA1029">
        <v>24084.06</v>
      </c>
      <c r="AB1029">
        <v>23595.544279000002</v>
      </c>
      <c r="AC1029">
        <v>488.51572099999998</v>
      </c>
      <c r="AD1029">
        <v>4.2595929999999997</v>
      </c>
      <c r="AE1029">
        <v>2.6</v>
      </c>
      <c r="AF1029">
        <v>114.68600000000001</v>
      </c>
      <c r="AG1029">
        <v>23525.754321</v>
      </c>
      <c r="AH1029">
        <v>558.30567900000005</v>
      </c>
      <c r="AI1029">
        <v>4.8681239999999999</v>
      </c>
      <c r="AJ1029">
        <v>3.3</v>
      </c>
      <c r="AK1029">
        <v>26554.018416999999</v>
      </c>
      <c r="AL1029">
        <v>3494.46</v>
      </c>
      <c r="AM1029">
        <v>24.421766000000002</v>
      </c>
      <c r="AN1029" t="s">
        <v>3130</v>
      </c>
      <c r="AO1029" t="s">
        <v>3131</v>
      </c>
      <c r="AR1029">
        <v>0</v>
      </c>
      <c r="AS1029">
        <v>0</v>
      </c>
      <c r="AT1029">
        <v>1028</v>
      </c>
    </row>
    <row r="1030" spans="1:46" x14ac:dyDescent="0.25">
      <c r="A1030">
        <v>51</v>
      </c>
      <c r="B1030">
        <v>153</v>
      </c>
      <c r="C1030">
        <v>900410</v>
      </c>
      <c r="D1030">
        <v>51153900410</v>
      </c>
      <c r="E1030">
        <v>9004.1</v>
      </c>
      <c r="F1030" t="s">
        <v>3132</v>
      </c>
      <c r="G1030" t="s">
        <v>47</v>
      </c>
      <c r="H1030" t="s">
        <v>48</v>
      </c>
      <c r="I1030">
        <v>4324682</v>
      </c>
      <c r="J1030">
        <v>32540</v>
      </c>
      <c r="K1030">
        <v>51153900410</v>
      </c>
      <c r="L1030">
        <v>900410</v>
      </c>
      <c r="M1030">
        <v>0</v>
      </c>
      <c r="N1030">
        <v>900410</v>
      </c>
      <c r="O1030">
        <v>91</v>
      </c>
      <c r="P1030">
        <v>8.3000000000000007</v>
      </c>
      <c r="Q1030">
        <v>0.8</v>
      </c>
      <c r="R1030">
        <v>4967</v>
      </c>
      <c r="S1030">
        <v>3.5000000000000003E-2</v>
      </c>
      <c r="T1030">
        <v>0.17299999999999999</v>
      </c>
      <c r="U1030">
        <v>60118</v>
      </c>
      <c r="V1030">
        <v>0.54300000000000004</v>
      </c>
      <c r="W1030">
        <v>0.24</v>
      </c>
      <c r="X1030">
        <v>0.49399999999999999</v>
      </c>
      <c r="Y1030">
        <v>0.13800000000000001</v>
      </c>
      <c r="Z1030">
        <v>686.13144599999998</v>
      </c>
      <c r="AA1030">
        <v>144087.60365999999</v>
      </c>
      <c r="AB1030">
        <v>83101.555987999993</v>
      </c>
      <c r="AC1030">
        <v>60986.047672000001</v>
      </c>
      <c r="AD1030">
        <v>88.883913000000007</v>
      </c>
      <c r="AE1030">
        <v>13.8</v>
      </c>
      <c r="AF1030">
        <v>686.13144599999998</v>
      </c>
      <c r="AG1030">
        <v>83339.981018999999</v>
      </c>
      <c r="AH1030">
        <v>60747.622641000002</v>
      </c>
      <c r="AI1030">
        <v>88.536421000000004</v>
      </c>
      <c r="AJ1030">
        <v>12.5</v>
      </c>
      <c r="AK1030">
        <v>105834.437144</v>
      </c>
      <c r="AL1030">
        <v>28591.81</v>
      </c>
      <c r="AM1030">
        <v>44.665984000000002</v>
      </c>
      <c r="AN1030" t="s">
        <v>3133</v>
      </c>
      <c r="AO1030" t="s">
        <v>3134</v>
      </c>
      <c r="AR1030">
        <v>0</v>
      </c>
      <c r="AS1030">
        <v>0</v>
      </c>
      <c r="AT1030">
        <v>1029</v>
      </c>
    </row>
    <row r="1031" spans="1:46" x14ac:dyDescent="0.25">
      <c r="A1031">
        <v>51</v>
      </c>
      <c r="B1031">
        <v>153</v>
      </c>
      <c r="C1031">
        <v>901011</v>
      </c>
      <c r="D1031">
        <v>51153901011</v>
      </c>
      <c r="E1031">
        <v>9010.11</v>
      </c>
      <c r="F1031" t="s">
        <v>3135</v>
      </c>
      <c r="G1031" t="s">
        <v>47</v>
      </c>
      <c r="H1031" t="s">
        <v>48</v>
      </c>
      <c r="I1031">
        <v>3860965</v>
      </c>
      <c r="J1031">
        <v>3793</v>
      </c>
      <c r="K1031">
        <v>51153901011</v>
      </c>
      <c r="L1031">
        <v>901011</v>
      </c>
      <c r="M1031">
        <v>0</v>
      </c>
      <c r="N1031">
        <v>901011</v>
      </c>
      <c r="O1031">
        <v>91.9</v>
      </c>
      <c r="P1031">
        <v>7.8</v>
      </c>
      <c r="Q1031">
        <v>0.3</v>
      </c>
      <c r="R1031">
        <v>5616</v>
      </c>
      <c r="S1031">
        <v>4.7E-2</v>
      </c>
      <c r="T1031">
        <v>1.4999999999999999E-2</v>
      </c>
      <c r="U1031">
        <v>128576</v>
      </c>
      <c r="V1031">
        <v>0.31900000000000001</v>
      </c>
      <c r="W1031">
        <v>0.109</v>
      </c>
      <c r="X1031">
        <v>0.82899999999999996</v>
      </c>
      <c r="Y1031">
        <v>6.0999999999999999E-2</v>
      </c>
      <c r="Z1031">
        <v>342.57600000000002</v>
      </c>
      <c r="AA1031">
        <v>71940.960000000006</v>
      </c>
      <c r="AB1031">
        <v>46566.140993000001</v>
      </c>
      <c r="AC1031">
        <v>25374.819006999998</v>
      </c>
      <c r="AD1031">
        <v>74.070627000000002</v>
      </c>
      <c r="AE1031">
        <v>6.1</v>
      </c>
      <c r="AF1031">
        <v>342.57600000000002</v>
      </c>
      <c r="AG1031">
        <v>49712.688425</v>
      </c>
      <c r="AH1031">
        <v>22228.271574999999</v>
      </c>
      <c r="AI1031">
        <v>64.885665000000003</v>
      </c>
      <c r="AJ1031">
        <v>6</v>
      </c>
      <c r="AK1031">
        <v>53240.207304000003</v>
      </c>
      <c r="AL1031">
        <v>16916.59</v>
      </c>
      <c r="AM1031">
        <v>50.636353</v>
      </c>
      <c r="AN1031" t="s">
        <v>3136</v>
      </c>
      <c r="AO1031" t="s">
        <v>3137</v>
      </c>
      <c r="AR1031">
        <v>0</v>
      </c>
      <c r="AS1031">
        <v>0</v>
      </c>
      <c r="AT1031">
        <v>1030</v>
      </c>
    </row>
    <row r="1032" spans="1:46" x14ac:dyDescent="0.25">
      <c r="A1032">
        <v>51</v>
      </c>
      <c r="B1032">
        <v>153</v>
      </c>
      <c r="C1032">
        <v>901010</v>
      </c>
      <c r="D1032">
        <v>51153901010</v>
      </c>
      <c r="E1032">
        <v>9010.1</v>
      </c>
      <c r="F1032" t="s">
        <v>3138</v>
      </c>
      <c r="G1032" t="s">
        <v>47</v>
      </c>
      <c r="H1032" t="s">
        <v>48</v>
      </c>
      <c r="I1032">
        <v>2771267</v>
      </c>
      <c r="J1032">
        <v>172158</v>
      </c>
      <c r="K1032">
        <v>51153901010</v>
      </c>
      <c r="L1032">
        <v>901010</v>
      </c>
      <c r="M1032">
        <v>0</v>
      </c>
      <c r="N1032">
        <v>901010</v>
      </c>
      <c r="O1032">
        <v>93.6</v>
      </c>
      <c r="P1032">
        <v>5.8</v>
      </c>
      <c r="Q1032">
        <v>0.6</v>
      </c>
      <c r="R1032">
        <v>4056</v>
      </c>
      <c r="S1032">
        <v>4.8000000000000001E-2</v>
      </c>
      <c r="T1032">
        <v>3.5000000000000003E-2</v>
      </c>
      <c r="U1032">
        <v>129423</v>
      </c>
      <c r="V1032">
        <v>0.313</v>
      </c>
      <c r="W1032">
        <v>2.5000000000000001E-2</v>
      </c>
      <c r="X1032">
        <v>0.84499999999999997</v>
      </c>
      <c r="Y1032">
        <v>7.4999999999999997E-2</v>
      </c>
      <c r="Z1032">
        <v>304.2</v>
      </c>
      <c r="AA1032">
        <v>63882</v>
      </c>
      <c r="AB1032">
        <v>43019.438330999998</v>
      </c>
      <c r="AC1032">
        <v>20862.561668999999</v>
      </c>
      <c r="AD1032">
        <v>68.581727999999998</v>
      </c>
      <c r="AE1032">
        <v>7.5</v>
      </c>
      <c r="AF1032">
        <v>303.89580000000001</v>
      </c>
      <c r="AG1032">
        <v>46082.977731999999</v>
      </c>
      <c r="AH1032">
        <v>17735.140267999999</v>
      </c>
      <c r="AI1032">
        <v>58.359281000000003</v>
      </c>
      <c r="AJ1032">
        <v>7.8</v>
      </c>
      <c r="AK1032">
        <v>53078.621431</v>
      </c>
      <c r="AL1032">
        <v>15553.58</v>
      </c>
      <c r="AM1032">
        <v>47.590657</v>
      </c>
      <c r="AN1032" t="s">
        <v>3139</v>
      </c>
      <c r="AO1032" t="s">
        <v>3140</v>
      </c>
      <c r="AR1032">
        <v>0</v>
      </c>
      <c r="AS1032">
        <v>0</v>
      </c>
      <c r="AT1032">
        <v>1031</v>
      </c>
    </row>
    <row r="1033" spans="1:46" x14ac:dyDescent="0.25">
      <c r="A1033">
        <v>51</v>
      </c>
      <c r="B1033">
        <v>153</v>
      </c>
      <c r="C1033">
        <v>901008</v>
      </c>
      <c r="D1033">
        <v>51153901008</v>
      </c>
      <c r="E1033">
        <v>9010.08</v>
      </c>
      <c r="F1033" t="s">
        <v>3141</v>
      </c>
      <c r="G1033" t="s">
        <v>47</v>
      </c>
      <c r="H1033" t="s">
        <v>48</v>
      </c>
      <c r="I1033">
        <v>4435693</v>
      </c>
      <c r="J1033">
        <v>704</v>
      </c>
      <c r="K1033">
        <v>51153901008</v>
      </c>
      <c r="L1033">
        <v>901008</v>
      </c>
      <c r="M1033">
        <v>0</v>
      </c>
      <c r="N1033">
        <v>901008</v>
      </c>
      <c r="O1033">
        <v>92.6</v>
      </c>
      <c r="P1033">
        <v>5.9</v>
      </c>
      <c r="Q1033">
        <v>1.4</v>
      </c>
      <c r="R1033">
        <v>6453</v>
      </c>
      <c r="S1033">
        <v>4.7E-2</v>
      </c>
      <c r="T1033">
        <v>6.3E-2</v>
      </c>
      <c r="U1033">
        <v>80833</v>
      </c>
      <c r="V1033">
        <v>0.45300000000000001</v>
      </c>
      <c r="W1033">
        <v>0.25900000000000001</v>
      </c>
      <c r="X1033">
        <v>0.48699999999999999</v>
      </c>
      <c r="Y1033">
        <v>0.109</v>
      </c>
      <c r="Z1033">
        <v>702.67362300000002</v>
      </c>
      <c r="AA1033">
        <v>147561.46083</v>
      </c>
      <c r="AB1033">
        <v>92310.174991000007</v>
      </c>
      <c r="AC1033">
        <v>55251.285838999996</v>
      </c>
      <c r="AD1033">
        <v>78.630083999999997</v>
      </c>
      <c r="AE1033">
        <v>10.9</v>
      </c>
      <c r="AF1033">
        <v>703.37699999999995</v>
      </c>
      <c r="AG1033">
        <v>99679.538065000001</v>
      </c>
      <c r="AH1033">
        <v>48029.631934999998</v>
      </c>
      <c r="AI1033">
        <v>68.284336999999994</v>
      </c>
      <c r="AJ1033">
        <v>12.1</v>
      </c>
      <c r="AK1033">
        <v>123135.89427</v>
      </c>
      <c r="AL1033">
        <v>30645.43</v>
      </c>
      <c r="AM1033">
        <v>41.848641999999998</v>
      </c>
      <c r="AN1033" t="s">
        <v>3142</v>
      </c>
      <c r="AO1033" t="s">
        <v>3143</v>
      </c>
      <c r="AR1033">
        <v>0</v>
      </c>
      <c r="AS1033">
        <v>0</v>
      </c>
      <c r="AT1033">
        <v>1032</v>
      </c>
    </row>
    <row r="1034" spans="1:46" x14ac:dyDescent="0.25">
      <c r="A1034">
        <v>51</v>
      </c>
      <c r="B1034">
        <v>153</v>
      </c>
      <c r="C1034">
        <v>900801</v>
      </c>
      <c r="D1034">
        <v>51153900801</v>
      </c>
      <c r="E1034">
        <v>9008.01</v>
      </c>
      <c r="F1034" t="s">
        <v>3144</v>
      </c>
      <c r="G1034" t="s">
        <v>47</v>
      </c>
      <c r="H1034" t="s">
        <v>48</v>
      </c>
      <c r="I1034">
        <v>7271002</v>
      </c>
      <c r="J1034">
        <v>2259569</v>
      </c>
      <c r="K1034">
        <v>51153900801</v>
      </c>
      <c r="L1034">
        <v>900801</v>
      </c>
      <c r="M1034">
        <v>0</v>
      </c>
      <c r="N1034">
        <v>900801</v>
      </c>
      <c r="O1034">
        <v>91.6</v>
      </c>
      <c r="P1034">
        <v>8.4</v>
      </c>
      <c r="Q1034">
        <v>0</v>
      </c>
      <c r="R1034">
        <v>5484</v>
      </c>
      <c r="S1034">
        <v>6.9000000000000006E-2</v>
      </c>
      <c r="T1034">
        <v>2.9000000000000001E-2</v>
      </c>
      <c r="U1034">
        <v>145099</v>
      </c>
      <c r="V1034">
        <v>0.308</v>
      </c>
      <c r="W1034">
        <v>0.14499999999999999</v>
      </c>
      <c r="X1034">
        <v>0.87</v>
      </c>
      <c r="Y1034">
        <v>5.8999999999999997E-2</v>
      </c>
      <c r="Z1034">
        <v>323.55599999999998</v>
      </c>
      <c r="AA1034">
        <v>67946.759999999995</v>
      </c>
      <c r="AB1034">
        <v>43381.237652000003</v>
      </c>
      <c r="AC1034">
        <v>24565.522347999999</v>
      </c>
      <c r="AD1034">
        <v>75.923557000000002</v>
      </c>
      <c r="AE1034">
        <v>5.9</v>
      </c>
      <c r="AF1034">
        <v>323.55599999999998</v>
      </c>
      <c r="AG1034">
        <v>45194.204150999998</v>
      </c>
      <c r="AH1034">
        <v>22752.555849</v>
      </c>
      <c r="AI1034">
        <v>70.320302999999996</v>
      </c>
      <c r="AJ1034">
        <v>6.6</v>
      </c>
      <c r="AK1034">
        <v>54142.285548</v>
      </c>
      <c r="AL1034">
        <v>16363.53</v>
      </c>
      <c r="AM1034">
        <v>48.738419999999998</v>
      </c>
      <c r="AN1034" t="s">
        <v>3145</v>
      </c>
      <c r="AO1034" t="s">
        <v>3146</v>
      </c>
      <c r="AR1034">
        <v>0</v>
      </c>
      <c r="AS1034">
        <v>0</v>
      </c>
      <c r="AT1034">
        <v>1033</v>
      </c>
    </row>
    <row r="1035" spans="1:46" x14ac:dyDescent="0.25">
      <c r="A1035">
        <v>51</v>
      </c>
      <c r="B1035">
        <v>153</v>
      </c>
      <c r="C1035">
        <v>901012</v>
      </c>
      <c r="D1035">
        <v>51153901012</v>
      </c>
      <c r="E1035">
        <v>9010.1200000000008</v>
      </c>
      <c r="F1035" t="s">
        <v>3147</v>
      </c>
      <c r="G1035" t="s">
        <v>47</v>
      </c>
      <c r="H1035" t="s">
        <v>48</v>
      </c>
      <c r="I1035">
        <v>4484150</v>
      </c>
      <c r="J1035">
        <v>3310</v>
      </c>
      <c r="K1035">
        <v>51153901012</v>
      </c>
      <c r="L1035">
        <v>901012</v>
      </c>
      <c r="M1035">
        <v>0</v>
      </c>
      <c r="N1035">
        <v>901012</v>
      </c>
      <c r="O1035">
        <v>86.9</v>
      </c>
      <c r="P1035">
        <v>10.9</v>
      </c>
      <c r="Q1035">
        <v>2.2000000000000002</v>
      </c>
      <c r="R1035">
        <v>3006</v>
      </c>
      <c r="S1035">
        <v>1.7999999999999999E-2</v>
      </c>
      <c r="T1035">
        <v>7.0000000000000001E-3</v>
      </c>
      <c r="U1035">
        <v>105484</v>
      </c>
      <c r="V1035">
        <v>0.189</v>
      </c>
      <c r="W1035">
        <v>5.7000000000000002E-2</v>
      </c>
      <c r="X1035">
        <v>0.96199999999999997</v>
      </c>
      <c r="Y1035">
        <v>3.5000000000000003E-2</v>
      </c>
      <c r="Z1035">
        <v>105.21</v>
      </c>
      <c r="AA1035">
        <v>22094.1</v>
      </c>
      <c r="AB1035">
        <v>13998.308505999999</v>
      </c>
      <c r="AC1035">
        <v>8095.7914940000001</v>
      </c>
      <c r="AD1035">
        <v>76.948877999999993</v>
      </c>
      <c r="AE1035">
        <v>3.5</v>
      </c>
      <c r="AF1035">
        <v>105.21</v>
      </c>
      <c r="AG1035">
        <v>14846.166316999999</v>
      </c>
      <c r="AH1035">
        <v>7247.9336830000002</v>
      </c>
      <c r="AI1035">
        <v>68.890159999999995</v>
      </c>
      <c r="AJ1035">
        <v>3.1</v>
      </c>
      <c r="AK1035">
        <v>14813.828299999999</v>
      </c>
      <c r="AL1035">
        <v>4709.66</v>
      </c>
      <c r="AM1035">
        <v>50.658410000000003</v>
      </c>
      <c r="AN1035" t="s">
        <v>3148</v>
      </c>
      <c r="AO1035" t="s">
        <v>3149</v>
      </c>
      <c r="AR1035">
        <v>0</v>
      </c>
      <c r="AS1035">
        <v>0</v>
      </c>
      <c r="AT1035">
        <v>1034</v>
      </c>
    </row>
    <row r="1036" spans="1:46" x14ac:dyDescent="0.25">
      <c r="A1036">
        <v>51</v>
      </c>
      <c r="B1036">
        <v>153</v>
      </c>
      <c r="C1036">
        <v>900802</v>
      </c>
      <c r="D1036">
        <v>51153900802</v>
      </c>
      <c r="E1036">
        <v>9008.02</v>
      </c>
      <c r="F1036" t="s">
        <v>3150</v>
      </c>
      <c r="G1036" t="s">
        <v>47</v>
      </c>
      <c r="H1036" t="s">
        <v>48</v>
      </c>
      <c r="I1036">
        <v>6849197</v>
      </c>
      <c r="J1036">
        <v>2206685</v>
      </c>
      <c r="K1036">
        <v>51153900802</v>
      </c>
      <c r="L1036">
        <v>900802</v>
      </c>
      <c r="M1036">
        <v>0</v>
      </c>
      <c r="N1036">
        <v>900802</v>
      </c>
      <c r="O1036">
        <v>94</v>
      </c>
      <c r="P1036">
        <v>3.4</v>
      </c>
      <c r="Q1036">
        <v>2.7</v>
      </c>
      <c r="R1036">
        <v>6773</v>
      </c>
      <c r="S1036">
        <v>8.8999999999999996E-2</v>
      </c>
      <c r="T1036">
        <v>0.106</v>
      </c>
      <c r="U1036">
        <v>66610</v>
      </c>
      <c r="V1036">
        <v>0.56299999999999994</v>
      </c>
      <c r="W1036">
        <v>0.21299999999999999</v>
      </c>
      <c r="X1036">
        <v>0.47199999999999998</v>
      </c>
      <c r="Y1036">
        <v>0.16</v>
      </c>
      <c r="Z1036">
        <v>1084.76368</v>
      </c>
      <c r="AA1036">
        <v>227800.37280000001</v>
      </c>
      <c r="AB1036">
        <v>148158.74425600001</v>
      </c>
      <c r="AC1036">
        <v>79641.628544000007</v>
      </c>
      <c r="AD1036">
        <v>73.418413999999999</v>
      </c>
      <c r="AE1036">
        <v>16</v>
      </c>
      <c r="AF1036">
        <v>1083.68</v>
      </c>
      <c r="AG1036">
        <v>161745.63228600001</v>
      </c>
      <c r="AH1036">
        <v>65827.167713999996</v>
      </c>
      <c r="AI1036">
        <v>60.744101000000001</v>
      </c>
      <c r="AJ1036">
        <v>16</v>
      </c>
      <c r="AK1036">
        <v>158642.49050300001</v>
      </c>
      <c r="AL1036">
        <v>47527.11</v>
      </c>
      <c r="AM1036">
        <v>48.410110000000003</v>
      </c>
      <c r="AN1036" t="s">
        <v>3151</v>
      </c>
      <c r="AO1036" t="s">
        <v>3152</v>
      </c>
      <c r="AR1036">
        <v>0</v>
      </c>
      <c r="AS1036">
        <v>0</v>
      </c>
      <c r="AT1036">
        <v>1035</v>
      </c>
    </row>
    <row r="1037" spans="1:46" x14ac:dyDescent="0.25">
      <c r="A1037">
        <v>51</v>
      </c>
      <c r="B1037">
        <v>153</v>
      </c>
      <c r="C1037">
        <v>900904</v>
      </c>
      <c r="D1037">
        <v>51153900904</v>
      </c>
      <c r="E1037">
        <v>9009.0400000000009</v>
      </c>
      <c r="F1037" t="s">
        <v>3153</v>
      </c>
      <c r="G1037" t="s">
        <v>47</v>
      </c>
      <c r="H1037" t="s">
        <v>48</v>
      </c>
      <c r="I1037">
        <v>10814521</v>
      </c>
      <c r="J1037">
        <v>1887725</v>
      </c>
      <c r="K1037">
        <v>51153900904</v>
      </c>
      <c r="L1037">
        <v>900904</v>
      </c>
      <c r="M1037">
        <v>0</v>
      </c>
      <c r="N1037">
        <v>900904</v>
      </c>
      <c r="O1037">
        <v>90.7</v>
      </c>
      <c r="P1037">
        <v>8.4</v>
      </c>
      <c r="Q1037">
        <v>1</v>
      </c>
      <c r="R1037">
        <v>5328</v>
      </c>
      <c r="S1037">
        <v>9.1999999999999998E-2</v>
      </c>
      <c r="T1037">
        <v>7.9000000000000001E-2</v>
      </c>
      <c r="U1037">
        <v>112959</v>
      </c>
      <c r="V1037">
        <v>0.45800000000000002</v>
      </c>
      <c r="W1037">
        <v>0.20300000000000001</v>
      </c>
      <c r="X1037">
        <v>0.84099999999999997</v>
      </c>
      <c r="Y1037">
        <v>9.7000000000000003E-2</v>
      </c>
      <c r="Z1037">
        <v>517.33281599999998</v>
      </c>
      <c r="AA1037">
        <v>108639.89135999999</v>
      </c>
      <c r="AB1037">
        <v>72437.419567000004</v>
      </c>
      <c r="AC1037">
        <v>36202.471792999997</v>
      </c>
      <c r="AD1037">
        <v>69.979074999999995</v>
      </c>
      <c r="AE1037">
        <v>9.6999999999999993</v>
      </c>
      <c r="AF1037">
        <v>517.84963200000004</v>
      </c>
      <c r="AG1037">
        <v>78102.242800000007</v>
      </c>
      <c r="AH1037">
        <v>30646.179919999999</v>
      </c>
      <c r="AI1037">
        <v>59.179689000000003</v>
      </c>
      <c r="AJ1037">
        <v>8.6</v>
      </c>
      <c r="AK1037">
        <v>82331.749104000002</v>
      </c>
      <c r="AL1037">
        <v>12609.67</v>
      </c>
      <c r="AM1037">
        <v>27.891206</v>
      </c>
      <c r="AN1037" t="s">
        <v>3154</v>
      </c>
      <c r="AO1037" t="s">
        <v>3155</v>
      </c>
      <c r="AR1037">
        <v>0</v>
      </c>
      <c r="AS1037">
        <v>0</v>
      </c>
      <c r="AT1037">
        <v>1036</v>
      </c>
    </row>
    <row r="1038" spans="1:46" x14ac:dyDescent="0.25">
      <c r="A1038">
        <v>51</v>
      </c>
      <c r="B1038">
        <v>153</v>
      </c>
      <c r="C1038">
        <v>900901</v>
      </c>
      <c r="D1038">
        <v>51153900901</v>
      </c>
      <c r="E1038">
        <v>9009.01</v>
      </c>
      <c r="F1038" t="s">
        <v>3156</v>
      </c>
      <c r="G1038" t="s">
        <v>47</v>
      </c>
      <c r="H1038" t="s">
        <v>48</v>
      </c>
      <c r="I1038">
        <v>3272556</v>
      </c>
      <c r="J1038">
        <v>48295</v>
      </c>
      <c r="K1038">
        <v>51153900901</v>
      </c>
      <c r="L1038">
        <v>900901</v>
      </c>
      <c r="M1038">
        <v>0</v>
      </c>
      <c r="N1038">
        <v>900901</v>
      </c>
      <c r="O1038">
        <v>83.8</v>
      </c>
      <c r="P1038">
        <v>7.4</v>
      </c>
      <c r="Q1038">
        <v>8.8000000000000007</v>
      </c>
      <c r="R1038">
        <v>5909</v>
      </c>
      <c r="S1038">
        <v>0.16500000000000001</v>
      </c>
      <c r="T1038">
        <v>0.26100000000000001</v>
      </c>
      <c r="U1038">
        <v>48608</v>
      </c>
      <c r="V1038">
        <v>0.49099999999999999</v>
      </c>
      <c r="W1038">
        <v>0.255</v>
      </c>
      <c r="X1038">
        <v>0.36199999999999999</v>
      </c>
      <c r="Y1038">
        <v>0.23</v>
      </c>
      <c r="Z1038">
        <v>1359.07</v>
      </c>
      <c r="AA1038">
        <v>285404.7</v>
      </c>
      <c r="AB1038">
        <v>197939.721987</v>
      </c>
      <c r="AC1038">
        <v>87464.978013</v>
      </c>
      <c r="AD1038">
        <v>64.356492000000003</v>
      </c>
      <c r="AE1038">
        <v>23</v>
      </c>
      <c r="AF1038">
        <v>1359.07</v>
      </c>
      <c r="AG1038">
        <v>204199.61345100001</v>
      </c>
      <c r="AH1038">
        <v>81205.086549</v>
      </c>
      <c r="AI1038">
        <v>59.750481000000001</v>
      </c>
      <c r="AJ1038">
        <v>21.7</v>
      </c>
      <c r="AK1038">
        <v>220606.97971700001</v>
      </c>
      <c r="AL1038">
        <v>34448.31</v>
      </c>
      <c r="AM1038">
        <v>28.363047000000002</v>
      </c>
      <c r="AN1038" t="s">
        <v>3157</v>
      </c>
      <c r="AO1038" t="s">
        <v>3158</v>
      </c>
      <c r="AR1038">
        <v>0</v>
      </c>
      <c r="AS1038">
        <v>0</v>
      </c>
      <c r="AT1038">
        <v>1037</v>
      </c>
    </row>
    <row r="1039" spans="1:46" x14ac:dyDescent="0.25">
      <c r="A1039">
        <v>51</v>
      </c>
      <c r="B1039">
        <v>153</v>
      </c>
      <c r="C1039">
        <v>900905</v>
      </c>
      <c r="D1039">
        <v>51153900905</v>
      </c>
      <c r="E1039">
        <v>9009.0499999999993</v>
      </c>
      <c r="F1039" t="s">
        <v>3159</v>
      </c>
      <c r="G1039" t="s">
        <v>47</v>
      </c>
      <c r="H1039" t="s">
        <v>48</v>
      </c>
      <c r="I1039">
        <v>5060252</v>
      </c>
      <c r="J1039">
        <v>402761</v>
      </c>
      <c r="K1039">
        <v>51153900905</v>
      </c>
      <c r="L1039">
        <v>900905</v>
      </c>
      <c r="M1039">
        <v>0</v>
      </c>
      <c r="N1039">
        <v>900905</v>
      </c>
      <c r="O1039">
        <v>85.1</v>
      </c>
      <c r="P1039">
        <v>14.7</v>
      </c>
      <c r="Q1039">
        <v>0.2</v>
      </c>
      <c r="R1039">
        <v>5075</v>
      </c>
      <c r="S1039">
        <v>6.7000000000000004E-2</v>
      </c>
      <c r="T1039">
        <v>4.9000000000000002E-2</v>
      </c>
      <c r="U1039">
        <v>116985</v>
      </c>
      <c r="V1039">
        <v>0.41199999999999998</v>
      </c>
      <c r="W1039">
        <v>0.104</v>
      </c>
      <c r="X1039">
        <v>0.74299999999999999</v>
      </c>
      <c r="Y1039">
        <v>9.8000000000000004E-2</v>
      </c>
      <c r="Z1039">
        <v>497.35</v>
      </c>
      <c r="AA1039">
        <v>104443.5</v>
      </c>
      <c r="AB1039">
        <v>72449.529758000004</v>
      </c>
      <c r="AC1039">
        <v>31993.970241999999</v>
      </c>
      <c r="AD1039">
        <v>64.328884000000002</v>
      </c>
      <c r="AE1039">
        <v>9.8000000000000007</v>
      </c>
      <c r="AF1039">
        <v>497.35</v>
      </c>
      <c r="AG1039">
        <v>74683.778386000005</v>
      </c>
      <c r="AH1039">
        <v>29759.721613999998</v>
      </c>
      <c r="AI1039">
        <v>59.836576999999998</v>
      </c>
      <c r="AJ1039">
        <v>9.5</v>
      </c>
      <c r="AK1039">
        <v>83781.024267999994</v>
      </c>
      <c r="AL1039">
        <v>10622.38</v>
      </c>
      <c r="AM1039">
        <v>23.629434</v>
      </c>
      <c r="AN1039" t="s">
        <v>3160</v>
      </c>
      <c r="AO1039" t="s">
        <v>3161</v>
      </c>
      <c r="AR1039">
        <v>0</v>
      </c>
      <c r="AS1039">
        <v>0</v>
      </c>
      <c r="AT1039">
        <v>1038</v>
      </c>
    </row>
    <row r="1040" spans="1:46" x14ac:dyDescent="0.25">
      <c r="A1040">
        <v>51</v>
      </c>
      <c r="B1040">
        <v>153</v>
      </c>
      <c r="C1040">
        <v>901100</v>
      </c>
      <c r="D1040">
        <v>51153901100</v>
      </c>
      <c r="E1040">
        <v>9011</v>
      </c>
      <c r="F1040" t="s">
        <v>3162</v>
      </c>
      <c r="G1040" t="s">
        <v>47</v>
      </c>
      <c r="H1040" t="s">
        <v>48</v>
      </c>
      <c r="I1040">
        <v>19016021</v>
      </c>
      <c r="J1040">
        <v>2661781</v>
      </c>
      <c r="K1040">
        <v>51153901100</v>
      </c>
      <c r="L1040">
        <v>901100</v>
      </c>
      <c r="M1040">
        <v>0</v>
      </c>
      <c r="N1040">
        <v>901100</v>
      </c>
      <c r="O1040">
        <v>66.099999999999994</v>
      </c>
      <c r="P1040">
        <v>2.1</v>
      </c>
      <c r="Q1040">
        <v>31.9</v>
      </c>
      <c r="R1040">
        <v>6994</v>
      </c>
      <c r="S1040">
        <v>0.124</v>
      </c>
      <c r="T1040">
        <v>5.0999999999999997E-2</v>
      </c>
      <c r="U1040">
        <v>58461</v>
      </c>
      <c r="V1040">
        <v>0.112</v>
      </c>
      <c r="W1040">
        <v>0.19600000000000001</v>
      </c>
      <c r="X1040">
        <v>3.4000000000000002E-2</v>
      </c>
      <c r="Y1040">
        <v>0.17899999999999999</v>
      </c>
      <c r="Z1040">
        <v>1253.1779260000001</v>
      </c>
      <c r="AA1040">
        <v>263167.36446000001</v>
      </c>
      <c r="AB1040">
        <v>209591.493892</v>
      </c>
      <c r="AC1040">
        <v>53575.870567999998</v>
      </c>
      <c r="AD1040">
        <v>42.752006000000002</v>
      </c>
      <c r="AE1040">
        <v>17.899999999999999</v>
      </c>
      <c r="AF1040">
        <v>1251.9259999999999</v>
      </c>
      <c r="AG1040">
        <v>213585.53967100001</v>
      </c>
      <c r="AH1040">
        <v>49318.920329</v>
      </c>
      <c r="AI1040">
        <v>39.394437000000003</v>
      </c>
      <c r="AJ1040">
        <v>17</v>
      </c>
      <c r="AK1040">
        <v>221948.179722</v>
      </c>
      <c r="AL1040">
        <v>25488.52</v>
      </c>
      <c r="AM1040">
        <v>21.632155999999998</v>
      </c>
      <c r="AN1040" t="s">
        <v>3163</v>
      </c>
      <c r="AO1040" t="s">
        <v>3164</v>
      </c>
      <c r="AR1040">
        <v>0</v>
      </c>
      <c r="AS1040">
        <v>0</v>
      </c>
      <c r="AT1040">
        <v>1039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DFEB4-89A6-40B0-8826-FC7EB419E7BB}">
  <dimension ref="A1:V1040"/>
  <sheetViews>
    <sheetView topLeftCell="A2" workbookViewId="0">
      <selection activeCell="J8" sqref="J8"/>
    </sheetView>
  </sheetViews>
  <sheetFormatPr defaultRowHeight="15" x14ac:dyDescent="0.25"/>
  <cols>
    <col min="1" max="1" width="12" bestFit="1" customWidth="1"/>
    <col min="2" max="2" width="12.7109375" customWidth="1"/>
    <col min="3" max="3" width="15.140625" customWidth="1"/>
    <col min="4" max="4" width="26.42578125" customWidth="1"/>
    <col min="5" max="5" width="22.140625" customWidth="1"/>
    <col min="6" max="6" width="23.28515625" customWidth="1"/>
    <col min="7" max="7" width="20" style="6" customWidth="1"/>
    <col min="8" max="8" width="15.140625" customWidth="1"/>
    <col min="9" max="9" width="17.28515625" customWidth="1"/>
    <col min="10" max="10" width="23.28515625" customWidth="1"/>
    <col min="11" max="11" width="26.42578125" customWidth="1"/>
    <col min="12" max="12" width="22.140625" customWidth="1"/>
    <col min="13" max="13" width="20" style="6" customWidth="1"/>
    <col min="14" max="14" width="25.140625" style="8" customWidth="1"/>
    <col min="15" max="15" width="14.5703125" style="2" customWidth="1"/>
    <col min="16" max="16" width="18.7109375" bestFit="1" customWidth="1"/>
    <col min="17" max="17" width="15.140625" customWidth="1"/>
    <col min="18" max="18" width="22.140625" customWidth="1"/>
    <col min="19" max="19" width="17.28515625" customWidth="1"/>
  </cols>
  <sheetData>
    <row r="1" spans="1:22" x14ac:dyDescent="0.25">
      <c r="A1" s="1" t="s">
        <v>3165</v>
      </c>
      <c r="B1" s="1" t="s">
        <v>0</v>
      </c>
      <c r="C1" s="1" t="s">
        <v>3166</v>
      </c>
      <c r="D1" s="1" t="s">
        <v>3168</v>
      </c>
      <c r="E1" s="1" t="s">
        <v>3169</v>
      </c>
      <c r="F1" s="1" t="s">
        <v>3167</v>
      </c>
      <c r="G1" s="5" t="s">
        <v>3170</v>
      </c>
      <c r="H1" s="1" t="s">
        <v>3171</v>
      </c>
      <c r="I1" s="1" t="s">
        <v>3172</v>
      </c>
      <c r="J1" s="1" t="s">
        <v>3173</v>
      </c>
      <c r="K1" s="1" t="s">
        <v>3174</v>
      </c>
      <c r="L1" s="1" t="s">
        <v>3175</v>
      </c>
      <c r="M1" s="5" t="s">
        <v>3176</v>
      </c>
      <c r="N1" s="7" t="s">
        <v>3177</v>
      </c>
      <c r="O1" s="3" t="s">
        <v>3178</v>
      </c>
      <c r="P1" t="s">
        <v>3197</v>
      </c>
    </row>
    <row r="2" spans="1:22" x14ac:dyDescent="0.25">
      <c r="A2">
        <f>_xlfn.XLOOKUP(Data[[#This Row],[GEOID10]],CAFB_HungerEstimates!D:D,CAFB_HungerEstimates!D:D,,0)</f>
        <v>24031700204</v>
      </c>
      <c r="B2">
        <f>_xlfn.XLOOKUP(Data[[#This Row],[STATEFP10]],CAFB_HungerEstimates!A:A,CAFB_HungerEstimates!A:A,,0)</f>
        <v>24</v>
      </c>
      <c r="C2">
        <f>_xlfn.XLOOKUP(Data[[#This Row],[F14_FI_RATE]],CAFB_HungerEstimates!AJ:AJ,CAFB_HungerEstimates!AJ:AJ,,0)</f>
        <v>5.5</v>
      </c>
      <c r="D2">
        <f>_xlfn.XLOOKUP(Data[[#This Row],[F14_DISTRIB]],CAFB_HungerEstimates!AL:AL,CAFB_HungerEstimates!AL:AL,,0)</f>
        <v>0</v>
      </c>
      <c r="E2">
        <f>_xlfn.XLOOKUP(Data[[#This Row],[F14_LB_UNME]],CAFB_HungerEstimates!AK:AK,CAFB_HungerEstimates!AK:AK,,0)</f>
        <v>24959.55</v>
      </c>
      <c r="F2">
        <f>IFERROR(D2+E2,0)</f>
        <v>24959.55</v>
      </c>
      <c r="G2" s="6">
        <f>IFERROR(D2/F2,0)</f>
        <v>0</v>
      </c>
      <c r="H2">
        <f>_xlfn.XLOOKUP(Data[[#This Row],[F15_FI_RATE]],CAFB_HungerEstimates!Y:Y,CAFB_HungerEstimates!Y:Y,,0)</f>
        <v>5.3999999999999999E-2</v>
      </c>
      <c r="I2">
        <f>_xlfn.XLOOKUP(Data[[#This Row],[F15_FI_POP]],CAFB_HungerEstimates!Z:Z,CAFB_HungerEstimates!Z:Z,,0)</f>
        <v>111.18600000000001</v>
      </c>
      <c r="J2">
        <f>_xlfn.XLOOKUP(Data[[#This Row],[F15_LB_NEED]],CAFB_HungerEstimates!AA:AA,CAFB_HungerEstimates!AA:AA,,0)</f>
        <v>23349.06</v>
      </c>
      <c r="K2">
        <f>_xlfn.XLOOKUP(Data[[#This Row],[F15_DISTRIB]],CAFB_HungerEstimates!AC:AC,CAFB_HungerEstimates!AC:AC,,0)</f>
        <v>0</v>
      </c>
      <c r="L2">
        <f>_xlfn.XLOOKUP(Data[[#This Row],[F15_LB_UNME]],CAFB_HungerEstimates!AB:AB,CAFB_HungerEstimates!AB:AB,,0)</f>
        <v>23349.06</v>
      </c>
      <c r="M2" s="6">
        <f>IFERROR(K2/J2,0)</f>
        <v>0</v>
      </c>
      <c r="N2" s="8">
        <f>IFERROR(L2/I2,0)</f>
        <v>210</v>
      </c>
      <c r="O2" s="2" t="str">
        <f>IFERROR(_xlfn.XLOOKUP(Data[[#This Row],[STATEFP10]],StateMap[Code],StateMap[State],,0),"UNK")</f>
        <v>MD</v>
      </c>
      <c r="P2" t="str">
        <f>IF(CalcsTable[[#This Row],[State (Label)]]="MD","Maryland",IF(CalcsTable[[#This Row],[State (Label)]]="DC","District of Columbia","Virginia"))</f>
        <v>Maryland</v>
      </c>
    </row>
    <row r="3" spans="1:22" x14ac:dyDescent="0.25">
      <c r="A3">
        <f>_xlfn.XLOOKUP(Data[[#This Row],[GEOID10]],CAFB_HungerEstimates!D:D,CAFB_HungerEstimates!D:D,,0)</f>
        <v>24031700208</v>
      </c>
      <c r="B3">
        <f>_xlfn.XLOOKUP(Data[[#This Row],[STATEFP10]],CAFB_HungerEstimates!A:A,CAFB_HungerEstimates!A:A,,0)</f>
        <v>24</v>
      </c>
      <c r="C3">
        <f>_xlfn.XLOOKUP(Data[[#This Row],[F14_FI_RATE]],CAFB_HungerEstimates!AJ:AJ,CAFB_HungerEstimates!AJ:AJ,,0)</f>
        <v>4.0999999999999996</v>
      </c>
      <c r="D3">
        <f>_xlfn.XLOOKUP(Data[[#This Row],[F14_DISTRIB]],CAFB_HungerEstimates!AL:AL,CAFB_HungerEstimates!AL:AL,,0)</f>
        <v>0</v>
      </c>
      <c r="E3">
        <f>_xlfn.XLOOKUP(Data[[#This Row],[F14_LB_UNME]],CAFB_HungerEstimates!AK:AK,CAFB_HungerEstimates!AK:AK,,0)</f>
        <v>15885.449841</v>
      </c>
      <c r="F3">
        <f t="shared" ref="F3:F66" si="0">IFERROR(D3+E3,0)</f>
        <v>15885.449841</v>
      </c>
      <c r="G3" s="6">
        <f t="shared" ref="G3:G66" si="1">IFERROR(D3/F3,0)</f>
        <v>0</v>
      </c>
      <c r="H3">
        <f>_xlfn.XLOOKUP(Data[[#This Row],[F15_FI_RATE]],CAFB_HungerEstimates!Y:Y,CAFB_HungerEstimates!Y:Y,,0)</f>
        <v>4.2000000000000003E-2</v>
      </c>
      <c r="I3">
        <f>_xlfn.XLOOKUP(Data[[#This Row],[F15_FI_POP]],CAFB_HungerEstimates!Z:Z,CAFB_HungerEstimates!Z:Z,,0)</f>
        <v>81.353999999999999</v>
      </c>
      <c r="J3">
        <f>_xlfn.XLOOKUP(Data[[#This Row],[F15_LB_NEED]],CAFB_HungerEstimates!AA:AA,CAFB_HungerEstimates!AA:AA,,0)</f>
        <v>17084.34</v>
      </c>
      <c r="K3">
        <f>_xlfn.XLOOKUP(Data[[#This Row],[F15_DISTRIB]],CAFB_HungerEstimates!AC:AC,CAFB_HungerEstimates!AC:AC,,0)</f>
        <v>0</v>
      </c>
      <c r="L3">
        <f>_xlfn.XLOOKUP(Data[[#This Row],[F15_LB_UNME]],CAFB_HungerEstimates!AB:AB,CAFB_HungerEstimates!AB:AB,,0)</f>
        <v>17084.34</v>
      </c>
      <c r="M3" s="6">
        <f t="shared" ref="M3:M66" si="2">IFERROR(K3/J3,0)</f>
        <v>0</v>
      </c>
      <c r="N3" s="8">
        <f t="shared" ref="N3:N66" si="3">IFERROR(L3/I3,0)</f>
        <v>210</v>
      </c>
      <c r="O3" s="2" t="str">
        <f>IFERROR(_xlfn.XLOOKUP(Data[[#This Row],[STATEFP10]],StateMap[Code],StateMap[State],,0),"UNK")</f>
        <v>MD</v>
      </c>
      <c r="P3" t="str">
        <f>IF(CalcsTable[[#This Row],[State (Label)]]="MD","Maryland",IF(CalcsTable[[#This Row],[State (Label)]]="DC","District of Columbia","Virginia"))</f>
        <v>Maryland</v>
      </c>
    </row>
    <row r="4" spans="1:22" x14ac:dyDescent="0.25">
      <c r="A4">
        <f>_xlfn.XLOOKUP(Data[[#This Row],[GEOID10]],CAFB_HungerEstimates!D:D,CAFB_HungerEstimates!D:D,,0)</f>
        <v>24031700312</v>
      </c>
      <c r="B4">
        <f>_xlfn.XLOOKUP(Data[[#This Row],[STATEFP10]],CAFB_HungerEstimates!A:A,CAFB_HungerEstimates!A:A,,0)</f>
        <v>24</v>
      </c>
      <c r="C4">
        <f>_xlfn.XLOOKUP(Data[[#This Row],[F14_FI_RATE]],CAFB_HungerEstimates!AJ:AJ,CAFB_HungerEstimates!AJ:AJ,,0)</f>
        <v>4.9000000000000004</v>
      </c>
      <c r="D4">
        <f>_xlfn.XLOOKUP(Data[[#This Row],[F14_DISTRIB]],CAFB_HungerEstimates!AL:AL,CAFB_HungerEstimates!AL:AL,,0)</f>
        <v>123.12</v>
      </c>
      <c r="E4">
        <f>_xlfn.XLOOKUP(Data[[#This Row],[F14_LB_UNME]],CAFB_HungerEstimates!AK:AK,CAFB_HungerEstimates!AK:AK,,0)</f>
        <v>58221.180102999999</v>
      </c>
      <c r="F4">
        <f t="shared" si="0"/>
        <v>58344.300103000001</v>
      </c>
      <c r="G4" s="6">
        <f t="shared" si="1"/>
        <v>2.1102318441158113E-3</v>
      </c>
      <c r="H4">
        <f>_xlfn.XLOOKUP(Data[[#This Row],[F15_FI_RATE]],CAFB_HungerEstimates!Y:Y,CAFB_HungerEstimates!Y:Y,,0)</f>
        <v>4.4999999999999998E-2</v>
      </c>
      <c r="I4">
        <f>_xlfn.XLOOKUP(Data[[#This Row],[F15_FI_POP]],CAFB_HungerEstimates!Z:Z,CAFB_HungerEstimates!Z:Z,,0)</f>
        <v>269.10000000000002</v>
      </c>
      <c r="J4">
        <f>_xlfn.XLOOKUP(Data[[#This Row],[F15_LB_NEED]],CAFB_HungerEstimates!AA:AA,CAFB_HungerEstimates!AA:AA,,0)</f>
        <v>56511</v>
      </c>
      <c r="K4">
        <f>_xlfn.XLOOKUP(Data[[#This Row],[F15_DISTRIB]],CAFB_HungerEstimates!AC:AC,CAFB_HungerEstimates!AC:AC,,0)</f>
        <v>0</v>
      </c>
      <c r="L4">
        <f>_xlfn.XLOOKUP(Data[[#This Row],[F15_LB_UNME]],CAFB_HungerEstimates!AB:AB,CAFB_HungerEstimates!AB:AB,,0)</f>
        <v>56511</v>
      </c>
      <c r="M4" s="6">
        <f t="shared" si="2"/>
        <v>0</v>
      </c>
      <c r="N4" s="8">
        <f t="shared" si="3"/>
        <v>209.99999999999997</v>
      </c>
      <c r="O4" s="2" t="str">
        <f>IFERROR(_xlfn.XLOOKUP(Data[[#This Row],[STATEFP10]],StateMap[Code],StateMap[State],,0),"UNK")</f>
        <v>MD</v>
      </c>
      <c r="P4" t="str">
        <f>IF(CalcsTable[[#This Row],[State (Label)]]="MD","Maryland",IF(CalcsTable[[#This Row],[State (Label)]]="DC","District of Columbia","Virginia"))</f>
        <v>Maryland</v>
      </c>
    </row>
    <row r="5" spans="1:22" x14ac:dyDescent="0.25">
      <c r="A5">
        <f>_xlfn.XLOOKUP(Data[[#This Row],[GEOID10]],CAFB_HungerEstimates!D:D,CAFB_HungerEstimates!D:D,,0)</f>
        <v>24031700103</v>
      </c>
      <c r="B5">
        <f>_xlfn.XLOOKUP(Data[[#This Row],[STATEFP10]],CAFB_HungerEstimates!A:A,CAFB_HungerEstimates!A:A,,0)</f>
        <v>24</v>
      </c>
      <c r="C5">
        <f>_xlfn.XLOOKUP(Data[[#This Row],[F14_FI_RATE]],CAFB_HungerEstimates!AJ:AJ,CAFB_HungerEstimates!AJ:AJ,,0)</f>
        <v>3.8</v>
      </c>
      <c r="D5">
        <f>_xlfn.XLOOKUP(Data[[#This Row],[F14_DISTRIB]],CAFB_HungerEstimates!AL:AL,CAFB_HungerEstimates!AL:AL,,0)</f>
        <v>1007.93</v>
      </c>
      <c r="E5">
        <f>_xlfn.XLOOKUP(Data[[#This Row],[F14_LB_UNME]],CAFB_HungerEstimates!AK:AK,CAFB_HungerEstimates!AK:AK,,0)</f>
        <v>45539.408894</v>
      </c>
      <c r="F5">
        <f t="shared" si="0"/>
        <v>46547.338894</v>
      </c>
      <c r="G5" s="6">
        <f t="shared" si="1"/>
        <v>2.1653869457399274E-2</v>
      </c>
      <c r="H5">
        <f>_xlfn.XLOOKUP(Data[[#This Row],[F15_FI_RATE]],CAFB_HungerEstimates!Y:Y,CAFB_HungerEstimates!Y:Y,,0)</f>
        <v>4.2999999999999997E-2</v>
      </c>
      <c r="I5">
        <f>_xlfn.XLOOKUP(Data[[#This Row],[F15_FI_POP]],CAFB_HungerEstimates!Z:Z,CAFB_HungerEstimates!Z:Z,,0)</f>
        <v>248.36799999999999</v>
      </c>
      <c r="J5">
        <f>_xlfn.XLOOKUP(Data[[#This Row],[F15_LB_NEED]],CAFB_HungerEstimates!AA:AA,CAFB_HungerEstimates!AA:AA,,0)</f>
        <v>52157.279999999999</v>
      </c>
      <c r="K5">
        <f>_xlfn.XLOOKUP(Data[[#This Row],[F15_DISTRIB]],CAFB_HungerEstimates!AC:AC,CAFB_HungerEstimates!AC:AC,,0)</f>
        <v>1198.866708</v>
      </c>
      <c r="L5">
        <f>_xlfn.XLOOKUP(Data[[#This Row],[F15_LB_UNME]],CAFB_HungerEstimates!AB:AB,CAFB_HungerEstimates!AB:AB,,0)</f>
        <v>50958.413291999997</v>
      </c>
      <c r="M5" s="6">
        <f t="shared" si="2"/>
        <v>2.2985606381314364E-2</v>
      </c>
      <c r="N5" s="8">
        <f t="shared" si="3"/>
        <v>205.17302265992399</v>
      </c>
      <c r="O5" s="2" t="str">
        <f>IFERROR(_xlfn.XLOOKUP(Data[[#This Row],[STATEFP10]],StateMap[Code],StateMap[State],,0),"UNK")</f>
        <v>MD</v>
      </c>
      <c r="P5" t="str">
        <f>IF(CalcsTable[[#This Row],[State (Label)]]="MD","Maryland",IF(CalcsTable[[#This Row],[State (Label)]]="DC","District of Columbia","Virginia"))</f>
        <v>Maryland</v>
      </c>
    </row>
    <row r="6" spans="1:22" x14ac:dyDescent="0.25">
      <c r="A6">
        <f>_xlfn.XLOOKUP(Data[[#This Row],[GEOID10]],CAFB_HungerEstimates!D:D,CAFB_HungerEstimates!D:D,,0)</f>
        <v>24031700207</v>
      </c>
      <c r="B6">
        <f>_xlfn.XLOOKUP(Data[[#This Row],[STATEFP10]],CAFB_HungerEstimates!A:A,CAFB_HungerEstimates!A:A,,0)</f>
        <v>24</v>
      </c>
      <c r="C6">
        <f>_xlfn.XLOOKUP(Data[[#This Row],[F14_FI_RATE]],CAFB_HungerEstimates!AJ:AJ,CAFB_HungerEstimates!AJ:AJ,,0)</f>
        <v>11.6</v>
      </c>
      <c r="D6">
        <f>_xlfn.XLOOKUP(Data[[#This Row],[F14_DISTRIB]],CAFB_HungerEstimates!AL:AL,CAFB_HungerEstimates!AL:AL,,0)</f>
        <v>252.16</v>
      </c>
      <c r="E6">
        <f>_xlfn.XLOOKUP(Data[[#This Row],[F14_LB_UNME]],CAFB_HungerEstimates!AK:AK,CAFB_HungerEstimates!AK:AK,,0)</f>
        <v>142838.48100299999</v>
      </c>
      <c r="F6">
        <f t="shared" si="0"/>
        <v>143090.641003</v>
      </c>
      <c r="G6" s="6">
        <f t="shared" si="1"/>
        <v>1.7622396421769701E-3</v>
      </c>
      <c r="H6">
        <f>_xlfn.XLOOKUP(Data[[#This Row],[F15_FI_RATE]],CAFB_HungerEstimates!Y:Y,CAFB_HungerEstimates!Y:Y,,0)</f>
        <v>0.109</v>
      </c>
      <c r="I6">
        <f>_xlfn.XLOOKUP(Data[[#This Row],[F15_FI_POP]],CAFB_HungerEstimates!Z:Z,CAFB_HungerEstimates!Z:Z,,0)</f>
        <v>599.06399999999996</v>
      </c>
      <c r="J6">
        <f>_xlfn.XLOOKUP(Data[[#This Row],[F15_LB_NEED]],CAFB_HungerEstimates!AA:AA,CAFB_HungerEstimates!AA:AA,,0)</f>
        <v>125803.44</v>
      </c>
      <c r="K6">
        <f>_xlfn.XLOOKUP(Data[[#This Row],[F15_DISTRIB]],CAFB_HungerEstimates!AC:AC,CAFB_HungerEstimates!AC:AC,,0)</f>
        <v>0</v>
      </c>
      <c r="L6">
        <f>_xlfn.XLOOKUP(Data[[#This Row],[F15_LB_UNME]],CAFB_HungerEstimates!AB:AB,CAFB_HungerEstimates!AB:AB,,0)</f>
        <v>125803.44</v>
      </c>
      <c r="M6" s="6">
        <f t="shared" si="2"/>
        <v>0</v>
      </c>
      <c r="N6" s="8">
        <f t="shared" si="3"/>
        <v>210.00000000000003</v>
      </c>
      <c r="O6" s="2" t="str">
        <f>IFERROR(_xlfn.XLOOKUP(Data[[#This Row],[STATEFP10]],StateMap[Code],StateMap[State],,0),"UNK")</f>
        <v>MD</v>
      </c>
      <c r="P6" t="str">
        <f>IF(CalcsTable[[#This Row],[State (Label)]]="MD","Maryland",IF(CalcsTable[[#This Row],[State (Label)]]="DC","District of Columbia","Virginia"))</f>
        <v>Maryland</v>
      </c>
      <c r="U6" s="4" t="s">
        <v>3179</v>
      </c>
      <c r="V6" s="4" t="s">
        <v>3180</v>
      </c>
    </row>
    <row r="7" spans="1:22" x14ac:dyDescent="0.25">
      <c r="A7">
        <f>_xlfn.XLOOKUP(Data[[#This Row],[GEOID10]],CAFB_HungerEstimates!D:D,CAFB_HungerEstimates!D:D,,0)</f>
        <v>24031700400</v>
      </c>
      <c r="B7">
        <f>_xlfn.XLOOKUP(Data[[#This Row],[STATEFP10]],CAFB_HungerEstimates!A:A,CAFB_HungerEstimates!A:A,,0)</f>
        <v>24</v>
      </c>
      <c r="C7">
        <f>_xlfn.XLOOKUP(Data[[#This Row],[F14_FI_RATE]],CAFB_HungerEstimates!AJ:AJ,CAFB_HungerEstimates!AJ:AJ,,0)</f>
        <v>5.7</v>
      </c>
      <c r="D7">
        <f>_xlfn.XLOOKUP(Data[[#This Row],[F14_DISTRIB]],CAFB_HungerEstimates!AL:AL,CAFB_HungerEstimates!AL:AL,,0)</f>
        <v>0</v>
      </c>
      <c r="E7">
        <f>_xlfn.XLOOKUP(Data[[#This Row],[F14_LB_UNME]],CAFB_HungerEstimates!AK:AK,CAFB_HungerEstimates!AK:AK,,0)</f>
        <v>26010.81</v>
      </c>
      <c r="F7">
        <f t="shared" si="0"/>
        <v>26010.81</v>
      </c>
      <c r="G7" s="6">
        <f t="shared" si="1"/>
        <v>0</v>
      </c>
      <c r="H7">
        <f>_xlfn.XLOOKUP(Data[[#This Row],[F15_FI_RATE]],CAFB_HungerEstimates!Y:Y,CAFB_HungerEstimates!Y:Y,,0)</f>
        <v>7.9000000000000001E-2</v>
      </c>
      <c r="I7">
        <f>_xlfn.XLOOKUP(Data[[#This Row],[F15_FI_POP]],CAFB_HungerEstimates!Z:Z,CAFB_HungerEstimates!Z:Z,,0)</f>
        <v>172.14099999999999</v>
      </c>
      <c r="J7">
        <f>_xlfn.XLOOKUP(Data[[#This Row],[F15_LB_NEED]],CAFB_HungerEstimates!AA:AA,CAFB_HungerEstimates!AA:AA,,0)</f>
        <v>36149.61</v>
      </c>
      <c r="K7">
        <f>_xlfn.XLOOKUP(Data[[#This Row],[F15_DISTRIB]],CAFB_HungerEstimates!AC:AC,CAFB_HungerEstimates!AC:AC,,0)</f>
        <v>0</v>
      </c>
      <c r="L7">
        <f>_xlfn.XLOOKUP(Data[[#This Row],[F15_LB_UNME]],CAFB_HungerEstimates!AB:AB,CAFB_HungerEstimates!AB:AB,,0)</f>
        <v>36149.61</v>
      </c>
      <c r="M7" s="6">
        <f t="shared" si="2"/>
        <v>0</v>
      </c>
      <c r="N7" s="8">
        <f t="shared" si="3"/>
        <v>210</v>
      </c>
      <c r="O7" s="2" t="str">
        <f>IFERROR(_xlfn.XLOOKUP(Data[[#This Row],[STATEFP10]],StateMap[Code],StateMap[State],,0),"UNK")</f>
        <v>MD</v>
      </c>
      <c r="P7" t="str">
        <f>IF(CalcsTable[[#This Row],[State (Label)]]="MD","Maryland",IF(CalcsTable[[#This Row],[State (Label)]]="DC","District of Columbia","Virginia"))</f>
        <v>Maryland</v>
      </c>
      <c r="U7">
        <v>11</v>
      </c>
      <c r="V7" s="2" t="s">
        <v>3181</v>
      </c>
    </row>
    <row r="8" spans="1:22" x14ac:dyDescent="0.25">
      <c r="A8">
        <f>_xlfn.XLOOKUP(Data[[#This Row],[GEOID10]],CAFB_HungerEstimates!D:D,CAFB_HungerEstimates!D:D,,0)</f>
        <v>24031700101</v>
      </c>
      <c r="B8">
        <f>_xlfn.XLOOKUP(Data[[#This Row],[STATEFP10]],CAFB_HungerEstimates!A:A,CAFB_HungerEstimates!A:A,,0)</f>
        <v>24</v>
      </c>
      <c r="C8">
        <f>_xlfn.XLOOKUP(Data[[#This Row],[F14_FI_RATE]],CAFB_HungerEstimates!AJ:AJ,CAFB_HungerEstimates!AJ:AJ,,0)</f>
        <v>3.1</v>
      </c>
      <c r="D8">
        <f>_xlfn.XLOOKUP(Data[[#This Row],[F14_DISTRIB]],CAFB_HungerEstimates!AL:AL,CAFB_HungerEstimates!AL:AL,,0)</f>
        <v>1349.97</v>
      </c>
      <c r="E8">
        <f>_xlfn.XLOOKUP(Data[[#This Row],[F14_LB_UNME]],CAFB_HungerEstimates!AK:AK,CAFB_HungerEstimates!AK:AK,,0)</f>
        <v>27469.796354999999</v>
      </c>
      <c r="F8">
        <f t="shared" si="0"/>
        <v>28819.766355</v>
      </c>
      <c r="G8" s="6">
        <f t="shared" si="1"/>
        <v>4.6841809311399606E-2</v>
      </c>
      <c r="H8">
        <f>_xlfn.XLOOKUP(Data[[#This Row],[F15_FI_RATE]],CAFB_HungerEstimates!Y:Y,CAFB_HungerEstimates!Y:Y,,0)</f>
        <v>3.5000000000000003E-2</v>
      </c>
      <c r="I8">
        <f>_xlfn.XLOOKUP(Data[[#This Row],[F15_FI_POP]],CAFB_HungerEstimates!Z:Z,CAFB_HungerEstimates!Z:Z,,0)</f>
        <v>156.69499999999999</v>
      </c>
      <c r="J8">
        <f>_xlfn.XLOOKUP(Data[[#This Row],[F15_LB_NEED]],CAFB_HungerEstimates!AA:AA,CAFB_HungerEstimates!AA:AA,,0)</f>
        <v>32905.949999999997</v>
      </c>
      <c r="K8">
        <f>_xlfn.XLOOKUP(Data[[#This Row],[F15_DISTRIB]],CAFB_HungerEstimates!AC:AC,CAFB_HungerEstimates!AC:AC,,0)</f>
        <v>1078.1050439999999</v>
      </c>
      <c r="L8">
        <f>_xlfn.XLOOKUP(Data[[#This Row],[F15_LB_UNME]],CAFB_HungerEstimates!AB:AB,CAFB_HungerEstimates!AB:AB,,0)</f>
        <v>31827.844956000001</v>
      </c>
      <c r="M8" s="6">
        <f t="shared" si="2"/>
        <v>3.2763225009458774E-2</v>
      </c>
      <c r="N8" s="8">
        <f t="shared" si="3"/>
        <v>203.11972274801366</v>
      </c>
      <c r="O8" s="2" t="str">
        <f>IFERROR(_xlfn.XLOOKUP(Data[[#This Row],[STATEFP10]],StateMap[Code],StateMap[State],,0),"UNK")</f>
        <v>MD</v>
      </c>
      <c r="P8" t="str">
        <f>IF(CalcsTable[[#This Row],[State (Label)]]="MD","Maryland",IF(CalcsTable[[#This Row],[State (Label)]]="DC","District of Columbia","Virginia"))</f>
        <v>Maryland</v>
      </c>
      <c r="U8">
        <v>24</v>
      </c>
      <c r="V8" s="2" t="s">
        <v>3182</v>
      </c>
    </row>
    <row r="9" spans="1:22" x14ac:dyDescent="0.25">
      <c r="A9">
        <f>_xlfn.XLOOKUP(Data[[#This Row],[GEOID10]],CAFB_HungerEstimates!D:D,CAFB_HungerEstimates!D:D,,0)</f>
        <v>24031700206</v>
      </c>
      <c r="B9">
        <f>_xlfn.XLOOKUP(Data[[#This Row],[STATEFP10]],CAFB_HungerEstimates!A:A,CAFB_HungerEstimates!A:A,,0)</f>
        <v>24</v>
      </c>
      <c r="C9">
        <f>_xlfn.XLOOKUP(Data[[#This Row],[F14_FI_RATE]],CAFB_HungerEstimates!AJ:AJ,CAFB_HungerEstimates!AJ:AJ,,0)</f>
        <v>4.2</v>
      </c>
      <c r="D9">
        <f>_xlfn.XLOOKUP(Data[[#This Row],[F14_DISTRIB]],CAFB_HungerEstimates!AL:AL,CAFB_HungerEstimates!AL:AL,,0)</f>
        <v>685.8</v>
      </c>
      <c r="E9">
        <f>_xlfn.XLOOKUP(Data[[#This Row],[F14_LB_UNME]],CAFB_HungerEstimates!AK:AK,CAFB_HungerEstimates!AK:AK,,0)</f>
        <v>50567.216861000001</v>
      </c>
      <c r="F9">
        <f t="shared" si="0"/>
        <v>51253.016861000004</v>
      </c>
      <c r="G9" s="6">
        <f t="shared" si="1"/>
        <v>1.3380675753388601E-2</v>
      </c>
      <c r="H9">
        <f>_xlfn.XLOOKUP(Data[[#This Row],[F15_FI_RATE]],CAFB_HungerEstimates!Y:Y,CAFB_HungerEstimates!Y:Y,,0)</f>
        <v>3.5999999999999997E-2</v>
      </c>
      <c r="I9">
        <f>_xlfn.XLOOKUP(Data[[#This Row],[F15_FI_POP]],CAFB_HungerEstimates!Z:Z,CAFB_HungerEstimates!Z:Z,,0)</f>
        <v>202.17599999999999</v>
      </c>
      <c r="J9">
        <f>_xlfn.XLOOKUP(Data[[#This Row],[F15_LB_NEED]],CAFB_HungerEstimates!AA:AA,CAFB_HungerEstimates!AA:AA,,0)</f>
        <v>42456.959999999999</v>
      </c>
      <c r="K9">
        <f>_xlfn.XLOOKUP(Data[[#This Row],[F15_DISTRIB]],CAFB_HungerEstimates!AC:AC,CAFB_HungerEstimates!AC:AC,,0)</f>
        <v>584.65332699999999</v>
      </c>
      <c r="L9">
        <f>_xlfn.XLOOKUP(Data[[#This Row],[F15_LB_UNME]],CAFB_HungerEstimates!AB:AB,CAFB_HungerEstimates!AB:AB,,0)</f>
        <v>41872.306672999999</v>
      </c>
      <c r="M9" s="6">
        <f t="shared" si="2"/>
        <v>1.377049433120035E-2</v>
      </c>
      <c r="N9" s="8">
        <f t="shared" si="3"/>
        <v>207.10819619044793</v>
      </c>
      <c r="O9" s="2" t="str">
        <f>IFERROR(_xlfn.XLOOKUP(Data[[#This Row],[STATEFP10]],StateMap[Code],StateMap[State],,0),"UNK")</f>
        <v>MD</v>
      </c>
      <c r="P9" t="str">
        <f>IF(CalcsTable[[#This Row],[State (Label)]]="MD","Maryland",IF(CalcsTable[[#This Row],[State (Label)]]="DC","District of Columbia","Virginia"))</f>
        <v>Maryland</v>
      </c>
      <c r="U9">
        <v>51</v>
      </c>
      <c r="V9" s="2" t="s">
        <v>3183</v>
      </c>
    </row>
    <row r="10" spans="1:22" x14ac:dyDescent="0.25">
      <c r="A10">
        <f>_xlfn.XLOOKUP(Data[[#This Row],[GEOID10]],CAFB_HungerEstimates!D:D,CAFB_HungerEstimates!D:D,,0)</f>
        <v>24031700205</v>
      </c>
      <c r="B10">
        <f>_xlfn.XLOOKUP(Data[[#This Row],[STATEFP10]],CAFB_HungerEstimates!A:A,CAFB_HungerEstimates!A:A,,0)</f>
        <v>24</v>
      </c>
      <c r="C10">
        <f>_xlfn.XLOOKUP(Data[[#This Row],[F14_FI_RATE]],CAFB_HungerEstimates!AJ:AJ,CAFB_HungerEstimates!AJ:AJ,,0)</f>
        <v>1.4</v>
      </c>
      <c r="D10">
        <f>_xlfn.XLOOKUP(Data[[#This Row],[F14_DISTRIB]],CAFB_HungerEstimates!AL:AL,CAFB_HungerEstimates!AL:AL,,0)</f>
        <v>808.88</v>
      </c>
      <c r="E10">
        <f>_xlfn.XLOOKUP(Data[[#This Row],[F14_LB_UNME]],CAFB_HungerEstimates!AK:AK,CAFB_HungerEstimates!AK:AK,,0)</f>
        <v>18509.855478000001</v>
      </c>
      <c r="F10">
        <f t="shared" si="0"/>
        <v>19318.735478000002</v>
      </c>
      <c r="G10" s="6">
        <f t="shared" si="1"/>
        <v>4.187023529159789E-2</v>
      </c>
      <c r="H10">
        <f>_xlfn.XLOOKUP(Data[[#This Row],[F15_FI_RATE]],CAFB_HungerEstimates!Y:Y,CAFB_HungerEstimates!Y:Y,,0)</f>
        <v>1.9E-2</v>
      </c>
      <c r="I10">
        <f>_xlfn.XLOOKUP(Data[[#This Row],[F15_FI_POP]],CAFB_HungerEstimates!Z:Z,CAFB_HungerEstimates!Z:Z,,0)</f>
        <v>128.78200000000001</v>
      </c>
      <c r="J10">
        <f>_xlfn.XLOOKUP(Data[[#This Row],[F15_LB_NEED]],CAFB_HungerEstimates!AA:AA,CAFB_HungerEstimates!AA:AA,,0)</f>
        <v>27044.22</v>
      </c>
      <c r="K10">
        <f>_xlfn.XLOOKUP(Data[[#This Row],[F15_DISTRIB]],CAFB_HungerEstimates!AC:AC,CAFB_HungerEstimates!AC:AC,,0)</f>
        <v>433.73849100000001</v>
      </c>
      <c r="L10">
        <f>_xlfn.XLOOKUP(Data[[#This Row],[F15_LB_UNME]],CAFB_HungerEstimates!AB:AB,CAFB_HungerEstimates!AB:AB,,0)</f>
        <v>26610.481509000001</v>
      </c>
      <c r="M10" s="6">
        <f t="shared" si="2"/>
        <v>1.6038121676276853E-2</v>
      </c>
      <c r="N10" s="8">
        <f t="shared" si="3"/>
        <v>206.63199444798184</v>
      </c>
      <c r="O10" s="2" t="str">
        <f>IFERROR(_xlfn.XLOOKUP(Data[[#This Row],[STATEFP10]],StateMap[Code],StateMap[State],,0),"UNK")</f>
        <v>MD</v>
      </c>
      <c r="P10" t="str">
        <f>IF(CalcsTable[[#This Row],[State (Label)]]="MD","Maryland",IF(CalcsTable[[#This Row],[State (Label)]]="DC","District of Columbia","Virginia"))</f>
        <v>Maryland</v>
      </c>
    </row>
    <row r="11" spans="1:22" x14ac:dyDescent="0.25">
      <c r="A11">
        <f>_xlfn.XLOOKUP(Data[[#This Row],[GEOID10]],CAFB_HungerEstimates!D:D,CAFB_HungerEstimates!D:D,,0)</f>
        <v>24031700311</v>
      </c>
      <c r="B11">
        <f>_xlfn.XLOOKUP(Data[[#This Row],[STATEFP10]],CAFB_HungerEstimates!A:A,CAFB_HungerEstimates!A:A,,0)</f>
        <v>24</v>
      </c>
      <c r="C11">
        <f>_xlfn.XLOOKUP(Data[[#This Row],[F14_FI_RATE]],CAFB_HungerEstimates!AJ:AJ,CAFB_HungerEstimates!AJ:AJ,,0)</f>
        <v>5</v>
      </c>
      <c r="D11">
        <f>_xlfn.XLOOKUP(Data[[#This Row],[F14_DISTRIB]],CAFB_HungerEstimates!AL:AL,CAFB_HungerEstimates!AL:AL,,0)</f>
        <v>200.88</v>
      </c>
      <c r="E11">
        <f>_xlfn.XLOOKUP(Data[[#This Row],[F14_LB_UNME]],CAFB_HungerEstimates!AK:AK,CAFB_HungerEstimates!AK:AK,,0)</f>
        <v>71356.615401000003</v>
      </c>
      <c r="F11">
        <f t="shared" si="0"/>
        <v>71557.495401000007</v>
      </c>
      <c r="G11" s="6">
        <f t="shared" si="1"/>
        <v>2.8072530889222923E-3</v>
      </c>
      <c r="H11">
        <f>_xlfn.XLOOKUP(Data[[#This Row],[F15_FI_RATE]],CAFB_HungerEstimates!Y:Y,CAFB_HungerEstimates!Y:Y,,0)</f>
        <v>5.3999999999999999E-2</v>
      </c>
      <c r="I11">
        <f>_xlfn.XLOOKUP(Data[[#This Row],[F15_FI_POP]],CAFB_HungerEstimates!Z:Z,CAFB_HungerEstimates!Z:Z,,0)</f>
        <v>427.572</v>
      </c>
      <c r="J11">
        <f>_xlfn.XLOOKUP(Data[[#This Row],[F15_LB_NEED]],CAFB_HungerEstimates!AA:AA,CAFB_HungerEstimates!AA:AA,,0)</f>
        <v>89790.12</v>
      </c>
      <c r="K11">
        <f>_xlfn.XLOOKUP(Data[[#This Row],[F15_DISTRIB]],CAFB_HungerEstimates!AC:AC,CAFB_HungerEstimates!AC:AC,,0)</f>
        <v>1218.4039110000001</v>
      </c>
      <c r="L11">
        <f>_xlfn.XLOOKUP(Data[[#This Row],[F15_LB_UNME]],CAFB_HungerEstimates!AB:AB,CAFB_HungerEstimates!AB:AB,,0)</f>
        <v>88571.716088999994</v>
      </c>
      <c r="M11" s="6">
        <f t="shared" si="2"/>
        <v>1.356946522624093E-2</v>
      </c>
      <c r="N11" s="8">
        <f t="shared" si="3"/>
        <v>207.1504123024894</v>
      </c>
      <c r="O11" s="2" t="str">
        <f>IFERROR(_xlfn.XLOOKUP(Data[[#This Row],[STATEFP10]],StateMap[Code],StateMap[State],,0),"UNK")</f>
        <v>MD</v>
      </c>
      <c r="P11" t="str">
        <f>IF(CalcsTable[[#This Row],[State (Label)]]="MD","Maryland",IF(CalcsTable[[#This Row],[State (Label)]]="DC","District of Columbia","Virginia"))</f>
        <v>Maryland</v>
      </c>
    </row>
    <row r="12" spans="1:22" x14ac:dyDescent="0.25">
      <c r="A12">
        <f>_xlfn.XLOOKUP(Data[[#This Row],[GEOID10]],CAFB_HungerEstimates!D:D,CAFB_HungerEstimates!D:D,,0)</f>
        <v>24031701317</v>
      </c>
      <c r="B12">
        <f>_xlfn.XLOOKUP(Data[[#This Row],[STATEFP10]],CAFB_HungerEstimates!A:A,CAFB_HungerEstimates!A:A,,0)</f>
        <v>24</v>
      </c>
      <c r="C12">
        <f>_xlfn.XLOOKUP(Data[[#This Row],[F14_FI_RATE]],CAFB_HungerEstimates!AJ:AJ,CAFB_HungerEstimates!AJ:AJ,,0)</f>
        <v>4.3</v>
      </c>
      <c r="D12">
        <f>_xlfn.XLOOKUP(Data[[#This Row],[F14_DISTRIB]],CAFB_HungerEstimates!AL:AL,CAFB_HungerEstimates!AL:AL,,0)</f>
        <v>374.8</v>
      </c>
      <c r="E12">
        <f>_xlfn.XLOOKUP(Data[[#This Row],[F14_LB_UNME]],CAFB_HungerEstimates!AK:AK,CAFB_HungerEstimates!AK:AK,,0)</f>
        <v>38047.853838000003</v>
      </c>
      <c r="F12">
        <f t="shared" si="0"/>
        <v>38422.653838000006</v>
      </c>
      <c r="G12" s="6">
        <f t="shared" si="1"/>
        <v>9.7546619653149213E-3</v>
      </c>
      <c r="H12">
        <f>_xlfn.XLOOKUP(Data[[#This Row],[F15_FI_RATE]],CAFB_HungerEstimates!Y:Y,CAFB_HungerEstimates!Y:Y,,0)</f>
        <v>3.9E-2</v>
      </c>
      <c r="I12">
        <f>_xlfn.XLOOKUP(Data[[#This Row],[F15_FI_POP]],CAFB_HungerEstimates!Z:Z,CAFB_HungerEstimates!Z:Z,,0)</f>
        <v>165.477</v>
      </c>
      <c r="J12">
        <f>_xlfn.XLOOKUP(Data[[#This Row],[F15_LB_NEED]],CAFB_HungerEstimates!AA:AA,CAFB_HungerEstimates!AA:AA,,0)</f>
        <v>34750.17</v>
      </c>
      <c r="K12">
        <f>_xlfn.XLOOKUP(Data[[#This Row],[F15_DISTRIB]],CAFB_HungerEstimates!AC:AC,CAFB_HungerEstimates!AC:AC,,0)</f>
        <v>751.26737300000002</v>
      </c>
      <c r="L12">
        <f>_xlfn.XLOOKUP(Data[[#This Row],[F15_LB_UNME]],CAFB_HungerEstimates!AB:AB,CAFB_HungerEstimates!AB:AB,,0)</f>
        <v>33998.902627000003</v>
      </c>
      <c r="M12" s="6">
        <f t="shared" si="2"/>
        <v>2.1619099215917505E-2</v>
      </c>
      <c r="N12" s="8">
        <f t="shared" si="3"/>
        <v>205.45998916465734</v>
      </c>
      <c r="O12" s="2" t="str">
        <f>IFERROR(_xlfn.XLOOKUP(Data[[#This Row],[STATEFP10]],StateMap[Code],StateMap[State],,0),"UNK")</f>
        <v>MD</v>
      </c>
      <c r="P12" t="str">
        <f>IF(CalcsTable[[#This Row],[State (Label)]]="MD","Maryland",IF(CalcsTable[[#This Row],[State (Label)]]="DC","District of Columbia","Virginia"))</f>
        <v>Maryland</v>
      </c>
    </row>
    <row r="13" spans="1:22" x14ac:dyDescent="0.25">
      <c r="A13">
        <f>_xlfn.XLOOKUP(Data[[#This Row],[GEOID10]],CAFB_HungerEstimates!D:D,CAFB_HungerEstimates!D:D,,0)</f>
        <v>24031700500</v>
      </c>
      <c r="B13">
        <f>_xlfn.XLOOKUP(Data[[#This Row],[STATEFP10]],CAFB_HungerEstimates!A:A,CAFB_HungerEstimates!A:A,,0)</f>
        <v>24</v>
      </c>
      <c r="C13">
        <f>_xlfn.XLOOKUP(Data[[#This Row],[F14_FI_RATE]],CAFB_HungerEstimates!AJ:AJ,CAFB_HungerEstimates!AJ:AJ,,0)</f>
        <v>4.4000000000000004</v>
      </c>
      <c r="D13">
        <f>_xlfn.XLOOKUP(Data[[#This Row],[F14_DISTRIB]],CAFB_HungerEstimates!AL:AL,CAFB_HungerEstimates!AL:AL,,0)</f>
        <v>0</v>
      </c>
      <c r="E13">
        <f>_xlfn.XLOOKUP(Data[[#This Row],[F14_LB_UNME]],CAFB_HungerEstimates!AK:AK,CAFB_HungerEstimates!AK:AK,,0)</f>
        <v>56576.52</v>
      </c>
      <c r="F13">
        <f t="shared" si="0"/>
        <v>56576.52</v>
      </c>
      <c r="G13" s="6">
        <f t="shared" si="1"/>
        <v>0</v>
      </c>
      <c r="H13">
        <f>_xlfn.XLOOKUP(Data[[#This Row],[F15_FI_RATE]],CAFB_HungerEstimates!Y:Y,CAFB_HungerEstimates!Y:Y,,0)</f>
        <v>0.05</v>
      </c>
      <c r="I13">
        <f>_xlfn.XLOOKUP(Data[[#This Row],[F15_FI_POP]],CAFB_HungerEstimates!Z:Z,CAFB_HungerEstimates!Z:Z,,0)</f>
        <v>314.55</v>
      </c>
      <c r="J13">
        <f>_xlfn.XLOOKUP(Data[[#This Row],[F15_LB_NEED]],CAFB_HungerEstimates!AA:AA,CAFB_HungerEstimates!AA:AA,,0)</f>
        <v>66055.5</v>
      </c>
      <c r="K13">
        <f>_xlfn.XLOOKUP(Data[[#This Row],[F15_DISTRIB]],CAFB_HungerEstimates!AC:AC,CAFB_HungerEstimates!AC:AC,,0)</f>
        <v>0</v>
      </c>
      <c r="L13">
        <f>_xlfn.XLOOKUP(Data[[#This Row],[F15_LB_UNME]],CAFB_HungerEstimates!AB:AB,CAFB_HungerEstimates!AB:AB,,0)</f>
        <v>66055.5</v>
      </c>
      <c r="M13" s="6">
        <f t="shared" si="2"/>
        <v>0</v>
      </c>
      <c r="N13" s="8">
        <f t="shared" si="3"/>
        <v>210</v>
      </c>
      <c r="O13" s="2" t="str">
        <f>IFERROR(_xlfn.XLOOKUP(Data[[#This Row],[STATEFP10]],StateMap[Code],StateMap[State],,0),"UNK")</f>
        <v>MD</v>
      </c>
      <c r="P13" t="str">
        <f>IF(CalcsTable[[#This Row],[State (Label)]]="MD","Maryland",IF(CalcsTable[[#This Row],[State (Label)]]="DC","District of Columbia","Virginia"))</f>
        <v>Maryland</v>
      </c>
    </row>
    <row r="14" spans="1:22" x14ac:dyDescent="0.25">
      <c r="A14">
        <f>_xlfn.XLOOKUP(Data[[#This Row],[GEOID10]],CAFB_HungerEstimates!D:D,CAFB_HungerEstimates!D:D,,0)</f>
        <v>24031700304</v>
      </c>
      <c r="B14">
        <f>_xlfn.XLOOKUP(Data[[#This Row],[STATEFP10]],CAFB_HungerEstimates!A:A,CAFB_HungerEstimates!A:A,,0)</f>
        <v>24</v>
      </c>
      <c r="C14">
        <f>_xlfn.XLOOKUP(Data[[#This Row],[F14_FI_RATE]],CAFB_HungerEstimates!AJ:AJ,CAFB_HungerEstimates!AJ:AJ,,0)</f>
        <v>8.6999999999999993</v>
      </c>
      <c r="D14">
        <f>_xlfn.XLOOKUP(Data[[#This Row],[F14_DISTRIB]],CAFB_HungerEstimates!AL:AL,CAFB_HungerEstimates!AL:AL,,0)</f>
        <v>10294.14</v>
      </c>
      <c r="E14">
        <f>_xlfn.XLOOKUP(Data[[#This Row],[F14_LB_UNME]],CAFB_HungerEstimates!AK:AK,CAFB_HungerEstimates!AK:AK,,0)</f>
        <v>131572.40690199999</v>
      </c>
      <c r="F14">
        <f t="shared" si="0"/>
        <v>141866.54690199997</v>
      </c>
      <c r="G14" s="6">
        <f t="shared" si="1"/>
        <v>7.256213832504918E-2</v>
      </c>
      <c r="H14">
        <f>_xlfn.XLOOKUP(Data[[#This Row],[F15_FI_RATE]],CAFB_HungerEstimates!Y:Y,CAFB_HungerEstimates!Y:Y,,0)</f>
        <v>9.9000000000000005E-2</v>
      </c>
      <c r="I14">
        <f>_xlfn.XLOOKUP(Data[[#This Row],[F15_FI_POP]],CAFB_HungerEstimates!Z:Z,CAFB_HungerEstimates!Z:Z,,0)</f>
        <v>768.83399999999995</v>
      </c>
      <c r="J14">
        <f>_xlfn.XLOOKUP(Data[[#This Row],[F15_LB_NEED]],CAFB_HungerEstimates!AA:AA,CAFB_HungerEstimates!AA:AA,,0)</f>
        <v>161455.14000000001</v>
      </c>
      <c r="K14">
        <f>_xlfn.XLOOKUP(Data[[#This Row],[F15_DISTRIB]],CAFB_HungerEstimates!AC:AC,CAFB_HungerEstimates!AC:AC,,0)</f>
        <v>6118.6917020000001</v>
      </c>
      <c r="L14">
        <f>_xlfn.XLOOKUP(Data[[#This Row],[F15_LB_UNME]],CAFB_HungerEstimates!AB:AB,CAFB_HungerEstimates!AB:AB,,0)</f>
        <v>155336.448298</v>
      </c>
      <c r="M14" s="6">
        <f t="shared" si="2"/>
        <v>3.7897162654592476E-2</v>
      </c>
      <c r="N14" s="8">
        <f t="shared" si="3"/>
        <v>202.0415958425356</v>
      </c>
      <c r="O14" s="2" t="str">
        <f>IFERROR(_xlfn.XLOOKUP(Data[[#This Row],[STATEFP10]],StateMap[Code],StateMap[State],,0),"UNK")</f>
        <v>MD</v>
      </c>
      <c r="P14" t="str">
        <f>IF(CalcsTable[[#This Row],[State (Label)]]="MD","Maryland",IF(CalcsTable[[#This Row],[State (Label)]]="DC","District of Columbia","Virginia"))</f>
        <v>Maryland</v>
      </c>
    </row>
    <row r="15" spans="1:22" x14ac:dyDescent="0.25">
      <c r="A15">
        <f>_xlfn.XLOOKUP(Data[[#This Row],[GEOID10]],CAFB_HungerEstimates!D:D,CAFB_HungerEstimates!D:D,,0)</f>
        <v>24031700835</v>
      </c>
      <c r="B15">
        <f>_xlfn.XLOOKUP(Data[[#This Row],[STATEFP10]],CAFB_HungerEstimates!A:A,CAFB_HungerEstimates!A:A,,0)</f>
        <v>24</v>
      </c>
      <c r="C15">
        <f>_xlfn.XLOOKUP(Data[[#This Row],[F14_FI_RATE]],CAFB_HungerEstimates!AJ:AJ,CAFB_HungerEstimates!AJ:AJ,,0)</f>
        <v>4.9000000000000004</v>
      </c>
      <c r="D15">
        <f>_xlfn.XLOOKUP(Data[[#This Row],[F14_DISTRIB]],CAFB_HungerEstimates!AL:AL,CAFB_HungerEstimates!AL:AL,,0)</f>
        <v>2591.62</v>
      </c>
      <c r="E15">
        <f>_xlfn.XLOOKUP(Data[[#This Row],[F14_LB_UNME]],CAFB_HungerEstimates!AK:AK,CAFB_HungerEstimates!AK:AK,,0)</f>
        <v>44557.159618999998</v>
      </c>
      <c r="F15">
        <f t="shared" si="0"/>
        <v>47148.779619000001</v>
      </c>
      <c r="G15" s="6">
        <f t="shared" si="1"/>
        <v>5.4966852184560669E-2</v>
      </c>
      <c r="H15">
        <f>_xlfn.XLOOKUP(Data[[#This Row],[F15_FI_RATE]],CAFB_HungerEstimates!Y:Y,CAFB_HungerEstimates!Y:Y,,0)</f>
        <v>5.1999999999999998E-2</v>
      </c>
      <c r="I15">
        <f>_xlfn.XLOOKUP(Data[[#This Row],[F15_FI_POP]],CAFB_HungerEstimates!Z:Z,CAFB_HungerEstimates!Z:Z,,0)</f>
        <v>240.864</v>
      </c>
      <c r="J15">
        <f>_xlfn.XLOOKUP(Data[[#This Row],[F15_LB_NEED]],CAFB_HungerEstimates!AA:AA,CAFB_HungerEstimates!AA:AA,,0)</f>
        <v>50581.440000000002</v>
      </c>
      <c r="K15">
        <f>_xlfn.XLOOKUP(Data[[#This Row],[F15_DISTRIB]],CAFB_HungerEstimates!AC:AC,CAFB_HungerEstimates!AC:AC,,0)</f>
        <v>4490.6539169999996</v>
      </c>
      <c r="L15">
        <f>_xlfn.XLOOKUP(Data[[#This Row],[F15_LB_UNME]],CAFB_HungerEstimates!AB:AB,CAFB_HungerEstimates!AB:AB,,0)</f>
        <v>46090.786082999999</v>
      </c>
      <c r="M15" s="6">
        <f t="shared" si="2"/>
        <v>8.8780665734308858E-2</v>
      </c>
      <c r="N15" s="8">
        <f t="shared" si="3"/>
        <v>191.35606019579512</v>
      </c>
      <c r="O15" s="2" t="str">
        <f>IFERROR(_xlfn.XLOOKUP(Data[[#This Row],[STATEFP10]],StateMap[Code],StateMap[State],,0),"UNK")</f>
        <v>MD</v>
      </c>
      <c r="P15" t="str">
        <f>IF(CalcsTable[[#This Row],[State (Label)]]="MD","Maryland",IF(CalcsTable[[#This Row],[State (Label)]]="DC","District of Columbia","Virginia"))</f>
        <v>Maryland</v>
      </c>
    </row>
    <row r="16" spans="1:22" x14ac:dyDescent="0.25">
      <c r="A16">
        <f>_xlfn.XLOOKUP(Data[[#This Row],[GEOID10]],CAFB_HungerEstimates!D:D,CAFB_HungerEstimates!D:D,,0)</f>
        <v>24031700308</v>
      </c>
      <c r="B16">
        <f>_xlfn.XLOOKUP(Data[[#This Row],[STATEFP10]],CAFB_HungerEstimates!A:A,CAFB_HungerEstimates!A:A,,0)</f>
        <v>24</v>
      </c>
      <c r="C16">
        <f>_xlfn.XLOOKUP(Data[[#This Row],[F14_FI_RATE]],CAFB_HungerEstimates!AJ:AJ,CAFB_HungerEstimates!AJ:AJ,,0)</f>
        <v>8.4</v>
      </c>
      <c r="D16">
        <f>_xlfn.XLOOKUP(Data[[#This Row],[F14_DISTRIB]],CAFB_HungerEstimates!AL:AL,CAFB_HungerEstimates!AL:AL,,0)</f>
        <v>2599.2600000000002</v>
      </c>
      <c r="E16">
        <f>_xlfn.XLOOKUP(Data[[#This Row],[F14_LB_UNME]],CAFB_HungerEstimates!AK:AK,CAFB_HungerEstimates!AK:AK,,0)</f>
        <v>97490.097596000007</v>
      </c>
      <c r="F16">
        <f t="shared" si="0"/>
        <v>100089.357596</v>
      </c>
      <c r="G16" s="6">
        <f t="shared" si="1"/>
        <v>2.5969394373492091E-2</v>
      </c>
      <c r="H16">
        <f>_xlfn.XLOOKUP(Data[[#This Row],[F15_FI_RATE]],CAFB_HungerEstimates!Y:Y,CAFB_HungerEstimates!Y:Y,,0)</f>
        <v>8.6999999999999994E-2</v>
      </c>
      <c r="I16">
        <f>_xlfn.XLOOKUP(Data[[#This Row],[F15_FI_POP]],CAFB_HungerEstimates!Z:Z,CAFB_HungerEstimates!Z:Z,,0)</f>
        <v>491.37599999999998</v>
      </c>
      <c r="J16">
        <f>_xlfn.XLOOKUP(Data[[#This Row],[F15_LB_NEED]],CAFB_HungerEstimates!AA:AA,CAFB_HungerEstimates!AA:AA,,0)</f>
        <v>103188.96</v>
      </c>
      <c r="K16">
        <f>_xlfn.XLOOKUP(Data[[#This Row],[F15_DISTRIB]],CAFB_HungerEstimates!AC:AC,CAFB_HungerEstimates!AC:AC,,0)</f>
        <v>2771.4168920000002</v>
      </c>
      <c r="L16">
        <f>_xlfn.XLOOKUP(Data[[#This Row],[F15_LB_UNME]],CAFB_HungerEstimates!AB:AB,CAFB_HungerEstimates!AB:AB,,0)</f>
        <v>100417.543108</v>
      </c>
      <c r="M16" s="6">
        <f t="shared" si="2"/>
        <v>2.6857687992979093E-2</v>
      </c>
      <c r="N16" s="8">
        <f t="shared" si="3"/>
        <v>204.35988552147438</v>
      </c>
      <c r="O16" s="2" t="str">
        <f>IFERROR(_xlfn.XLOOKUP(Data[[#This Row],[STATEFP10]],StateMap[Code],StateMap[State],,0),"UNK")</f>
        <v>MD</v>
      </c>
      <c r="P16" t="str">
        <f>IF(CalcsTable[[#This Row],[State (Label)]]="MD","Maryland",IF(CalcsTable[[#This Row],[State (Label)]]="DC","District of Columbia","Virginia"))</f>
        <v>Maryland</v>
      </c>
    </row>
    <row r="17" spans="1:16" x14ac:dyDescent="0.25">
      <c r="A17">
        <f>_xlfn.XLOOKUP(Data[[#This Row],[GEOID10]],CAFB_HungerEstimates!D:D,CAFB_HungerEstimates!D:D,,0)</f>
        <v>24031700810</v>
      </c>
      <c r="B17">
        <f>_xlfn.XLOOKUP(Data[[#This Row],[STATEFP10]],CAFB_HungerEstimates!A:A,CAFB_HungerEstimates!A:A,,0)</f>
        <v>24</v>
      </c>
      <c r="C17">
        <f>_xlfn.XLOOKUP(Data[[#This Row],[F14_FI_RATE]],CAFB_HungerEstimates!AJ:AJ,CAFB_HungerEstimates!AJ:AJ,,0)</f>
        <v>8.5</v>
      </c>
      <c r="D17">
        <f>_xlfn.XLOOKUP(Data[[#This Row],[F14_DISTRIB]],CAFB_HungerEstimates!AL:AL,CAFB_HungerEstimates!AL:AL,,0)</f>
        <v>8823.89</v>
      </c>
      <c r="E17">
        <f>_xlfn.XLOOKUP(Data[[#This Row],[F14_LB_UNME]],CAFB_HungerEstimates!AK:AK,CAFB_HungerEstimates!AK:AK,,0)</f>
        <v>85013.557541999995</v>
      </c>
      <c r="F17">
        <f t="shared" si="0"/>
        <v>93837.447541999994</v>
      </c>
      <c r="G17" s="6">
        <f t="shared" si="1"/>
        <v>9.403378108777502E-2</v>
      </c>
      <c r="H17">
        <f>_xlfn.XLOOKUP(Data[[#This Row],[F15_FI_RATE]],CAFB_HungerEstimates!Y:Y,CAFB_HungerEstimates!Y:Y,,0)</f>
        <v>9.6000000000000002E-2</v>
      </c>
      <c r="I17">
        <f>_xlfn.XLOOKUP(Data[[#This Row],[F15_FI_POP]],CAFB_HungerEstimates!Z:Z,CAFB_HungerEstimates!Z:Z,,0)</f>
        <v>501.00249600000001</v>
      </c>
      <c r="J17">
        <f>_xlfn.XLOOKUP(Data[[#This Row],[F15_LB_NEED]],CAFB_HungerEstimates!AA:AA,CAFB_HungerEstimates!AA:AA,,0)</f>
        <v>105210.52416</v>
      </c>
      <c r="K17">
        <f>_xlfn.XLOOKUP(Data[[#This Row],[F15_DISTRIB]],CAFB_HungerEstimates!AC:AC,CAFB_HungerEstimates!AC:AC,,0)</f>
        <v>40563.621784000003</v>
      </c>
      <c r="L17">
        <f>_xlfn.XLOOKUP(Data[[#This Row],[F15_LB_UNME]],CAFB_HungerEstimates!AB:AB,CAFB_HungerEstimates!AB:AB,,0)</f>
        <v>64646.902375999998</v>
      </c>
      <c r="M17" s="6">
        <f t="shared" si="2"/>
        <v>0.38554718843822555</v>
      </c>
      <c r="N17" s="8">
        <f t="shared" si="3"/>
        <v>129.03509042797262</v>
      </c>
      <c r="O17" s="2" t="str">
        <f>IFERROR(_xlfn.XLOOKUP(Data[[#This Row],[STATEFP10]],StateMap[Code],StateMap[State],,0),"UNK")</f>
        <v>MD</v>
      </c>
      <c r="P17" t="str">
        <f>IF(CalcsTable[[#This Row],[State (Label)]]="MD","Maryland",IF(CalcsTable[[#This Row],[State (Label)]]="DC","District of Columbia","Virginia"))</f>
        <v>Maryland</v>
      </c>
    </row>
    <row r="18" spans="1:16" x14ac:dyDescent="0.25">
      <c r="A18">
        <f>_xlfn.XLOOKUP(Data[[#This Row],[GEOID10]],CAFB_HungerEstimates!D:D,CAFB_HungerEstimates!D:D,,0)</f>
        <v>24031700104</v>
      </c>
      <c r="B18">
        <f>_xlfn.XLOOKUP(Data[[#This Row],[STATEFP10]],CAFB_HungerEstimates!A:A,CAFB_HungerEstimates!A:A,,0)</f>
        <v>24</v>
      </c>
      <c r="C18">
        <f>_xlfn.XLOOKUP(Data[[#This Row],[F14_FI_RATE]],CAFB_HungerEstimates!AJ:AJ,CAFB_HungerEstimates!AJ:AJ,,0)</f>
        <v>4.5</v>
      </c>
      <c r="D18">
        <f>_xlfn.XLOOKUP(Data[[#This Row],[F14_DISTRIB]],CAFB_HungerEstimates!AL:AL,CAFB_HungerEstimates!AL:AL,,0)</f>
        <v>10927.62</v>
      </c>
      <c r="E18">
        <f>_xlfn.XLOOKUP(Data[[#This Row],[F14_LB_UNME]],CAFB_HungerEstimates!AK:AK,CAFB_HungerEstimates!AK:AK,,0)</f>
        <v>36672.030733</v>
      </c>
      <c r="F18">
        <f t="shared" si="0"/>
        <v>47599.650733000002</v>
      </c>
      <c r="G18" s="6">
        <f t="shared" si="1"/>
        <v>0.22957353324494192</v>
      </c>
      <c r="H18">
        <f>_xlfn.XLOOKUP(Data[[#This Row],[F15_FI_RATE]],CAFB_HungerEstimates!Y:Y,CAFB_HungerEstimates!Y:Y,,0)</f>
        <v>0.04</v>
      </c>
      <c r="I18">
        <f>_xlfn.XLOOKUP(Data[[#This Row],[F15_FI_POP]],CAFB_HungerEstimates!Z:Z,CAFB_HungerEstimates!Z:Z,,0)</f>
        <v>217.16</v>
      </c>
      <c r="J18">
        <f>_xlfn.XLOOKUP(Data[[#This Row],[F15_LB_NEED]],CAFB_HungerEstimates!AA:AA,CAFB_HungerEstimates!AA:AA,,0)</f>
        <v>45603.6</v>
      </c>
      <c r="K18">
        <f>_xlfn.XLOOKUP(Data[[#This Row],[F15_DISTRIB]],CAFB_HungerEstimates!AC:AC,CAFB_HungerEstimates!AC:AC,,0)</f>
        <v>18033.850262</v>
      </c>
      <c r="L18">
        <f>_xlfn.XLOOKUP(Data[[#This Row],[F15_LB_UNME]],CAFB_HungerEstimates!AB:AB,CAFB_HungerEstimates!AB:AB,,0)</f>
        <v>27569.749737999999</v>
      </c>
      <c r="M18" s="6">
        <f t="shared" si="2"/>
        <v>0.39544795283705675</v>
      </c>
      <c r="N18" s="8">
        <f t="shared" si="3"/>
        <v>126.95592990421808</v>
      </c>
      <c r="O18" s="2" t="str">
        <f>IFERROR(_xlfn.XLOOKUP(Data[[#This Row],[STATEFP10]],StateMap[Code],StateMap[State],,0),"UNK")</f>
        <v>MD</v>
      </c>
      <c r="P18" t="str">
        <f>IF(CalcsTable[[#This Row],[State (Label)]]="MD","Maryland",IF(CalcsTable[[#This Row],[State (Label)]]="DC","District of Columbia","Virginia"))</f>
        <v>Maryland</v>
      </c>
    </row>
    <row r="19" spans="1:16" x14ac:dyDescent="0.25">
      <c r="A19">
        <f>_xlfn.XLOOKUP(Data[[#This Row],[GEOID10]],CAFB_HungerEstimates!D:D,CAFB_HungerEstimates!D:D,,0)</f>
        <v>24031700309</v>
      </c>
      <c r="B19">
        <f>_xlfn.XLOOKUP(Data[[#This Row],[STATEFP10]],CAFB_HungerEstimates!A:A,CAFB_HungerEstimates!A:A,,0)</f>
        <v>24</v>
      </c>
      <c r="C19">
        <f>_xlfn.XLOOKUP(Data[[#This Row],[F14_FI_RATE]],CAFB_HungerEstimates!AJ:AJ,CAFB_HungerEstimates!AJ:AJ,,0)</f>
        <v>14.1</v>
      </c>
      <c r="D19">
        <f>_xlfn.XLOOKUP(Data[[#This Row],[F14_DISTRIB]],CAFB_HungerEstimates!AL:AL,CAFB_HungerEstimates!AL:AL,,0)</f>
        <v>11424.24</v>
      </c>
      <c r="E19">
        <f>_xlfn.XLOOKUP(Data[[#This Row],[F14_LB_UNME]],CAFB_HungerEstimates!AK:AK,CAFB_HungerEstimates!AK:AK,,0)</f>
        <v>150660.903681</v>
      </c>
      <c r="F19">
        <f t="shared" si="0"/>
        <v>162085.14368099999</v>
      </c>
      <c r="G19" s="6">
        <f t="shared" si="1"/>
        <v>7.0482955689536012E-2</v>
      </c>
      <c r="H19">
        <f>_xlfn.XLOOKUP(Data[[#This Row],[F15_FI_RATE]],CAFB_HungerEstimates!Y:Y,CAFB_HungerEstimates!Y:Y,,0)</f>
        <v>0.13600000000000001</v>
      </c>
      <c r="I19">
        <f>_xlfn.XLOOKUP(Data[[#This Row],[F15_FI_POP]],CAFB_HungerEstimates!Z:Z,CAFB_HungerEstimates!Z:Z,,0)</f>
        <v>746.43368799999996</v>
      </c>
      <c r="J19">
        <f>_xlfn.XLOOKUP(Data[[#This Row],[F15_LB_NEED]],CAFB_HungerEstimates!AA:AA,CAFB_HungerEstimates!AA:AA,,0)</f>
        <v>156751.07448000001</v>
      </c>
      <c r="K19">
        <f>_xlfn.XLOOKUP(Data[[#This Row],[F15_DISTRIB]],CAFB_HungerEstimates!AC:AC,CAFB_HungerEstimates!AC:AC,,0)</f>
        <v>11873.43621</v>
      </c>
      <c r="L19">
        <f>_xlfn.XLOOKUP(Data[[#This Row],[F15_LB_UNME]],CAFB_HungerEstimates!AB:AB,CAFB_HungerEstimates!AB:AB,,0)</f>
        <v>144877.63827</v>
      </c>
      <c r="M19" s="6">
        <f t="shared" si="2"/>
        <v>7.5747080199535993E-2</v>
      </c>
      <c r="N19" s="8">
        <f t="shared" si="3"/>
        <v>194.09311315809745</v>
      </c>
      <c r="O19" s="2" t="str">
        <f>IFERROR(_xlfn.XLOOKUP(Data[[#This Row],[STATEFP10]],StateMap[Code],StateMap[State],,0),"UNK")</f>
        <v>MD</v>
      </c>
      <c r="P19" t="str">
        <f>IF(CalcsTable[[#This Row],[State (Label)]]="MD","Maryland",IF(CalcsTable[[#This Row],[State (Label)]]="DC","District of Columbia","Virginia"))</f>
        <v>Maryland</v>
      </c>
    </row>
    <row r="20" spans="1:16" x14ac:dyDescent="0.25">
      <c r="A20">
        <f>_xlfn.XLOOKUP(Data[[#This Row],[GEOID10]],CAFB_HungerEstimates!D:D,CAFB_HungerEstimates!D:D,,0)</f>
        <v>24031700830</v>
      </c>
      <c r="B20">
        <f>_xlfn.XLOOKUP(Data[[#This Row],[STATEFP10]],CAFB_HungerEstimates!A:A,CAFB_HungerEstimates!A:A,,0)</f>
        <v>24</v>
      </c>
      <c r="C20">
        <f>_xlfn.XLOOKUP(Data[[#This Row],[F14_FI_RATE]],CAFB_HungerEstimates!AJ:AJ,CAFB_HungerEstimates!AJ:AJ,,0)</f>
        <v>12</v>
      </c>
      <c r="D20">
        <f>_xlfn.XLOOKUP(Data[[#This Row],[F14_DISTRIB]],CAFB_HungerEstimates!AL:AL,CAFB_HungerEstimates!AL:AL,,0)</f>
        <v>8166.08</v>
      </c>
      <c r="E20">
        <f>_xlfn.XLOOKUP(Data[[#This Row],[F14_LB_UNME]],CAFB_HungerEstimates!AK:AK,CAFB_HungerEstimates!AK:AK,,0)</f>
        <v>57202.718835</v>
      </c>
      <c r="F20">
        <f t="shared" si="0"/>
        <v>65368.798835000001</v>
      </c>
      <c r="G20" s="6">
        <f t="shared" si="1"/>
        <v>0.12492320718042149</v>
      </c>
      <c r="H20">
        <f>_xlfn.XLOOKUP(Data[[#This Row],[F15_FI_RATE]],CAFB_HungerEstimates!Y:Y,CAFB_HungerEstimates!Y:Y,,0)</f>
        <v>0.14099999999999999</v>
      </c>
      <c r="I20">
        <f>_xlfn.XLOOKUP(Data[[#This Row],[F15_FI_POP]],CAFB_HungerEstimates!Z:Z,CAFB_HungerEstimates!Z:Z,,0)</f>
        <v>387.60899999999998</v>
      </c>
      <c r="J20">
        <f>_xlfn.XLOOKUP(Data[[#This Row],[F15_LB_NEED]],CAFB_HungerEstimates!AA:AA,CAFB_HungerEstimates!AA:AA,,0)</f>
        <v>81397.89</v>
      </c>
      <c r="K20">
        <f>_xlfn.XLOOKUP(Data[[#This Row],[F15_DISTRIB]],CAFB_HungerEstimates!AC:AC,CAFB_HungerEstimates!AC:AC,,0)</f>
        <v>7375.3560799999996</v>
      </c>
      <c r="L20">
        <f>_xlfn.XLOOKUP(Data[[#This Row],[F15_LB_UNME]],CAFB_HungerEstimates!AB:AB,CAFB_HungerEstimates!AB:AB,,0)</f>
        <v>74022.533920000002</v>
      </c>
      <c r="M20" s="6">
        <f t="shared" si="2"/>
        <v>9.0608688751022903E-2</v>
      </c>
      <c r="N20" s="8">
        <f t="shared" si="3"/>
        <v>190.97217536228521</v>
      </c>
      <c r="O20" s="2" t="str">
        <f>IFERROR(_xlfn.XLOOKUP(Data[[#This Row],[STATEFP10]],StateMap[Code],StateMap[State],,0),"UNK")</f>
        <v>MD</v>
      </c>
      <c r="P20" t="str">
        <f>IF(CalcsTable[[#This Row],[State (Label)]]="MD","Maryland",IF(CalcsTable[[#This Row],[State (Label)]]="DC","District of Columbia","Virginia"))</f>
        <v>Maryland</v>
      </c>
    </row>
    <row r="21" spans="1:16" x14ac:dyDescent="0.25">
      <c r="A21">
        <f>_xlfn.XLOOKUP(Data[[#This Row],[GEOID10]],CAFB_HungerEstimates!D:D,CAFB_HungerEstimates!D:D,,0)</f>
        <v>24031700834</v>
      </c>
      <c r="B21">
        <f>_xlfn.XLOOKUP(Data[[#This Row],[STATEFP10]],CAFB_HungerEstimates!A:A,CAFB_HungerEstimates!A:A,,0)</f>
        <v>24</v>
      </c>
      <c r="C21">
        <f>_xlfn.XLOOKUP(Data[[#This Row],[F14_FI_RATE]],CAFB_HungerEstimates!AJ:AJ,CAFB_HungerEstimates!AJ:AJ,,0)</f>
        <v>8</v>
      </c>
      <c r="D21">
        <f>_xlfn.XLOOKUP(Data[[#This Row],[F14_DISTRIB]],CAFB_HungerEstimates!AL:AL,CAFB_HungerEstimates!AL:AL,,0)</f>
        <v>15139.24</v>
      </c>
      <c r="E21">
        <f>_xlfn.XLOOKUP(Data[[#This Row],[F14_LB_UNME]],CAFB_HungerEstimates!AK:AK,CAFB_HungerEstimates!AK:AK,,0)</f>
        <v>69868.755107999998</v>
      </c>
      <c r="F21">
        <f t="shared" si="0"/>
        <v>85007.995108000003</v>
      </c>
      <c r="G21" s="6">
        <f t="shared" si="1"/>
        <v>0.17809195453634766</v>
      </c>
      <c r="H21">
        <f>_xlfn.XLOOKUP(Data[[#This Row],[F15_FI_RATE]],CAFB_HungerEstimates!Y:Y,CAFB_HungerEstimates!Y:Y,,0)</f>
        <v>6.7000000000000004E-2</v>
      </c>
      <c r="I21">
        <f>_xlfn.XLOOKUP(Data[[#This Row],[F15_FI_POP]],CAFB_HungerEstimates!Z:Z,CAFB_HungerEstimates!Z:Z,,0)</f>
        <v>334.597263</v>
      </c>
      <c r="J21">
        <f>_xlfn.XLOOKUP(Data[[#This Row],[F15_LB_NEED]],CAFB_HungerEstimates!AA:AA,CAFB_HungerEstimates!AA:AA,,0)</f>
        <v>70265.425229999993</v>
      </c>
      <c r="K21">
        <f>_xlfn.XLOOKUP(Data[[#This Row],[F15_DISTRIB]],CAFB_HungerEstimates!AC:AC,CAFB_HungerEstimates!AC:AC,,0)</f>
        <v>6384.1261839999997</v>
      </c>
      <c r="L21">
        <f>_xlfn.XLOOKUP(Data[[#This Row],[F15_LB_UNME]],CAFB_HungerEstimates!AB:AB,CAFB_HungerEstimates!AB:AB,,0)</f>
        <v>63881.299046</v>
      </c>
      <c r="M21" s="6">
        <f t="shared" si="2"/>
        <v>9.0857290952169198E-2</v>
      </c>
      <c r="N21" s="8">
        <f t="shared" si="3"/>
        <v>190.91996890004447</v>
      </c>
      <c r="O21" s="2" t="str">
        <f>IFERROR(_xlfn.XLOOKUP(Data[[#This Row],[STATEFP10]],StateMap[Code],StateMap[State],,0),"UNK")</f>
        <v>MD</v>
      </c>
      <c r="P21" t="str">
        <f>IF(CalcsTable[[#This Row],[State (Label)]]="MD","Maryland",IF(CalcsTable[[#This Row],[State (Label)]]="DC","District of Columbia","Virginia"))</f>
        <v>Maryland</v>
      </c>
    </row>
    <row r="22" spans="1:16" x14ac:dyDescent="0.25">
      <c r="A22">
        <f>_xlfn.XLOOKUP(Data[[#This Row],[GEOID10]],CAFB_HungerEstimates!D:D,CAFB_HungerEstimates!D:D,,0)</f>
        <v>24031700105</v>
      </c>
      <c r="B22">
        <f>_xlfn.XLOOKUP(Data[[#This Row],[STATEFP10]],CAFB_HungerEstimates!A:A,CAFB_HungerEstimates!A:A,,0)</f>
        <v>24</v>
      </c>
      <c r="C22">
        <f>_xlfn.XLOOKUP(Data[[#This Row],[F14_FI_RATE]],CAFB_HungerEstimates!AJ:AJ,CAFB_HungerEstimates!AJ:AJ,,0)</f>
        <v>7.6</v>
      </c>
      <c r="D22">
        <f>_xlfn.XLOOKUP(Data[[#This Row],[F14_DISTRIB]],CAFB_HungerEstimates!AL:AL,CAFB_HungerEstimates!AL:AL,,0)</f>
        <v>12569.42</v>
      </c>
      <c r="E22">
        <f>_xlfn.XLOOKUP(Data[[#This Row],[F14_LB_UNME]],CAFB_HungerEstimates!AK:AK,CAFB_HungerEstimates!AK:AK,,0)</f>
        <v>92974.063542000004</v>
      </c>
      <c r="F22">
        <f t="shared" si="0"/>
        <v>105543.483542</v>
      </c>
      <c r="G22" s="6">
        <f t="shared" si="1"/>
        <v>0.11909233595646974</v>
      </c>
      <c r="H22">
        <f>_xlfn.XLOOKUP(Data[[#This Row],[F15_FI_RATE]],CAFB_HungerEstimates!Y:Y,CAFB_HungerEstimates!Y:Y,,0)</f>
        <v>5.8000000000000003E-2</v>
      </c>
      <c r="I22">
        <f>_xlfn.XLOOKUP(Data[[#This Row],[F15_FI_POP]],CAFB_HungerEstimates!Z:Z,CAFB_HungerEstimates!Z:Z,,0)</f>
        <v>388.48399999999998</v>
      </c>
      <c r="J22">
        <f>_xlfn.XLOOKUP(Data[[#This Row],[F15_LB_NEED]],CAFB_HungerEstimates!AA:AA,CAFB_HungerEstimates!AA:AA,,0)</f>
        <v>81581.64</v>
      </c>
      <c r="K22">
        <f>_xlfn.XLOOKUP(Data[[#This Row],[F15_DISTRIB]],CAFB_HungerEstimates!AC:AC,CAFB_HungerEstimates!AC:AC,,0)</f>
        <v>31369.769411000001</v>
      </c>
      <c r="L22">
        <f>_xlfn.XLOOKUP(Data[[#This Row],[F15_LB_UNME]],CAFB_HungerEstimates!AB:AB,CAFB_HungerEstimates!AB:AB,,0)</f>
        <v>50211.870588999998</v>
      </c>
      <c r="M22" s="6">
        <f t="shared" si="2"/>
        <v>0.38451996565648844</v>
      </c>
      <c r="N22" s="8">
        <f t="shared" si="3"/>
        <v>129.25080721213743</v>
      </c>
      <c r="O22" s="2" t="str">
        <f>IFERROR(_xlfn.XLOOKUP(Data[[#This Row],[STATEFP10]],StateMap[Code],StateMap[State],,0),"UNK")</f>
        <v>MD</v>
      </c>
      <c r="P22" t="str">
        <f>IF(CalcsTable[[#This Row],[State (Label)]]="MD","Maryland",IF(CalcsTable[[#This Row],[State (Label)]]="DC","District of Columbia","Virginia"))</f>
        <v>Maryland</v>
      </c>
    </row>
    <row r="23" spans="1:16" x14ac:dyDescent="0.25">
      <c r="A23">
        <f>_xlfn.XLOOKUP(Data[[#This Row],[GEOID10]],CAFB_HungerEstimates!D:D,CAFB_HungerEstimates!D:D,,0)</f>
        <v>24031700811</v>
      </c>
      <c r="B23">
        <f>_xlfn.XLOOKUP(Data[[#This Row],[STATEFP10]],CAFB_HungerEstimates!A:A,CAFB_HungerEstimates!A:A,,0)</f>
        <v>24</v>
      </c>
      <c r="C23">
        <f>_xlfn.XLOOKUP(Data[[#This Row],[F14_FI_RATE]],CAFB_HungerEstimates!AJ:AJ,CAFB_HungerEstimates!AJ:AJ,,0)</f>
        <v>5.2</v>
      </c>
      <c r="D23">
        <f>_xlfn.XLOOKUP(Data[[#This Row],[F14_DISTRIB]],CAFB_HungerEstimates!AL:AL,CAFB_HungerEstimates!AL:AL,,0)</f>
        <v>5499.5</v>
      </c>
      <c r="E23">
        <f>_xlfn.XLOOKUP(Data[[#This Row],[F14_LB_UNME]],CAFB_HungerEstimates!AK:AK,CAFB_HungerEstimates!AK:AK,,0)</f>
        <v>47145.817128000002</v>
      </c>
      <c r="F23">
        <f t="shared" si="0"/>
        <v>52645.317128000002</v>
      </c>
      <c r="G23" s="6">
        <f t="shared" si="1"/>
        <v>0.10446323243962433</v>
      </c>
      <c r="H23">
        <f>_xlfn.XLOOKUP(Data[[#This Row],[F15_FI_RATE]],CAFB_HungerEstimates!Y:Y,CAFB_HungerEstimates!Y:Y,,0)</f>
        <v>5.1999999999999998E-2</v>
      </c>
      <c r="I23">
        <f>_xlfn.XLOOKUP(Data[[#This Row],[F15_FI_POP]],CAFB_HungerEstimates!Z:Z,CAFB_HungerEstimates!Z:Z,,0)</f>
        <v>262.96670399999999</v>
      </c>
      <c r="J23">
        <f>_xlfn.XLOOKUP(Data[[#This Row],[F15_LB_NEED]],CAFB_HungerEstimates!AA:AA,CAFB_HungerEstimates!AA:AA,,0)</f>
        <v>55223.007839999998</v>
      </c>
      <c r="K23">
        <f>_xlfn.XLOOKUP(Data[[#This Row],[F15_DISTRIB]],CAFB_HungerEstimates!AC:AC,CAFB_HungerEstimates!AC:AC,,0)</f>
        <v>20898.594356000001</v>
      </c>
      <c r="L23">
        <f>_xlfn.XLOOKUP(Data[[#This Row],[F15_LB_UNME]],CAFB_HungerEstimates!AB:AB,CAFB_HungerEstimates!AB:AB,,0)</f>
        <v>34324.413483999997</v>
      </c>
      <c r="M23" s="6">
        <f t="shared" si="2"/>
        <v>0.37843998676331431</v>
      </c>
      <c r="N23" s="8">
        <f t="shared" si="3"/>
        <v>130.52760277970398</v>
      </c>
      <c r="O23" s="2" t="str">
        <f>IFERROR(_xlfn.XLOOKUP(Data[[#This Row],[STATEFP10]],StateMap[Code],StateMap[State],,0),"UNK")</f>
        <v>MD</v>
      </c>
      <c r="P23" t="str">
        <f>IF(CalcsTable[[#This Row],[State (Label)]]="MD","Maryland",IF(CalcsTable[[#This Row],[State (Label)]]="DC","District of Columbia","Virginia"))</f>
        <v>Maryland</v>
      </c>
    </row>
    <row r="24" spans="1:16" x14ac:dyDescent="0.25">
      <c r="A24">
        <f>_xlfn.XLOOKUP(Data[[#This Row],[GEOID10]],CAFB_HungerEstimates!D:D,CAFB_HungerEstimates!D:D,,0)</f>
        <v>24031700310</v>
      </c>
      <c r="B24">
        <f>_xlfn.XLOOKUP(Data[[#This Row],[STATEFP10]],CAFB_HungerEstimates!A:A,CAFB_HungerEstimates!A:A,,0)</f>
        <v>24</v>
      </c>
      <c r="C24">
        <f>_xlfn.XLOOKUP(Data[[#This Row],[F14_FI_RATE]],CAFB_HungerEstimates!AJ:AJ,CAFB_HungerEstimates!AJ:AJ,,0)</f>
        <v>9</v>
      </c>
      <c r="D24">
        <f>_xlfn.XLOOKUP(Data[[#This Row],[F14_DISTRIB]],CAFB_HungerEstimates!AL:AL,CAFB_HungerEstimates!AL:AL,,0)</f>
        <v>9656.6200000000008</v>
      </c>
      <c r="E24">
        <f>_xlfn.XLOOKUP(Data[[#This Row],[F14_LB_UNME]],CAFB_HungerEstimates!AK:AK,CAFB_HungerEstimates!AK:AK,,0)</f>
        <v>96410.184290000005</v>
      </c>
      <c r="F24">
        <f t="shared" si="0"/>
        <v>106066.80429</v>
      </c>
      <c r="G24" s="6">
        <f t="shared" si="1"/>
        <v>9.1042810845866406E-2</v>
      </c>
      <c r="H24">
        <f>_xlfn.XLOOKUP(Data[[#This Row],[F15_FI_RATE]],CAFB_HungerEstimates!Y:Y,CAFB_HungerEstimates!Y:Y,,0)</f>
        <v>9.9000000000000005E-2</v>
      </c>
      <c r="I24">
        <f>_xlfn.XLOOKUP(Data[[#This Row],[F15_FI_POP]],CAFB_HungerEstimates!Z:Z,CAFB_HungerEstimates!Z:Z,,0)</f>
        <v>581.43897900000002</v>
      </c>
      <c r="J24">
        <f>_xlfn.XLOOKUP(Data[[#This Row],[F15_LB_NEED]],CAFB_HungerEstimates!AA:AA,CAFB_HungerEstimates!AA:AA,,0)</f>
        <v>122102.18558999999</v>
      </c>
      <c r="K24">
        <f>_xlfn.XLOOKUP(Data[[#This Row],[F15_DISTRIB]],CAFB_HungerEstimates!AC:AC,CAFB_HungerEstimates!AC:AC,,0)</f>
        <v>4650.1414590000004</v>
      </c>
      <c r="L24">
        <f>_xlfn.XLOOKUP(Data[[#This Row],[F15_LB_UNME]],CAFB_HungerEstimates!AB:AB,CAFB_HungerEstimates!AB:AB,,0)</f>
        <v>117452.044131</v>
      </c>
      <c r="M24" s="6">
        <f t="shared" si="2"/>
        <v>3.8084014930039392E-2</v>
      </c>
      <c r="N24" s="8">
        <f t="shared" si="3"/>
        <v>202.00235686469173</v>
      </c>
      <c r="O24" s="2" t="str">
        <f>IFERROR(_xlfn.XLOOKUP(Data[[#This Row],[STATEFP10]],StateMap[Code],StateMap[State],,0),"UNK")</f>
        <v>MD</v>
      </c>
      <c r="P24" t="str">
        <f>IF(CalcsTable[[#This Row],[State (Label)]]="MD","Maryland",IF(CalcsTable[[#This Row],[State (Label)]]="DC","District of Columbia","Virginia"))</f>
        <v>Maryland</v>
      </c>
    </row>
    <row r="25" spans="1:16" x14ac:dyDescent="0.25">
      <c r="A25">
        <f>_xlfn.XLOOKUP(Data[[#This Row],[GEOID10]],CAFB_HungerEstimates!D:D,CAFB_HungerEstimates!D:D,,0)</f>
        <v>24031700833</v>
      </c>
      <c r="B25">
        <f>_xlfn.XLOOKUP(Data[[#This Row],[STATEFP10]],CAFB_HungerEstimates!A:A,CAFB_HungerEstimates!A:A,,0)</f>
        <v>24</v>
      </c>
      <c r="C25">
        <f>_xlfn.XLOOKUP(Data[[#This Row],[F14_FI_RATE]],CAFB_HungerEstimates!AJ:AJ,CAFB_HungerEstimates!AJ:AJ,,0)</f>
        <v>13.6</v>
      </c>
      <c r="D25">
        <f>_xlfn.XLOOKUP(Data[[#This Row],[F14_DISTRIB]],CAFB_HungerEstimates!AL:AL,CAFB_HungerEstimates!AL:AL,,0)</f>
        <v>22023.7</v>
      </c>
      <c r="E25">
        <f>_xlfn.XLOOKUP(Data[[#This Row],[F14_LB_UNME]],CAFB_HungerEstimates!AK:AK,CAFB_HungerEstimates!AK:AK,,0)</f>
        <v>109352.304328</v>
      </c>
      <c r="F25">
        <f t="shared" si="0"/>
        <v>131376.00432800001</v>
      </c>
      <c r="G25" s="6">
        <f t="shared" si="1"/>
        <v>0.16763868038652258</v>
      </c>
      <c r="H25">
        <f>_xlfn.XLOOKUP(Data[[#This Row],[F15_FI_RATE]],CAFB_HungerEstimates!Y:Y,CAFB_HungerEstimates!Y:Y,,0)</f>
        <v>0.123</v>
      </c>
      <c r="I25">
        <f>_xlfn.XLOOKUP(Data[[#This Row],[F15_FI_POP]],CAFB_HungerEstimates!Z:Z,CAFB_HungerEstimates!Z:Z,,0)</f>
        <v>546.05050500000004</v>
      </c>
      <c r="J25">
        <f>_xlfn.XLOOKUP(Data[[#This Row],[F15_LB_NEED]],CAFB_HungerEstimates!AA:AA,CAFB_HungerEstimates!AA:AA,,0)</f>
        <v>114670.60605</v>
      </c>
      <c r="K25">
        <f>_xlfn.XLOOKUP(Data[[#This Row],[F15_DISTRIB]],CAFB_HungerEstimates!AC:AC,CAFB_HungerEstimates!AC:AC,,0)</f>
        <v>45920.264646000003</v>
      </c>
      <c r="L25">
        <f>_xlfn.XLOOKUP(Data[[#This Row],[F15_LB_UNME]],CAFB_HungerEstimates!AB:AB,CAFB_HungerEstimates!AB:AB,,0)</f>
        <v>68750.341404000006</v>
      </c>
      <c r="M25" s="6">
        <f t="shared" si="2"/>
        <v>0.40045366661773218</v>
      </c>
      <c r="N25" s="8">
        <f t="shared" si="3"/>
        <v>125.90473001027625</v>
      </c>
      <c r="O25" s="2" t="str">
        <f>IFERROR(_xlfn.XLOOKUP(Data[[#This Row],[STATEFP10]],StateMap[Code],StateMap[State],,0),"UNK")</f>
        <v>MD</v>
      </c>
      <c r="P25" t="str">
        <f>IF(CalcsTable[[#This Row],[State (Label)]]="MD","Maryland",IF(CalcsTable[[#This Row],[State (Label)]]="DC","District of Columbia","Virginia"))</f>
        <v>Maryland</v>
      </c>
    </row>
    <row r="26" spans="1:16" x14ac:dyDescent="0.25">
      <c r="A26">
        <f>_xlfn.XLOOKUP(Data[[#This Row],[GEOID10]],CAFB_HungerEstimates!D:D,CAFB_HungerEstimates!D:D,,0)</f>
        <v>24031700715</v>
      </c>
      <c r="B26">
        <f>_xlfn.XLOOKUP(Data[[#This Row],[STATEFP10]],CAFB_HungerEstimates!A:A,CAFB_HungerEstimates!A:A,,0)</f>
        <v>24</v>
      </c>
      <c r="C26">
        <f>_xlfn.XLOOKUP(Data[[#This Row],[F14_FI_RATE]],CAFB_HungerEstimates!AJ:AJ,CAFB_HungerEstimates!AJ:AJ,,0)</f>
        <v>7.6</v>
      </c>
      <c r="D26">
        <f>_xlfn.XLOOKUP(Data[[#This Row],[F14_DISTRIB]],CAFB_HungerEstimates!AL:AL,CAFB_HungerEstimates!AL:AL,,0)</f>
        <v>15712.41</v>
      </c>
      <c r="E26">
        <f>_xlfn.XLOOKUP(Data[[#This Row],[F14_LB_UNME]],CAFB_HungerEstimates!AK:AK,CAFB_HungerEstimates!AK:AK,,0)</f>
        <v>80893.474721999999</v>
      </c>
      <c r="F26">
        <f t="shared" si="0"/>
        <v>96605.884722000003</v>
      </c>
      <c r="G26" s="6">
        <f t="shared" si="1"/>
        <v>0.16264443977936907</v>
      </c>
      <c r="H26">
        <f>_xlfn.XLOOKUP(Data[[#This Row],[F15_FI_RATE]],CAFB_HungerEstimates!Y:Y,CAFB_HungerEstimates!Y:Y,,0)</f>
        <v>7.3999999999999996E-2</v>
      </c>
      <c r="I26">
        <f>_xlfn.XLOOKUP(Data[[#This Row],[F15_FI_POP]],CAFB_HungerEstimates!Z:Z,CAFB_HungerEstimates!Z:Z,,0)</f>
        <v>463.75799999999998</v>
      </c>
      <c r="J26">
        <f>_xlfn.XLOOKUP(Data[[#This Row],[F15_LB_NEED]],CAFB_HungerEstimates!AA:AA,CAFB_HungerEstimates!AA:AA,,0)</f>
        <v>97389.18</v>
      </c>
      <c r="K26">
        <f>_xlfn.XLOOKUP(Data[[#This Row],[F15_DISTRIB]],CAFB_HungerEstimates!AC:AC,CAFB_HungerEstimates!AC:AC,,0)</f>
        <v>36381.49394</v>
      </c>
      <c r="L26">
        <f>_xlfn.XLOOKUP(Data[[#This Row],[F15_LB_UNME]],CAFB_HungerEstimates!AB:AB,CAFB_HungerEstimates!AB:AB,,0)</f>
        <v>61007.68606</v>
      </c>
      <c r="M26" s="6">
        <f t="shared" si="2"/>
        <v>0.37356813087449758</v>
      </c>
      <c r="N26" s="8">
        <f t="shared" si="3"/>
        <v>131.55069251635553</v>
      </c>
      <c r="O26" s="2" t="str">
        <f>IFERROR(_xlfn.XLOOKUP(Data[[#This Row],[STATEFP10]],StateMap[Code],StateMap[State],,0),"UNK")</f>
        <v>MD</v>
      </c>
      <c r="P26" t="str">
        <f>IF(CalcsTable[[#This Row],[State (Label)]]="MD","Maryland",IF(CalcsTable[[#This Row],[State (Label)]]="DC","District of Columbia","Virginia"))</f>
        <v>Maryland</v>
      </c>
    </row>
    <row r="27" spans="1:16" x14ac:dyDescent="0.25">
      <c r="A27">
        <f>_xlfn.XLOOKUP(Data[[#This Row],[GEOID10]],CAFB_HungerEstimates!D:D,CAFB_HungerEstimates!D:D,,0)</f>
        <v>24031701304</v>
      </c>
      <c r="B27">
        <f>_xlfn.XLOOKUP(Data[[#This Row],[STATEFP10]],CAFB_HungerEstimates!A:A,CAFB_HungerEstimates!A:A,,0)</f>
        <v>24</v>
      </c>
      <c r="C27">
        <f>_xlfn.XLOOKUP(Data[[#This Row],[F14_FI_RATE]],CAFB_HungerEstimates!AJ:AJ,CAFB_HungerEstimates!AJ:AJ,,0)</f>
        <v>5</v>
      </c>
      <c r="D27">
        <f>_xlfn.XLOOKUP(Data[[#This Row],[F14_DISTRIB]],CAFB_HungerEstimates!AL:AL,CAFB_HungerEstimates!AL:AL,,0)</f>
        <v>3256.22</v>
      </c>
      <c r="E27">
        <f>_xlfn.XLOOKUP(Data[[#This Row],[F14_LB_UNME]],CAFB_HungerEstimates!AK:AK,CAFB_HungerEstimates!AK:AK,,0)</f>
        <v>61213.781820999997</v>
      </c>
      <c r="F27">
        <f t="shared" si="0"/>
        <v>64470.001820999998</v>
      </c>
      <c r="G27" s="6">
        <f t="shared" si="1"/>
        <v>5.0507521452238302E-2</v>
      </c>
      <c r="H27">
        <f>_xlfn.XLOOKUP(Data[[#This Row],[F15_FI_RATE]],CAFB_HungerEstimates!Y:Y,CAFB_HungerEstimates!Y:Y,,0)</f>
        <v>5.7000000000000002E-2</v>
      </c>
      <c r="I27">
        <f>_xlfn.XLOOKUP(Data[[#This Row],[F15_FI_POP]],CAFB_HungerEstimates!Z:Z,CAFB_HungerEstimates!Z:Z,,0)</f>
        <v>332.49017700000002</v>
      </c>
      <c r="J27">
        <f>_xlfn.XLOOKUP(Data[[#This Row],[F15_LB_NEED]],CAFB_HungerEstimates!AA:AA,CAFB_HungerEstimates!AA:AA,,0)</f>
        <v>69822.937170000005</v>
      </c>
      <c r="K27">
        <f>_xlfn.XLOOKUP(Data[[#This Row],[F15_DISTRIB]],CAFB_HungerEstimates!AC:AC,CAFB_HungerEstimates!AC:AC,,0)</f>
        <v>1526.5161149999999</v>
      </c>
      <c r="L27">
        <f>_xlfn.XLOOKUP(Data[[#This Row],[F15_LB_UNME]],CAFB_HungerEstimates!AB:AB,CAFB_HungerEstimates!AB:AB,,0)</f>
        <v>68296.421054999999</v>
      </c>
      <c r="M27" s="6">
        <f t="shared" si="2"/>
        <v>2.1862674027638584E-2</v>
      </c>
      <c r="N27" s="8">
        <f t="shared" si="3"/>
        <v>205.40883845419589</v>
      </c>
      <c r="O27" s="2" t="str">
        <f>IFERROR(_xlfn.XLOOKUP(Data[[#This Row],[STATEFP10]],StateMap[Code],StateMap[State],,0),"UNK")</f>
        <v>MD</v>
      </c>
      <c r="P27" t="str">
        <f>IF(CalcsTable[[#This Row],[State (Label)]]="MD","Maryland",IF(CalcsTable[[#This Row],[State (Label)]]="DC","District of Columbia","Virginia"))</f>
        <v>Maryland</v>
      </c>
    </row>
    <row r="28" spans="1:16" x14ac:dyDescent="0.25">
      <c r="A28">
        <f>_xlfn.XLOOKUP(Data[[#This Row],[GEOID10]],CAFB_HungerEstimates!D:D,CAFB_HungerEstimates!D:D,,0)</f>
        <v>24031701307</v>
      </c>
      <c r="B28">
        <f>_xlfn.XLOOKUP(Data[[#This Row],[STATEFP10]],CAFB_HungerEstimates!A:A,CAFB_HungerEstimates!A:A,,0)</f>
        <v>24</v>
      </c>
      <c r="C28">
        <f>_xlfn.XLOOKUP(Data[[#This Row],[F14_FI_RATE]],CAFB_HungerEstimates!AJ:AJ,CAFB_HungerEstimates!AJ:AJ,,0)</f>
        <v>5.0999999999999996</v>
      </c>
      <c r="D28">
        <f>_xlfn.XLOOKUP(Data[[#This Row],[F14_DISTRIB]],CAFB_HungerEstimates!AL:AL,CAFB_HungerEstimates!AL:AL,,0)</f>
        <v>4538.82</v>
      </c>
      <c r="E28">
        <f>_xlfn.XLOOKUP(Data[[#This Row],[F14_LB_UNME]],CAFB_HungerEstimates!AK:AK,CAFB_HungerEstimates!AK:AK,,0)</f>
        <v>35580.842488000002</v>
      </c>
      <c r="F28">
        <f t="shared" si="0"/>
        <v>40119.662488000002</v>
      </c>
      <c r="G28" s="6">
        <f t="shared" si="1"/>
        <v>0.11313205841045108</v>
      </c>
      <c r="H28">
        <f>_xlfn.XLOOKUP(Data[[#This Row],[F15_FI_RATE]],CAFB_HungerEstimates!Y:Y,CAFB_HungerEstimates!Y:Y,,0)</f>
        <v>4.5999999999999999E-2</v>
      </c>
      <c r="I28">
        <f>_xlfn.XLOOKUP(Data[[#This Row],[F15_FI_POP]],CAFB_HungerEstimates!Z:Z,CAFB_HungerEstimates!Z:Z,,0)</f>
        <v>179.952</v>
      </c>
      <c r="J28">
        <f>_xlfn.XLOOKUP(Data[[#This Row],[F15_LB_NEED]],CAFB_HungerEstimates!AA:AA,CAFB_HungerEstimates!AA:AA,,0)</f>
        <v>37789.919999999998</v>
      </c>
      <c r="K28">
        <f>_xlfn.XLOOKUP(Data[[#This Row],[F15_DISTRIB]],CAFB_HungerEstimates!AC:AC,CAFB_HungerEstimates!AC:AC,,0)</f>
        <v>2972.6316280000001</v>
      </c>
      <c r="L28">
        <f>_xlfn.XLOOKUP(Data[[#This Row],[F15_LB_UNME]],CAFB_HungerEstimates!AB:AB,CAFB_HungerEstimates!AB:AB,,0)</f>
        <v>34817.288372000003</v>
      </c>
      <c r="M28" s="6">
        <f t="shared" si="2"/>
        <v>7.8662024899761637E-2</v>
      </c>
      <c r="N28" s="8">
        <f t="shared" si="3"/>
        <v>193.48097477105009</v>
      </c>
      <c r="O28" s="2" t="str">
        <f>IFERROR(_xlfn.XLOOKUP(Data[[#This Row],[STATEFP10]],StateMap[Code],StateMap[State],,0),"UNK")</f>
        <v>MD</v>
      </c>
      <c r="P28" t="str">
        <f>IF(CalcsTable[[#This Row],[State (Label)]]="MD","Maryland",IF(CalcsTable[[#This Row],[State (Label)]]="DC","District of Columbia","Virginia"))</f>
        <v>Maryland</v>
      </c>
    </row>
    <row r="29" spans="1:16" x14ac:dyDescent="0.25">
      <c r="A29">
        <f>_xlfn.XLOOKUP(Data[[#This Row],[GEOID10]],CAFB_HungerEstimates!D:D,CAFB_HungerEstimates!D:D,,0)</f>
        <v>24031700818</v>
      </c>
      <c r="B29">
        <f>_xlfn.XLOOKUP(Data[[#This Row],[STATEFP10]],CAFB_HungerEstimates!A:A,CAFB_HungerEstimates!A:A,,0)</f>
        <v>24</v>
      </c>
      <c r="C29">
        <f>_xlfn.XLOOKUP(Data[[#This Row],[F14_FI_RATE]],CAFB_HungerEstimates!AJ:AJ,CAFB_HungerEstimates!AJ:AJ,,0)</f>
        <v>18.600000000000001</v>
      </c>
      <c r="D29">
        <f>_xlfn.XLOOKUP(Data[[#This Row],[F14_DISTRIB]],CAFB_HungerEstimates!AL:AL,CAFB_HungerEstimates!AL:AL,,0)</f>
        <v>43203.19</v>
      </c>
      <c r="E29">
        <f>_xlfn.XLOOKUP(Data[[#This Row],[F14_LB_UNME]],CAFB_HungerEstimates!AK:AK,CAFB_HungerEstimates!AK:AK,,0)</f>
        <v>199164.106894</v>
      </c>
      <c r="F29">
        <f t="shared" si="0"/>
        <v>242367.296894</v>
      </c>
      <c r="G29" s="6">
        <f t="shared" si="1"/>
        <v>0.17825503091242148</v>
      </c>
      <c r="H29">
        <f>_xlfn.XLOOKUP(Data[[#This Row],[F15_FI_RATE]],CAFB_HungerEstimates!Y:Y,CAFB_HungerEstimates!Y:Y,,0)</f>
        <v>0.16400000000000001</v>
      </c>
      <c r="I29">
        <f>_xlfn.XLOOKUP(Data[[#This Row],[F15_FI_POP]],CAFB_HungerEstimates!Z:Z,CAFB_HungerEstimates!Z:Z,,0)</f>
        <v>1087.7506639999999</v>
      </c>
      <c r="J29">
        <f>_xlfn.XLOOKUP(Data[[#This Row],[F15_LB_NEED]],CAFB_HungerEstimates!AA:AA,CAFB_HungerEstimates!AA:AA,,0)</f>
        <v>228427.63944</v>
      </c>
      <c r="K29">
        <f>_xlfn.XLOOKUP(Data[[#This Row],[F15_DISTRIB]],CAFB_HungerEstimates!AC:AC,CAFB_HungerEstimates!AC:AC,,0)</f>
        <v>20625.671720999999</v>
      </c>
      <c r="L29">
        <f>_xlfn.XLOOKUP(Data[[#This Row],[F15_LB_UNME]],CAFB_HungerEstimates!AB:AB,CAFB_HungerEstimates!AB:AB,,0)</f>
        <v>207801.96771900001</v>
      </c>
      <c r="M29" s="6">
        <f t="shared" si="2"/>
        <v>9.0294115771474517E-2</v>
      </c>
      <c r="N29" s="8">
        <f t="shared" si="3"/>
        <v>191.03823568799038</v>
      </c>
      <c r="O29" s="2" t="str">
        <f>IFERROR(_xlfn.XLOOKUP(Data[[#This Row],[STATEFP10]],StateMap[Code],StateMap[State],,0),"UNK")</f>
        <v>MD</v>
      </c>
      <c r="P29" t="str">
        <f>IF(CalcsTable[[#This Row],[State (Label)]]="MD","Maryland",IF(CalcsTable[[#This Row],[State (Label)]]="DC","District of Columbia","Virginia"))</f>
        <v>Maryland</v>
      </c>
    </row>
    <row r="30" spans="1:16" x14ac:dyDescent="0.25">
      <c r="A30">
        <f>_xlfn.XLOOKUP(Data[[#This Row],[GEOID10]],CAFB_HungerEstimates!D:D,CAFB_HungerEstimates!D:D,,0)</f>
        <v>24031700611</v>
      </c>
      <c r="B30">
        <f>_xlfn.XLOOKUP(Data[[#This Row],[STATEFP10]],CAFB_HungerEstimates!A:A,CAFB_HungerEstimates!A:A,,0)</f>
        <v>24</v>
      </c>
      <c r="C30">
        <f>_xlfn.XLOOKUP(Data[[#This Row],[F14_FI_RATE]],CAFB_HungerEstimates!AJ:AJ,CAFB_HungerEstimates!AJ:AJ,,0)</f>
        <v>3.8</v>
      </c>
      <c r="D30">
        <f>_xlfn.XLOOKUP(Data[[#This Row],[F14_DISTRIB]],CAFB_HungerEstimates!AL:AL,CAFB_HungerEstimates!AL:AL,,0)</f>
        <v>2230.94</v>
      </c>
      <c r="E30">
        <f>_xlfn.XLOOKUP(Data[[#This Row],[F14_LB_UNME]],CAFB_HungerEstimates!AK:AK,CAFB_HungerEstimates!AK:AK,,0)</f>
        <v>50684.443996000002</v>
      </c>
      <c r="F30">
        <f t="shared" si="0"/>
        <v>52915.383996000004</v>
      </c>
      <c r="G30" s="6">
        <f t="shared" si="1"/>
        <v>4.2160518010577831E-2</v>
      </c>
      <c r="H30">
        <f>_xlfn.XLOOKUP(Data[[#This Row],[F15_FI_RATE]],CAFB_HungerEstimates!Y:Y,CAFB_HungerEstimates!Y:Y,,0)</f>
        <v>3.3000000000000002E-2</v>
      </c>
      <c r="I30">
        <f>_xlfn.XLOOKUP(Data[[#This Row],[F15_FI_POP]],CAFB_HungerEstimates!Z:Z,CAFB_HungerEstimates!Z:Z,,0)</f>
        <v>220.83600000000001</v>
      </c>
      <c r="J30">
        <f>_xlfn.XLOOKUP(Data[[#This Row],[F15_LB_NEED]],CAFB_HungerEstimates!AA:AA,CAFB_HungerEstimates!AA:AA,,0)</f>
        <v>46375.56</v>
      </c>
      <c r="K30">
        <f>_xlfn.XLOOKUP(Data[[#This Row],[F15_DISTRIB]],CAFB_HungerEstimates!AC:AC,CAFB_HungerEstimates!AC:AC,,0)</f>
        <v>363.26836300000002</v>
      </c>
      <c r="L30">
        <f>_xlfn.XLOOKUP(Data[[#This Row],[F15_LB_UNME]],CAFB_HungerEstimates!AB:AB,CAFB_HungerEstimates!AB:AB,,0)</f>
        <v>46012.291637000002</v>
      </c>
      <c r="M30" s="6">
        <f t="shared" si="2"/>
        <v>7.8331854752805158E-3</v>
      </c>
      <c r="N30" s="8">
        <f t="shared" si="3"/>
        <v>208.35503105019109</v>
      </c>
      <c r="O30" s="2" t="str">
        <f>IFERROR(_xlfn.XLOOKUP(Data[[#This Row],[STATEFP10]],StateMap[Code],StateMap[State],,0),"UNK")</f>
        <v>MD</v>
      </c>
      <c r="P30" t="str">
        <f>IF(CalcsTable[[#This Row],[State (Label)]]="MD","Maryland",IF(CalcsTable[[#This Row],[State (Label)]]="DC","District of Columbia","Virginia"))</f>
        <v>Maryland</v>
      </c>
    </row>
    <row r="31" spans="1:16" x14ac:dyDescent="0.25">
      <c r="A31">
        <f>_xlfn.XLOOKUP(Data[[#This Row],[GEOID10]],CAFB_HungerEstimates!D:D,CAFB_HungerEstimates!D:D,,0)</f>
        <v>24031700306</v>
      </c>
      <c r="B31">
        <f>_xlfn.XLOOKUP(Data[[#This Row],[STATEFP10]],CAFB_HungerEstimates!A:A,CAFB_HungerEstimates!A:A,,0)</f>
        <v>24</v>
      </c>
      <c r="C31">
        <f>_xlfn.XLOOKUP(Data[[#This Row],[F14_FI_RATE]],CAFB_HungerEstimates!AJ:AJ,CAFB_HungerEstimates!AJ:AJ,,0)</f>
        <v>6.1</v>
      </c>
      <c r="D31">
        <f>_xlfn.XLOOKUP(Data[[#This Row],[F14_DISTRIB]],CAFB_HungerEstimates!AL:AL,CAFB_HungerEstimates!AL:AL,,0)</f>
        <v>6729.11</v>
      </c>
      <c r="E31">
        <f>_xlfn.XLOOKUP(Data[[#This Row],[F14_LB_UNME]],CAFB_HungerEstimates!AK:AK,CAFB_HungerEstimates!AK:AK,,0)</f>
        <v>80968.145466000002</v>
      </c>
      <c r="F31">
        <f t="shared" si="0"/>
        <v>87697.255466000002</v>
      </c>
      <c r="G31" s="6">
        <f t="shared" si="1"/>
        <v>7.673113558962924E-2</v>
      </c>
      <c r="H31">
        <f>_xlfn.XLOOKUP(Data[[#This Row],[F15_FI_RATE]],CAFB_HungerEstimates!Y:Y,CAFB_HungerEstimates!Y:Y,,0)</f>
        <v>5.2999999999999999E-2</v>
      </c>
      <c r="I31">
        <f>_xlfn.XLOOKUP(Data[[#This Row],[F15_FI_POP]],CAFB_HungerEstimates!Z:Z,CAFB_HungerEstimates!Z:Z,,0)</f>
        <v>368.93469599999997</v>
      </c>
      <c r="J31">
        <f>_xlfn.XLOOKUP(Data[[#This Row],[F15_LB_NEED]],CAFB_HungerEstimates!AA:AA,CAFB_HungerEstimates!AA:AA,,0)</f>
        <v>77476.286160000003</v>
      </c>
      <c r="K31">
        <f>_xlfn.XLOOKUP(Data[[#This Row],[F15_DISTRIB]],CAFB_HungerEstimates!AC:AC,CAFB_HungerEstimates!AC:AC,,0)</f>
        <v>4479.7990019999997</v>
      </c>
      <c r="L31">
        <f>_xlfn.XLOOKUP(Data[[#This Row],[F15_LB_UNME]],CAFB_HungerEstimates!AB:AB,CAFB_HungerEstimates!AB:AB,,0)</f>
        <v>72996.487158000004</v>
      </c>
      <c r="M31" s="6">
        <f t="shared" si="2"/>
        <v>5.7821550619354047E-2</v>
      </c>
      <c r="N31" s="8">
        <f t="shared" si="3"/>
        <v>197.85747436993566</v>
      </c>
      <c r="O31" s="2" t="str">
        <f>IFERROR(_xlfn.XLOOKUP(Data[[#This Row],[STATEFP10]],StateMap[Code],StateMap[State],,0),"UNK")</f>
        <v>MD</v>
      </c>
      <c r="P31" t="str">
        <f>IF(CalcsTable[[#This Row],[State (Label)]]="MD","Maryland",IF(CalcsTable[[#This Row],[State (Label)]]="DC","District of Columbia","Virginia"))</f>
        <v>Maryland</v>
      </c>
    </row>
    <row r="32" spans="1:16" x14ac:dyDescent="0.25">
      <c r="A32">
        <f>_xlfn.XLOOKUP(Data[[#This Row],[GEOID10]],CAFB_HungerEstimates!D:D,CAFB_HungerEstimates!D:D,,0)</f>
        <v>24031700832</v>
      </c>
      <c r="B32">
        <f>_xlfn.XLOOKUP(Data[[#This Row],[STATEFP10]],CAFB_HungerEstimates!A:A,CAFB_HungerEstimates!A:A,,0)</f>
        <v>24</v>
      </c>
      <c r="C32">
        <f>_xlfn.XLOOKUP(Data[[#This Row],[F14_FI_RATE]],CAFB_HungerEstimates!AJ:AJ,CAFB_HungerEstimates!AJ:AJ,,0)</f>
        <v>9.1</v>
      </c>
      <c r="D32">
        <f>_xlfn.XLOOKUP(Data[[#This Row],[F14_DISTRIB]],CAFB_HungerEstimates!AL:AL,CAFB_HungerEstimates!AL:AL,,0)</f>
        <v>8683.24</v>
      </c>
      <c r="E32">
        <f>_xlfn.XLOOKUP(Data[[#This Row],[F14_LB_UNME]],CAFB_HungerEstimates!AK:AK,CAFB_HungerEstimates!AK:AK,,0)</f>
        <v>43104.855939000001</v>
      </c>
      <c r="F32">
        <f t="shared" si="0"/>
        <v>51788.095938999999</v>
      </c>
      <c r="G32" s="6">
        <f t="shared" si="1"/>
        <v>0.16766864744801174</v>
      </c>
      <c r="H32">
        <f>_xlfn.XLOOKUP(Data[[#This Row],[F15_FI_RATE]],CAFB_HungerEstimates!Y:Y,CAFB_HungerEstimates!Y:Y,,0)</f>
        <v>5.7000000000000002E-2</v>
      </c>
      <c r="I32">
        <f>_xlfn.XLOOKUP(Data[[#This Row],[F15_FI_POP]],CAFB_HungerEstimates!Z:Z,CAFB_HungerEstimates!Z:Z,,0)</f>
        <v>169.34700000000001</v>
      </c>
      <c r="J32">
        <f>_xlfn.XLOOKUP(Data[[#This Row],[F15_LB_NEED]],CAFB_HungerEstimates!AA:AA,CAFB_HungerEstimates!AA:AA,,0)</f>
        <v>35562.870000000003</v>
      </c>
      <c r="K32">
        <f>_xlfn.XLOOKUP(Data[[#This Row],[F15_DISTRIB]],CAFB_HungerEstimates!AC:AC,CAFB_HungerEstimates!AC:AC,,0)</f>
        <v>13412.479222</v>
      </c>
      <c r="L32">
        <f>_xlfn.XLOOKUP(Data[[#This Row],[F15_LB_UNME]],CAFB_HungerEstimates!AB:AB,CAFB_HungerEstimates!AB:AB,,0)</f>
        <v>22150.390778000001</v>
      </c>
      <c r="M32" s="6">
        <f t="shared" si="2"/>
        <v>0.37714839162306074</v>
      </c>
      <c r="N32" s="8">
        <f t="shared" si="3"/>
        <v>130.79883775915724</v>
      </c>
      <c r="O32" s="2" t="str">
        <f>IFERROR(_xlfn.XLOOKUP(Data[[#This Row],[STATEFP10]],StateMap[Code],StateMap[State],,0),"UNK")</f>
        <v>MD</v>
      </c>
      <c r="P32" t="str">
        <f>IF(CalcsTable[[#This Row],[State (Label)]]="MD","Maryland",IF(CalcsTable[[#This Row],[State (Label)]]="DC","District of Columbia","Virginia"))</f>
        <v>Maryland</v>
      </c>
    </row>
    <row r="33" spans="1:16" x14ac:dyDescent="0.25">
      <c r="A33">
        <f>_xlfn.XLOOKUP(Data[[#This Row],[GEOID10]],CAFB_HungerEstimates!D:D,CAFB_HungerEstimates!D:D,,0)</f>
        <v>24031700813</v>
      </c>
      <c r="B33">
        <f>_xlfn.XLOOKUP(Data[[#This Row],[STATEFP10]],CAFB_HungerEstimates!A:A,CAFB_HungerEstimates!A:A,,0)</f>
        <v>24</v>
      </c>
      <c r="C33">
        <f>_xlfn.XLOOKUP(Data[[#This Row],[F14_FI_RATE]],CAFB_HungerEstimates!AJ:AJ,CAFB_HungerEstimates!AJ:AJ,,0)</f>
        <v>8.4</v>
      </c>
      <c r="D33">
        <f>_xlfn.XLOOKUP(Data[[#This Row],[F14_DISTRIB]],CAFB_HungerEstimates!AL:AL,CAFB_HungerEstimates!AL:AL,,0)</f>
        <v>18278.13</v>
      </c>
      <c r="E33">
        <f>_xlfn.XLOOKUP(Data[[#This Row],[F14_LB_UNME]],CAFB_HungerEstimates!AK:AK,CAFB_HungerEstimates!AK:AK,,0)</f>
        <v>88338.030188000004</v>
      </c>
      <c r="F33">
        <f t="shared" si="0"/>
        <v>106616.16018800001</v>
      </c>
      <c r="G33" s="6">
        <f t="shared" si="1"/>
        <v>0.1714386446460793</v>
      </c>
      <c r="H33">
        <f>_xlfn.XLOOKUP(Data[[#This Row],[F15_FI_RATE]],CAFB_HungerEstimates!Y:Y,CAFB_HungerEstimates!Y:Y,,0)</f>
        <v>8.7999999999999995E-2</v>
      </c>
      <c r="I33">
        <f>_xlfn.XLOOKUP(Data[[#This Row],[F15_FI_POP]],CAFB_HungerEstimates!Z:Z,CAFB_HungerEstimates!Z:Z,,0)</f>
        <v>561.96799999999996</v>
      </c>
      <c r="J33">
        <f>_xlfn.XLOOKUP(Data[[#This Row],[F15_LB_NEED]],CAFB_HungerEstimates!AA:AA,CAFB_HungerEstimates!AA:AA,,0)</f>
        <v>118013.28</v>
      </c>
      <c r="K33">
        <f>_xlfn.XLOOKUP(Data[[#This Row],[F15_DISTRIB]],CAFB_HungerEstimates!AC:AC,CAFB_HungerEstimates!AC:AC,,0)</f>
        <v>44509.650347000003</v>
      </c>
      <c r="L33">
        <f>_xlfn.XLOOKUP(Data[[#This Row],[F15_LB_UNME]],CAFB_HungerEstimates!AB:AB,CAFB_HungerEstimates!AB:AB,,0)</f>
        <v>73503.629652999996</v>
      </c>
      <c r="M33" s="6">
        <f t="shared" si="2"/>
        <v>0.37715798041542448</v>
      </c>
      <c r="N33" s="8">
        <f t="shared" si="3"/>
        <v>130.79682411276087</v>
      </c>
      <c r="O33" s="2" t="str">
        <f>IFERROR(_xlfn.XLOOKUP(Data[[#This Row],[STATEFP10]],StateMap[Code],StateMap[State],,0),"UNK")</f>
        <v>MD</v>
      </c>
      <c r="P33" t="str">
        <f>IF(CalcsTable[[#This Row],[State (Label)]]="MD","Maryland",IF(CalcsTable[[#This Row],[State (Label)]]="DC","District of Columbia","Virginia"))</f>
        <v>Maryland</v>
      </c>
    </row>
    <row r="34" spans="1:16" x14ac:dyDescent="0.25">
      <c r="A34">
        <f>_xlfn.XLOOKUP(Data[[#This Row],[GEOID10]],CAFB_HungerEstimates!D:D,CAFB_HungerEstimates!D:D,,0)</f>
        <v>24031700812</v>
      </c>
      <c r="B34">
        <f>_xlfn.XLOOKUP(Data[[#This Row],[STATEFP10]],CAFB_HungerEstimates!A:A,CAFB_HungerEstimates!A:A,,0)</f>
        <v>24</v>
      </c>
      <c r="C34">
        <f>_xlfn.XLOOKUP(Data[[#This Row],[F14_FI_RATE]],CAFB_HungerEstimates!AJ:AJ,CAFB_HungerEstimates!AJ:AJ,,0)</f>
        <v>4.8</v>
      </c>
      <c r="D34">
        <f>_xlfn.XLOOKUP(Data[[#This Row],[F14_DISTRIB]],CAFB_HungerEstimates!AL:AL,CAFB_HungerEstimates!AL:AL,,0)</f>
        <v>7676.27</v>
      </c>
      <c r="E34">
        <f>_xlfn.XLOOKUP(Data[[#This Row],[F14_LB_UNME]],CAFB_HungerEstimates!AK:AK,CAFB_HungerEstimates!AK:AK,,0)</f>
        <v>34387.572370000002</v>
      </c>
      <c r="F34">
        <f t="shared" si="0"/>
        <v>42063.842369999998</v>
      </c>
      <c r="G34" s="6">
        <f t="shared" si="1"/>
        <v>0.18249093681167675</v>
      </c>
      <c r="H34">
        <f>_xlfn.XLOOKUP(Data[[#This Row],[F15_FI_RATE]],CAFB_HungerEstimates!Y:Y,CAFB_HungerEstimates!Y:Y,,0)</f>
        <v>4.7E-2</v>
      </c>
      <c r="I34">
        <f>_xlfn.XLOOKUP(Data[[#This Row],[F15_FI_POP]],CAFB_HungerEstimates!Z:Z,CAFB_HungerEstimates!Z:Z,,0)</f>
        <v>195.386191</v>
      </c>
      <c r="J34">
        <f>_xlfn.XLOOKUP(Data[[#This Row],[F15_LB_NEED]],CAFB_HungerEstimates!AA:AA,CAFB_HungerEstimates!AA:AA,,0)</f>
        <v>41031.100109999999</v>
      </c>
      <c r="K34">
        <f>_xlfn.XLOOKUP(Data[[#This Row],[F15_DISTRIB]],CAFB_HungerEstimates!AC:AC,CAFB_HungerEstimates!AC:AC,,0)</f>
        <v>15061.643620000001</v>
      </c>
      <c r="L34">
        <f>_xlfn.XLOOKUP(Data[[#This Row],[F15_LB_UNME]],CAFB_HungerEstimates!AB:AB,CAFB_HungerEstimates!AB:AB,,0)</f>
        <v>25969.45649</v>
      </c>
      <c r="M34" s="6">
        <f t="shared" si="2"/>
        <v>0.36707871784137747</v>
      </c>
      <c r="N34" s="8">
        <f t="shared" si="3"/>
        <v>132.91346925331075</v>
      </c>
      <c r="O34" s="2" t="str">
        <f>IFERROR(_xlfn.XLOOKUP(Data[[#This Row],[STATEFP10]],StateMap[Code],StateMap[State],,0),"UNK")</f>
        <v>MD</v>
      </c>
      <c r="P34" t="str">
        <f>IF(CalcsTable[[#This Row],[State (Label)]]="MD","Maryland",IF(CalcsTable[[#This Row],[State (Label)]]="DC","District of Columbia","Virginia"))</f>
        <v>Maryland</v>
      </c>
    </row>
    <row r="35" spans="1:16" x14ac:dyDescent="0.25">
      <c r="A35">
        <f>_xlfn.XLOOKUP(Data[[#This Row],[GEOID10]],CAFB_HungerEstimates!D:D,CAFB_HungerEstimates!D:D,,0)</f>
        <v>24031701316</v>
      </c>
      <c r="B35">
        <f>_xlfn.XLOOKUP(Data[[#This Row],[STATEFP10]],CAFB_HungerEstimates!A:A,CAFB_HungerEstimates!A:A,,0)</f>
        <v>24</v>
      </c>
      <c r="C35">
        <f>_xlfn.XLOOKUP(Data[[#This Row],[F14_FI_RATE]],CAFB_HungerEstimates!AJ:AJ,CAFB_HungerEstimates!AJ:AJ,,0)</f>
        <v>7.4</v>
      </c>
      <c r="D35">
        <f>_xlfn.XLOOKUP(Data[[#This Row],[F14_DISTRIB]],CAFB_HungerEstimates!AL:AL,CAFB_HungerEstimates!AL:AL,,0)</f>
        <v>4182.3999999999996</v>
      </c>
      <c r="E35">
        <f>_xlfn.XLOOKUP(Data[[#This Row],[F14_LB_UNME]],CAFB_HungerEstimates!AK:AK,CAFB_HungerEstimates!AK:AK,,0)</f>
        <v>87068.478359999994</v>
      </c>
      <c r="F35">
        <f t="shared" si="0"/>
        <v>91250.878359999988</v>
      </c>
      <c r="G35" s="6">
        <f t="shared" si="1"/>
        <v>4.5834079355375971E-2</v>
      </c>
      <c r="H35">
        <f>_xlfn.XLOOKUP(Data[[#This Row],[F15_FI_RATE]],CAFB_HungerEstimates!Y:Y,CAFB_HungerEstimates!Y:Y,,0)</f>
        <v>9.4E-2</v>
      </c>
      <c r="I35">
        <f>_xlfn.XLOOKUP(Data[[#This Row],[F15_FI_POP]],CAFB_HungerEstimates!Z:Z,CAFB_HungerEstimates!Z:Z,,0)</f>
        <v>567.66910199999995</v>
      </c>
      <c r="J35">
        <f>_xlfn.XLOOKUP(Data[[#This Row],[F15_LB_NEED]],CAFB_HungerEstimates!AA:AA,CAFB_HungerEstimates!AA:AA,,0)</f>
        <v>119210.51142</v>
      </c>
      <c r="K35">
        <f>_xlfn.XLOOKUP(Data[[#This Row],[F15_DISTRIB]],CAFB_HungerEstimates!AC:AC,CAFB_HungerEstimates!AC:AC,,0)</f>
        <v>2056.845632</v>
      </c>
      <c r="L35">
        <f>_xlfn.XLOOKUP(Data[[#This Row],[F15_LB_UNME]],CAFB_HungerEstimates!AB:AB,CAFB_HungerEstimates!AB:AB,,0)</f>
        <v>117153.665788</v>
      </c>
      <c r="M35" s="6">
        <f t="shared" si="2"/>
        <v>1.7253894874700807E-2</v>
      </c>
      <c r="N35" s="8">
        <f t="shared" si="3"/>
        <v>206.37668207631285</v>
      </c>
      <c r="O35" s="2" t="str">
        <f>IFERROR(_xlfn.XLOOKUP(Data[[#This Row],[STATEFP10]],StateMap[Code],StateMap[State],,0),"UNK")</f>
        <v>MD</v>
      </c>
      <c r="P35" t="str">
        <f>IF(CalcsTable[[#This Row],[State (Label)]]="MD","Maryland",IF(CalcsTable[[#This Row],[State (Label)]]="DC","District of Columbia","Virginia"))</f>
        <v>Maryland</v>
      </c>
    </row>
    <row r="36" spans="1:16" x14ac:dyDescent="0.25">
      <c r="A36">
        <f>_xlfn.XLOOKUP(Data[[#This Row],[GEOID10]],CAFB_HungerEstimates!D:D,CAFB_HungerEstimates!D:D,,0)</f>
        <v>24031700819</v>
      </c>
      <c r="B36">
        <f>_xlfn.XLOOKUP(Data[[#This Row],[STATEFP10]],CAFB_HungerEstimates!A:A,CAFB_HungerEstimates!A:A,,0)</f>
        <v>24</v>
      </c>
      <c r="C36">
        <f>_xlfn.XLOOKUP(Data[[#This Row],[F14_FI_RATE]],CAFB_HungerEstimates!AJ:AJ,CAFB_HungerEstimates!AJ:AJ,,0)</f>
        <v>10</v>
      </c>
      <c r="D36">
        <f>_xlfn.XLOOKUP(Data[[#This Row],[F14_DISTRIB]],CAFB_HungerEstimates!AL:AL,CAFB_HungerEstimates!AL:AL,,0)</f>
        <v>11925.61</v>
      </c>
      <c r="E36">
        <f>_xlfn.XLOOKUP(Data[[#This Row],[F14_LB_UNME]],CAFB_HungerEstimates!AK:AK,CAFB_HungerEstimates!AK:AK,,0)</f>
        <v>137993.389268</v>
      </c>
      <c r="F36">
        <f t="shared" si="0"/>
        <v>149918.99926800001</v>
      </c>
      <c r="G36" s="6">
        <f t="shared" si="1"/>
        <v>7.9547022446977506E-2</v>
      </c>
      <c r="H36">
        <f>_xlfn.XLOOKUP(Data[[#This Row],[F15_FI_RATE]],CAFB_HungerEstimates!Y:Y,CAFB_HungerEstimates!Y:Y,,0)</f>
        <v>7.1999999999999995E-2</v>
      </c>
      <c r="I36">
        <f>_xlfn.XLOOKUP(Data[[#This Row],[F15_FI_POP]],CAFB_HungerEstimates!Z:Z,CAFB_HungerEstimates!Z:Z,,0)</f>
        <v>501.55200000000002</v>
      </c>
      <c r="J36">
        <f>_xlfn.XLOOKUP(Data[[#This Row],[F15_LB_NEED]],CAFB_HungerEstimates!AA:AA,CAFB_HungerEstimates!AA:AA,,0)</f>
        <v>105325.92</v>
      </c>
      <c r="K36">
        <f>_xlfn.XLOOKUP(Data[[#This Row],[F15_DISTRIB]],CAFB_HungerEstimates!AC:AC,CAFB_HungerEstimates!AC:AC,,0)</f>
        <v>39923.402695999997</v>
      </c>
      <c r="L36">
        <f>_xlfn.XLOOKUP(Data[[#This Row],[F15_LB_UNME]],CAFB_HungerEstimates!AB:AB,CAFB_HungerEstimates!AB:AB,,0)</f>
        <v>65402.517304000001</v>
      </c>
      <c r="M36" s="6">
        <f t="shared" si="2"/>
        <v>0.37904632303235519</v>
      </c>
      <c r="N36" s="8">
        <f t="shared" si="3"/>
        <v>130.40027216320541</v>
      </c>
      <c r="O36" s="2" t="str">
        <f>IFERROR(_xlfn.XLOOKUP(Data[[#This Row],[STATEFP10]],StateMap[Code],StateMap[State],,0),"UNK")</f>
        <v>MD</v>
      </c>
      <c r="P36" t="str">
        <f>IF(CalcsTable[[#This Row],[State (Label)]]="MD","Maryland",IF(CalcsTable[[#This Row],[State (Label)]]="DC","District of Columbia","Virginia"))</f>
        <v>Maryland</v>
      </c>
    </row>
    <row r="37" spans="1:16" x14ac:dyDescent="0.25">
      <c r="A37">
        <f>_xlfn.XLOOKUP(Data[[#This Row],[GEOID10]],CAFB_HungerEstimates!D:D,CAFB_HungerEstimates!D:D,,0)</f>
        <v>24031700815</v>
      </c>
      <c r="B37">
        <f>_xlfn.XLOOKUP(Data[[#This Row],[STATEFP10]],CAFB_HungerEstimates!A:A,CAFB_HungerEstimates!A:A,,0)</f>
        <v>24</v>
      </c>
      <c r="C37">
        <f>_xlfn.XLOOKUP(Data[[#This Row],[F14_FI_RATE]],CAFB_HungerEstimates!AJ:AJ,CAFB_HungerEstimates!AJ:AJ,,0)</f>
        <v>8.6</v>
      </c>
      <c r="D37">
        <f>_xlfn.XLOOKUP(Data[[#This Row],[F14_DISTRIB]],CAFB_HungerEstimates!AL:AL,CAFB_HungerEstimates!AL:AL,,0)</f>
        <v>23617.37</v>
      </c>
      <c r="E37">
        <f>_xlfn.XLOOKUP(Data[[#This Row],[F14_LB_UNME]],CAFB_HungerEstimates!AK:AK,CAFB_HungerEstimates!AK:AK,,0)</f>
        <v>129820.391812</v>
      </c>
      <c r="F37">
        <f t="shared" si="0"/>
        <v>153437.76181200001</v>
      </c>
      <c r="G37" s="6">
        <f t="shared" si="1"/>
        <v>0.15392149703628524</v>
      </c>
      <c r="H37">
        <f>_xlfn.XLOOKUP(Data[[#This Row],[F15_FI_RATE]],CAFB_HungerEstimates!Y:Y,CAFB_HungerEstimates!Y:Y,,0)</f>
        <v>5.8999999999999997E-2</v>
      </c>
      <c r="I37">
        <f>_xlfn.XLOOKUP(Data[[#This Row],[F15_FI_POP]],CAFB_HungerEstimates!Z:Z,CAFB_HungerEstimates!Z:Z,,0)</f>
        <v>478.71880199999998</v>
      </c>
      <c r="J37">
        <f>_xlfn.XLOOKUP(Data[[#This Row],[F15_LB_NEED]],CAFB_HungerEstimates!AA:AA,CAFB_HungerEstimates!AA:AA,,0)</f>
        <v>100530.94842</v>
      </c>
      <c r="K37">
        <f>_xlfn.XLOOKUP(Data[[#This Row],[F15_DISTRIB]],CAFB_HungerEstimates!AC:AC,CAFB_HungerEstimates!AC:AC,,0)</f>
        <v>8453.7363060000007</v>
      </c>
      <c r="L37">
        <f>_xlfn.XLOOKUP(Data[[#This Row],[F15_LB_UNME]],CAFB_HungerEstimates!AB:AB,CAFB_HungerEstimates!AB:AB,,0)</f>
        <v>92077.212113999994</v>
      </c>
      <c r="M37" s="6">
        <f t="shared" si="2"/>
        <v>8.4090883840882799E-2</v>
      </c>
      <c r="N37" s="8">
        <f t="shared" si="3"/>
        <v>192.34091439341461</v>
      </c>
      <c r="O37" s="2" t="str">
        <f>IFERROR(_xlfn.XLOOKUP(Data[[#This Row],[STATEFP10]],StateMap[Code],StateMap[State],,0),"UNK")</f>
        <v>MD</v>
      </c>
      <c r="P37" t="str">
        <f>IF(CalcsTable[[#This Row],[State (Label)]]="MD","Maryland",IF(CalcsTable[[#This Row],[State (Label)]]="DC","District of Columbia","Virginia"))</f>
        <v>Maryland</v>
      </c>
    </row>
    <row r="38" spans="1:16" x14ac:dyDescent="0.25">
      <c r="A38">
        <f>_xlfn.XLOOKUP(Data[[#This Row],[GEOID10]],CAFB_HungerEstimates!D:D,CAFB_HungerEstimates!D:D,,0)</f>
        <v>24031700716</v>
      </c>
      <c r="B38">
        <f>_xlfn.XLOOKUP(Data[[#This Row],[STATEFP10]],CAFB_HungerEstimates!A:A,CAFB_HungerEstimates!A:A,,0)</f>
        <v>24</v>
      </c>
      <c r="C38">
        <f>_xlfn.XLOOKUP(Data[[#This Row],[F14_FI_RATE]],CAFB_HungerEstimates!AJ:AJ,CAFB_HungerEstimates!AJ:AJ,,0)</f>
        <v>9.4</v>
      </c>
      <c r="D38">
        <f>_xlfn.XLOOKUP(Data[[#This Row],[F14_DISTRIB]],CAFB_HungerEstimates!AL:AL,CAFB_HungerEstimates!AL:AL,,0)</f>
        <v>30517.18</v>
      </c>
      <c r="E38">
        <f>_xlfn.XLOOKUP(Data[[#This Row],[F14_LB_UNME]],CAFB_HungerEstimates!AK:AK,CAFB_HungerEstimates!AK:AK,,0)</f>
        <v>117276.203597</v>
      </c>
      <c r="F38">
        <f t="shared" si="0"/>
        <v>147793.38359700001</v>
      </c>
      <c r="G38" s="6">
        <f t="shared" si="1"/>
        <v>0.20648542754264038</v>
      </c>
      <c r="H38">
        <f>_xlfn.XLOOKUP(Data[[#This Row],[F15_FI_RATE]],CAFB_HungerEstimates!Y:Y,CAFB_HungerEstimates!Y:Y,,0)</f>
        <v>6.6000000000000003E-2</v>
      </c>
      <c r="I38">
        <f>_xlfn.XLOOKUP(Data[[#This Row],[F15_FI_POP]],CAFB_HungerEstimates!Z:Z,CAFB_HungerEstimates!Z:Z,,0)</f>
        <v>505.09800000000001</v>
      </c>
      <c r="J38">
        <f>_xlfn.XLOOKUP(Data[[#This Row],[F15_LB_NEED]],CAFB_HungerEstimates!AA:AA,CAFB_HungerEstimates!AA:AA,,0)</f>
        <v>106070.58</v>
      </c>
      <c r="K38">
        <f>_xlfn.XLOOKUP(Data[[#This Row],[F15_DISTRIB]],CAFB_HungerEstimates!AC:AC,CAFB_HungerEstimates!AC:AC,,0)</f>
        <v>42771.725559999999</v>
      </c>
      <c r="L38">
        <f>_xlfn.XLOOKUP(Data[[#This Row],[F15_LB_UNME]],CAFB_HungerEstimates!AB:AB,CAFB_HungerEstimates!AB:AB,,0)</f>
        <v>63298.854440000003</v>
      </c>
      <c r="M38" s="6">
        <f t="shared" si="2"/>
        <v>0.40323834903137135</v>
      </c>
      <c r="N38" s="8">
        <f t="shared" si="3"/>
        <v>125.31994670341201</v>
      </c>
      <c r="O38" s="2" t="str">
        <f>IFERROR(_xlfn.XLOOKUP(Data[[#This Row],[STATEFP10]],StateMap[Code],StateMap[State],,0),"UNK")</f>
        <v>MD</v>
      </c>
      <c r="P38" t="str">
        <f>IF(CalcsTable[[#This Row],[State (Label)]]="MD","Maryland",IF(CalcsTable[[#This Row],[State (Label)]]="DC","District of Columbia","Virginia"))</f>
        <v>Maryland</v>
      </c>
    </row>
    <row r="39" spans="1:16" x14ac:dyDescent="0.25">
      <c r="A39">
        <f>_xlfn.XLOOKUP(Data[[#This Row],[GEOID10]],CAFB_HungerEstimates!D:D,CAFB_HungerEstimates!D:D,,0)</f>
        <v>24031700722</v>
      </c>
      <c r="B39">
        <f>_xlfn.XLOOKUP(Data[[#This Row],[STATEFP10]],CAFB_HungerEstimates!A:A,CAFB_HungerEstimates!A:A,,0)</f>
        <v>24</v>
      </c>
      <c r="C39">
        <f>_xlfn.XLOOKUP(Data[[#This Row],[F14_FI_RATE]],CAFB_HungerEstimates!AJ:AJ,CAFB_HungerEstimates!AJ:AJ,,0)</f>
        <v>10</v>
      </c>
      <c r="D39">
        <f>_xlfn.XLOOKUP(Data[[#This Row],[F14_DISTRIB]],CAFB_HungerEstimates!AL:AL,CAFB_HungerEstimates!AL:AL,,0)</f>
        <v>13070.7</v>
      </c>
      <c r="E39">
        <f>_xlfn.XLOOKUP(Data[[#This Row],[F14_LB_UNME]],CAFB_HungerEstimates!AK:AK,CAFB_HungerEstimates!AK:AK,,0)</f>
        <v>76137.297089</v>
      </c>
      <c r="F39">
        <f t="shared" si="0"/>
        <v>89207.997088999997</v>
      </c>
      <c r="G39" s="6">
        <f t="shared" si="1"/>
        <v>0.14651937524121045</v>
      </c>
      <c r="H39">
        <f>_xlfn.XLOOKUP(Data[[#This Row],[F15_FI_RATE]],CAFB_HungerEstimates!Y:Y,CAFB_HungerEstimates!Y:Y,,0)</f>
        <v>9.5000000000000001E-2</v>
      </c>
      <c r="I39">
        <f>_xlfn.XLOOKUP(Data[[#This Row],[F15_FI_POP]],CAFB_HungerEstimates!Z:Z,CAFB_HungerEstimates!Z:Z,,0)</f>
        <v>387.125</v>
      </c>
      <c r="J39">
        <f>_xlfn.XLOOKUP(Data[[#This Row],[F15_LB_NEED]],CAFB_HungerEstimates!AA:AA,CAFB_HungerEstimates!AA:AA,,0)</f>
        <v>81296.25</v>
      </c>
      <c r="K39">
        <f>_xlfn.XLOOKUP(Data[[#This Row],[F15_DISTRIB]],CAFB_HungerEstimates!AC:AC,CAFB_HungerEstimates!AC:AC,,0)</f>
        <v>31617.855973000002</v>
      </c>
      <c r="L39">
        <f>_xlfn.XLOOKUP(Data[[#This Row],[F15_LB_UNME]],CAFB_HungerEstimates!AB:AB,CAFB_HungerEstimates!AB:AB,,0)</f>
        <v>49678.394027000002</v>
      </c>
      <c r="M39" s="6">
        <f t="shared" si="2"/>
        <v>0.38892145668465644</v>
      </c>
      <c r="N39" s="8">
        <f t="shared" si="3"/>
        <v>128.32649409622215</v>
      </c>
      <c r="O39" s="2" t="str">
        <f>IFERROR(_xlfn.XLOOKUP(Data[[#This Row],[STATEFP10]],StateMap[Code],StateMap[State],,0),"UNK")</f>
        <v>MD</v>
      </c>
      <c r="P39" t="str">
        <f>IF(CalcsTable[[#This Row],[State (Label)]]="MD","Maryland",IF(CalcsTable[[#This Row],[State (Label)]]="DC","District of Columbia","Virginia"))</f>
        <v>Maryland</v>
      </c>
    </row>
    <row r="40" spans="1:16" x14ac:dyDescent="0.25">
      <c r="A40">
        <f>_xlfn.XLOOKUP(Data[[#This Row],[GEOID10]],CAFB_HungerEstimates!D:D,CAFB_HungerEstimates!D:D,,0)</f>
        <v>24031700713</v>
      </c>
      <c r="B40">
        <f>_xlfn.XLOOKUP(Data[[#This Row],[STATEFP10]],CAFB_HungerEstimates!A:A,CAFB_HungerEstimates!A:A,,0)</f>
        <v>24</v>
      </c>
      <c r="C40">
        <f>_xlfn.XLOOKUP(Data[[#This Row],[F14_FI_RATE]],CAFB_HungerEstimates!AJ:AJ,CAFB_HungerEstimates!AJ:AJ,,0)</f>
        <v>13.3</v>
      </c>
      <c r="D40">
        <f>_xlfn.XLOOKUP(Data[[#This Row],[F14_DISTRIB]],CAFB_HungerEstimates!AL:AL,CAFB_HungerEstimates!AL:AL,,0)</f>
        <v>39655.96</v>
      </c>
      <c r="E40">
        <f>_xlfn.XLOOKUP(Data[[#This Row],[F14_LB_UNME]],CAFB_HungerEstimates!AK:AK,CAFB_HungerEstimates!AK:AK,,0)</f>
        <v>116137.582157</v>
      </c>
      <c r="F40">
        <f t="shared" si="0"/>
        <v>155793.54215699999</v>
      </c>
      <c r="G40" s="6">
        <f t="shared" si="1"/>
        <v>0.25454174448410027</v>
      </c>
      <c r="H40">
        <f>_xlfn.XLOOKUP(Data[[#This Row],[F15_FI_RATE]],CAFB_HungerEstimates!Y:Y,CAFB_HungerEstimates!Y:Y,,0)</f>
        <v>0.108</v>
      </c>
      <c r="I40">
        <f>_xlfn.XLOOKUP(Data[[#This Row],[F15_FI_POP]],CAFB_HungerEstimates!Z:Z,CAFB_HungerEstimates!Z:Z,,0)</f>
        <v>604.26</v>
      </c>
      <c r="J40">
        <f>_xlfn.XLOOKUP(Data[[#This Row],[F15_LB_NEED]],CAFB_HungerEstimates!AA:AA,CAFB_HungerEstimates!AA:AA,,0)</f>
        <v>126894.6</v>
      </c>
      <c r="K40">
        <f>_xlfn.XLOOKUP(Data[[#This Row],[F15_DISTRIB]],CAFB_HungerEstimates!AC:AC,CAFB_HungerEstimates!AC:AC,,0)</f>
        <v>50359.035476999998</v>
      </c>
      <c r="L40">
        <f>_xlfn.XLOOKUP(Data[[#This Row],[F15_LB_UNME]],CAFB_HungerEstimates!AB:AB,CAFB_HungerEstimates!AB:AB,,0)</f>
        <v>76535.564522999994</v>
      </c>
      <c r="M40" s="6">
        <f t="shared" si="2"/>
        <v>0.39685719862783758</v>
      </c>
      <c r="N40" s="8">
        <f t="shared" si="3"/>
        <v>126.6599882881541</v>
      </c>
      <c r="O40" s="2" t="str">
        <f>IFERROR(_xlfn.XLOOKUP(Data[[#This Row],[STATEFP10]],StateMap[Code],StateMap[State],,0),"UNK")</f>
        <v>MD</v>
      </c>
      <c r="P40" t="str">
        <f>IF(CalcsTable[[#This Row],[State (Label)]]="MD","Maryland",IF(CalcsTable[[#This Row],[State (Label)]]="DC","District of Columbia","Virginia"))</f>
        <v>Maryland</v>
      </c>
    </row>
    <row r="41" spans="1:16" x14ac:dyDescent="0.25">
      <c r="A41">
        <f>_xlfn.XLOOKUP(Data[[#This Row],[GEOID10]],CAFB_HungerEstimates!D:D,CAFB_HungerEstimates!D:D,,0)</f>
        <v>24031700721</v>
      </c>
      <c r="B41">
        <f>_xlfn.XLOOKUP(Data[[#This Row],[STATEFP10]],CAFB_HungerEstimates!A:A,CAFB_HungerEstimates!A:A,,0)</f>
        <v>24</v>
      </c>
      <c r="C41">
        <f>_xlfn.XLOOKUP(Data[[#This Row],[F14_FI_RATE]],CAFB_HungerEstimates!AJ:AJ,CAFB_HungerEstimates!AJ:AJ,,0)</f>
        <v>11.4</v>
      </c>
      <c r="D41">
        <f>_xlfn.XLOOKUP(Data[[#This Row],[F14_DISTRIB]],CAFB_HungerEstimates!AL:AL,CAFB_HungerEstimates!AL:AL,,0)</f>
        <v>10207.09</v>
      </c>
      <c r="E41">
        <f>_xlfn.XLOOKUP(Data[[#This Row],[F14_LB_UNME]],CAFB_HungerEstimates!AK:AK,CAFB_HungerEstimates!AK:AK,,0)</f>
        <v>48637.434516000001</v>
      </c>
      <c r="F41">
        <f t="shared" si="0"/>
        <v>58844.524516000005</v>
      </c>
      <c r="G41" s="6">
        <f t="shared" si="1"/>
        <v>0.17345861970937773</v>
      </c>
      <c r="H41">
        <f>_xlfn.XLOOKUP(Data[[#This Row],[F15_FI_RATE]],CAFB_HungerEstimates!Y:Y,CAFB_HungerEstimates!Y:Y,,0)</f>
        <v>0.10299999999999999</v>
      </c>
      <c r="I41">
        <f>_xlfn.XLOOKUP(Data[[#This Row],[F15_FI_POP]],CAFB_HungerEstimates!Z:Z,CAFB_HungerEstimates!Z:Z,,0)</f>
        <v>260.38400000000001</v>
      </c>
      <c r="J41">
        <f>_xlfn.XLOOKUP(Data[[#This Row],[F15_LB_NEED]],CAFB_HungerEstimates!AA:AA,CAFB_HungerEstimates!AA:AA,,0)</f>
        <v>54680.639999999999</v>
      </c>
      <c r="K41">
        <f>_xlfn.XLOOKUP(Data[[#This Row],[F15_DISTRIB]],CAFB_HungerEstimates!AC:AC,CAFB_HungerEstimates!AC:AC,,0)</f>
        <v>18891.842912</v>
      </c>
      <c r="L41">
        <f>_xlfn.XLOOKUP(Data[[#This Row],[F15_LB_UNME]],CAFB_HungerEstimates!AB:AB,CAFB_HungerEstimates!AB:AB,,0)</f>
        <v>35788.797087999999</v>
      </c>
      <c r="M41" s="6">
        <f t="shared" si="2"/>
        <v>0.3454941806094442</v>
      </c>
      <c r="N41" s="8">
        <f t="shared" si="3"/>
        <v>137.4462220720167</v>
      </c>
      <c r="O41" s="2" t="str">
        <f>IFERROR(_xlfn.XLOOKUP(Data[[#This Row],[STATEFP10]],StateMap[Code],StateMap[State],,0),"UNK")</f>
        <v>MD</v>
      </c>
      <c r="P41" t="str">
        <f>IF(CalcsTable[[#This Row],[State (Label)]]="MD","Maryland",IF(CalcsTable[[#This Row],[State (Label)]]="DC","District of Columbia","Virginia"))</f>
        <v>Maryland</v>
      </c>
    </row>
    <row r="42" spans="1:16" x14ac:dyDescent="0.25">
      <c r="A42">
        <f>_xlfn.XLOOKUP(Data[[#This Row],[GEOID10]],CAFB_HungerEstimates!D:D,CAFB_HungerEstimates!D:D,,0)</f>
        <v>24031701312</v>
      </c>
      <c r="B42">
        <f>_xlfn.XLOOKUP(Data[[#This Row],[STATEFP10]],CAFB_HungerEstimates!A:A,CAFB_HungerEstimates!A:A,,0)</f>
        <v>24</v>
      </c>
      <c r="C42">
        <f>_xlfn.XLOOKUP(Data[[#This Row],[F14_FI_RATE]],CAFB_HungerEstimates!AJ:AJ,CAFB_HungerEstimates!AJ:AJ,,0)</f>
        <v>4.7</v>
      </c>
      <c r="D42">
        <f>_xlfn.XLOOKUP(Data[[#This Row],[F14_DISTRIB]],CAFB_HungerEstimates!AL:AL,CAFB_HungerEstimates!AL:AL,,0)</f>
        <v>17532.09</v>
      </c>
      <c r="E42">
        <f>_xlfn.XLOOKUP(Data[[#This Row],[F14_LB_UNME]],CAFB_HungerEstimates!AK:AK,CAFB_HungerEstimates!AK:AK,,0)</f>
        <v>42684.782373000002</v>
      </c>
      <c r="F42">
        <f t="shared" si="0"/>
        <v>60216.872373000006</v>
      </c>
      <c r="G42" s="6">
        <f t="shared" si="1"/>
        <v>0.29114912995483017</v>
      </c>
      <c r="H42">
        <f>_xlfn.XLOOKUP(Data[[#This Row],[F15_FI_RATE]],CAFB_HungerEstimates!Y:Y,CAFB_HungerEstimates!Y:Y,,0)</f>
        <v>5.0999999999999997E-2</v>
      </c>
      <c r="I42">
        <f>_xlfn.XLOOKUP(Data[[#This Row],[F15_FI_POP]],CAFB_HungerEstimates!Z:Z,CAFB_HungerEstimates!Z:Z,,0)</f>
        <v>317.22000000000003</v>
      </c>
      <c r="J42">
        <f>_xlfn.XLOOKUP(Data[[#This Row],[F15_LB_NEED]],CAFB_HungerEstimates!AA:AA,CAFB_HungerEstimates!AA:AA,,0)</f>
        <v>66616.2</v>
      </c>
      <c r="K42">
        <f>_xlfn.XLOOKUP(Data[[#This Row],[F15_DISTRIB]],CAFB_HungerEstimates!AC:AC,CAFB_HungerEstimates!AC:AC,,0)</f>
        <v>3068.9530060000002</v>
      </c>
      <c r="L42">
        <f>_xlfn.XLOOKUP(Data[[#This Row],[F15_LB_UNME]],CAFB_HungerEstimates!AB:AB,CAFB_HungerEstimates!AB:AB,,0)</f>
        <v>63547.246994000001</v>
      </c>
      <c r="M42" s="6">
        <f t="shared" si="2"/>
        <v>4.6069169451274622E-2</v>
      </c>
      <c r="N42" s="8">
        <f t="shared" si="3"/>
        <v>200.32547441523232</v>
      </c>
      <c r="O42" s="2" t="str">
        <f>IFERROR(_xlfn.XLOOKUP(Data[[#This Row],[STATEFP10]],StateMap[Code],StateMap[State],,0),"UNK")</f>
        <v>MD</v>
      </c>
      <c r="P42" t="str">
        <f>IF(CalcsTable[[#This Row],[State (Label)]]="MD","Maryland",IF(CalcsTable[[#This Row],[State (Label)]]="DC","District of Columbia","Virginia"))</f>
        <v>Maryland</v>
      </c>
    </row>
    <row r="43" spans="1:16" x14ac:dyDescent="0.25">
      <c r="A43">
        <f>_xlfn.XLOOKUP(Data[[#This Row],[GEOID10]],CAFB_HungerEstimates!D:D,CAFB_HungerEstimates!D:D,,0)</f>
        <v>24031701315</v>
      </c>
      <c r="B43">
        <f>_xlfn.XLOOKUP(Data[[#This Row],[STATEFP10]],CAFB_HungerEstimates!A:A,CAFB_HungerEstimates!A:A,,0)</f>
        <v>24</v>
      </c>
      <c r="C43">
        <f>_xlfn.XLOOKUP(Data[[#This Row],[F14_FI_RATE]],CAFB_HungerEstimates!AJ:AJ,CAFB_HungerEstimates!AJ:AJ,,0)</f>
        <v>6.2</v>
      </c>
      <c r="D43">
        <f>_xlfn.XLOOKUP(Data[[#This Row],[F14_DISTRIB]],CAFB_HungerEstimates!AL:AL,CAFB_HungerEstimates!AL:AL,,0)</f>
        <v>2071.2399999999998</v>
      </c>
      <c r="E43">
        <f>_xlfn.XLOOKUP(Data[[#This Row],[F14_LB_UNME]],CAFB_HungerEstimates!AK:AK,CAFB_HungerEstimates!AK:AK,,0)</f>
        <v>59526.379152000001</v>
      </c>
      <c r="F43">
        <f t="shared" si="0"/>
        <v>61597.619151999999</v>
      </c>
      <c r="G43" s="6">
        <f t="shared" si="1"/>
        <v>3.3625325597227231E-2</v>
      </c>
      <c r="H43">
        <f>_xlfn.XLOOKUP(Data[[#This Row],[F15_FI_RATE]],CAFB_HungerEstimates!Y:Y,CAFB_HungerEstimates!Y:Y,,0)</f>
        <v>0.06</v>
      </c>
      <c r="I43">
        <f>_xlfn.XLOOKUP(Data[[#This Row],[F15_FI_POP]],CAFB_HungerEstimates!Z:Z,CAFB_HungerEstimates!Z:Z,,0)</f>
        <v>284.27999999999997</v>
      </c>
      <c r="J43">
        <f>_xlfn.XLOOKUP(Data[[#This Row],[F15_LB_NEED]],CAFB_HungerEstimates!AA:AA,CAFB_HungerEstimates!AA:AA,,0)</f>
        <v>59698.8</v>
      </c>
      <c r="K43">
        <f>_xlfn.XLOOKUP(Data[[#This Row],[F15_DISTRIB]],CAFB_HungerEstimates!AC:AC,CAFB_HungerEstimates!AC:AC,,0)</f>
        <v>1548.83701</v>
      </c>
      <c r="L43">
        <f>_xlfn.XLOOKUP(Data[[#This Row],[F15_LB_UNME]],CAFB_HungerEstimates!AB:AB,CAFB_HungerEstimates!AB:AB,,0)</f>
        <v>58149.96299</v>
      </c>
      <c r="M43" s="6">
        <f t="shared" si="2"/>
        <v>2.594419000046902E-2</v>
      </c>
      <c r="N43" s="8">
        <f t="shared" si="3"/>
        <v>204.55172009990153</v>
      </c>
      <c r="O43" s="2" t="str">
        <f>IFERROR(_xlfn.XLOOKUP(Data[[#This Row],[STATEFP10]],StateMap[Code],StateMap[State],,0),"UNK")</f>
        <v>MD</v>
      </c>
      <c r="P43" t="str">
        <f>IF(CalcsTable[[#This Row],[State (Label)]]="MD","Maryland",IF(CalcsTable[[#This Row],[State (Label)]]="DC","District of Columbia","Virginia"))</f>
        <v>Maryland</v>
      </c>
    </row>
    <row r="44" spans="1:16" x14ac:dyDescent="0.25">
      <c r="A44">
        <f>_xlfn.XLOOKUP(Data[[#This Row],[GEOID10]],CAFB_HungerEstimates!D:D,CAFB_HungerEstimates!D:D,,0)</f>
        <v>24031700613</v>
      </c>
      <c r="B44">
        <f>_xlfn.XLOOKUP(Data[[#This Row],[STATEFP10]],CAFB_HungerEstimates!A:A,CAFB_HungerEstimates!A:A,,0)</f>
        <v>24</v>
      </c>
      <c r="C44">
        <f>_xlfn.XLOOKUP(Data[[#This Row],[F14_FI_RATE]],CAFB_HungerEstimates!AJ:AJ,CAFB_HungerEstimates!AJ:AJ,,0)</f>
        <v>5.5</v>
      </c>
      <c r="D44">
        <f>_xlfn.XLOOKUP(Data[[#This Row],[F14_DISTRIB]],CAFB_HungerEstimates!AL:AL,CAFB_HungerEstimates!AL:AL,,0)</f>
        <v>10721.13</v>
      </c>
      <c r="E44">
        <f>_xlfn.XLOOKUP(Data[[#This Row],[F14_LB_UNME]],CAFB_HungerEstimates!AK:AK,CAFB_HungerEstimates!AK:AK,,0)</f>
        <v>60195.873439000003</v>
      </c>
      <c r="F44">
        <f t="shared" si="0"/>
        <v>70917.003439000007</v>
      </c>
      <c r="G44" s="6">
        <f t="shared" si="1"/>
        <v>0.15117855352167961</v>
      </c>
      <c r="H44">
        <f>_xlfn.XLOOKUP(Data[[#This Row],[F15_FI_RATE]],CAFB_HungerEstimates!Y:Y,CAFB_HungerEstimates!Y:Y,,0)</f>
        <v>7.4999999999999997E-2</v>
      </c>
      <c r="I44">
        <f>_xlfn.XLOOKUP(Data[[#This Row],[F15_FI_POP]],CAFB_HungerEstimates!Z:Z,CAFB_HungerEstimates!Z:Z,,0)</f>
        <v>465.01454999999999</v>
      </c>
      <c r="J44">
        <f>_xlfn.XLOOKUP(Data[[#This Row],[F15_LB_NEED]],CAFB_HungerEstimates!AA:AA,CAFB_HungerEstimates!AA:AA,,0)</f>
        <v>97653.055500000002</v>
      </c>
      <c r="K44">
        <f>_xlfn.XLOOKUP(Data[[#This Row],[F15_DISTRIB]],CAFB_HungerEstimates!AC:AC,CAFB_HungerEstimates!AC:AC,,0)</f>
        <v>3292.5340230000002</v>
      </c>
      <c r="L44">
        <f>_xlfn.XLOOKUP(Data[[#This Row],[F15_LB_UNME]],CAFB_HungerEstimates!AB:AB,CAFB_HungerEstimates!AB:AB,,0)</f>
        <v>94360.521477000002</v>
      </c>
      <c r="M44" s="6">
        <f t="shared" si="2"/>
        <v>3.3716651323828777E-2</v>
      </c>
      <c r="N44" s="8">
        <f t="shared" si="3"/>
        <v>202.91950322199597</v>
      </c>
      <c r="O44" s="2" t="str">
        <f>IFERROR(_xlfn.XLOOKUP(Data[[#This Row],[STATEFP10]],StateMap[Code],StateMap[State],,0),"UNK")</f>
        <v>MD</v>
      </c>
      <c r="P44" t="str">
        <f>IF(CalcsTable[[#This Row],[State (Label)]]="MD","Maryland",IF(CalcsTable[[#This Row],[State (Label)]]="DC","District of Columbia","Virginia"))</f>
        <v>Maryland</v>
      </c>
    </row>
    <row r="45" spans="1:16" x14ac:dyDescent="0.25">
      <c r="A45">
        <f>_xlfn.XLOOKUP(Data[[#This Row],[GEOID10]],CAFB_HungerEstimates!D:D,CAFB_HungerEstimates!D:D,,0)</f>
        <v>24031700706</v>
      </c>
      <c r="B45">
        <f>_xlfn.XLOOKUP(Data[[#This Row],[STATEFP10]],CAFB_HungerEstimates!A:A,CAFB_HungerEstimates!A:A,,0)</f>
        <v>24</v>
      </c>
      <c r="C45">
        <f>_xlfn.XLOOKUP(Data[[#This Row],[F14_FI_RATE]],CAFB_HungerEstimates!AJ:AJ,CAFB_HungerEstimates!AJ:AJ,,0)</f>
        <v>10.9</v>
      </c>
      <c r="D45">
        <f>_xlfn.XLOOKUP(Data[[#This Row],[F14_DISTRIB]],CAFB_HungerEstimates!AL:AL,CAFB_HungerEstimates!AL:AL,,0)</f>
        <v>13936.96</v>
      </c>
      <c r="E45">
        <f>_xlfn.XLOOKUP(Data[[#This Row],[F14_LB_UNME]],CAFB_HungerEstimates!AK:AK,CAFB_HungerEstimates!AK:AK,,0)</f>
        <v>68924.835368</v>
      </c>
      <c r="F45">
        <f t="shared" si="0"/>
        <v>82861.795367999992</v>
      </c>
      <c r="G45" s="6">
        <f t="shared" si="1"/>
        <v>0.16819524532511212</v>
      </c>
      <c r="H45">
        <f>_xlfn.XLOOKUP(Data[[#This Row],[F15_FI_RATE]],CAFB_HungerEstimates!Y:Y,CAFB_HungerEstimates!Y:Y,,0)</f>
        <v>9.1999999999999998E-2</v>
      </c>
      <c r="I45">
        <f>_xlfn.XLOOKUP(Data[[#This Row],[F15_FI_POP]],CAFB_HungerEstimates!Z:Z,CAFB_HungerEstimates!Z:Z,,0)</f>
        <v>355.01465999999999</v>
      </c>
      <c r="J45">
        <f>_xlfn.XLOOKUP(Data[[#This Row],[F15_LB_NEED]],CAFB_HungerEstimates!AA:AA,CAFB_HungerEstimates!AA:AA,,0)</f>
        <v>74553.078599999993</v>
      </c>
      <c r="K45">
        <f>_xlfn.XLOOKUP(Data[[#This Row],[F15_DISTRIB]],CAFB_HungerEstimates!AC:AC,CAFB_HungerEstimates!AC:AC,,0)</f>
        <v>27165.970627999999</v>
      </c>
      <c r="L45">
        <f>_xlfn.XLOOKUP(Data[[#This Row],[F15_LB_UNME]],CAFB_HungerEstimates!AB:AB,CAFB_HungerEstimates!AB:AB,,0)</f>
        <v>47387.107971999998</v>
      </c>
      <c r="M45" s="6">
        <f t="shared" si="2"/>
        <v>0.36438429020153168</v>
      </c>
      <c r="N45" s="8">
        <f t="shared" si="3"/>
        <v>133.47929905767836</v>
      </c>
      <c r="O45" s="2" t="str">
        <f>IFERROR(_xlfn.XLOOKUP(Data[[#This Row],[STATEFP10]],StateMap[Code],StateMap[State],,0),"UNK")</f>
        <v>MD</v>
      </c>
      <c r="P45" t="str">
        <f>IF(CalcsTable[[#This Row],[State (Label)]]="MD","Maryland",IF(CalcsTable[[#This Row],[State (Label)]]="DC","District of Columbia","Virginia"))</f>
        <v>Maryland</v>
      </c>
    </row>
    <row r="46" spans="1:16" x14ac:dyDescent="0.25">
      <c r="A46">
        <f>_xlfn.XLOOKUP(Data[[#This Row],[GEOID10]],CAFB_HungerEstimates!D:D,CAFB_HungerEstimates!D:D,,0)</f>
        <v>24031700614</v>
      </c>
      <c r="B46">
        <f>_xlfn.XLOOKUP(Data[[#This Row],[STATEFP10]],CAFB_HungerEstimates!A:A,CAFB_HungerEstimates!A:A,,0)</f>
        <v>24</v>
      </c>
      <c r="C46">
        <f>_xlfn.XLOOKUP(Data[[#This Row],[F14_FI_RATE]],CAFB_HungerEstimates!AJ:AJ,CAFB_HungerEstimates!AJ:AJ,,0)</f>
        <v>8.9</v>
      </c>
      <c r="D46">
        <f>_xlfn.XLOOKUP(Data[[#This Row],[F14_DISTRIB]],CAFB_HungerEstimates!AL:AL,CAFB_HungerEstimates!AL:AL,,0)</f>
        <v>12314.74</v>
      </c>
      <c r="E46">
        <f>_xlfn.XLOOKUP(Data[[#This Row],[F14_LB_UNME]],CAFB_HungerEstimates!AK:AK,CAFB_HungerEstimates!AK:AK,,0)</f>
        <v>72687.382991999999</v>
      </c>
      <c r="F46">
        <f t="shared" si="0"/>
        <v>85002.122992000004</v>
      </c>
      <c r="G46" s="6">
        <f t="shared" si="1"/>
        <v>0.14487567564823062</v>
      </c>
      <c r="H46">
        <f>_xlfn.XLOOKUP(Data[[#This Row],[F15_FI_RATE]],CAFB_HungerEstimates!Y:Y,CAFB_HungerEstimates!Y:Y,,0)</f>
        <v>9.8000000000000004E-2</v>
      </c>
      <c r="I46">
        <f>_xlfn.XLOOKUP(Data[[#This Row],[F15_FI_POP]],CAFB_HungerEstimates!Z:Z,CAFB_HungerEstimates!Z:Z,,0)</f>
        <v>489.80399999999997</v>
      </c>
      <c r="J46">
        <f>_xlfn.XLOOKUP(Data[[#This Row],[F15_LB_NEED]],CAFB_HungerEstimates!AA:AA,CAFB_HungerEstimates!AA:AA,,0)</f>
        <v>102858.84</v>
      </c>
      <c r="K46">
        <f>_xlfn.XLOOKUP(Data[[#This Row],[F15_DISTRIB]],CAFB_HungerEstimates!AC:AC,CAFB_HungerEstimates!AC:AC,,0)</f>
        <v>37201.972167</v>
      </c>
      <c r="L46">
        <f>_xlfn.XLOOKUP(Data[[#This Row],[F15_LB_UNME]],CAFB_HungerEstimates!AB:AB,CAFB_HungerEstimates!AB:AB,,0)</f>
        <v>65656.867832999997</v>
      </c>
      <c r="M46" s="6">
        <f t="shared" si="2"/>
        <v>0.3616798727945989</v>
      </c>
      <c r="N46" s="8">
        <f t="shared" si="3"/>
        <v>134.04722671313422</v>
      </c>
      <c r="O46" s="2" t="str">
        <f>IFERROR(_xlfn.XLOOKUP(Data[[#This Row],[STATEFP10]],StateMap[Code],StateMap[State],,0),"UNK")</f>
        <v>MD</v>
      </c>
      <c r="P46" t="str">
        <f>IF(CalcsTable[[#This Row],[State (Label)]]="MD","Maryland",IF(CalcsTable[[#This Row],[State (Label)]]="DC","District of Columbia","Virginia"))</f>
        <v>Maryland</v>
      </c>
    </row>
    <row r="47" spans="1:16" x14ac:dyDescent="0.25">
      <c r="A47">
        <f>_xlfn.XLOOKUP(Data[[#This Row],[GEOID10]],CAFB_HungerEstimates!D:D,CAFB_HungerEstimates!D:D,,0)</f>
        <v>24031700710</v>
      </c>
      <c r="B47">
        <f>_xlfn.XLOOKUP(Data[[#This Row],[STATEFP10]],CAFB_HungerEstimates!A:A,CAFB_HungerEstimates!A:A,,0)</f>
        <v>24</v>
      </c>
      <c r="C47">
        <f>_xlfn.XLOOKUP(Data[[#This Row],[F14_FI_RATE]],CAFB_HungerEstimates!AJ:AJ,CAFB_HungerEstimates!AJ:AJ,,0)</f>
        <v>7.7</v>
      </c>
      <c r="D47">
        <f>_xlfn.XLOOKUP(Data[[#This Row],[F14_DISTRIB]],CAFB_HungerEstimates!AL:AL,CAFB_HungerEstimates!AL:AL,,0)</f>
        <v>28471.58</v>
      </c>
      <c r="E47">
        <f>_xlfn.XLOOKUP(Data[[#This Row],[F14_LB_UNME]],CAFB_HungerEstimates!AK:AK,CAFB_HungerEstimates!AK:AK,,0)</f>
        <v>77603.621085999999</v>
      </c>
      <c r="F47">
        <f t="shared" si="0"/>
        <v>106075.201086</v>
      </c>
      <c r="G47" s="6">
        <f t="shared" si="1"/>
        <v>0.26840938983388579</v>
      </c>
      <c r="H47">
        <f>_xlfn.XLOOKUP(Data[[#This Row],[F15_FI_RATE]],CAFB_HungerEstimates!Y:Y,CAFB_HungerEstimates!Y:Y,,0)</f>
        <v>6.3E-2</v>
      </c>
      <c r="I47">
        <f>_xlfn.XLOOKUP(Data[[#This Row],[F15_FI_POP]],CAFB_HungerEstimates!Z:Z,CAFB_HungerEstimates!Z:Z,,0)</f>
        <v>393.12</v>
      </c>
      <c r="J47">
        <f>_xlfn.XLOOKUP(Data[[#This Row],[F15_LB_NEED]],CAFB_HungerEstimates!AA:AA,CAFB_HungerEstimates!AA:AA,,0)</f>
        <v>82555.199999999997</v>
      </c>
      <c r="K47">
        <f>_xlfn.XLOOKUP(Data[[#This Row],[F15_DISTRIB]],CAFB_HungerEstimates!AC:AC,CAFB_HungerEstimates!AC:AC,,0)</f>
        <v>37085.693007000002</v>
      </c>
      <c r="L47">
        <f>_xlfn.XLOOKUP(Data[[#This Row],[F15_LB_UNME]],CAFB_HungerEstimates!AB:AB,CAFB_HungerEstimates!AB:AB,,0)</f>
        <v>45469.506993000003</v>
      </c>
      <c r="M47" s="6">
        <f t="shared" si="2"/>
        <v>0.44922298058753418</v>
      </c>
      <c r="N47" s="8">
        <f t="shared" si="3"/>
        <v>115.66317407661784</v>
      </c>
      <c r="O47" s="2" t="str">
        <f>IFERROR(_xlfn.XLOOKUP(Data[[#This Row],[STATEFP10]],StateMap[Code],StateMap[State],,0),"UNK")</f>
        <v>MD</v>
      </c>
      <c r="P47" t="str">
        <f>IF(CalcsTable[[#This Row],[State (Label)]]="MD","Maryland",IF(CalcsTable[[#This Row],[State (Label)]]="DC","District of Columbia","Virginia"))</f>
        <v>Maryland</v>
      </c>
    </row>
    <row r="48" spans="1:16" x14ac:dyDescent="0.25">
      <c r="A48">
        <f>_xlfn.XLOOKUP(Data[[#This Row],[GEOID10]],CAFB_HungerEstimates!D:D,CAFB_HungerEstimates!D:D,,0)</f>
        <v>24031701306</v>
      </c>
      <c r="B48">
        <f>_xlfn.XLOOKUP(Data[[#This Row],[STATEFP10]],CAFB_HungerEstimates!A:A,CAFB_HungerEstimates!A:A,,0)</f>
        <v>24</v>
      </c>
      <c r="C48">
        <f>_xlfn.XLOOKUP(Data[[#This Row],[F14_FI_RATE]],CAFB_HungerEstimates!AJ:AJ,CAFB_HungerEstimates!AJ:AJ,,0)</f>
        <v>2.2000000000000002</v>
      </c>
      <c r="D48">
        <f>_xlfn.XLOOKUP(Data[[#This Row],[F14_DISTRIB]],CAFB_HungerEstimates!AL:AL,CAFB_HungerEstimates!AL:AL,,0)</f>
        <v>2772.55</v>
      </c>
      <c r="E48">
        <f>_xlfn.XLOOKUP(Data[[#This Row],[F14_LB_UNME]],CAFB_HungerEstimates!AK:AK,CAFB_HungerEstimates!AK:AK,,0)</f>
        <v>11364.648256</v>
      </c>
      <c r="F48">
        <f t="shared" si="0"/>
        <v>14137.198256</v>
      </c>
      <c r="G48" s="6">
        <f t="shared" si="1"/>
        <v>0.19611736001674138</v>
      </c>
      <c r="H48">
        <f>_xlfn.XLOOKUP(Data[[#This Row],[F15_FI_RATE]],CAFB_HungerEstimates!Y:Y,CAFB_HungerEstimates!Y:Y,,0)</f>
        <v>2.8000000000000001E-2</v>
      </c>
      <c r="I48">
        <f>_xlfn.XLOOKUP(Data[[#This Row],[F15_FI_POP]],CAFB_HungerEstimates!Z:Z,CAFB_HungerEstimates!Z:Z,,0)</f>
        <v>85.231999999999999</v>
      </c>
      <c r="J48">
        <f>_xlfn.XLOOKUP(Data[[#This Row],[F15_LB_NEED]],CAFB_HungerEstimates!AA:AA,CAFB_HungerEstimates!AA:AA,,0)</f>
        <v>17898.72</v>
      </c>
      <c r="K48">
        <f>_xlfn.XLOOKUP(Data[[#This Row],[F15_DISTRIB]],CAFB_HungerEstimates!AC:AC,CAFB_HungerEstimates!AC:AC,,0)</f>
        <v>2261.124468</v>
      </c>
      <c r="L48">
        <f>_xlfn.XLOOKUP(Data[[#This Row],[F15_LB_UNME]],CAFB_HungerEstimates!AB:AB,CAFB_HungerEstimates!AB:AB,,0)</f>
        <v>15637.595531999999</v>
      </c>
      <c r="M48" s="6">
        <f t="shared" si="2"/>
        <v>0.12632883625197777</v>
      </c>
      <c r="N48" s="8">
        <f t="shared" si="3"/>
        <v>183.47094438708467</v>
      </c>
      <c r="O48" s="2" t="str">
        <f>IFERROR(_xlfn.XLOOKUP(Data[[#This Row],[STATEFP10]],StateMap[Code],StateMap[State],,0),"UNK")</f>
        <v>MD</v>
      </c>
      <c r="P48" t="str">
        <f>IF(CalcsTable[[#This Row],[State (Label)]]="MD","Maryland",IF(CalcsTable[[#This Row],[State (Label)]]="DC","District of Columbia","Virginia"))</f>
        <v>Maryland</v>
      </c>
    </row>
    <row r="49" spans="1:16" x14ac:dyDescent="0.25">
      <c r="A49">
        <f>_xlfn.XLOOKUP(Data[[#This Row],[GEOID10]],CAFB_HungerEstimates!D:D,CAFB_HungerEstimates!D:D,,0)</f>
        <v>24031700719</v>
      </c>
      <c r="B49">
        <f>_xlfn.XLOOKUP(Data[[#This Row],[STATEFP10]],CAFB_HungerEstimates!A:A,CAFB_HungerEstimates!A:A,,0)</f>
        <v>24</v>
      </c>
      <c r="C49">
        <f>_xlfn.XLOOKUP(Data[[#This Row],[F14_FI_RATE]],CAFB_HungerEstimates!AJ:AJ,CAFB_HungerEstimates!AJ:AJ,,0)</f>
        <v>13.8</v>
      </c>
      <c r="D49">
        <f>_xlfn.XLOOKUP(Data[[#This Row],[F14_DISTRIB]],CAFB_HungerEstimates!AL:AL,CAFB_HungerEstimates!AL:AL,,0)</f>
        <v>59854.76</v>
      </c>
      <c r="E49">
        <f>_xlfn.XLOOKUP(Data[[#This Row],[F14_LB_UNME]],CAFB_HungerEstimates!AK:AK,CAFB_HungerEstimates!AK:AK,,0)</f>
        <v>180882.10469899999</v>
      </c>
      <c r="F49">
        <f t="shared" si="0"/>
        <v>240736.864699</v>
      </c>
      <c r="G49" s="6">
        <f t="shared" si="1"/>
        <v>0.24863146770162547</v>
      </c>
      <c r="H49">
        <f>_xlfn.XLOOKUP(Data[[#This Row],[F15_FI_RATE]],CAFB_HungerEstimates!Y:Y,CAFB_HungerEstimates!Y:Y,,0)</f>
        <v>0.152</v>
      </c>
      <c r="I49">
        <f>_xlfn.XLOOKUP(Data[[#This Row],[F15_FI_POP]],CAFB_HungerEstimates!Z:Z,CAFB_HungerEstimates!Z:Z,,0)</f>
        <v>1360.4</v>
      </c>
      <c r="J49">
        <f>_xlfn.XLOOKUP(Data[[#This Row],[F15_LB_NEED]],CAFB_HungerEstimates!AA:AA,CAFB_HungerEstimates!AA:AA,,0)</f>
        <v>285684</v>
      </c>
      <c r="K49">
        <f>_xlfn.XLOOKUP(Data[[#This Row],[F15_DISTRIB]],CAFB_HungerEstimates!AC:AC,CAFB_HungerEstimates!AC:AC,,0)</f>
        <v>121396.281132</v>
      </c>
      <c r="L49">
        <f>_xlfn.XLOOKUP(Data[[#This Row],[F15_LB_UNME]],CAFB_HungerEstimates!AB:AB,CAFB_HungerEstimates!AB:AB,,0)</f>
        <v>164287.718868</v>
      </c>
      <c r="M49" s="6">
        <f t="shared" si="2"/>
        <v>0.42493202675683622</v>
      </c>
      <c r="N49" s="8">
        <f t="shared" si="3"/>
        <v>120.76427438106438</v>
      </c>
      <c r="O49" s="2" t="str">
        <f>IFERROR(_xlfn.XLOOKUP(Data[[#This Row],[STATEFP10]],StateMap[Code],StateMap[State],,0),"UNK")</f>
        <v>MD</v>
      </c>
      <c r="P49" t="str">
        <f>IF(CalcsTable[[#This Row],[State (Label)]]="MD","Maryland",IF(CalcsTable[[#This Row],[State (Label)]]="DC","District of Columbia","Virginia"))</f>
        <v>Maryland</v>
      </c>
    </row>
    <row r="50" spans="1:16" x14ac:dyDescent="0.25">
      <c r="A50">
        <f>_xlfn.XLOOKUP(Data[[#This Row],[GEOID10]],CAFB_HungerEstimates!D:D,CAFB_HungerEstimates!D:D,,0)</f>
        <v>24031700720</v>
      </c>
      <c r="B50">
        <f>_xlfn.XLOOKUP(Data[[#This Row],[STATEFP10]],CAFB_HungerEstimates!A:A,CAFB_HungerEstimates!A:A,,0)</f>
        <v>24</v>
      </c>
      <c r="C50">
        <f>_xlfn.XLOOKUP(Data[[#This Row],[F14_FI_RATE]],CAFB_HungerEstimates!AJ:AJ,CAFB_HungerEstimates!AJ:AJ,,0)</f>
        <v>6.1</v>
      </c>
      <c r="D50">
        <f>_xlfn.XLOOKUP(Data[[#This Row],[F14_DISTRIB]],CAFB_HungerEstimates!AL:AL,CAFB_HungerEstimates!AL:AL,,0)</f>
        <v>11177.86</v>
      </c>
      <c r="E50">
        <f>_xlfn.XLOOKUP(Data[[#This Row],[F14_LB_UNME]],CAFB_HungerEstimates!AK:AK,CAFB_HungerEstimates!AK:AK,,0)</f>
        <v>32747.634400999999</v>
      </c>
      <c r="F50">
        <f t="shared" si="0"/>
        <v>43925.494401000004</v>
      </c>
      <c r="G50" s="6">
        <f t="shared" si="1"/>
        <v>0.25447317446119688</v>
      </c>
      <c r="H50">
        <f>_xlfn.XLOOKUP(Data[[#This Row],[F15_FI_RATE]],CAFB_HungerEstimates!Y:Y,CAFB_HungerEstimates!Y:Y,,0)</f>
        <v>4.8000000000000001E-2</v>
      </c>
      <c r="I50">
        <f>_xlfn.XLOOKUP(Data[[#This Row],[F15_FI_POP]],CAFB_HungerEstimates!Z:Z,CAFB_HungerEstimates!Z:Z,,0)</f>
        <v>176.4</v>
      </c>
      <c r="J50">
        <f>_xlfn.XLOOKUP(Data[[#This Row],[F15_LB_NEED]],CAFB_HungerEstimates!AA:AA,CAFB_HungerEstimates!AA:AA,,0)</f>
        <v>37044</v>
      </c>
      <c r="K50">
        <f>_xlfn.XLOOKUP(Data[[#This Row],[F15_DISTRIB]],CAFB_HungerEstimates!AC:AC,CAFB_HungerEstimates!AC:AC,,0)</f>
        <v>16070.616722000001</v>
      </c>
      <c r="L50">
        <f>_xlfn.XLOOKUP(Data[[#This Row],[F15_LB_UNME]],CAFB_HungerEstimates!AB:AB,CAFB_HungerEstimates!AB:AB,,0)</f>
        <v>20973.383278000001</v>
      </c>
      <c r="M50" s="6">
        <f t="shared" si="2"/>
        <v>0.43382509237663319</v>
      </c>
      <c r="N50" s="8">
        <f t="shared" si="3"/>
        <v>118.89673060090703</v>
      </c>
      <c r="O50" s="2" t="str">
        <f>IFERROR(_xlfn.XLOOKUP(Data[[#This Row],[STATEFP10]],StateMap[Code],StateMap[State],,0),"UNK")</f>
        <v>MD</v>
      </c>
      <c r="P50" t="str">
        <f>IF(CalcsTable[[#This Row],[State (Label)]]="MD","Maryland",IF(CalcsTable[[#This Row],[State (Label)]]="DC","District of Columbia","Virginia"))</f>
        <v>Maryland</v>
      </c>
    </row>
    <row r="51" spans="1:16" x14ac:dyDescent="0.25">
      <c r="A51">
        <f>_xlfn.XLOOKUP(Data[[#This Row],[GEOID10]],CAFB_HungerEstimates!D:D,CAFB_HungerEstimates!D:D,,0)</f>
        <v>24031700610</v>
      </c>
      <c r="B51">
        <f>_xlfn.XLOOKUP(Data[[#This Row],[STATEFP10]],CAFB_HungerEstimates!A:A,CAFB_HungerEstimates!A:A,,0)</f>
        <v>24</v>
      </c>
      <c r="C51">
        <f>_xlfn.XLOOKUP(Data[[#This Row],[F14_FI_RATE]],CAFB_HungerEstimates!AJ:AJ,CAFB_HungerEstimates!AJ:AJ,,0)</f>
        <v>2.9</v>
      </c>
      <c r="D51">
        <f>_xlfn.XLOOKUP(Data[[#This Row],[F14_DISTRIB]],CAFB_HungerEstimates!AL:AL,CAFB_HungerEstimates!AL:AL,,0)</f>
        <v>1370.57</v>
      </c>
      <c r="E51">
        <f>_xlfn.XLOOKUP(Data[[#This Row],[F14_LB_UNME]],CAFB_HungerEstimates!AK:AK,CAFB_HungerEstimates!AK:AK,,0)</f>
        <v>10730.255868</v>
      </c>
      <c r="F51">
        <f t="shared" si="0"/>
        <v>12100.825868</v>
      </c>
      <c r="G51" s="6">
        <f t="shared" si="1"/>
        <v>0.11326251736457101</v>
      </c>
      <c r="H51">
        <f>_xlfn.XLOOKUP(Data[[#This Row],[F15_FI_RATE]],CAFB_HungerEstimates!Y:Y,CAFB_HungerEstimates!Y:Y,,0)</f>
        <v>3.4000000000000002E-2</v>
      </c>
      <c r="I51">
        <f>_xlfn.XLOOKUP(Data[[#This Row],[F15_FI_POP]],CAFB_HungerEstimates!Z:Z,CAFB_HungerEstimates!Z:Z,,0)</f>
        <v>70.141999999999996</v>
      </c>
      <c r="J51">
        <f>_xlfn.XLOOKUP(Data[[#This Row],[F15_LB_NEED]],CAFB_HungerEstimates!AA:AA,CAFB_HungerEstimates!AA:AA,,0)</f>
        <v>14729.82</v>
      </c>
      <c r="K51">
        <f>_xlfn.XLOOKUP(Data[[#This Row],[F15_DISTRIB]],CAFB_HungerEstimates!AC:AC,CAFB_HungerEstimates!AC:AC,,0)</f>
        <v>5660.8295429999998</v>
      </c>
      <c r="L51">
        <f>_xlfn.XLOOKUP(Data[[#This Row],[F15_LB_UNME]],CAFB_HungerEstimates!AB:AB,CAFB_HungerEstimates!AB:AB,,0)</f>
        <v>9068.9904569999999</v>
      </c>
      <c r="M51" s="6">
        <f t="shared" si="2"/>
        <v>0.38431084310602576</v>
      </c>
      <c r="N51" s="8">
        <f t="shared" si="3"/>
        <v>129.29472294773461</v>
      </c>
      <c r="O51" s="2" t="str">
        <f>IFERROR(_xlfn.XLOOKUP(Data[[#This Row],[STATEFP10]],StateMap[Code],StateMap[State],,0),"UNK")</f>
        <v>MD</v>
      </c>
      <c r="P51" t="str">
        <f>IF(CalcsTable[[#This Row],[State (Label)]]="MD","Maryland",IF(CalcsTable[[#This Row],[State (Label)]]="DC","District of Columbia","Virginia"))</f>
        <v>Maryland</v>
      </c>
    </row>
    <row r="52" spans="1:16" x14ac:dyDescent="0.25">
      <c r="A52">
        <f>_xlfn.XLOOKUP(Data[[#This Row],[GEOID10]],CAFB_HungerEstimates!D:D,CAFB_HungerEstimates!D:D,,0)</f>
        <v>24031701314</v>
      </c>
      <c r="B52">
        <f>_xlfn.XLOOKUP(Data[[#This Row],[STATEFP10]],CAFB_HungerEstimates!A:A,CAFB_HungerEstimates!A:A,,0)</f>
        <v>24</v>
      </c>
      <c r="C52">
        <f>_xlfn.XLOOKUP(Data[[#This Row],[F14_FI_RATE]],CAFB_HungerEstimates!AJ:AJ,CAFB_HungerEstimates!AJ:AJ,,0)</f>
        <v>4.9000000000000004</v>
      </c>
      <c r="D52">
        <f>_xlfn.XLOOKUP(Data[[#This Row],[F14_DISTRIB]],CAFB_HungerEstimates!AL:AL,CAFB_HungerEstimates!AL:AL,,0)</f>
        <v>2167.59</v>
      </c>
      <c r="E52">
        <f>_xlfn.XLOOKUP(Data[[#This Row],[F14_LB_UNME]],CAFB_HungerEstimates!AK:AK,CAFB_HungerEstimates!AK:AK,,0)</f>
        <v>28599.508313999999</v>
      </c>
      <c r="F52">
        <f t="shared" si="0"/>
        <v>30767.098313999999</v>
      </c>
      <c r="G52" s="6">
        <f t="shared" si="1"/>
        <v>7.045155763075904E-2</v>
      </c>
      <c r="H52">
        <f>_xlfn.XLOOKUP(Data[[#This Row],[F15_FI_RATE]],CAFB_HungerEstimates!Y:Y,CAFB_HungerEstimates!Y:Y,,0)</f>
        <v>5.2999999999999999E-2</v>
      </c>
      <c r="I52">
        <f>_xlfn.XLOOKUP(Data[[#This Row],[F15_FI_POP]],CAFB_HungerEstimates!Z:Z,CAFB_HungerEstimates!Z:Z,,0)</f>
        <v>153.59399999999999</v>
      </c>
      <c r="J52">
        <f>_xlfn.XLOOKUP(Data[[#This Row],[F15_LB_NEED]],CAFB_HungerEstimates!AA:AA,CAFB_HungerEstimates!AA:AA,,0)</f>
        <v>32254.74</v>
      </c>
      <c r="K52">
        <f>_xlfn.XLOOKUP(Data[[#This Row],[F15_DISTRIB]],CAFB_HungerEstimates!AC:AC,CAFB_HungerEstimates!AC:AC,,0)</f>
        <v>3759.4390779999999</v>
      </c>
      <c r="L52">
        <f>_xlfn.XLOOKUP(Data[[#This Row],[F15_LB_UNME]],CAFB_HungerEstimates!AB:AB,CAFB_HungerEstimates!AB:AB,,0)</f>
        <v>28495.300921999999</v>
      </c>
      <c r="M52" s="6">
        <f t="shared" si="2"/>
        <v>0.11655462353750176</v>
      </c>
      <c r="N52" s="8">
        <f t="shared" si="3"/>
        <v>185.52352905712462</v>
      </c>
      <c r="O52" s="2" t="str">
        <f>IFERROR(_xlfn.XLOOKUP(Data[[#This Row],[STATEFP10]],StateMap[Code],StateMap[State],,0),"UNK")</f>
        <v>MD</v>
      </c>
      <c r="P52" t="str">
        <f>IF(CalcsTable[[#This Row],[State (Label)]]="MD","Maryland",IF(CalcsTable[[#This Row],[State (Label)]]="DC","District of Columbia","Virginia"))</f>
        <v>Maryland</v>
      </c>
    </row>
    <row r="53" spans="1:16" x14ac:dyDescent="0.25">
      <c r="A53">
        <f>_xlfn.XLOOKUP(Data[[#This Row],[GEOID10]],CAFB_HungerEstimates!D:D,CAFB_HungerEstimates!D:D,,0)</f>
        <v>24031700723</v>
      </c>
      <c r="B53">
        <f>_xlfn.XLOOKUP(Data[[#This Row],[STATEFP10]],CAFB_HungerEstimates!A:A,CAFB_HungerEstimates!A:A,,0)</f>
        <v>24</v>
      </c>
      <c r="C53">
        <f>_xlfn.XLOOKUP(Data[[#This Row],[F14_FI_RATE]],CAFB_HungerEstimates!AJ:AJ,CAFB_HungerEstimates!AJ:AJ,,0)</f>
        <v>20.6</v>
      </c>
      <c r="D53">
        <f>_xlfn.XLOOKUP(Data[[#This Row],[F14_DISTRIB]],CAFB_HungerEstimates!AL:AL,CAFB_HungerEstimates!AL:AL,,0)</f>
        <v>36618.910000000003</v>
      </c>
      <c r="E53">
        <f>_xlfn.XLOOKUP(Data[[#This Row],[F14_LB_UNME]],CAFB_HungerEstimates!AK:AK,CAFB_HungerEstimates!AK:AK,,0)</f>
        <v>109297.064576</v>
      </c>
      <c r="F53">
        <f t="shared" si="0"/>
        <v>145915.97457600001</v>
      </c>
      <c r="G53" s="6">
        <f t="shared" si="1"/>
        <v>0.25095888305859976</v>
      </c>
      <c r="H53">
        <f>_xlfn.XLOOKUP(Data[[#This Row],[F15_FI_RATE]],CAFB_HungerEstimates!Y:Y,CAFB_HungerEstimates!Y:Y,,0)</f>
        <v>0.17499999999999999</v>
      </c>
      <c r="I53">
        <f>_xlfn.XLOOKUP(Data[[#This Row],[F15_FI_POP]],CAFB_HungerEstimates!Z:Z,CAFB_HungerEstimates!Z:Z,,0)</f>
        <v>618.45000000000005</v>
      </c>
      <c r="J53">
        <f>_xlfn.XLOOKUP(Data[[#This Row],[F15_LB_NEED]],CAFB_HungerEstimates!AA:AA,CAFB_HungerEstimates!AA:AA,,0)</f>
        <v>129874.5</v>
      </c>
      <c r="K53">
        <f>_xlfn.XLOOKUP(Data[[#This Row],[F15_DISTRIB]],CAFB_HungerEstimates!AC:AC,CAFB_HungerEstimates!AC:AC,,0)</f>
        <v>55506.226167000001</v>
      </c>
      <c r="L53">
        <f>_xlfn.XLOOKUP(Data[[#This Row],[F15_LB_UNME]],CAFB_HungerEstimates!AB:AB,CAFB_HungerEstimates!AB:AB,,0)</f>
        <v>74368.273832999999</v>
      </c>
      <c r="M53" s="6">
        <f t="shared" si="2"/>
        <v>0.42738356002910505</v>
      </c>
      <c r="N53" s="8">
        <f t="shared" si="3"/>
        <v>120.24945239388794</v>
      </c>
      <c r="O53" s="2" t="str">
        <f>IFERROR(_xlfn.XLOOKUP(Data[[#This Row],[STATEFP10]],StateMap[Code],StateMap[State],,0),"UNK")</f>
        <v>MD</v>
      </c>
      <c r="P53" t="str">
        <f>IF(CalcsTable[[#This Row],[State (Label)]]="MD","Maryland",IF(CalcsTable[[#This Row],[State (Label)]]="DC","District of Columbia","Virginia"))</f>
        <v>Maryland</v>
      </c>
    </row>
    <row r="54" spans="1:16" x14ac:dyDescent="0.25">
      <c r="A54">
        <f>_xlfn.XLOOKUP(Data[[#This Row],[GEOID10]],CAFB_HungerEstimates!D:D,CAFB_HungerEstimates!D:D,,0)</f>
        <v>24031700820</v>
      </c>
      <c r="B54">
        <f>_xlfn.XLOOKUP(Data[[#This Row],[STATEFP10]],CAFB_HungerEstimates!A:A,CAFB_HungerEstimates!A:A,,0)</f>
        <v>24</v>
      </c>
      <c r="C54">
        <f>_xlfn.XLOOKUP(Data[[#This Row],[F14_FI_RATE]],CAFB_HungerEstimates!AJ:AJ,CAFB_HungerEstimates!AJ:AJ,,0)</f>
        <v>12.9</v>
      </c>
      <c r="D54">
        <f>_xlfn.XLOOKUP(Data[[#This Row],[F14_DISTRIB]],CAFB_HungerEstimates!AL:AL,CAFB_HungerEstimates!AL:AL,,0)</f>
        <v>19561.86</v>
      </c>
      <c r="E54">
        <f>_xlfn.XLOOKUP(Data[[#This Row],[F14_LB_UNME]],CAFB_HungerEstimates!AK:AK,CAFB_HungerEstimates!AK:AK,,0)</f>
        <v>61653.960904</v>
      </c>
      <c r="F54">
        <f t="shared" si="0"/>
        <v>81215.820903999993</v>
      </c>
      <c r="G54" s="6">
        <f t="shared" si="1"/>
        <v>0.24086267653592788</v>
      </c>
      <c r="H54">
        <f>_xlfn.XLOOKUP(Data[[#This Row],[F15_FI_RATE]],CAFB_HungerEstimates!Y:Y,CAFB_HungerEstimates!Y:Y,,0)</f>
        <v>0.14000000000000001</v>
      </c>
      <c r="I54">
        <f>_xlfn.XLOOKUP(Data[[#This Row],[F15_FI_POP]],CAFB_HungerEstimates!Z:Z,CAFB_HungerEstimates!Z:Z,,0)</f>
        <v>414.81439999999998</v>
      </c>
      <c r="J54">
        <f>_xlfn.XLOOKUP(Data[[#This Row],[F15_LB_NEED]],CAFB_HungerEstimates!AA:AA,CAFB_HungerEstimates!AA:AA,,0)</f>
        <v>87111.024000000005</v>
      </c>
      <c r="K54">
        <f>_xlfn.XLOOKUP(Data[[#This Row],[F15_DISTRIB]],CAFB_HungerEstimates!AC:AC,CAFB_HungerEstimates!AC:AC,,0)</f>
        <v>33557.019992000001</v>
      </c>
      <c r="L54">
        <f>_xlfn.XLOOKUP(Data[[#This Row],[F15_LB_UNME]],CAFB_HungerEstimates!AB:AB,CAFB_HungerEstimates!AB:AB,,0)</f>
        <v>53554.004008000004</v>
      </c>
      <c r="M54" s="6">
        <f t="shared" si="2"/>
        <v>0.38522127798658412</v>
      </c>
      <c r="N54" s="8">
        <f t="shared" si="3"/>
        <v>129.10353162281734</v>
      </c>
      <c r="O54" s="2" t="str">
        <f>IFERROR(_xlfn.XLOOKUP(Data[[#This Row],[STATEFP10]],StateMap[Code],StateMap[State],,0),"UNK")</f>
        <v>MD</v>
      </c>
      <c r="P54" t="str">
        <f>IF(CalcsTable[[#This Row],[State (Label)]]="MD","Maryland",IF(CalcsTable[[#This Row],[State (Label)]]="DC","District of Columbia","Virginia"))</f>
        <v>Maryland</v>
      </c>
    </row>
    <row r="55" spans="1:16" x14ac:dyDescent="0.25">
      <c r="A55">
        <f>_xlfn.XLOOKUP(Data[[#This Row],[GEOID10]],CAFB_HungerEstimates!D:D,CAFB_HungerEstimates!D:D,,0)</f>
        <v>24031701313</v>
      </c>
      <c r="B55">
        <f>_xlfn.XLOOKUP(Data[[#This Row],[STATEFP10]],CAFB_HungerEstimates!A:A,CAFB_HungerEstimates!A:A,,0)</f>
        <v>24</v>
      </c>
      <c r="C55">
        <f>_xlfn.XLOOKUP(Data[[#This Row],[F14_FI_RATE]],CAFB_HungerEstimates!AJ:AJ,CAFB_HungerEstimates!AJ:AJ,,0)</f>
        <v>7.1</v>
      </c>
      <c r="D55">
        <f>_xlfn.XLOOKUP(Data[[#This Row],[F14_DISTRIB]],CAFB_HungerEstimates!AL:AL,CAFB_HungerEstimates!AL:AL,,0)</f>
        <v>12425.86</v>
      </c>
      <c r="E55">
        <f>_xlfn.XLOOKUP(Data[[#This Row],[F14_LB_UNME]],CAFB_HungerEstimates!AK:AK,CAFB_HungerEstimates!AK:AK,,0)</f>
        <v>42055.275067000002</v>
      </c>
      <c r="F55">
        <f t="shared" si="0"/>
        <v>54481.135067000003</v>
      </c>
      <c r="G55" s="6">
        <f t="shared" si="1"/>
        <v>0.22807637881844572</v>
      </c>
      <c r="H55">
        <f>_xlfn.XLOOKUP(Data[[#This Row],[F15_FI_RATE]],CAFB_HungerEstimates!Y:Y,CAFB_HungerEstimates!Y:Y,,0)</f>
        <v>6.6000000000000003E-2</v>
      </c>
      <c r="I55">
        <f>_xlfn.XLOOKUP(Data[[#This Row],[F15_FI_POP]],CAFB_HungerEstimates!Z:Z,CAFB_HungerEstimates!Z:Z,,0)</f>
        <v>243.54</v>
      </c>
      <c r="J55">
        <f>_xlfn.XLOOKUP(Data[[#This Row],[F15_LB_NEED]],CAFB_HungerEstimates!AA:AA,CAFB_HungerEstimates!AA:AA,,0)</f>
        <v>51143.4</v>
      </c>
      <c r="K55">
        <f>_xlfn.XLOOKUP(Data[[#This Row],[F15_DISTRIB]],CAFB_HungerEstimates!AC:AC,CAFB_HungerEstimates!AC:AC,,0)</f>
        <v>5970.7481740000003</v>
      </c>
      <c r="L55">
        <f>_xlfn.XLOOKUP(Data[[#This Row],[F15_LB_UNME]],CAFB_HungerEstimates!AB:AB,CAFB_HungerEstimates!AB:AB,,0)</f>
        <v>45172.651826000001</v>
      </c>
      <c r="M55" s="6">
        <f t="shared" si="2"/>
        <v>0.11674523348076193</v>
      </c>
      <c r="N55" s="8">
        <f t="shared" si="3"/>
        <v>185.48350096903999</v>
      </c>
      <c r="O55" s="2" t="str">
        <f>IFERROR(_xlfn.XLOOKUP(Data[[#This Row],[STATEFP10]],StateMap[Code],StateMap[State],,0),"UNK")</f>
        <v>MD</v>
      </c>
      <c r="P55" t="str">
        <f>IF(CalcsTable[[#This Row],[State (Label)]]="MD","Maryland",IF(CalcsTable[[#This Row],[State (Label)]]="DC","District of Columbia","Virginia"))</f>
        <v>Maryland</v>
      </c>
    </row>
    <row r="56" spans="1:16" x14ac:dyDescent="0.25">
      <c r="A56">
        <f>_xlfn.XLOOKUP(Data[[#This Row],[GEOID10]],CAFB_HungerEstimates!D:D,CAFB_HungerEstimates!D:D,,0)</f>
        <v>24031700711</v>
      </c>
      <c r="B56">
        <f>_xlfn.XLOOKUP(Data[[#This Row],[STATEFP10]],CAFB_HungerEstimates!A:A,CAFB_HungerEstimates!A:A,,0)</f>
        <v>24</v>
      </c>
      <c r="C56">
        <f>_xlfn.XLOOKUP(Data[[#This Row],[F14_FI_RATE]],CAFB_HungerEstimates!AJ:AJ,CAFB_HungerEstimates!AJ:AJ,,0)</f>
        <v>7.1</v>
      </c>
      <c r="D56">
        <f>_xlfn.XLOOKUP(Data[[#This Row],[F14_DISTRIB]],CAFB_HungerEstimates!AL:AL,CAFB_HungerEstimates!AL:AL,,0)</f>
        <v>18474.38</v>
      </c>
      <c r="E56">
        <f>_xlfn.XLOOKUP(Data[[#This Row],[F14_LB_UNME]],CAFB_HungerEstimates!AK:AK,CAFB_HungerEstimates!AK:AK,,0)</f>
        <v>65603.106954999996</v>
      </c>
      <c r="F56">
        <f t="shared" si="0"/>
        <v>84077.486955</v>
      </c>
      <c r="G56" s="6">
        <f t="shared" si="1"/>
        <v>0.2197304019075626</v>
      </c>
      <c r="H56">
        <f>_xlfn.XLOOKUP(Data[[#This Row],[F15_FI_RATE]],CAFB_HungerEstimates!Y:Y,CAFB_HungerEstimates!Y:Y,,0)</f>
        <v>7.5999999999999998E-2</v>
      </c>
      <c r="I56">
        <f>_xlfn.XLOOKUP(Data[[#This Row],[F15_FI_POP]],CAFB_HungerEstimates!Z:Z,CAFB_HungerEstimates!Z:Z,,0)</f>
        <v>443.14269999999999</v>
      </c>
      <c r="J56">
        <f>_xlfn.XLOOKUP(Data[[#This Row],[F15_LB_NEED]],CAFB_HungerEstimates!AA:AA,CAFB_HungerEstimates!AA:AA,,0)</f>
        <v>93059.967000000004</v>
      </c>
      <c r="K56">
        <f>_xlfn.XLOOKUP(Data[[#This Row],[F15_DISTRIB]],CAFB_HungerEstimates!AC:AC,CAFB_HungerEstimates!AC:AC,,0)</f>
        <v>40225.986754999998</v>
      </c>
      <c r="L56">
        <f>_xlfn.XLOOKUP(Data[[#This Row],[F15_LB_UNME]],CAFB_HungerEstimates!AB:AB,CAFB_HungerEstimates!AB:AB,,0)</f>
        <v>52833.980244999999</v>
      </c>
      <c r="M56" s="6">
        <f t="shared" si="2"/>
        <v>0.43225876874639335</v>
      </c>
      <c r="N56" s="8">
        <f t="shared" si="3"/>
        <v>119.22565856325738</v>
      </c>
      <c r="O56" s="2" t="str">
        <f>IFERROR(_xlfn.XLOOKUP(Data[[#This Row],[STATEFP10]],StateMap[Code],StateMap[State],,0),"UNK")</f>
        <v>MD</v>
      </c>
      <c r="P56" t="str">
        <f>IF(CalcsTable[[#This Row],[State (Label)]]="MD","Maryland",IF(CalcsTable[[#This Row],[State (Label)]]="DC","District of Columbia","Virginia"))</f>
        <v>Maryland</v>
      </c>
    </row>
    <row r="57" spans="1:16" x14ac:dyDescent="0.25">
      <c r="A57">
        <f>_xlfn.XLOOKUP(Data[[#This Row],[GEOID10]],CAFB_HungerEstimates!D:D,CAFB_HungerEstimates!D:D,,0)</f>
        <v>24031701308</v>
      </c>
      <c r="B57">
        <f>_xlfn.XLOOKUP(Data[[#This Row],[STATEFP10]],CAFB_HungerEstimates!A:A,CAFB_HungerEstimates!A:A,,0)</f>
        <v>24</v>
      </c>
      <c r="C57">
        <f>_xlfn.XLOOKUP(Data[[#This Row],[F14_FI_RATE]],CAFB_HungerEstimates!AJ:AJ,CAFB_HungerEstimates!AJ:AJ,,0)</f>
        <v>8.1</v>
      </c>
      <c r="D57">
        <f>_xlfn.XLOOKUP(Data[[#This Row],[F14_DISTRIB]],CAFB_HungerEstimates!AL:AL,CAFB_HungerEstimates!AL:AL,,0)</f>
        <v>3055.57</v>
      </c>
      <c r="E57">
        <f>_xlfn.XLOOKUP(Data[[#This Row],[F14_LB_UNME]],CAFB_HungerEstimates!AK:AK,CAFB_HungerEstimates!AK:AK,,0)</f>
        <v>47430.114835</v>
      </c>
      <c r="F57">
        <f t="shared" si="0"/>
        <v>50485.684835</v>
      </c>
      <c r="G57" s="6">
        <f t="shared" si="1"/>
        <v>6.0523493144371054E-2</v>
      </c>
      <c r="H57">
        <f>_xlfn.XLOOKUP(Data[[#This Row],[F15_FI_RATE]],CAFB_HungerEstimates!Y:Y,CAFB_HungerEstimates!Y:Y,,0)</f>
        <v>6.2E-2</v>
      </c>
      <c r="I57">
        <f>_xlfn.XLOOKUP(Data[[#This Row],[F15_FI_POP]],CAFB_HungerEstimates!Z:Z,CAFB_HungerEstimates!Z:Z,,0)</f>
        <v>192.57838599999999</v>
      </c>
      <c r="J57">
        <f>_xlfn.XLOOKUP(Data[[#This Row],[F15_LB_NEED]],CAFB_HungerEstimates!AA:AA,CAFB_HungerEstimates!AA:AA,,0)</f>
        <v>40441.461060000001</v>
      </c>
      <c r="K57">
        <f>_xlfn.XLOOKUP(Data[[#This Row],[F15_DISTRIB]],CAFB_HungerEstimates!AC:AC,CAFB_HungerEstimates!AC:AC,,0)</f>
        <v>5838.6410729999998</v>
      </c>
      <c r="L57">
        <f>_xlfn.XLOOKUP(Data[[#This Row],[F15_LB_UNME]],CAFB_HungerEstimates!AB:AB,CAFB_HungerEstimates!AB:AB,,0)</f>
        <v>34602.819987000003</v>
      </c>
      <c r="M57" s="6">
        <f t="shared" si="2"/>
        <v>0.14437265420103493</v>
      </c>
      <c r="N57" s="8">
        <f t="shared" si="3"/>
        <v>179.68174261778267</v>
      </c>
      <c r="O57" s="2" t="str">
        <f>IFERROR(_xlfn.XLOOKUP(Data[[#This Row],[STATEFP10]],StateMap[Code],StateMap[State],,0),"UNK")</f>
        <v>MD</v>
      </c>
      <c r="P57" t="str">
        <f>IF(CalcsTable[[#This Row],[State (Label)]]="MD","Maryland",IF(CalcsTable[[#This Row],[State (Label)]]="DC","District of Columbia","Virginia"))</f>
        <v>Maryland</v>
      </c>
    </row>
    <row r="58" spans="1:16" x14ac:dyDescent="0.25">
      <c r="A58">
        <f>_xlfn.XLOOKUP(Data[[#This Row],[GEOID10]],CAFB_HungerEstimates!D:D,CAFB_HungerEstimates!D:D,,0)</f>
        <v>24031701408</v>
      </c>
      <c r="B58">
        <f>_xlfn.XLOOKUP(Data[[#This Row],[STATEFP10]],CAFB_HungerEstimates!A:A,CAFB_HungerEstimates!A:A,,0)</f>
        <v>24</v>
      </c>
      <c r="C58">
        <f>_xlfn.XLOOKUP(Data[[#This Row],[F14_FI_RATE]],CAFB_HungerEstimates!AJ:AJ,CAFB_HungerEstimates!AJ:AJ,,0)</f>
        <v>4</v>
      </c>
      <c r="D58">
        <f>_xlfn.XLOOKUP(Data[[#This Row],[F14_DISTRIB]],CAFB_HungerEstimates!AL:AL,CAFB_HungerEstimates!AL:AL,,0)</f>
        <v>2460.62</v>
      </c>
      <c r="E58">
        <f>_xlfn.XLOOKUP(Data[[#This Row],[F14_LB_UNME]],CAFB_HungerEstimates!AK:AK,CAFB_HungerEstimates!AK:AK,,0)</f>
        <v>51517.778923999998</v>
      </c>
      <c r="F58">
        <f t="shared" si="0"/>
        <v>53978.398924000001</v>
      </c>
      <c r="G58" s="6">
        <f t="shared" si="1"/>
        <v>4.5585272054187463E-2</v>
      </c>
      <c r="H58">
        <f>_xlfn.XLOOKUP(Data[[#This Row],[F15_FI_RATE]],CAFB_HungerEstimates!Y:Y,CAFB_HungerEstimates!Y:Y,,0)</f>
        <v>0.06</v>
      </c>
      <c r="I58">
        <f>_xlfn.XLOOKUP(Data[[#This Row],[F15_FI_POP]],CAFB_HungerEstimates!Z:Z,CAFB_HungerEstimates!Z:Z,,0)</f>
        <v>436.26</v>
      </c>
      <c r="J58">
        <f>_xlfn.XLOOKUP(Data[[#This Row],[F15_LB_NEED]],CAFB_HungerEstimates!AA:AA,CAFB_HungerEstimates!AA:AA,,0)</f>
        <v>91614.6</v>
      </c>
      <c r="K58">
        <f>_xlfn.XLOOKUP(Data[[#This Row],[F15_DISTRIB]],CAFB_HungerEstimates!AC:AC,CAFB_HungerEstimates!AC:AC,,0)</f>
        <v>7721.6187559999998</v>
      </c>
      <c r="L58">
        <f>_xlfn.XLOOKUP(Data[[#This Row],[F15_LB_UNME]],CAFB_HungerEstimates!AB:AB,CAFB_HungerEstimates!AB:AB,,0)</f>
        <v>83892.981243999995</v>
      </c>
      <c r="M58" s="6">
        <f t="shared" si="2"/>
        <v>8.4283714124167977E-2</v>
      </c>
      <c r="N58" s="8">
        <f t="shared" si="3"/>
        <v>192.30042003392472</v>
      </c>
      <c r="O58" s="2" t="str">
        <f>IFERROR(_xlfn.XLOOKUP(Data[[#This Row],[STATEFP10]],StateMap[Code],StateMap[State],,0),"UNK")</f>
        <v>MD</v>
      </c>
      <c r="P58" t="str">
        <f>IF(CalcsTable[[#This Row],[State (Label)]]="MD","Maryland",IF(CalcsTable[[#This Row],[State (Label)]]="DC","District of Columbia","Virginia"))</f>
        <v>Maryland</v>
      </c>
    </row>
    <row r="59" spans="1:16" x14ac:dyDescent="0.25">
      <c r="A59">
        <f>_xlfn.XLOOKUP(Data[[#This Row],[GEOID10]],CAFB_HungerEstimates!D:D,CAFB_HungerEstimates!D:D,,0)</f>
        <v>24031700724</v>
      </c>
      <c r="B59">
        <f>_xlfn.XLOOKUP(Data[[#This Row],[STATEFP10]],CAFB_HungerEstimates!A:A,CAFB_HungerEstimates!A:A,,0)</f>
        <v>24</v>
      </c>
      <c r="C59">
        <f>_xlfn.XLOOKUP(Data[[#This Row],[F14_FI_RATE]],CAFB_HungerEstimates!AJ:AJ,CAFB_HungerEstimates!AJ:AJ,,0)</f>
        <v>18.899999999999999</v>
      </c>
      <c r="D59">
        <f>_xlfn.XLOOKUP(Data[[#This Row],[F14_DISTRIB]],CAFB_HungerEstimates!AL:AL,CAFB_HungerEstimates!AL:AL,,0)</f>
        <v>32130.66</v>
      </c>
      <c r="E59">
        <f>_xlfn.XLOOKUP(Data[[#This Row],[F14_LB_UNME]],CAFB_HungerEstimates!AK:AK,CAFB_HungerEstimates!AK:AK,,0)</f>
        <v>99560.759955000001</v>
      </c>
      <c r="F59">
        <f t="shared" si="0"/>
        <v>131691.41995499999</v>
      </c>
      <c r="G59" s="6">
        <f t="shared" si="1"/>
        <v>0.24398446011880884</v>
      </c>
      <c r="H59">
        <f>_xlfn.XLOOKUP(Data[[#This Row],[F15_FI_RATE]],CAFB_HungerEstimates!Y:Y,CAFB_HungerEstimates!Y:Y,,0)</f>
        <v>0.184</v>
      </c>
      <c r="I59">
        <f>_xlfn.XLOOKUP(Data[[#This Row],[F15_FI_POP]],CAFB_HungerEstimates!Z:Z,CAFB_HungerEstimates!Z:Z,,0)</f>
        <v>599.15055199999995</v>
      </c>
      <c r="J59">
        <f>_xlfn.XLOOKUP(Data[[#This Row],[F15_LB_NEED]],CAFB_HungerEstimates!AA:AA,CAFB_HungerEstimates!AA:AA,,0)</f>
        <v>125821.61592</v>
      </c>
      <c r="K59">
        <f>_xlfn.XLOOKUP(Data[[#This Row],[F15_DISTRIB]],CAFB_HungerEstimates!AC:AC,CAFB_HungerEstimates!AC:AC,,0)</f>
        <v>52111.029263999997</v>
      </c>
      <c r="L59">
        <f>_xlfn.XLOOKUP(Data[[#This Row],[F15_LB_UNME]],CAFB_HungerEstimates!AB:AB,CAFB_HungerEstimates!AB:AB,,0)</f>
        <v>73710.586655999999</v>
      </c>
      <c r="M59" s="6">
        <f t="shared" si="2"/>
        <v>0.41416595139847256</v>
      </c>
      <c r="N59" s="8">
        <f t="shared" si="3"/>
        <v>123.02515020632077</v>
      </c>
      <c r="O59" s="2" t="str">
        <f>IFERROR(_xlfn.XLOOKUP(Data[[#This Row],[STATEFP10]],StateMap[Code],StateMap[State],,0),"UNK")</f>
        <v>MD</v>
      </c>
      <c r="P59" t="str">
        <f>IF(CalcsTable[[#This Row],[State (Label)]]="MD","Maryland",IF(CalcsTable[[#This Row],[State (Label)]]="DC","District of Columbia","Virginia"))</f>
        <v>Maryland</v>
      </c>
    </row>
    <row r="60" spans="1:16" x14ac:dyDescent="0.25">
      <c r="A60">
        <f>_xlfn.XLOOKUP(Data[[#This Row],[GEOID10]],CAFB_HungerEstimates!D:D,CAFB_HungerEstimates!D:D,,0)</f>
        <v>24031701212</v>
      </c>
      <c r="B60">
        <f>_xlfn.XLOOKUP(Data[[#This Row],[STATEFP10]],CAFB_HungerEstimates!A:A,CAFB_HungerEstimates!A:A,,0)</f>
        <v>24</v>
      </c>
      <c r="C60">
        <f>_xlfn.XLOOKUP(Data[[#This Row],[F14_FI_RATE]],CAFB_HungerEstimates!AJ:AJ,CAFB_HungerEstimates!AJ:AJ,,0)</f>
        <v>1.7</v>
      </c>
      <c r="D60">
        <f>_xlfn.XLOOKUP(Data[[#This Row],[F14_DISTRIB]],CAFB_HungerEstimates!AL:AL,CAFB_HungerEstimates!AL:AL,,0)</f>
        <v>1680.95</v>
      </c>
      <c r="E60">
        <f>_xlfn.XLOOKUP(Data[[#This Row],[F14_LB_UNME]],CAFB_HungerEstimates!AK:AK,CAFB_HungerEstimates!AK:AK,,0)</f>
        <v>7783.1226820000002</v>
      </c>
      <c r="F60">
        <f t="shared" si="0"/>
        <v>9464.072682</v>
      </c>
      <c r="G60" s="6">
        <f t="shared" si="1"/>
        <v>0.17761380924272155</v>
      </c>
      <c r="H60">
        <f>_xlfn.XLOOKUP(Data[[#This Row],[F15_FI_RATE]],CAFB_HungerEstimates!Y:Y,CAFB_HungerEstimates!Y:Y,,0)</f>
        <v>2.8000000000000001E-2</v>
      </c>
      <c r="I60">
        <f>_xlfn.XLOOKUP(Data[[#This Row],[F15_FI_POP]],CAFB_HungerEstimates!Z:Z,CAFB_HungerEstimates!Z:Z,,0)</f>
        <v>75.599999999999994</v>
      </c>
      <c r="J60">
        <f>_xlfn.XLOOKUP(Data[[#This Row],[F15_LB_NEED]],CAFB_HungerEstimates!AA:AA,CAFB_HungerEstimates!AA:AA,,0)</f>
        <v>15876</v>
      </c>
      <c r="K60">
        <f>_xlfn.XLOOKUP(Data[[#This Row],[F15_DISTRIB]],CAFB_HungerEstimates!AC:AC,CAFB_HungerEstimates!AC:AC,,0)</f>
        <v>6608.9854910000004</v>
      </c>
      <c r="L60">
        <f>_xlfn.XLOOKUP(Data[[#This Row],[F15_LB_UNME]],CAFB_HungerEstimates!AB:AB,CAFB_HungerEstimates!AB:AB,,0)</f>
        <v>9267.0145090000005</v>
      </c>
      <c r="M60" s="6">
        <f t="shared" si="2"/>
        <v>0.41628782382212148</v>
      </c>
      <c r="N60" s="8">
        <f t="shared" si="3"/>
        <v>122.57955699735452</v>
      </c>
      <c r="O60" s="2" t="str">
        <f>IFERROR(_xlfn.XLOOKUP(Data[[#This Row],[STATEFP10]],StateMap[Code],StateMap[State],,0),"UNK")</f>
        <v>MD</v>
      </c>
      <c r="P60" t="str">
        <f>IF(CalcsTable[[#This Row],[State (Label)]]="MD","Maryland",IF(CalcsTable[[#This Row],[State (Label)]]="DC","District of Columbia","Virginia"))</f>
        <v>Maryland</v>
      </c>
    </row>
    <row r="61" spans="1:16" x14ac:dyDescent="0.25">
      <c r="A61">
        <f>_xlfn.XLOOKUP(Data[[#This Row],[GEOID10]],CAFB_HungerEstimates!D:D,CAFB_HungerEstimates!D:D,,0)</f>
        <v>24031700822</v>
      </c>
      <c r="B61">
        <f>_xlfn.XLOOKUP(Data[[#This Row],[STATEFP10]],CAFB_HungerEstimates!A:A,CAFB_HungerEstimates!A:A,,0)</f>
        <v>24</v>
      </c>
      <c r="C61">
        <f>_xlfn.XLOOKUP(Data[[#This Row],[F14_FI_RATE]],CAFB_HungerEstimates!AJ:AJ,CAFB_HungerEstimates!AJ:AJ,,0)</f>
        <v>10.3</v>
      </c>
      <c r="D61">
        <f>_xlfn.XLOOKUP(Data[[#This Row],[F14_DISTRIB]],CAFB_HungerEstimates!AL:AL,CAFB_HungerEstimates!AL:AL,,0)</f>
        <v>8649.84</v>
      </c>
      <c r="E61">
        <f>_xlfn.XLOOKUP(Data[[#This Row],[F14_LB_UNME]],CAFB_HungerEstimates!AK:AK,CAFB_HungerEstimates!AK:AK,,0)</f>
        <v>27450.631861000002</v>
      </c>
      <c r="F61">
        <f t="shared" si="0"/>
        <v>36100.471860999998</v>
      </c>
      <c r="G61" s="6">
        <f t="shared" si="1"/>
        <v>0.23960462437458002</v>
      </c>
      <c r="H61">
        <f>_xlfn.XLOOKUP(Data[[#This Row],[F15_FI_RATE]],CAFB_HungerEstimates!Y:Y,CAFB_HungerEstimates!Y:Y,,0)</f>
        <v>9.8000000000000004E-2</v>
      </c>
      <c r="I61">
        <f>_xlfn.XLOOKUP(Data[[#This Row],[F15_FI_POP]],CAFB_HungerEstimates!Z:Z,CAFB_HungerEstimates!Z:Z,,0)</f>
        <v>174.244</v>
      </c>
      <c r="J61">
        <f>_xlfn.XLOOKUP(Data[[#This Row],[F15_LB_NEED]],CAFB_HungerEstimates!AA:AA,CAFB_HungerEstimates!AA:AA,,0)</f>
        <v>36591.24</v>
      </c>
      <c r="K61">
        <f>_xlfn.XLOOKUP(Data[[#This Row],[F15_DISTRIB]],CAFB_HungerEstimates!AC:AC,CAFB_HungerEstimates!AC:AC,,0)</f>
        <v>15226.800867</v>
      </c>
      <c r="L61">
        <f>_xlfn.XLOOKUP(Data[[#This Row],[F15_LB_UNME]],CAFB_HungerEstimates!AB:AB,CAFB_HungerEstimates!AB:AB,,0)</f>
        <v>21364.439133</v>
      </c>
      <c r="M61" s="6">
        <f t="shared" si="2"/>
        <v>0.41613240947833419</v>
      </c>
      <c r="N61" s="8">
        <f t="shared" si="3"/>
        <v>122.61219400954982</v>
      </c>
      <c r="O61" s="2" t="str">
        <f>IFERROR(_xlfn.XLOOKUP(Data[[#This Row],[STATEFP10]],StateMap[Code],StateMap[State],,0),"UNK")</f>
        <v>MD</v>
      </c>
      <c r="P61" t="str">
        <f>IF(CalcsTable[[#This Row],[State (Label)]]="MD","Maryland",IF(CalcsTable[[#This Row],[State (Label)]]="DC","District of Columbia","Virginia"))</f>
        <v>Maryland</v>
      </c>
    </row>
    <row r="62" spans="1:16" x14ac:dyDescent="0.25">
      <c r="A62">
        <f>_xlfn.XLOOKUP(Data[[#This Row],[GEOID10]],CAFB_HungerEstimates!D:D,CAFB_HungerEstimates!D:D,,0)</f>
        <v>24031700829</v>
      </c>
      <c r="B62">
        <f>_xlfn.XLOOKUP(Data[[#This Row],[STATEFP10]],CAFB_HungerEstimates!A:A,CAFB_HungerEstimates!A:A,,0)</f>
        <v>24</v>
      </c>
      <c r="C62">
        <f>_xlfn.XLOOKUP(Data[[#This Row],[F14_FI_RATE]],CAFB_HungerEstimates!AJ:AJ,CAFB_HungerEstimates!AJ:AJ,,0)</f>
        <v>3.5</v>
      </c>
      <c r="D62">
        <f>_xlfn.XLOOKUP(Data[[#This Row],[F14_DISTRIB]],CAFB_HungerEstimates!AL:AL,CAFB_HungerEstimates!AL:AL,,0)</f>
        <v>5333.53</v>
      </c>
      <c r="E62">
        <f>_xlfn.XLOOKUP(Data[[#This Row],[F14_LB_UNME]],CAFB_HungerEstimates!AK:AK,CAFB_HungerEstimates!AK:AK,,0)</f>
        <v>16282.815622</v>
      </c>
      <c r="F62">
        <f t="shared" si="0"/>
        <v>21616.345622000001</v>
      </c>
      <c r="G62" s="6">
        <f t="shared" si="1"/>
        <v>0.24673596977334633</v>
      </c>
      <c r="H62">
        <f>_xlfn.XLOOKUP(Data[[#This Row],[F15_FI_RATE]],CAFB_HungerEstimates!Y:Y,CAFB_HungerEstimates!Y:Y,,0)</f>
        <v>2.5000000000000001E-2</v>
      </c>
      <c r="I62">
        <f>_xlfn.XLOOKUP(Data[[#This Row],[F15_FI_POP]],CAFB_HungerEstimates!Z:Z,CAFB_HungerEstimates!Z:Z,,0)</f>
        <v>75.674999999999997</v>
      </c>
      <c r="J62">
        <f>_xlfn.XLOOKUP(Data[[#This Row],[F15_LB_NEED]],CAFB_HungerEstimates!AA:AA,CAFB_HungerEstimates!AA:AA,,0)</f>
        <v>15891.75</v>
      </c>
      <c r="K62">
        <f>_xlfn.XLOOKUP(Data[[#This Row],[F15_DISTRIB]],CAFB_HungerEstimates!AC:AC,CAFB_HungerEstimates!AC:AC,,0)</f>
        <v>6836.9185049999996</v>
      </c>
      <c r="L62">
        <f>_xlfn.XLOOKUP(Data[[#This Row],[F15_LB_UNME]],CAFB_HungerEstimates!AB:AB,CAFB_HungerEstimates!AB:AB,,0)</f>
        <v>9054.8314950000004</v>
      </c>
      <c r="M62" s="6">
        <f t="shared" si="2"/>
        <v>0.4302181009014111</v>
      </c>
      <c r="N62" s="8">
        <f t="shared" si="3"/>
        <v>119.65419881070368</v>
      </c>
      <c r="O62" s="2" t="str">
        <f>IFERROR(_xlfn.XLOOKUP(Data[[#This Row],[STATEFP10]],StateMap[Code],StateMap[State],,0),"UNK")</f>
        <v>MD</v>
      </c>
      <c r="P62" t="str">
        <f>IF(CalcsTable[[#This Row],[State (Label)]]="MD","Maryland",IF(CalcsTable[[#This Row],[State (Label)]]="DC","District of Columbia","Virginia"))</f>
        <v>Maryland</v>
      </c>
    </row>
    <row r="63" spans="1:16" x14ac:dyDescent="0.25">
      <c r="A63">
        <f>_xlfn.XLOOKUP(Data[[#This Row],[GEOID10]],CAFB_HungerEstimates!D:D,CAFB_HungerEstimates!D:D,,0)</f>
        <v>24031700717</v>
      </c>
      <c r="B63">
        <f>_xlfn.XLOOKUP(Data[[#This Row],[STATEFP10]],CAFB_HungerEstimates!A:A,CAFB_HungerEstimates!A:A,,0)</f>
        <v>24</v>
      </c>
      <c r="C63">
        <f>_xlfn.XLOOKUP(Data[[#This Row],[F14_FI_RATE]],CAFB_HungerEstimates!AJ:AJ,CAFB_HungerEstimates!AJ:AJ,,0)</f>
        <v>9.9</v>
      </c>
      <c r="D63">
        <f>_xlfn.XLOOKUP(Data[[#This Row],[F14_DISTRIB]],CAFB_HungerEstimates!AL:AL,CAFB_HungerEstimates!AL:AL,,0)</f>
        <v>27696.41</v>
      </c>
      <c r="E63">
        <f>_xlfn.XLOOKUP(Data[[#This Row],[F14_LB_UNME]],CAFB_HungerEstimates!AK:AK,CAFB_HungerEstimates!AK:AK,,0)</f>
        <v>88582.057486000005</v>
      </c>
      <c r="F63">
        <f t="shared" si="0"/>
        <v>116278.46748600001</v>
      </c>
      <c r="G63" s="6">
        <f t="shared" si="1"/>
        <v>0.23819035973564634</v>
      </c>
      <c r="H63">
        <f>_xlfn.XLOOKUP(Data[[#This Row],[F15_FI_RATE]],CAFB_HungerEstimates!Y:Y,CAFB_HungerEstimates!Y:Y,,0)</f>
        <v>8.7999999999999995E-2</v>
      </c>
      <c r="I63">
        <f>_xlfn.XLOOKUP(Data[[#This Row],[F15_FI_POP]],CAFB_HungerEstimates!Z:Z,CAFB_HungerEstimates!Z:Z,,0)</f>
        <v>505.47199999999998</v>
      </c>
      <c r="J63">
        <f>_xlfn.XLOOKUP(Data[[#This Row],[F15_LB_NEED]],CAFB_HungerEstimates!AA:AA,CAFB_HungerEstimates!AA:AA,,0)</f>
        <v>106149.12</v>
      </c>
      <c r="K63">
        <f>_xlfn.XLOOKUP(Data[[#This Row],[F15_DISTRIB]],CAFB_HungerEstimates!AC:AC,CAFB_HungerEstimates!AC:AC,,0)</f>
        <v>43877.781999999999</v>
      </c>
      <c r="L63">
        <f>_xlfn.XLOOKUP(Data[[#This Row],[F15_LB_UNME]],CAFB_HungerEstimates!AB:AB,CAFB_HungerEstimates!AB:AB,,0)</f>
        <v>62271.338000000003</v>
      </c>
      <c r="M63" s="6">
        <f t="shared" si="2"/>
        <v>0.41335982813611644</v>
      </c>
      <c r="N63" s="8">
        <f t="shared" si="3"/>
        <v>123.19443609141555</v>
      </c>
      <c r="O63" s="2" t="str">
        <f>IFERROR(_xlfn.XLOOKUP(Data[[#This Row],[STATEFP10]],StateMap[Code],StateMap[State],,0),"UNK")</f>
        <v>MD</v>
      </c>
      <c r="P63" t="str">
        <f>IF(CalcsTable[[#This Row],[State (Label)]]="MD","Maryland",IF(CalcsTable[[#This Row],[State (Label)]]="DC","District of Columbia","Virginia"))</f>
        <v>Maryland</v>
      </c>
    </row>
    <row r="64" spans="1:16" x14ac:dyDescent="0.25">
      <c r="A64">
        <f>_xlfn.XLOOKUP(Data[[#This Row],[GEOID10]],CAFB_HungerEstimates!D:D,CAFB_HungerEstimates!D:D,,0)</f>
        <v>24031700704</v>
      </c>
      <c r="B64">
        <f>_xlfn.XLOOKUP(Data[[#This Row],[STATEFP10]],CAFB_HungerEstimates!A:A,CAFB_HungerEstimates!A:A,,0)</f>
        <v>24</v>
      </c>
      <c r="C64">
        <f>_xlfn.XLOOKUP(Data[[#This Row],[F14_FI_RATE]],CAFB_HungerEstimates!AJ:AJ,CAFB_HungerEstimates!AJ:AJ,,0)</f>
        <v>9.1</v>
      </c>
      <c r="D64">
        <f>_xlfn.XLOOKUP(Data[[#This Row],[F14_DISTRIB]],CAFB_HungerEstimates!AL:AL,CAFB_HungerEstimates!AL:AL,,0)</f>
        <v>13294.64</v>
      </c>
      <c r="E64">
        <f>_xlfn.XLOOKUP(Data[[#This Row],[F14_LB_UNME]],CAFB_HungerEstimates!AK:AK,CAFB_HungerEstimates!AK:AK,,0)</f>
        <v>43710.486793999997</v>
      </c>
      <c r="F64">
        <f t="shared" si="0"/>
        <v>57005.126793999996</v>
      </c>
      <c r="G64" s="6">
        <f t="shared" si="1"/>
        <v>0.23321832171416748</v>
      </c>
      <c r="H64">
        <f>_xlfn.XLOOKUP(Data[[#This Row],[F15_FI_RATE]],CAFB_HungerEstimates!Y:Y,CAFB_HungerEstimates!Y:Y,,0)</f>
        <v>9.1999999999999998E-2</v>
      </c>
      <c r="I64">
        <f>_xlfn.XLOOKUP(Data[[#This Row],[F15_FI_POP]],CAFB_HungerEstimates!Z:Z,CAFB_HungerEstimates!Z:Z,,0)</f>
        <v>265.12118400000003</v>
      </c>
      <c r="J64">
        <f>_xlfn.XLOOKUP(Data[[#This Row],[F15_LB_NEED]],CAFB_HungerEstimates!AA:AA,CAFB_HungerEstimates!AA:AA,,0)</f>
        <v>55675.448640000002</v>
      </c>
      <c r="K64">
        <f>_xlfn.XLOOKUP(Data[[#This Row],[F15_DISTRIB]],CAFB_HungerEstimates!AC:AC,CAFB_HungerEstimates!AC:AC,,0)</f>
        <v>23893.269916000001</v>
      </c>
      <c r="L64">
        <f>_xlfn.XLOOKUP(Data[[#This Row],[F15_LB_UNME]],CAFB_HungerEstimates!AB:AB,CAFB_HungerEstimates!AB:AB,,0)</f>
        <v>31782.178724000001</v>
      </c>
      <c r="M64" s="6">
        <f t="shared" si="2"/>
        <v>0.42915271452045184</v>
      </c>
      <c r="N64" s="8">
        <f t="shared" si="3"/>
        <v>119.8779299507051</v>
      </c>
      <c r="O64" s="2" t="str">
        <f>IFERROR(_xlfn.XLOOKUP(Data[[#This Row],[STATEFP10]],StateMap[Code],StateMap[State],,0),"UNK")</f>
        <v>MD</v>
      </c>
      <c r="P64" t="str">
        <f>IF(CalcsTable[[#This Row],[State (Label)]]="MD","Maryland",IF(CalcsTable[[#This Row],[State (Label)]]="DC","District of Columbia","Virginia"))</f>
        <v>Maryland</v>
      </c>
    </row>
    <row r="65" spans="1:16" x14ac:dyDescent="0.25">
      <c r="A65">
        <f>_xlfn.XLOOKUP(Data[[#This Row],[GEOID10]],CAFB_HungerEstimates!D:D,CAFB_HungerEstimates!D:D,,0)</f>
        <v>24031700823</v>
      </c>
      <c r="B65">
        <f>_xlfn.XLOOKUP(Data[[#This Row],[STATEFP10]],CAFB_HungerEstimates!A:A,CAFB_HungerEstimates!A:A,,0)</f>
        <v>24</v>
      </c>
      <c r="C65">
        <f>_xlfn.XLOOKUP(Data[[#This Row],[F14_FI_RATE]],CAFB_HungerEstimates!AJ:AJ,CAFB_HungerEstimates!AJ:AJ,,0)</f>
        <v>3.3</v>
      </c>
      <c r="D65">
        <f>_xlfn.XLOOKUP(Data[[#This Row],[F14_DISTRIB]],CAFB_HungerEstimates!AL:AL,CAFB_HungerEstimates!AL:AL,,0)</f>
        <v>5626.49</v>
      </c>
      <c r="E65">
        <f>_xlfn.XLOOKUP(Data[[#This Row],[F14_LB_UNME]],CAFB_HungerEstimates!AK:AK,CAFB_HungerEstimates!AK:AK,,0)</f>
        <v>17935.512709999999</v>
      </c>
      <c r="F65">
        <f t="shared" si="0"/>
        <v>23562.002710000001</v>
      </c>
      <c r="G65" s="6">
        <f t="shared" si="1"/>
        <v>0.23879506632991129</v>
      </c>
      <c r="H65">
        <f>_xlfn.XLOOKUP(Data[[#This Row],[F15_FI_RATE]],CAFB_HungerEstimates!Y:Y,CAFB_HungerEstimates!Y:Y,,0)</f>
        <v>4.2999999999999997E-2</v>
      </c>
      <c r="I65">
        <f>_xlfn.XLOOKUP(Data[[#This Row],[F15_FI_POP]],CAFB_HungerEstimates!Z:Z,CAFB_HungerEstimates!Z:Z,,0)</f>
        <v>142.60145900000001</v>
      </c>
      <c r="J65">
        <f>_xlfn.XLOOKUP(Data[[#This Row],[F15_LB_NEED]],CAFB_HungerEstimates!AA:AA,CAFB_HungerEstimates!AA:AA,,0)</f>
        <v>29946.306390000002</v>
      </c>
      <c r="K65">
        <f>_xlfn.XLOOKUP(Data[[#This Row],[F15_DISTRIB]],CAFB_HungerEstimates!AC:AC,CAFB_HungerEstimates!AC:AC,,0)</f>
        <v>12745.181721999999</v>
      </c>
      <c r="L65">
        <f>_xlfn.XLOOKUP(Data[[#This Row],[F15_LB_UNME]],CAFB_HungerEstimates!AB:AB,CAFB_HungerEstimates!AB:AB,,0)</f>
        <v>17201.124668</v>
      </c>
      <c r="M65" s="6">
        <f t="shared" si="2"/>
        <v>0.42560112609600526</v>
      </c>
      <c r="N65" s="8">
        <f t="shared" si="3"/>
        <v>120.62376351983887</v>
      </c>
      <c r="O65" s="2" t="str">
        <f>IFERROR(_xlfn.XLOOKUP(Data[[#This Row],[STATEFP10]],StateMap[Code],StateMap[State],,0),"UNK")</f>
        <v>MD</v>
      </c>
      <c r="P65" t="str">
        <f>IF(CalcsTable[[#This Row],[State (Label)]]="MD","Maryland",IF(CalcsTable[[#This Row],[State (Label)]]="DC","District of Columbia","Virginia"))</f>
        <v>Maryland</v>
      </c>
    </row>
    <row r="66" spans="1:16" x14ac:dyDescent="0.25">
      <c r="A66">
        <f>_xlfn.XLOOKUP(Data[[#This Row],[GEOID10]],CAFB_HungerEstimates!D:D,CAFB_HungerEstimates!D:D,,0)</f>
        <v>24031700604</v>
      </c>
      <c r="B66">
        <f>_xlfn.XLOOKUP(Data[[#This Row],[STATEFP10]],CAFB_HungerEstimates!A:A,CAFB_HungerEstimates!A:A,,0)</f>
        <v>24</v>
      </c>
      <c r="C66">
        <f>_xlfn.XLOOKUP(Data[[#This Row],[F14_FI_RATE]],CAFB_HungerEstimates!AJ:AJ,CAFB_HungerEstimates!AJ:AJ,,0)</f>
        <v>2.5</v>
      </c>
      <c r="D66">
        <f>_xlfn.XLOOKUP(Data[[#This Row],[F14_DISTRIB]],CAFB_HungerEstimates!AL:AL,CAFB_HungerEstimates!AL:AL,,0)</f>
        <v>4230.53</v>
      </c>
      <c r="E66">
        <f>_xlfn.XLOOKUP(Data[[#This Row],[F14_LB_UNME]],CAFB_HungerEstimates!AK:AK,CAFB_HungerEstimates!AK:AK,,0)</f>
        <v>31128.224639</v>
      </c>
      <c r="F66">
        <f t="shared" si="0"/>
        <v>35358.754638999999</v>
      </c>
      <c r="G66" s="6">
        <f t="shared" si="1"/>
        <v>0.11964589938735597</v>
      </c>
      <c r="H66">
        <f>_xlfn.XLOOKUP(Data[[#This Row],[F15_FI_RATE]],CAFB_HungerEstimates!Y:Y,CAFB_HungerEstimates!Y:Y,,0)</f>
        <v>3.9E-2</v>
      </c>
      <c r="I66">
        <f>_xlfn.XLOOKUP(Data[[#This Row],[F15_FI_POP]],CAFB_HungerEstimates!Z:Z,CAFB_HungerEstimates!Z:Z,,0)</f>
        <v>273.93599999999998</v>
      </c>
      <c r="J66">
        <f>_xlfn.XLOOKUP(Data[[#This Row],[F15_LB_NEED]],CAFB_HungerEstimates!AA:AA,CAFB_HungerEstimates!AA:AA,,0)</f>
        <v>57526.559999999998</v>
      </c>
      <c r="K66">
        <f>_xlfn.XLOOKUP(Data[[#This Row],[F15_DISTRIB]],CAFB_HungerEstimates!AC:AC,CAFB_HungerEstimates!AC:AC,,0)</f>
        <v>426.94748399999997</v>
      </c>
      <c r="L66">
        <f>_xlfn.XLOOKUP(Data[[#This Row],[F15_LB_UNME]],CAFB_HungerEstimates!AB:AB,CAFB_HungerEstimates!AB:AB,,0)</f>
        <v>57099.612516000001</v>
      </c>
      <c r="M66" s="6">
        <f t="shared" si="2"/>
        <v>7.4217454337613788E-3</v>
      </c>
      <c r="N66" s="8">
        <f t="shared" si="3"/>
        <v>208.44143345891013</v>
      </c>
      <c r="O66" s="2" t="str">
        <f>IFERROR(_xlfn.XLOOKUP(Data[[#This Row],[STATEFP10]],StateMap[Code],StateMap[State],,0),"UNK")</f>
        <v>MD</v>
      </c>
      <c r="P66" t="str">
        <f>IF(CalcsTable[[#This Row],[State (Label)]]="MD","Maryland",IF(CalcsTable[[#This Row],[State (Label)]]="DC","District of Columbia","Virginia"))</f>
        <v>Maryland</v>
      </c>
    </row>
    <row r="67" spans="1:16" x14ac:dyDescent="0.25">
      <c r="A67">
        <f>_xlfn.XLOOKUP(Data[[#This Row],[GEOID10]],CAFB_HungerEstimates!D:D,CAFB_HungerEstimates!D:D,,0)</f>
        <v>24031701410</v>
      </c>
      <c r="B67">
        <f>_xlfn.XLOOKUP(Data[[#This Row],[STATEFP10]],CAFB_HungerEstimates!A:A,CAFB_HungerEstimates!A:A,,0)</f>
        <v>24</v>
      </c>
      <c r="C67">
        <f>_xlfn.XLOOKUP(Data[[#This Row],[F14_FI_RATE]],CAFB_HungerEstimates!AJ:AJ,CAFB_HungerEstimates!AJ:AJ,,0)</f>
        <v>12.6</v>
      </c>
      <c r="D67">
        <f>_xlfn.XLOOKUP(Data[[#This Row],[F14_DISTRIB]],CAFB_HungerEstimates!AL:AL,CAFB_HungerEstimates!AL:AL,,0)</f>
        <v>15236.27</v>
      </c>
      <c r="E67">
        <f>_xlfn.XLOOKUP(Data[[#This Row],[F14_LB_UNME]],CAFB_HungerEstimates!AK:AK,CAFB_HungerEstimates!AK:AK,,0)</f>
        <v>167999.22704600001</v>
      </c>
      <c r="F67">
        <f t="shared" ref="F67:F130" si="4">IFERROR(D67+E67,0)</f>
        <v>183235.497046</v>
      </c>
      <c r="G67" s="6">
        <f t="shared" ref="G67:G130" si="5">IFERROR(D67/F67,0)</f>
        <v>8.315130117050977E-2</v>
      </c>
      <c r="H67">
        <f>_xlfn.XLOOKUP(Data[[#This Row],[F15_FI_RATE]],CAFB_HungerEstimates!Y:Y,CAFB_HungerEstimates!Y:Y,,0)</f>
        <v>0.13100000000000001</v>
      </c>
      <c r="I67">
        <f>_xlfn.XLOOKUP(Data[[#This Row],[F15_FI_POP]],CAFB_HungerEstimates!Z:Z,CAFB_HungerEstimates!Z:Z,,0)</f>
        <v>927.61099999999999</v>
      </c>
      <c r="J67">
        <f>_xlfn.XLOOKUP(Data[[#This Row],[F15_LB_NEED]],CAFB_HungerEstimates!AA:AA,CAFB_HungerEstimates!AA:AA,,0)</f>
        <v>194798.31</v>
      </c>
      <c r="K67">
        <f>_xlfn.XLOOKUP(Data[[#This Row],[F15_DISTRIB]],CAFB_HungerEstimates!AC:AC,CAFB_HungerEstimates!AC:AC,,0)</f>
        <v>41296.620737999998</v>
      </c>
      <c r="L67">
        <f>_xlfn.XLOOKUP(Data[[#This Row],[F15_LB_UNME]],CAFB_HungerEstimates!AB:AB,CAFB_HungerEstimates!AB:AB,,0)</f>
        <v>153501.689262</v>
      </c>
      <c r="M67" s="6">
        <f t="shared" ref="M67:M130" si="6">IFERROR(K67/J67,0)</f>
        <v>0.21199681217973604</v>
      </c>
      <c r="N67" s="8">
        <f t="shared" ref="N67:N130" si="7">IFERROR(L67/I67,0)</f>
        <v>165.48066944225542</v>
      </c>
      <c r="O67" s="2" t="str">
        <f>IFERROR(_xlfn.XLOOKUP(Data[[#This Row],[STATEFP10]],StateMap[Code],StateMap[State],,0),"UNK")</f>
        <v>MD</v>
      </c>
      <c r="P67" t="str">
        <f>IF(CalcsTable[[#This Row],[State (Label)]]="MD","Maryland",IF(CalcsTable[[#This Row],[State (Label)]]="DC","District of Columbia","Virginia"))</f>
        <v>Maryland</v>
      </c>
    </row>
    <row r="68" spans="1:16" x14ac:dyDescent="0.25">
      <c r="A68">
        <f>_xlfn.XLOOKUP(Data[[#This Row],[GEOID10]],CAFB_HungerEstimates!D:D,CAFB_HungerEstimates!D:D,,0)</f>
        <v>24031700816</v>
      </c>
      <c r="B68">
        <f>_xlfn.XLOOKUP(Data[[#This Row],[STATEFP10]],CAFB_HungerEstimates!A:A,CAFB_HungerEstimates!A:A,,0)</f>
        <v>24</v>
      </c>
      <c r="C68">
        <f>_xlfn.XLOOKUP(Data[[#This Row],[F14_FI_RATE]],CAFB_HungerEstimates!AJ:AJ,CAFB_HungerEstimates!AJ:AJ,,0)</f>
        <v>11.2</v>
      </c>
      <c r="D68">
        <f>_xlfn.XLOOKUP(Data[[#This Row],[F14_DISTRIB]],CAFB_HungerEstimates!AL:AL,CAFB_HungerEstimates!AL:AL,,0)</f>
        <v>42753.82</v>
      </c>
      <c r="E68">
        <f>_xlfn.XLOOKUP(Data[[#This Row],[F14_LB_UNME]],CAFB_HungerEstimates!AK:AK,CAFB_HungerEstimates!AK:AK,,0)</f>
        <v>139831.944732</v>
      </c>
      <c r="F68">
        <f t="shared" si="4"/>
        <v>182585.76473200001</v>
      </c>
      <c r="G68" s="6">
        <f t="shared" si="5"/>
        <v>0.23415746601469287</v>
      </c>
      <c r="H68">
        <f>_xlfn.XLOOKUP(Data[[#This Row],[F15_FI_RATE]],CAFB_HungerEstimates!Y:Y,CAFB_HungerEstimates!Y:Y,,0)</f>
        <v>9.9000000000000005E-2</v>
      </c>
      <c r="I68">
        <f>_xlfn.XLOOKUP(Data[[#This Row],[F15_FI_POP]],CAFB_HungerEstimates!Z:Z,CAFB_HungerEstimates!Z:Z,,0)</f>
        <v>801.702</v>
      </c>
      <c r="J68">
        <f>_xlfn.XLOOKUP(Data[[#This Row],[F15_LB_NEED]],CAFB_HungerEstimates!AA:AA,CAFB_HungerEstimates!AA:AA,,0)</f>
        <v>168357.42</v>
      </c>
      <c r="K68">
        <f>_xlfn.XLOOKUP(Data[[#This Row],[F15_DISTRIB]],CAFB_HungerEstimates!AC:AC,CAFB_HungerEstimates!AC:AC,,0)</f>
        <v>69962.174398999996</v>
      </c>
      <c r="L68">
        <f>_xlfn.XLOOKUP(Data[[#This Row],[F15_LB_UNME]],CAFB_HungerEstimates!AB:AB,CAFB_HungerEstimates!AB:AB,,0)</f>
        <v>98395.245601000002</v>
      </c>
      <c r="M68" s="6">
        <f t="shared" si="6"/>
        <v>0.41555741587748252</v>
      </c>
      <c r="N68" s="8">
        <f t="shared" si="7"/>
        <v>122.73294266572867</v>
      </c>
      <c r="O68" s="2" t="str">
        <f>IFERROR(_xlfn.XLOOKUP(Data[[#This Row],[STATEFP10]],StateMap[Code],StateMap[State],,0),"UNK")</f>
        <v>MD</v>
      </c>
      <c r="P68" t="str">
        <f>IF(CalcsTable[[#This Row],[State (Label)]]="MD","Maryland",IF(CalcsTable[[#This Row],[State (Label)]]="DC","District of Columbia","Virginia"))</f>
        <v>Maryland</v>
      </c>
    </row>
    <row r="69" spans="1:16" x14ac:dyDescent="0.25">
      <c r="A69">
        <f>_xlfn.XLOOKUP(Data[[#This Row],[GEOID10]],CAFB_HungerEstimates!D:D,CAFB_HungerEstimates!D:D,,0)</f>
        <v>24033800203</v>
      </c>
      <c r="B69">
        <f>_xlfn.XLOOKUP(Data[[#This Row],[STATEFP10]],CAFB_HungerEstimates!A:A,CAFB_HungerEstimates!A:A,,0)</f>
        <v>24</v>
      </c>
      <c r="C69">
        <f>_xlfn.XLOOKUP(Data[[#This Row],[F14_FI_RATE]],CAFB_HungerEstimates!AJ:AJ,CAFB_HungerEstimates!AJ:AJ,,0)</f>
        <v>2.5</v>
      </c>
      <c r="D69">
        <f>_xlfn.XLOOKUP(Data[[#This Row],[F14_DISTRIB]],CAFB_HungerEstimates!AL:AL,CAFB_HungerEstimates!AL:AL,,0)</f>
        <v>3113.24</v>
      </c>
      <c r="E69">
        <f>_xlfn.XLOOKUP(Data[[#This Row],[F14_LB_UNME]],CAFB_HungerEstimates!AK:AK,CAFB_HungerEstimates!AK:AK,,0)</f>
        <v>20700.762716000001</v>
      </c>
      <c r="F69">
        <f t="shared" si="4"/>
        <v>23814.002716000003</v>
      </c>
      <c r="G69" s="6">
        <f t="shared" si="5"/>
        <v>0.13073148756753503</v>
      </c>
      <c r="H69">
        <f>_xlfn.XLOOKUP(Data[[#This Row],[F15_FI_RATE]],CAFB_HungerEstimates!Y:Y,CAFB_HungerEstimates!Y:Y,,0)</f>
        <v>3.2000000000000001E-2</v>
      </c>
      <c r="I69">
        <f>_xlfn.XLOOKUP(Data[[#This Row],[F15_FI_POP]],CAFB_HungerEstimates!Z:Z,CAFB_HungerEstimates!Z:Z,,0)</f>
        <v>147.750912</v>
      </c>
      <c r="J69">
        <f>_xlfn.XLOOKUP(Data[[#This Row],[F15_LB_NEED]],CAFB_HungerEstimates!AA:AA,CAFB_HungerEstimates!AA:AA,,0)</f>
        <v>31027.69152</v>
      </c>
      <c r="K69">
        <f>_xlfn.XLOOKUP(Data[[#This Row],[F15_DISTRIB]],CAFB_HungerEstimates!AC:AC,CAFB_HungerEstimates!AC:AC,,0)</f>
        <v>6754.4077699999998</v>
      </c>
      <c r="L69">
        <f>_xlfn.XLOOKUP(Data[[#This Row],[F15_LB_UNME]],CAFB_HungerEstimates!AB:AB,CAFB_HungerEstimates!AB:AB,,0)</f>
        <v>24273.283749999999</v>
      </c>
      <c r="M69" s="6">
        <f t="shared" si="6"/>
        <v>0.21768966491258965</v>
      </c>
      <c r="N69" s="8">
        <f t="shared" si="7"/>
        <v>164.28517036835615</v>
      </c>
      <c r="O69" s="2" t="str">
        <f>IFERROR(_xlfn.XLOOKUP(Data[[#This Row],[STATEFP10]],StateMap[Code],StateMap[State],,0),"UNK")</f>
        <v>MD</v>
      </c>
      <c r="P69" t="str">
        <f>IF(CalcsTable[[#This Row],[State (Label)]]="MD","Maryland",IF(CalcsTable[[#This Row],[State (Label)]]="DC","District of Columbia","Virginia"))</f>
        <v>Maryland</v>
      </c>
    </row>
    <row r="70" spans="1:16" x14ac:dyDescent="0.25">
      <c r="A70">
        <f>_xlfn.XLOOKUP(Data[[#This Row],[GEOID10]],CAFB_HungerEstimates!D:D,CAFB_HungerEstimates!D:D,,0)</f>
        <v>24031700826</v>
      </c>
      <c r="B70">
        <f>_xlfn.XLOOKUP(Data[[#This Row],[STATEFP10]],CAFB_HungerEstimates!A:A,CAFB_HungerEstimates!A:A,,0)</f>
        <v>24</v>
      </c>
      <c r="C70">
        <f>_xlfn.XLOOKUP(Data[[#This Row],[F14_FI_RATE]],CAFB_HungerEstimates!AJ:AJ,CAFB_HungerEstimates!AJ:AJ,,0)</f>
        <v>5</v>
      </c>
      <c r="D70">
        <f>_xlfn.XLOOKUP(Data[[#This Row],[F14_DISTRIB]],CAFB_HungerEstimates!AL:AL,CAFB_HungerEstimates!AL:AL,,0)</f>
        <v>14777.25</v>
      </c>
      <c r="E70">
        <f>_xlfn.XLOOKUP(Data[[#This Row],[F14_LB_UNME]],CAFB_HungerEstimates!AK:AK,CAFB_HungerEstimates!AK:AK,,0)</f>
        <v>47718.750900999999</v>
      </c>
      <c r="F70">
        <f t="shared" si="4"/>
        <v>62496.000900999999</v>
      </c>
      <c r="G70" s="6">
        <f t="shared" si="5"/>
        <v>0.23645112946360619</v>
      </c>
      <c r="H70">
        <f>_xlfn.XLOOKUP(Data[[#This Row],[F15_FI_RATE]],CAFB_HungerEstimates!Y:Y,CAFB_HungerEstimates!Y:Y,,0)</f>
        <v>4.5999999999999999E-2</v>
      </c>
      <c r="I70">
        <f>_xlfn.XLOOKUP(Data[[#This Row],[F15_FI_POP]],CAFB_HungerEstimates!Z:Z,CAFB_HungerEstimates!Z:Z,,0)</f>
        <v>263.166</v>
      </c>
      <c r="J70">
        <f>_xlfn.XLOOKUP(Data[[#This Row],[F15_LB_NEED]],CAFB_HungerEstimates!AA:AA,CAFB_HungerEstimates!AA:AA,,0)</f>
        <v>55264.86</v>
      </c>
      <c r="K70">
        <f>_xlfn.XLOOKUP(Data[[#This Row],[F15_DISTRIB]],CAFB_HungerEstimates!AC:AC,CAFB_HungerEstimates!AC:AC,,0)</f>
        <v>22671.725030000001</v>
      </c>
      <c r="L70">
        <f>_xlfn.XLOOKUP(Data[[#This Row],[F15_LB_UNME]],CAFB_HungerEstimates!AB:AB,CAFB_HungerEstimates!AB:AB,,0)</f>
        <v>32593.134969999999</v>
      </c>
      <c r="M70" s="6">
        <f t="shared" si="6"/>
        <v>0.41023762712870349</v>
      </c>
      <c r="N70" s="8">
        <f t="shared" si="7"/>
        <v>123.85009830297227</v>
      </c>
      <c r="O70" s="2" t="str">
        <f>IFERROR(_xlfn.XLOOKUP(Data[[#This Row],[STATEFP10]],StateMap[Code],StateMap[State],,0),"UNK")</f>
        <v>MD</v>
      </c>
      <c r="P70" t="str">
        <f>IF(CalcsTable[[#This Row],[State (Label)]]="MD","Maryland",IF(CalcsTable[[#This Row],[State (Label)]]="DC","District of Columbia","Virginia"))</f>
        <v>Maryland</v>
      </c>
    </row>
    <row r="71" spans="1:16" x14ac:dyDescent="0.25">
      <c r="A71">
        <f>_xlfn.XLOOKUP(Data[[#This Row],[GEOID10]],CAFB_HungerEstimates!D:D,CAFB_HungerEstimates!D:D,,0)</f>
        <v>24031700824</v>
      </c>
      <c r="B71">
        <f>_xlfn.XLOOKUP(Data[[#This Row],[STATEFP10]],CAFB_HungerEstimates!A:A,CAFB_HungerEstimates!A:A,,0)</f>
        <v>24</v>
      </c>
      <c r="C71">
        <f>_xlfn.XLOOKUP(Data[[#This Row],[F14_FI_RATE]],CAFB_HungerEstimates!AJ:AJ,CAFB_HungerEstimates!AJ:AJ,,0)</f>
        <v>1.8</v>
      </c>
      <c r="D71">
        <f>_xlfn.XLOOKUP(Data[[#This Row],[F14_DISTRIB]],CAFB_HungerEstimates!AL:AL,CAFB_HungerEstimates!AL:AL,,0)</f>
        <v>2345.23</v>
      </c>
      <c r="E71">
        <f>_xlfn.XLOOKUP(Data[[#This Row],[F14_LB_UNME]],CAFB_HungerEstimates!AK:AK,CAFB_HungerEstimates!AK:AK,,0)</f>
        <v>9312.2863199999993</v>
      </c>
      <c r="F71">
        <f t="shared" si="4"/>
        <v>11657.516319999999</v>
      </c>
      <c r="G71" s="6">
        <f t="shared" si="5"/>
        <v>0.20117750090355441</v>
      </c>
      <c r="H71">
        <f>_xlfn.XLOOKUP(Data[[#This Row],[F15_FI_RATE]],CAFB_HungerEstimates!Y:Y,CAFB_HungerEstimates!Y:Y,,0)</f>
        <v>3.3000000000000002E-2</v>
      </c>
      <c r="I71">
        <f>_xlfn.XLOOKUP(Data[[#This Row],[F15_FI_POP]],CAFB_HungerEstimates!Z:Z,CAFB_HungerEstimates!Z:Z,,0)</f>
        <v>99.296999999999997</v>
      </c>
      <c r="J71">
        <f>_xlfn.XLOOKUP(Data[[#This Row],[F15_LB_NEED]],CAFB_HungerEstimates!AA:AA,CAFB_HungerEstimates!AA:AA,,0)</f>
        <v>20852.37</v>
      </c>
      <c r="K71">
        <f>_xlfn.XLOOKUP(Data[[#This Row],[F15_DISTRIB]],CAFB_HungerEstimates!AC:AC,CAFB_HungerEstimates!AC:AC,,0)</f>
        <v>8310.5773160000008</v>
      </c>
      <c r="L71">
        <f>_xlfn.XLOOKUP(Data[[#This Row],[F15_LB_UNME]],CAFB_HungerEstimates!AB:AB,CAFB_HungerEstimates!AB:AB,,0)</f>
        <v>12541.792684</v>
      </c>
      <c r="M71" s="6">
        <f t="shared" si="6"/>
        <v>0.39854353802469461</v>
      </c>
      <c r="N71" s="8">
        <f t="shared" si="7"/>
        <v>126.30585701481415</v>
      </c>
      <c r="O71" s="2" t="str">
        <f>IFERROR(_xlfn.XLOOKUP(Data[[#This Row],[STATEFP10]],StateMap[Code],StateMap[State],,0),"UNK")</f>
        <v>MD</v>
      </c>
      <c r="P71" t="str">
        <f>IF(CalcsTable[[#This Row],[State (Label)]]="MD","Maryland",IF(CalcsTable[[#This Row],[State (Label)]]="DC","District of Columbia","Virginia"))</f>
        <v>Maryland</v>
      </c>
    </row>
    <row r="72" spans="1:16" x14ac:dyDescent="0.25">
      <c r="A72">
        <f>_xlfn.XLOOKUP(Data[[#This Row],[GEOID10]],CAFB_HungerEstimates!D:D,CAFB_HungerEstimates!D:D,,0)</f>
        <v>24031701407</v>
      </c>
      <c r="B72">
        <f>_xlfn.XLOOKUP(Data[[#This Row],[STATEFP10]],CAFB_HungerEstimates!A:A,CAFB_HungerEstimates!A:A,,0)</f>
        <v>24</v>
      </c>
      <c r="C72">
        <f>_xlfn.XLOOKUP(Data[[#This Row],[F14_FI_RATE]],CAFB_HungerEstimates!AJ:AJ,CAFB_HungerEstimates!AJ:AJ,,0)</f>
        <v>5.9</v>
      </c>
      <c r="D72">
        <f>_xlfn.XLOOKUP(Data[[#This Row],[F14_DISTRIB]],CAFB_HungerEstimates!AL:AL,CAFB_HungerEstimates!AL:AL,,0)</f>
        <v>7637.86</v>
      </c>
      <c r="E72">
        <f>_xlfn.XLOOKUP(Data[[#This Row],[F14_LB_UNME]],CAFB_HungerEstimates!AK:AK,CAFB_HungerEstimates!AK:AK,,0)</f>
        <v>61238.149955000001</v>
      </c>
      <c r="F72">
        <f t="shared" si="4"/>
        <v>68876.009955000001</v>
      </c>
      <c r="G72" s="6">
        <f t="shared" si="5"/>
        <v>0.11089289296796054</v>
      </c>
      <c r="H72">
        <f>_xlfn.XLOOKUP(Data[[#This Row],[F15_FI_RATE]],CAFB_HungerEstimates!Y:Y,CAFB_HungerEstimates!Y:Y,,0)</f>
        <v>5.8999999999999997E-2</v>
      </c>
      <c r="I72">
        <f>_xlfn.XLOOKUP(Data[[#This Row],[F15_FI_POP]],CAFB_HungerEstimates!Z:Z,CAFB_HungerEstimates!Z:Z,,0)</f>
        <v>336.87253600000003</v>
      </c>
      <c r="J72">
        <f>_xlfn.XLOOKUP(Data[[#This Row],[F15_LB_NEED]],CAFB_HungerEstimates!AA:AA,CAFB_HungerEstimates!AA:AA,,0)</f>
        <v>70743.232560000004</v>
      </c>
      <c r="K72">
        <f>_xlfn.XLOOKUP(Data[[#This Row],[F15_DISTRIB]],CAFB_HungerEstimates!AC:AC,CAFB_HungerEstimates!AC:AC,,0)</f>
        <v>15281.120129000001</v>
      </c>
      <c r="L72">
        <f>_xlfn.XLOOKUP(Data[[#This Row],[F15_LB_UNME]],CAFB_HungerEstimates!AB:AB,CAFB_HungerEstimates!AB:AB,,0)</f>
        <v>55462.112431000001</v>
      </c>
      <c r="M72" s="6">
        <f t="shared" si="6"/>
        <v>0.21600822546579995</v>
      </c>
      <c r="N72" s="8">
        <f t="shared" si="7"/>
        <v>164.638272652182</v>
      </c>
      <c r="O72" s="2" t="str">
        <f>IFERROR(_xlfn.XLOOKUP(Data[[#This Row],[STATEFP10]],StateMap[Code],StateMap[State],,0),"UNK")</f>
        <v>MD</v>
      </c>
      <c r="P72" t="str">
        <f>IF(CalcsTable[[#This Row],[State (Label)]]="MD","Maryland",IF(CalcsTable[[#This Row],[State (Label)]]="DC","District of Columbia","Virginia"))</f>
        <v>Maryland</v>
      </c>
    </row>
    <row r="73" spans="1:16" x14ac:dyDescent="0.25">
      <c r="A73">
        <f>_xlfn.XLOOKUP(Data[[#This Row],[GEOID10]],CAFB_HungerEstimates!D:D,CAFB_HungerEstimates!D:D,,0)</f>
        <v>24031700718</v>
      </c>
      <c r="B73">
        <f>_xlfn.XLOOKUP(Data[[#This Row],[STATEFP10]],CAFB_HungerEstimates!A:A,CAFB_HungerEstimates!A:A,,0)</f>
        <v>24</v>
      </c>
      <c r="C73">
        <f>_xlfn.XLOOKUP(Data[[#This Row],[F14_FI_RATE]],CAFB_HungerEstimates!AJ:AJ,CAFB_HungerEstimates!AJ:AJ,,0)</f>
        <v>8.6999999999999993</v>
      </c>
      <c r="D73">
        <f>_xlfn.XLOOKUP(Data[[#This Row],[F14_DISTRIB]],CAFB_HungerEstimates!AL:AL,CAFB_HungerEstimates!AL:AL,,0)</f>
        <v>19255.47</v>
      </c>
      <c r="E73">
        <f>_xlfn.XLOOKUP(Data[[#This Row],[F14_LB_UNME]],CAFB_HungerEstimates!AK:AK,CAFB_HungerEstimates!AK:AK,,0)</f>
        <v>59122.834595</v>
      </c>
      <c r="F73">
        <f t="shared" si="4"/>
        <v>78378.304594999994</v>
      </c>
      <c r="G73" s="6">
        <f t="shared" si="5"/>
        <v>0.24567346920168479</v>
      </c>
      <c r="H73">
        <f>_xlfn.XLOOKUP(Data[[#This Row],[F15_FI_RATE]],CAFB_HungerEstimates!Y:Y,CAFB_HungerEstimates!Y:Y,,0)</f>
        <v>8.3000000000000004E-2</v>
      </c>
      <c r="I73">
        <f>_xlfn.XLOOKUP(Data[[#This Row],[F15_FI_POP]],CAFB_HungerEstimates!Z:Z,CAFB_HungerEstimates!Z:Z,,0)</f>
        <v>353.01966700000003</v>
      </c>
      <c r="J73">
        <f>_xlfn.XLOOKUP(Data[[#This Row],[F15_LB_NEED]],CAFB_HungerEstimates!AA:AA,CAFB_HungerEstimates!AA:AA,,0)</f>
        <v>74134.130069999999</v>
      </c>
      <c r="K73">
        <f>_xlfn.XLOOKUP(Data[[#This Row],[F15_DISTRIB]],CAFB_HungerEstimates!AC:AC,CAFB_HungerEstimates!AC:AC,,0)</f>
        <v>30908.859842000002</v>
      </c>
      <c r="L73">
        <f>_xlfn.XLOOKUP(Data[[#This Row],[F15_LB_UNME]],CAFB_HungerEstimates!AB:AB,CAFB_HungerEstimates!AB:AB,,0)</f>
        <v>43225.270228000001</v>
      </c>
      <c r="M73" s="6">
        <f t="shared" si="6"/>
        <v>0.41693157811138798</v>
      </c>
      <c r="N73" s="8">
        <f t="shared" si="7"/>
        <v>122.44436859660853</v>
      </c>
      <c r="O73" s="2" t="str">
        <f>IFERROR(_xlfn.XLOOKUP(Data[[#This Row],[STATEFP10]],StateMap[Code],StateMap[State],,0),"UNK")</f>
        <v>MD</v>
      </c>
      <c r="P73" t="str">
        <f>IF(CalcsTable[[#This Row],[State (Label)]]="MD","Maryland",IF(CalcsTable[[#This Row],[State (Label)]]="DC","District of Columbia","Virginia"))</f>
        <v>Maryland</v>
      </c>
    </row>
    <row r="74" spans="1:16" x14ac:dyDescent="0.25">
      <c r="A74">
        <f>_xlfn.XLOOKUP(Data[[#This Row],[GEOID10]],CAFB_HungerEstimates!D:D,CAFB_HungerEstimates!D:D,,0)</f>
        <v>24031701211</v>
      </c>
      <c r="B74">
        <f>_xlfn.XLOOKUP(Data[[#This Row],[STATEFP10]],CAFB_HungerEstimates!A:A,CAFB_HungerEstimates!A:A,,0)</f>
        <v>24</v>
      </c>
      <c r="C74">
        <f>_xlfn.XLOOKUP(Data[[#This Row],[F14_FI_RATE]],CAFB_HungerEstimates!AJ:AJ,CAFB_HungerEstimates!AJ:AJ,,0)</f>
        <v>9.9</v>
      </c>
      <c r="D74">
        <f>_xlfn.XLOOKUP(Data[[#This Row],[F14_DISTRIB]],CAFB_HungerEstimates!AL:AL,CAFB_HungerEstimates!AL:AL,,0)</f>
        <v>33914.71</v>
      </c>
      <c r="E74">
        <f>_xlfn.XLOOKUP(Data[[#This Row],[F14_LB_UNME]],CAFB_HungerEstimates!AK:AK,CAFB_HungerEstimates!AK:AK,,0)</f>
        <v>93943.792125000007</v>
      </c>
      <c r="F74">
        <f t="shared" si="4"/>
        <v>127858.502125</v>
      </c>
      <c r="G74" s="6">
        <f t="shared" si="5"/>
        <v>0.2652518951523733</v>
      </c>
      <c r="H74">
        <f>_xlfn.XLOOKUP(Data[[#This Row],[F15_FI_RATE]],CAFB_HungerEstimates!Y:Y,CAFB_HungerEstimates!Y:Y,,0)</f>
        <v>0.10299999999999999</v>
      </c>
      <c r="I74">
        <f>_xlfn.XLOOKUP(Data[[#This Row],[F15_FI_POP]],CAFB_HungerEstimates!Z:Z,CAFB_HungerEstimates!Z:Z,,0)</f>
        <v>639.42399999999998</v>
      </c>
      <c r="J74">
        <f>_xlfn.XLOOKUP(Data[[#This Row],[F15_LB_NEED]],CAFB_HungerEstimates!AA:AA,CAFB_HungerEstimates!AA:AA,,0)</f>
        <v>134279.04000000001</v>
      </c>
      <c r="K74">
        <f>_xlfn.XLOOKUP(Data[[#This Row],[F15_DISTRIB]],CAFB_HungerEstimates!AC:AC,CAFB_HungerEstimates!AC:AC,,0)</f>
        <v>56022.648200000003</v>
      </c>
      <c r="L74">
        <f>_xlfn.XLOOKUP(Data[[#This Row],[F15_LB_UNME]],CAFB_HungerEstimates!AB:AB,CAFB_HungerEstimates!AB:AB,,0)</f>
        <v>78256.391799999998</v>
      </c>
      <c r="M74" s="6">
        <f t="shared" si="6"/>
        <v>0.41721066966221981</v>
      </c>
      <c r="N74" s="8">
        <f t="shared" si="7"/>
        <v>122.38575937093384</v>
      </c>
      <c r="O74" s="2" t="str">
        <f>IFERROR(_xlfn.XLOOKUP(Data[[#This Row],[STATEFP10]],StateMap[Code],StateMap[State],,0),"UNK")</f>
        <v>MD</v>
      </c>
      <c r="P74" t="str">
        <f>IF(CalcsTable[[#This Row],[State (Label)]]="MD","Maryland",IF(CalcsTable[[#This Row],[State (Label)]]="DC","District of Columbia","Virginia"))</f>
        <v>Maryland</v>
      </c>
    </row>
    <row r="75" spans="1:16" x14ac:dyDescent="0.25">
      <c r="A75">
        <f>_xlfn.XLOOKUP(Data[[#This Row],[GEOID10]],CAFB_HungerEstimates!D:D,CAFB_HungerEstimates!D:D,,0)</f>
        <v>24031700817</v>
      </c>
      <c r="B75">
        <f>_xlfn.XLOOKUP(Data[[#This Row],[STATEFP10]],CAFB_HungerEstimates!A:A,CAFB_HungerEstimates!A:A,,0)</f>
        <v>24</v>
      </c>
      <c r="C75">
        <f>_xlfn.XLOOKUP(Data[[#This Row],[F14_FI_RATE]],CAFB_HungerEstimates!AJ:AJ,CAFB_HungerEstimates!AJ:AJ,,0)</f>
        <v>13.4</v>
      </c>
      <c r="D75">
        <f>_xlfn.XLOOKUP(Data[[#This Row],[F14_DISTRIB]],CAFB_HungerEstimates!AL:AL,CAFB_HungerEstimates!AL:AL,,0)</f>
        <v>36388.660000000003</v>
      </c>
      <c r="E75">
        <f>_xlfn.XLOOKUP(Data[[#This Row],[F14_LB_UNME]],CAFB_HungerEstimates!AK:AK,CAFB_HungerEstimates!AK:AK,,0)</f>
        <v>109179.560919</v>
      </c>
      <c r="F75">
        <f t="shared" si="4"/>
        <v>145568.22091899998</v>
      </c>
      <c r="G75" s="6">
        <f t="shared" si="5"/>
        <v>0.24997667602359527</v>
      </c>
      <c r="H75">
        <f>_xlfn.XLOOKUP(Data[[#This Row],[F15_FI_RATE]],CAFB_HungerEstimates!Y:Y,CAFB_HungerEstimates!Y:Y,,0)</f>
        <v>0.14799999999999999</v>
      </c>
      <c r="I75">
        <f>_xlfn.XLOOKUP(Data[[#This Row],[F15_FI_POP]],CAFB_HungerEstimates!Z:Z,CAFB_HungerEstimates!Z:Z,,0)</f>
        <v>792.59180000000003</v>
      </c>
      <c r="J75">
        <f>_xlfn.XLOOKUP(Data[[#This Row],[F15_LB_NEED]],CAFB_HungerEstimates!AA:AA,CAFB_HungerEstimates!AA:AA,,0)</f>
        <v>166444.27799999999</v>
      </c>
      <c r="K75">
        <f>_xlfn.XLOOKUP(Data[[#This Row],[F15_DISTRIB]],CAFB_HungerEstimates!AC:AC,CAFB_HungerEstimates!AC:AC,,0)</f>
        <v>69552.653493999998</v>
      </c>
      <c r="L75">
        <f>_xlfn.XLOOKUP(Data[[#This Row],[F15_LB_UNME]],CAFB_HungerEstimates!AB:AB,CAFB_HungerEstimates!AB:AB,,0)</f>
        <v>96891.624505999993</v>
      </c>
      <c r="M75" s="6">
        <f t="shared" si="6"/>
        <v>0.41787350295093956</v>
      </c>
      <c r="N75" s="8">
        <f t="shared" si="7"/>
        <v>122.24656438030269</v>
      </c>
      <c r="O75" s="2" t="str">
        <f>IFERROR(_xlfn.XLOOKUP(Data[[#This Row],[STATEFP10]],StateMap[Code],StateMap[State],,0),"UNK")</f>
        <v>MD</v>
      </c>
      <c r="P75" t="str">
        <f>IF(CalcsTable[[#This Row],[State (Label)]]="MD","Maryland",IF(CalcsTable[[#This Row],[State (Label)]]="DC","District of Columbia","Virginia"))</f>
        <v>Maryland</v>
      </c>
    </row>
    <row r="76" spans="1:16" x14ac:dyDescent="0.25">
      <c r="A76">
        <f>_xlfn.XLOOKUP(Data[[#This Row],[GEOID10]],CAFB_HungerEstimates!D:D,CAFB_HungerEstimates!D:D,,0)</f>
        <v>24031703221</v>
      </c>
      <c r="B76">
        <f>_xlfn.XLOOKUP(Data[[#This Row],[STATEFP10]],CAFB_HungerEstimates!A:A,CAFB_HungerEstimates!A:A,,0)</f>
        <v>24</v>
      </c>
      <c r="C76">
        <f>_xlfn.XLOOKUP(Data[[#This Row],[F14_FI_RATE]],CAFB_HungerEstimates!AJ:AJ,CAFB_HungerEstimates!AJ:AJ,,0)</f>
        <v>7.9</v>
      </c>
      <c r="D76">
        <f>_xlfn.XLOOKUP(Data[[#This Row],[F14_DISTRIB]],CAFB_HungerEstimates!AL:AL,CAFB_HungerEstimates!AL:AL,,0)</f>
        <v>8122.19</v>
      </c>
      <c r="E76">
        <f>_xlfn.XLOOKUP(Data[[#This Row],[F14_LB_UNME]],CAFB_HungerEstimates!AK:AK,CAFB_HungerEstimates!AK:AK,,0)</f>
        <v>69253.567399000007</v>
      </c>
      <c r="F76">
        <f t="shared" si="4"/>
        <v>77375.757399000009</v>
      </c>
      <c r="G76" s="6">
        <f t="shared" si="5"/>
        <v>0.10497073337992255</v>
      </c>
      <c r="H76">
        <f>_xlfn.XLOOKUP(Data[[#This Row],[F15_FI_RATE]],CAFB_HungerEstimates!Y:Y,CAFB_HungerEstimates!Y:Y,,0)</f>
        <v>7.5999999999999998E-2</v>
      </c>
      <c r="I76">
        <f>_xlfn.XLOOKUP(Data[[#This Row],[F15_FI_POP]],CAFB_HungerEstimates!Z:Z,CAFB_HungerEstimates!Z:Z,,0)</f>
        <v>378.024</v>
      </c>
      <c r="J76">
        <f>_xlfn.XLOOKUP(Data[[#This Row],[F15_LB_NEED]],CAFB_HungerEstimates!AA:AA,CAFB_HungerEstimates!AA:AA,,0)</f>
        <v>79385.039999999994</v>
      </c>
      <c r="K76">
        <f>_xlfn.XLOOKUP(Data[[#This Row],[F15_DISTRIB]],CAFB_HungerEstimates!AC:AC,CAFB_HungerEstimates!AC:AC,,0)</f>
        <v>15975.559497</v>
      </c>
      <c r="L76">
        <f>_xlfn.XLOOKUP(Data[[#This Row],[F15_LB_UNME]],CAFB_HungerEstimates!AB:AB,CAFB_HungerEstimates!AB:AB,,0)</f>
        <v>63409.480502999999</v>
      </c>
      <c r="M76" s="6">
        <f t="shared" si="6"/>
        <v>0.20124143663592034</v>
      </c>
      <c r="N76" s="8">
        <f t="shared" si="7"/>
        <v>167.73929830645673</v>
      </c>
      <c r="O76" s="2" t="str">
        <f>IFERROR(_xlfn.XLOOKUP(Data[[#This Row],[STATEFP10]],StateMap[Code],StateMap[State],,0),"UNK")</f>
        <v>MD</v>
      </c>
      <c r="P76" t="str">
        <f>IF(CalcsTable[[#This Row],[State (Label)]]="MD","Maryland",IF(CalcsTable[[#This Row],[State (Label)]]="DC","District of Columbia","Virginia"))</f>
        <v>Maryland</v>
      </c>
    </row>
    <row r="77" spans="1:16" x14ac:dyDescent="0.25">
      <c r="A77">
        <f>_xlfn.XLOOKUP(Data[[#This Row],[GEOID10]],CAFB_HungerEstimates!D:D,CAFB_HungerEstimates!D:D,,0)</f>
        <v>24031700828</v>
      </c>
      <c r="B77">
        <f>_xlfn.XLOOKUP(Data[[#This Row],[STATEFP10]],CAFB_HungerEstimates!A:A,CAFB_HungerEstimates!A:A,,0)</f>
        <v>24</v>
      </c>
      <c r="C77">
        <f>_xlfn.XLOOKUP(Data[[#This Row],[F14_FI_RATE]],CAFB_HungerEstimates!AJ:AJ,CAFB_HungerEstimates!AJ:AJ,,0)</f>
        <v>1.9</v>
      </c>
      <c r="D77">
        <f>_xlfn.XLOOKUP(Data[[#This Row],[F14_DISTRIB]],CAFB_HungerEstimates!AL:AL,CAFB_HungerEstimates!AL:AL,,0)</f>
        <v>2230.85</v>
      </c>
      <c r="E77">
        <f>_xlfn.XLOOKUP(Data[[#This Row],[F14_LB_UNME]],CAFB_HungerEstimates!AK:AK,CAFB_HungerEstimates!AK:AK,,0)</f>
        <v>7568.5903200000002</v>
      </c>
      <c r="F77">
        <f t="shared" si="4"/>
        <v>9799.4403199999997</v>
      </c>
      <c r="G77" s="6">
        <f t="shared" si="5"/>
        <v>0.22765075628319148</v>
      </c>
      <c r="H77">
        <f>_xlfn.XLOOKUP(Data[[#This Row],[F15_FI_RATE]],CAFB_HungerEstimates!Y:Y,CAFB_HungerEstimates!Y:Y,,0)</f>
        <v>2.1999999999999999E-2</v>
      </c>
      <c r="I77">
        <f>_xlfn.XLOOKUP(Data[[#This Row],[F15_FI_POP]],CAFB_HungerEstimates!Z:Z,CAFB_HungerEstimates!Z:Z,,0)</f>
        <v>52.8</v>
      </c>
      <c r="J77">
        <f>_xlfn.XLOOKUP(Data[[#This Row],[F15_LB_NEED]],CAFB_HungerEstimates!AA:AA,CAFB_HungerEstimates!AA:AA,,0)</f>
        <v>11088</v>
      </c>
      <c r="K77">
        <f>_xlfn.XLOOKUP(Data[[#This Row],[F15_DISTRIB]],CAFB_HungerEstimates!AC:AC,CAFB_HungerEstimates!AC:AC,,0)</f>
        <v>4599.5104959999999</v>
      </c>
      <c r="L77">
        <f>_xlfn.XLOOKUP(Data[[#This Row],[F15_LB_UNME]],CAFB_HungerEstimates!AB:AB,CAFB_HungerEstimates!AB:AB,,0)</f>
        <v>6488.4895040000001</v>
      </c>
      <c r="M77" s="6">
        <f t="shared" si="6"/>
        <v>0.41481876767676767</v>
      </c>
      <c r="N77" s="8">
        <f t="shared" si="7"/>
        <v>122.88805878787879</v>
      </c>
      <c r="O77" s="2" t="str">
        <f>IFERROR(_xlfn.XLOOKUP(Data[[#This Row],[STATEFP10]],StateMap[Code],StateMap[State],,0),"UNK")</f>
        <v>MD</v>
      </c>
      <c r="P77" t="str">
        <f>IF(CalcsTable[[#This Row],[State (Label)]]="MD","Maryland",IF(CalcsTable[[#This Row],[State (Label)]]="DC","District of Columbia","Virginia"))</f>
        <v>Maryland</v>
      </c>
    </row>
    <row r="78" spans="1:16" x14ac:dyDescent="0.25">
      <c r="A78">
        <f>_xlfn.XLOOKUP(Data[[#This Row],[GEOID10]],CAFB_HungerEstimates!D:D,CAFB_HungerEstimates!D:D,,0)</f>
        <v>24031700616</v>
      </c>
      <c r="B78">
        <f>_xlfn.XLOOKUP(Data[[#This Row],[STATEFP10]],CAFB_HungerEstimates!A:A,CAFB_HungerEstimates!A:A,,0)</f>
        <v>24</v>
      </c>
      <c r="C78">
        <f>_xlfn.XLOOKUP(Data[[#This Row],[F14_FI_RATE]],CAFB_HungerEstimates!AJ:AJ,CAFB_HungerEstimates!AJ:AJ,,0)</f>
        <v>4.9000000000000004</v>
      </c>
      <c r="D78">
        <f>_xlfn.XLOOKUP(Data[[#This Row],[F14_DISTRIB]],CAFB_HungerEstimates!AL:AL,CAFB_HungerEstimates!AL:AL,,0)</f>
        <v>6379.86</v>
      </c>
      <c r="E78">
        <f>_xlfn.XLOOKUP(Data[[#This Row],[F14_LB_UNME]],CAFB_HungerEstimates!AK:AK,CAFB_HungerEstimates!AK:AK,,0)</f>
        <v>39781.076844000003</v>
      </c>
      <c r="F78">
        <f t="shared" si="4"/>
        <v>46160.936844000003</v>
      </c>
      <c r="G78" s="6">
        <f t="shared" si="5"/>
        <v>0.13820906671718153</v>
      </c>
      <c r="H78">
        <f>_xlfn.XLOOKUP(Data[[#This Row],[F15_FI_RATE]],CAFB_HungerEstimates!Y:Y,CAFB_HungerEstimates!Y:Y,,0)</f>
        <v>5.8000000000000003E-2</v>
      </c>
      <c r="I78">
        <f>_xlfn.XLOOKUP(Data[[#This Row],[F15_FI_POP]],CAFB_HungerEstimates!Z:Z,CAFB_HungerEstimates!Z:Z,,0)</f>
        <v>258.21600000000001</v>
      </c>
      <c r="J78">
        <f>_xlfn.XLOOKUP(Data[[#This Row],[F15_LB_NEED]],CAFB_HungerEstimates!AA:AA,CAFB_HungerEstimates!AA:AA,,0)</f>
        <v>54225.36</v>
      </c>
      <c r="K78">
        <f>_xlfn.XLOOKUP(Data[[#This Row],[F15_DISTRIB]],CAFB_HungerEstimates!AC:AC,CAFB_HungerEstimates!AC:AC,,0)</f>
        <v>20729.882869000001</v>
      </c>
      <c r="L78">
        <f>_xlfn.XLOOKUP(Data[[#This Row],[F15_LB_UNME]],CAFB_HungerEstimates!AB:AB,CAFB_HungerEstimates!AB:AB,,0)</f>
        <v>33495.477131</v>
      </c>
      <c r="M78" s="6">
        <f t="shared" si="6"/>
        <v>0.38229129080931873</v>
      </c>
      <c r="N78" s="8">
        <f t="shared" si="7"/>
        <v>129.71882893004306</v>
      </c>
      <c r="O78" s="2" t="str">
        <f>IFERROR(_xlfn.XLOOKUP(Data[[#This Row],[STATEFP10]],StateMap[Code],StateMap[State],,0),"UNK")</f>
        <v>MD</v>
      </c>
      <c r="P78" t="str">
        <f>IF(CalcsTable[[#This Row],[State (Label)]]="MD","Maryland",IF(CalcsTable[[#This Row],[State (Label)]]="DC","District of Columbia","Virginia"))</f>
        <v>Maryland</v>
      </c>
    </row>
    <row r="79" spans="1:16" x14ac:dyDescent="0.25">
      <c r="A79">
        <f>_xlfn.XLOOKUP(Data[[#This Row],[GEOID10]],CAFB_HungerEstimates!D:D,CAFB_HungerEstimates!D:D,,0)</f>
        <v>24031701303</v>
      </c>
      <c r="B79">
        <f>_xlfn.XLOOKUP(Data[[#This Row],[STATEFP10]],CAFB_HungerEstimates!A:A,CAFB_HungerEstimates!A:A,,0)</f>
        <v>24</v>
      </c>
      <c r="C79">
        <f>_xlfn.XLOOKUP(Data[[#This Row],[F14_FI_RATE]],CAFB_HungerEstimates!AJ:AJ,CAFB_HungerEstimates!AJ:AJ,,0)</f>
        <v>4.0999999999999996</v>
      </c>
      <c r="D79">
        <f>_xlfn.XLOOKUP(Data[[#This Row],[F14_DISTRIB]],CAFB_HungerEstimates!AL:AL,CAFB_HungerEstimates!AL:AL,,0)</f>
        <v>5873.17</v>
      </c>
      <c r="E79">
        <f>_xlfn.XLOOKUP(Data[[#This Row],[F14_LB_UNME]],CAFB_HungerEstimates!AK:AK,CAFB_HungerEstimates!AK:AK,,0)</f>
        <v>26862.050321999999</v>
      </c>
      <c r="F79">
        <f t="shared" si="4"/>
        <v>32735.220322000001</v>
      </c>
      <c r="G79" s="6">
        <f t="shared" si="5"/>
        <v>0.17941440265953801</v>
      </c>
      <c r="H79">
        <f>_xlfn.XLOOKUP(Data[[#This Row],[F15_FI_RATE]],CAFB_HungerEstimates!Y:Y,CAFB_HungerEstimates!Y:Y,,0)</f>
        <v>4.5999999999999999E-2</v>
      </c>
      <c r="I79">
        <f>_xlfn.XLOOKUP(Data[[#This Row],[F15_FI_POP]],CAFB_HungerEstimates!Z:Z,CAFB_HungerEstimates!Z:Z,,0)</f>
        <v>174.717108</v>
      </c>
      <c r="J79">
        <f>_xlfn.XLOOKUP(Data[[#This Row],[F15_LB_NEED]],CAFB_HungerEstimates!AA:AA,CAFB_HungerEstimates!AA:AA,,0)</f>
        <v>36690.592680000002</v>
      </c>
      <c r="K79">
        <f>_xlfn.XLOOKUP(Data[[#This Row],[F15_DISTRIB]],CAFB_HungerEstimates!AC:AC,CAFB_HungerEstimates!AC:AC,,0)</f>
        <v>16719.519058999998</v>
      </c>
      <c r="L79">
        <f>_xlfn.XLOOKUP(Data[[#This Row],[F15_LB_UNME]],CAFB_HungerEstimates!AB:AB,CAFB_HungerEstimates!AB:AB,,0)</f>
        <v>19971.073621</v>
      </c>
      <c r="M79" s="6">
        <f t="shared" si="6"/>
        <v>0.45568953341311896</v>
      </c>
      <c r="N79" s="8">
        <f t="shared" si="7"/>
        <v>114.30519798324501</v>
      </c>
      <c r="O79" s="2" t="str">
        <f>IFERROR(_xlfn.XLOOKUP(Data[[#This Row],[STATEFP10]],StateMap[Code],StateMap[State],,0),"UNK")</f>
        <v>MD</v>
      </c>
      <c r="P79" t="str">
        <f>IF(CalcsTable[[#This Row],[State (Label)]]="MD","Maryland",IF(CalcsTable[[#This Row],[State (Label)]]="DC","District of Columbia","Virginia"))</f>
        <v>Maryland</v>
      </c>
    </row>
    <row r="80" spans="1:16" x14ac:dyDescent="0.25">
      <c r="A80">
        <f>_xlfn.XLOOKUP(Data[[#This Row],[GEOID10]],CAFB_HungerEstimates!D:D,CAFB_HungerEstimates!D:D,,0)</f>
        <v>24031700615</v>
      </c>
      <c r="B80">
        <f>_xlfn.XLOOKUP(Data[[#This Row],[STATEFP10]],CAFB_HungerEstimates!A:A,CAFB_HungerEstimates!A:A,,0)</f>
        <v>24</v>
      </c>
      <c r="C80">
        <f>_xlfn.XLOOKUP(Data[[#This Row],[F14_FI_RATE]],CAFB_HungerEstimates!AJ:AJ,CAFB_HungerEstimates!AJ:AJ,,0)</f>
        <v>3.5</v>
      </c>
      <c r="D80">
        <f>_xlfn.XLOOKUP(Data[[#This Row],[F14_DISTRIB]],CAFB_HungerEstimates!AL:AL,CAFB_HungerEstimates!AL:AL,,0)</f>
        <v>1619.45</v>
      </c>
      <c r="E80">
        <f>_xlfn.XLOOKUP(Data[[#This Row],[F14_LB_UNME]],CAFB_HungerEstimates!AK:AK,CAFB_HungerEstimates!AK:AK,,0)</f>
        <v>20239.451534</v>
      </c>
      <c r="F80">
        <f t="shared" si="4"/>
        <v>21858.901534000001</v>
      </c>
      <c r="G80" s="6">
        <f t="shared" si="5"/>
        <v>7.4086522485178788E-2</v>
      </c>
      <c r="H80">
        <f>_xlfn.XLOOKUP(Data[[#This Row],[F15_FI_RATE]],CAFB_HungerEstimates!Y:Y,CAFB_HungerEstimates!Y:Y,,0)</f>
        <v>4.2999999999999997E-2</v>
      </c>
      <c r="I80">
        <f>_xlfn.XLOOKUP(Data[[#This Row],[F15_FI_POP]],CAFB_HungerEstimates!Z:Z,CAFB_HungerEstimates!Z:Z,,0)</f>
        <v>123.834711</v>
      </c>
      <c r="J80">
        <f>_xlfn.XLOOKUP(Data[[#This Row],[F15_LB_NEED]],CAFB_HungerEstimates!AA:AA,CAFB_HungerEstimates!AA:AA,,0)</f>
        <v>26005.28931</v>
      </c>
      <c r="K80">
        <f>_xlfn.XLOOKUP(Data[[#This Row],[F15_DISTRIB]],CAFB_HungerEstimates!AC:AC,CAFB_HungerEstimates!AC:AC,,0)</f>
        <v>9792.7819380000001</v>
      </c>
      <c r="L80">
        <f>_xlfn.XLOOKUP(Data[[#This Row],[F15_LB_UNME]],CAFB_HungerEstimates!AB:AB,CAFB_HungerEstimates!AB:AB,,0)</f>
        <v>16212.507372</v>
      </c>
      <c r="M80" s="6">
        <f t="shared" si="6"/>
        <v>0.37656885186946609</v>
      </c>
      <c r="N80" s="8">
        <f t="shared" si="7"/>
        <v>130.92054110741213</v>
      </c>
      <c r="O80" s="2" t="str">
        <f>IFERROR(_xlfn.XLOOKUP(Data[[#This Row],[STATEFP10]],StateMap[Code],StateMap[State],,0),"UNK")</f>
        <v>MD</v>
      </c>
      <c r="P80" t="str">
        <f>IF(CalcsTable[[#This Row],[State (Label)]]="MD","Maryland",IF(CalcsTable[[#This Row],[State (Label)]]="DC","District of Columbia","Virginia"))</f>
        <v>Maryland</v>
      </c>
    </row>
    <row r="81" spans="1:16" x14ac:dyDescent="0.25">
      <c r="A81">
        <f>_xlfn.XLOOKUP(Data[[#This Row],[GEOID10]],CAFB_HungerEstimates!D:D,CAFB_HungerEstimates!D:D,,0)</f>
        <v>24031701409</v>
      </c>
      <c r="B81">
        <f>_xlfn.XLOOKUP(Data[[#This Row],[STATEFP10]],CAFB_HungerEstimates!A:A,CAFB_HungerEstimates!A:A,,0)</f>
        <v>24</v>
      </c>
      <c r="C81">
        <f>_xlfn.XLOOKUP(Data[[#This Row],[F14_FI_RATE]],CAFB_HungerEstimates!AJ:AJ,CAFB_HungerEstimates!AJ:AJ,,0)</f>
        <v>3.5</v>
      </c>
      <c r="D81">
        <f>_xlfn.XLOOKUP(Data[[#This Row],[F14_DISTRIB]],CAFB_HungerEstimates!AL:AL,CAFB_HungerEstimates!AL:AL,,0)</f>
        <v>5281.54</v>
      </c>
      <c r="E81">
        <f>_xlfn.XLOOKUP(Data[[#This Row],[F14_LB_UNME]],CAFB_HungerEstimates!AK:AK,CAFB_HungerEstimates!AK:AK,,0)</f>
        <v>26705.657315</v>
      </c>
      <c r="F81">
        <f t="shared" si="4"/>
        <v>31987.197315000001</v>
      </c>
      <c r="G81" s="6">
        <f t="shared" si="5"/>
        <v>0.1651141845279232</v>
      </c>
      <c r="H81">
        <f>_xlfn.XLOOKUP(Data[[#This Row],[F15_FI_RATE]],CAFB_HungerEstimates!Y:Y,CAFB_HungerEstimates!Y:Y,,0)</f>
        <v>4.4999999999999998E-2</v>
      </c>
      <c r="I81">
        <f>_xlfn.XLOOKUP(Data[[#This Row],[F15_FI_POP]],CAFB_HungerEstimates!Z:Z,CAFB_HungerEstimates!Z:Z,,0)</f>
        <v>208.845</v>
      </c>
      <c r="J81">
        <f>_xlfn.XLOOKUP(Data[[#This Row],[F15_LB_NEED]],CAFB_HungerEstimates!AA:AA,CAFB_HungerEstimates!AA:AA,,0)</f>
        <v>43857.45</v>
      </c>
      <c r="K81">
        <f>_xlfn.XLOOKUP(Data[[#This Row],[F15_DISTRIB]],CAFB_HungerEstimates!AC:AC,CAFB_HungerEstimates!AC:AC,,0)</f>
        <v>5698.999581</v>
      </c>
      <c r="L81">
        <f>_xlfn.XLOOKUP(Data[[#This Row],[F15_LB_UNME]],CAFB_HungerEstimates!AB:AB,CAFB_HungerEstimates!AB:AB,,0)</f>
        <v>38158.450419000001</v>
      </c>
      <c r="M81" s="6">
        <f t="shared" si="6"/>
        <v>0.12994370582421003</v>
      </c>
      <c r="N81" s="8">
        <f t="shared" si="7"/>
        <v>182.71182177691591</v>
      </c>
      <c r="O81" s="2" t="str">
        <f>IFERROR(_xlfn.XLOOKUP(Data[[#This Row],[STATEFP10]],StateMap[Code],StateMap[State],,0),"UNK")</f>
        <v>MD</v>
      </c>
      <c r="P81" t="str">
        <f>IF(CalcsTable[[#This Row],[State (Label)]]="MD","Maryland",IF(CalcsTable[[#This Row],[State (Label)]]="DC","District of Columbia","Virginia"))</f>
        <v>Maryland</v>
      </c>
    </row>
    <row r="82" spans="1:16" x14ac:dyDescent="0.25">
      <c r="A82">
        <f>_xlfn.XLOOKUP(Data[[#This Row],[GEOID10]],CAFB_HungerEstimates!D:D,CAFB_HungerEstimates!D:D,,0)</f>
        <v>24033800105</v>
      </c>
      <c r="B82">
        <f>_xlfn.XLOOKUP(Data[[#This Row],[STATEFP10]],CAFB_HungerEstimates!A:A,CAFB_HungerEstimates!A:A,,0)</f>
        <v>24</v>
      </c>
      <c r="C82">
        <f>_xlfn.XLOOKUP(Data[[#This Row],[F14_FI_RATE]],CAFB_HungerEstimates!AJ:AJ,CAFB_HungerEstimates!AJ:AJ,,0)</f>
        <v>8.5</v>
      </c>
      <c r="D82">
        <f>_xlfn.XLOOKUP(Data[[#This Row],[F14_DISTRIB]],CAFB_HungerEstimates!AL:AL,CAFB_HungerEstimates!AL:AL,,0)</f>
        <v>7718.79</v>
      </c>
      <c r="E82">
        <f>_xlfn.XLOOKUP(Data[[#This Row],[F14_LB_UNME]],CAFB_HungerEstimates!AK:AK,CAFB_HungerEstimates!AK:AK,,0)</f>
        <v>59825.607756999998</v>
      </c>
      <c r="F82">
        <f t="shared" si="4"/>
        <v>67544.397756999999</v>
      </c>
      <c r="G82" s="6">
        <f t="shared" si="5"/>
        <v>0.11427727918708194</v>
      </c>
      <c r="H82">
        <f>_xlfn.XLOOKUP(Data[[#This Row],[F15_FI_RATE]],CAFB_HungerEstimates!Y:Y,CAFB_HungerEstimates!Y:Y,,0)</f>
        <v>8.8999999999999996E-2</v>
      </c>
      <c r="I82">
        <f>_xlfn.XLOOKUP(Data[[#This Row],[F15_FI_POP]],CAFB_HungerEstimates!Z:Z,CAFB_HungerEstimates!Z:Z,,0)</f>
        <v>320.57799999999997</v>
      </c>
      <c r="J82">
        <f>_xlfn.XLOOKUP(Data[[#This Row],[F15_LB_NEED]],CAFB_HungerEstimates!AA:AA,CAFB_HungerEstimates!AA:AA,,0)</f>
        <v>67321.38</v>
      </c>
      <c r="K82">
        <f>_xlfn.XLOOKUP(Data[[#This Row],[F15_DISTRIB]],CAFB_HungerEstimates!AC:AC,CAFB_HungerEstimates!AC:AC,,0)</f>
        <v>13073.46666</v>
      </c>
      <c r="L82">
        <f>_xlfn.XLOOKUP(Data[[#This Row],[F15_LB_UNME]],CAFB_HungerEstimates!AB:AB,CAFB_HungerEstimates!AB:AB,,0)</f>
        <v>54247.913339999999</v>
      </c>
      <c r="M82" s="6">
        <f t="shared" si="6"/>
        <v>0.19419487033688257</v>
      </c>
      <c r="N82" s="8">
        <f t="shared" si="7"/>
        <v>169.21907722925468</v>
      </c>
      <c r="O82" s="2" t="str">
        <f>IFERROR(_xlfn.XLOOKUP(Data[[#This Row],[STATEFP10]],StateMap[Code],StateMap[State],,0),"UNK")</f>
        <v>MD</v>
      </c>
      <c r="P82" t="str">
        <f>IF(CalcsTable[[#This Row],[State (Label)]]="MD","Maryland",IF(CalcsTable[[#This Row],[State (Label)]]="DC","District of Columbia","Virginia"))</f>
        <v>Maryland</v>
      </c>
    </row>
    <row r="83" spans="1:16" x14ac:dyDescent="0.25">
      <c r="A83">
        <f>_xlfn.XLOOKUP(Data[[#This Row],[GEOID10]],CAFB_HungerEstimates!D:D,CAFB_HungerEstimates!D:D,,0)</f>
        <v>24031703218</v>
      </c>
      <c r="B83">
        <f>_xlfn.XLOOKUP(Data[[#This Row],[STATEFP10]],CAFB_HungerEstimates!A:A,CAFB_HungerEstimates!A:A,,0)</f>
        <v>24</v>
      </c>
      <c r="C83">
        <f>_xlfn.XLOOKUP(Data[[#This Row],[F14_FI_RATE]],CAFB_HungerEstimates!AJ:AJ,CAFB_HungerEstimates!AJ:AJ,,0)</f>
        <v>0</v>
      </c>
      <c r="D83">
        <f>_xlfn.XLOOKUP(Data[[#This Row],[F14_DISTRIB]],CAFB_HungerEstimates!AL:AL,CAFB_HungerEstimates!AL:AL,,0)</f>
        <v>0</v>
      </c>
      <c r="E83">
        <f>_xlfn.XLOOKUP(Data[[#This Row],[F14_LB_UNME]],CAFB_HungerEstimates!AK:AK,CAFB_HungerEstimates!AK:AK,,0)</f>
        <v>0</v>
      </c>
      <c r="F83">
        <f t="shared" si="4"/>
        <v>0</v>
      </c>
      <c r="G83" s="6">
        <f t="shared" si="5"/>
        <v>0</v>
      </c>
      <c r="H83">
        <f>_xlfn.XLOOKUP(Data[[#This Row],[F15_FI_RATE]],CAFB_HungerEstimates!Y:Y,CAFB_HungerEstimates!Y:Y,,0)</f>
        <v>0.111</v>
      </c>
      <c r="I83">
        <f>_xlfn.XLOOKUP(Data[[#This Row],[F15_FI_POP]],CAFB_HungerEstimates!Z:Z,CAFB_HungerEstimates!Z:Z,,0)</f>
        <v>210.6891</v>
      </c>
      <c r="J83">
        <f>_xlfn.XLOOKUP(Data[[#This Row],[F15_LB_NEED]],CAFB_HungerEstimates!AA:AA,CAFB_HungerEstimates!AA:AA,,0)</f>
        <v>44244.711000000003</v>
      </c>
      <c r="K83">
        <f>_xlfn.XLOOKUP(Data[[#This Row],[F15_DISTRIB]],CAFB_HungerEstimates!AC:AC,CAFB_HungerEstimates!AC:AC,,0)</f>
        <v>7359.6535690000001</v>
      </c>
      <c r="L83">
        <f>_xlfn.XLOOKUP(Data[[#This Row],[F15_LB_UNME]],CAFB_HungerEstimates!AB:AB,CAFB_HungerEstimates!AB:AB,,0)</f>
        <v>36885.057431000001</v>
      </c>
      <c r="M83" s="6">
        <f t="shared" si="6"/>
        <v>0.16633973649415407</v>
      </c>
      <c r="N83" s="8">
        <f t="shared" si="7"/>
        <v>175.06865533622766</v>
      </c>
      <c r="O83" s="2" t="str">
        <f>IFERROR(_xlfn.XLOOKUP(Data[[#This Row],[STATEFP10]],StateMap[Code],StateMap[State],,0),"UNK")</f>
        <v>MD</v>
      </c>
      <c r="P83" t="str">
        <f>IF(CalcsTable[[#This Row],[State (Label)]]="MD","Maryland",IF(CalcsTable[[#This Row],[State (Label)]]="DC","District of Columbia","Virginia"))</f>
        <v>Maryland</v>
      </c>
    </row>
    <row r="84" spans="1:16" x14ac:dyDescent="0.25">
      <c r="A84">
        <f>_xlfn.XLOOKUP(Data[[#This Row],[GEOID10]],CAFB_HungerEstimates!D:D,CAFB_HungerEstimates!D:D,,0)</f>
        <v>24031703220</v>
      </c>
      <c r="B84">
        <f>_xlfn.XLOOKUP(Data[[#This Row],[STATEFP10]],CAFB_HungerEstimates!A:A,CAFB_HungerEstimates!A:A,,0)</f>
        <v>24</v>
      </c>
      <c r="C84">
        <f>_xlfn.XLOOKUP(Data[[#This Row],[F14_FI_RATE]],CAFB_HungerEstimates!AJ:AJ,CAFB_HungerEstimates!AJ:AJ,,0)</f>
        <v>18.100000000000001</v>
      </c>
      <c r="D84">
        <f>_xlfn.XLOOKUP(Data[[#This Row],[F14_DISTRIB]],CAFB_HungerEstimates!AL:AL,CAFB_HungerEstimates!AL:AL,,0)</f>
        <v>22402.68</v>
      </c>
      <c r="E84">
        <f>_xlfn.XLOOKUP(Data[[#This Row],[F14_LB_UNME]],CAFB_HungerEstimates!AK:AK,CAFB_HungerEstimates!AK:AK,,0)</f>
        <v>158943.03014300001</v>
      </c>
      <c r="F84">
        <f t="shared" si="4"/>
        <v>181345.710143</v>
      </c>
      <c r="G84" s="6">
        <f t="shared" si="5"/>
        <v>0.12353575930930148</v>
      </c>
      <c r="H84">
        <f>_xlfn.XLOOKUP(Data[[#This Row],[F15_FI_RATE]],CAFB_HungerEstimates!Y:Y,CAFB_HungerEstimates!Y:Y,,0)</f>
        <v>0.14699999999999999</v>
      </c>
      <c r="I84">
        <f>_xlfn.XLOOKUP(Data[[#This Row],[F15_FI_POP]],CAFB_HungerEstimates!Z:Z,CAFB_HungerEstimates!Z:Z,,0)</f>
        <v>765.01725299999998</v>
      </c>
      <c r="J84">
        <f>_xlfn.XLOOKUP(Data[[#This Row],[F15_LB_NEED]],CAFB_HungerEstimates!AA:AA,CAFB_HungerEstimates!AA:AA,,0)</f>
        <v>160653.62312999999</v>
      </c>
      <c r="K84">
        <f>_xlfn.XLOOKUP(Data[[#This Row],[F15_DISTRIB]],CAFB_HungerEstimates!AC:AC,CAFB_HungerEstimates!AC:AC,,0)</f>
        <v>30152.785532000002</v>
      </c>
      <c r="L84">
        <f>_xlfn.XLOOKUP(Data[[#This Row],[F15_LB_UNME]],CAFB_HungerEstimates!AB:AB,CAFB_HungerEstimates!AB:AB,,0)</f>
        <v>130500.837598</v>
      </c>
      <c r="M84" s="6">
        <f t="shared" si="6"/>
        <v>0.18768817624237794</v>
      </c>
      <c r="N84" s="8">
        <f t="shared" si="7"/>
        <v>170.58548298910065</v>
      </c>
      <c r="O84" s="2" t="str">
        <f>IFERROR(_xlfn.XLOOKUP(Data[[#This Row],[STATEFP10]],StateMap[Code],StateMap[State],,0),"UNK")</f>
        <v>MD</v>
      </c>
      <c r="P84" t="str">
        <f>IF(CalcsTable[[#This Row],[State (Label)]]="MD","Maryland",IF(CalcsTable[[#This Row],[State (Label)]]="DC","District of Columbia","Virginia"))</f>
        <v>Maryland</v>
      </c>
    </row>
    <row r="85" spans="1:16" x14ac:dyDescent="0.25">
      <c r="A85">
        <f>_xlfn.XLOOKUP(Data[[#This Row],[GEOID10]],CAFB_HungerEstimates!D:D,CAFB_HungerEstimates!D:D,,0)</f>
        <v>24031701007</v>
      </c>
      <c r="B85">
        <f>_xlfn.XLOOKUP(Data[[#This Row],[STATEFP10]],CAFB_HungerEstimates!A:A,CAFB_HungerEstimates!A:A,,0)</f>
        <v>24</v>
      </c>
      <c r="C85">
        <f>_xlfn.XLOOKUP(Data[[#This Row],[F14_FI_RATE]],CAFB_HungerEstimates!AJ:AJ,CAFB_HungerEstimates!AJ:AJ,,0)</f>
        <v>8.5</v>
      </c>
      <c r="D85">
        <f>_xlfn.XLOOKUP(Data[[#This Row],[F14_DISTRIB]],CAFB_HungerEstimates!AL:AL,CAFB_HungerEstimates!AL:AL,,0)</f>
        <v>13061.29</v>
      </c>
      <c r="E85">
        <f>_xlfn.XLOOKUP(Data[[#This Row],[F14_LB_UNME]],CAFB_HungerEstimates!AK:AK,CAFB_HungerEstimates!AK:AK,,0)</f>
        <v>44165.811094999997</v>
      </c>
      <c r="F85">
        <f t="shared" si="4"/>
        <v>57227.101094999998</v>
      </c>
      <c r="G85" s="6">
        <f t="shared" si="5"/>
        <v>0.22823609356548696</v>
      </c>
      <c r="H85">
        <f>_xlfn.XLOOKUP(Data[[#This Row],[F15_FI_RATE]],CAFB_HungerEstimates!Y:Y,CAFB_HungerEstimates!Y:Y,,0)</f>
        <v>0.1</v>
      </c>
      <c r="I85">
        <f>_xlfn.XLOOKUP(Data[[#This Row],[F15_FI_POP]],CAFB_HungerEstimates!Z:Z,CAFB_HungerEstimates!Z:Z,,0)</f>
        <v>315.8</v>
      </c>
      <c r="J85">
        <f>_xlfn.XLOOKUP(Data[[#This Row],[F15_LB_NEED]],CAFB_HungerEstimates!AA:AA,CAFB_HungerEstimates!AA:AA,,0)</f>
        <v>66318</v>
      </c>
      <c r="K85">
        <f>_xlfn.XLOOKUP(Data[[#This Row],[F15_DISTRIB]],CAFB_HungerEstimates!AC:AC,CAFB_HungerEstimates!AC:AC,,0)</f>
        <v>27036.969665000001</v>
      </c>
      <c r="L85">
        <f>_xlfn.XLOOKUP(Data[[#This Row],[F15_LB_UNME]],CAFB_HungerEstimates!AB:AB,CAFB_HungerEstimates!AB:AB,,0)</f>
        <v>39281.030335000003</v>
      </c>
      <c r="M85" s="6">
        <f t="shared" si="6"/>
        <v>0.40768674666003196</v>
      </c>
      <c r="N85" s="8">
        <f t="shared" si="7"/>
        <v>124.38578320139329</v>
      </c>
      <c r="O85" s="2" t="str">
        <f>IFERROR(_xlfn.XLOOKUP(Data[[#This Row],[STATEFP10]],StateMap[Code],StateMap[State],,0),"UNK")</f>
        <v>MD</v>
      </c>
      <c r="P85" t="str">
        <f>IF(CalcsTable[[#This Row],[State (Label)]]="MD","Maryland",IF(CalcsTable[[#This Row],[State (Label)]]="DC","District of Columbia","Virginia"))</f>
        <v>Maryland</v>
      </c>
    </row>
    <row r="86" spans="1:16" x14ac:dyDescent="0.25">
      <c r="A86">
        <f>_xlfn.XLOOKUP(Data[[#This Row],[GEOID10]],CAFB_HungerEstimates!D:D,CAFB_HungerEstimates!D:D,,0)</f>
        <v>24033800102</v>
      </c>
      <c r="B86">
        <f>_xlfn.XLOOKUP(Data[[#This Row],[STATEFP10]],CAFB_HungerEstimates!A:A,CAFB_HungerEstimates!A:A,,0)</f>
        <v>24</v>
      </c>
      <c r="C86">
        <f>_xlfn.XLOOKUP(Data[[#This Row],[F14_FI_RATE]],CAFB_HungerEstimates!AJ:AJ,CAFB_HungerEstimates!AJ:AJ,,0)</f>
        <v>14.5</v>
      </c>
      <c r="D86">
        <f>_xlfn.XLOOKUP(Data[[#This Row],[F14_DISTRIB]],CAFB_HungerEstimates!AL:AL,CAFB_HungerEstimates!AL:AL,,0)</f>
        <v>12196.55</v>
      </c>
      <c r="E86">
        <f>_xlfn.XLOOKUP(Data[[#This Row],[F14_LB_UNME]],CAFB_HungerEstimates!AK:AK,CAFB_HungerEstimates!AK:AK,,0)</f>
        <v>84208.148199999996</v>
      </c>
      <c r="F86">
        <f t="shared" si="4"/>
        <v>96404.698199999999</v>
      </c>
      <c r="G86" s="6">
        <f t="shared" si="5"/>
        <v>0.12651406236133</v>
      </c>
      <c r="H86">
        <f>_xlfn.XLOOKUP(Data[[#This Row],[F15_FI_RATE]],CAFB_HungerEstimates!Y:Y,CAFB_HungerEstimates!Y:Y,,0)</f>
        <v>0.13900000000000001</v>
      </c>
      <c r="I86">
        <f>_xlfn.XLOOKUP(Data[[#This Row],[F15_FI_POP]],CAFB_HungerEstimates!Z:Z,CAFB_HungerEstimates!Z:Z,,0)</f>
        <v>418.529</v>
      </c>
      <c r="J86">
        <f>_xlfn.XLOOKUP(Data[[#This Row],[F15_LB_NEED]],CAFB_HungerEstimates!AA:AA,CAFB_HungerEstimates!AA:AA,,0)</f>
        <v>87891.09</v>
      </c>
      <c r="K86">
        <f>_xlfn.XLOOKUP(Data[[#This Row],[F15_DISTRIB]],CAFB_HungerEstimates!AC:AC,CAFB_HungerEstimates!AC:AC,,0)</f>
        <v>12424.322762</v>
      </c>
      <c r="L86">
        <f>_xlfn.XLOOKUP(Data[[#This Row],[F15_LB_UNME]],CAFB_HungerEstimates!AB:AB,CAFB_HungerEstimates!AB:AB,,0)</f>
        <v>75466.767238</v>
      </c>
      <c r="M86" s="6">
        <f t="shared" si="6"/>
        <v>0.14136043553447797</v>
      </c>
      <c r="N86" s="8">
        <f t="shared" si="7"/>
        <v>180.31430853775964</v>
      </c>
      <c r="O86" s="2" t="str">
        <f>IFERROR(_xlfn.XLOOKUP(Data[[#This Row],[STATEFP10]],StateMap[Code],StateMap[State],,0),"UNK")</f>
        <v>MD</v>
      </c>
      <c r="P86" t="str">
        <f>IF(CalcsTable[[#This Row],[State (Label)]]="MD","Maryland",IF(CalcsTable[[#This Row],[State (Label)]]="DC","District of Columbia","Virginia"))</f>
        <v>Maryland</v>
      </c>
    </row>
    <row r="87" spans="1:16" x14ac:dyDescent="0.25">
      <c r="A87">
        <f>_xlfn.XLOOKUP(Data[[#This Row],[GEOID10]],CAFB_HungerEstimates!D:D,CAFB_HungerEstimates!D:D,,0)</f>
        <v>24031703202</v>
      </c>
      <c r="B87">
        <f>_xlfn.XLOOKUP(Data[[#This Row],[STATEFP10]],CAFB_HungerEstimates!A:A,CAFB_HungerEstimates!A:A,,0)</f>
        <v>24</v>
      </c>
      <c r="C87">
        <f>_xlfn.XLOOKUP(Data[[#This Row],[F14_FI_RATE]],CAFB_HungerEstimates!AJ:AJ,CAFB_HungerEstimates!AJ:AJ,,0)</f>
        <v>4.9000000000000004</v>
      </c>
      <c r="D87">
        <f>_xlfn.XLOOKUP(Data[[#This Row],[F14_DISTRIB]],CAFB_HungerEstimates!AL:AL,CAFB_HungerEstimates!AL:AL,,0)</f>
        <v>16211.97</v>
      </c>
      <c r="E87">
        <f>_xlfn.XLOOKUP(Data[[#This Row],[F14_LB_UNME]],CAFB_HungerEstimates!AK:AK,CAFB_HungerEstimates!AK:AK,,0)</f>
        <v>46423.262938</v>
      </c>
      <c r="F87">
        <f t="shared" si="4"/>
        <v>62635.232938000001</v>
      </c>
      <c r="G87" s="6">
        <f t="shared" si="5"/>
        <v>0.25883147933763656</v>
      </c>
      <c r="H87">
        <f>_xlfn.XLOOKUP(Data[[#This Row],[F15_FI_RATE]],CAFB_HungerEstimates!Y:Y,CAFB_HungerEstimates!Y:Y,,0)</f>
        <v>4.2999999999999997E-2</v>
      </c>
      <c r="I87">
        <f>_xlfn.XLOOKUP(Data[[#This Row],[F15_FI_POP]],CAFB_HungerEstimates!Z:Z,CAFB_HungerEstimates!Z:Z,,0)</f>
        <v>259.24700000000001</v>
      </c>
      <c r="J87">
        <f>_xlfn.XLOOKUP(Data[[#This Row],[F15_LB_NEED]],CAFB_HungerEstimates!AA:AA,CAFB_HungerEstimates!AA:AA,,0)</f>
        <v>54441.87</v>
      </c>
      <c r="K87">
        <f>_xlfn.XLOOKUP(Data[[#This Row],[F15_DISTRIB]],CAFB_HungerEstimates!AC:AC,CAFB_HungerEstimates!AC:AC,,0)</f>
        <v>9513.3633599999994</v>
      </c>
      <c r="L87">
        <f>_xlfn.XLOOKUP(Data[[#This Row],[F15_LB_UNME]],CAFB_HungerEstimates!AB:AB,CAFB_HungerEstimates!AB:AB,,0)</f>
        <v>44928.50664</v>
      </c>
      <c r="M87" s="6">
        <f t="shared" si="6"/>
        <v>0.17474350825935991</v>
      </c>
      <c r="N87" s="8">
        <f t="shared" si="7"/>
        <v>173.3038632655344</v>
      </c>
      <c r="O87" s="2" t="str">
        <f>IFERROR(_xlfn.XLOOKUP(Data[[#This Row],[STATEFP10]],StateMap[Code],StateMap[State],,0),"UNK")</f>
        <v>MD</v>
      </c>
      <c r="P87" t="str">
        <f>IF(CalcsTable[[#This Row],[State (Label)]]="MD","Maryland",IF(CalcsTable[[#This Row],[State (Label)]]="DC","District of Columbia","Virginia"))</f>
        <v>Maryland</v>
      </c>
    </row>
    <row r="88" spans="1:16" x14ac:dyDescent="0.25">
      <c r="A88">
        <f>_xlfn.XLOOKUP(Data[[#This Row],[GEOID10]],CAFB_HungerEstimates!D:D,CAFB_HungerEstimates!D:D,,0)</f>
        <v>24031700606</v>
      </c>
      <c r="B88">
        <f>_xlfn.XLOOKUP(Data[[#This Row],[STATEFP10]],CAFB_HungerEstimates!A:A,CAFB_HungerEstimates!A:A,,0)</f>
        <v>24</v>
      </c>
      <c r="C88">
        <f>_xlfn.XLOOKUP(Data[[#This Row],[F14_FI_RATE]],CAFB_HungerEstimates!AJ:AJ,CAFB_HungerEstimates!AJ:AJ,,0)</f>
        <v>0.5</v>
      </c>
      <c r="D88">
        <f>_xlfn.XLOOKUP(Data[[#This Row],[F14_DISTRIB]],CAFB_HungerEstimates!AL:AL,CAFB_HungerEstimates!AL:AL,,0)</f>
        <v>736.33</v>
      </c>
      <c r="E88">
        <f>_xlfn.XLOOKUP(Data[[#This Row],[F14_LB_UNME]],CAFB_HungerEstimates!AK:AK,CAFB_HungerEstimates!AK:AK,,0)</f>
        <v>4001.2667139999999</v>
      </c>
      <c r="F88">
        <f t="shared" si="4"/>
        <v>4737.5967140000002</v>
      </c>
      <c r="G88" s="6">
        <f t="shared" si="5"/>
        <v>0.15542268463334635</v>
      </c>
      <c r="H88">
        <f>_xlfn.XLOOKUP(Data[[#This Row],[F15_FI_RATE]],CAFB_HungerEstimates!Y:Y,CAFB_HungerEstimates!Y:Y,,0)</f>
        <v>1.9E-2</v>
      </c>
      <c r="I88">
        <f>_xlfn.XLOOKUP(Data[[#This Row],[F15_FI_POP]],CAFB_HungerEstimates!Z:Z,CAFB_HungerEstimates!Z:Z,,0)</f>
        <v>85.604518999999996</v>
      </c>
      <c r="J88">
        <f>_xlfn.XLOOKUP(Data[[#This Row],[F15_LB_NEED]],CAFB_HungerEstimates!AA:AA,CAFB_HungerEstimates!AA:AA,,0)</f>
        <v>17976.948990000001</v>
      </c>
      <c r="K88">
        <f>_xlfn.XLOOKUP(Data[[#This Row],[F15_DISTRIB]],CAFB_HungerEstimates!AC:AC,CAFB_HungerEstimates!AC:AC,,0)</f>
        <v>6849.1815720000004</v>
      </c>
      <c r="L88">
        <f>_xlfn.XLOOKUP(Data[[#This Row],[F15_LB_UNME]],CAFB_HungerEstimates!AB:AB,CAFB_HungerEstimates!AB:AB,,0)</f>
        <v>11127.767417999999</v>
      </c>
      <c r="M88" s="6">
        <f t="shared" si="6"/>
        <v>0.38099799781431098</v>
      </c>
      <c r="N88" s="8">
        <f t="shared" si="7"/>
        <v>129.99042045899469</v>
      </c>
      <c r="O88" s="2" t="str">
        <f>IFERROR(_xlfn.XLOOKUP(Data[[#This Row],[STATEFP10]],StateMap[Code],StateMap[State],,0),"UNK")</f>
        <v>MD</v>
      </c>
      <c r="P88" t="str">
        <f>IF(CalcsTable[[#This Row],[State (Label)]]="MD","Maryland",IF(CalcsTable[[#This Row],[State (Label)]]="DC","District of Columbia","Virginia"))</f>
        <v>Maryland</v>
      </c>
    </row>
    <row r="89" spans="1:16" x14ac:dyDescent="0.25">
      <c r="A89">
        <f>_xlfn.XLOOKUP(Data[[#This Row],[GEOID10]],CAFB_HungerEstimates!D:D,CAFB_HungerEstimates!D:D,,0)</f>
        <v>24033800103</v>
      </c>
      <c r="B89">
        <f>_xlfn.XLOOKUP(Data[[#This Row],[STATEFP10]],CAFB_HungerEstimates!A:A,CAFB_HungerEstimates!A:A,,0)</f>
        <v>24</v>
      </c>
      <c r="C89">
        <f>_xlfn.XLOOKUP(Data[[#This Row],[F14_FI_RATE]],CAFB_HungerEstimates!AJ:AJ,CAFB_HungerEstimates!AJ:AJ,,0)</f>
        <v>17.7</v>
      </c>
      <c r="D89">
        <f>_xlfn.XLOOKUP(Data[[#This Row],[F14_DISTRIB]],CAFB_HungerEstimates!AL:AL,CAFB_HungerEstimates!AL:AL,,0)</f>
        <v>10121.81</v>
      </c>
      <c r="E89">
        <f>_xlfn.XLOOKUP(Data[[#This Row],[F14_LB_UNME]],CAFB_HungerEstimates!AK:AK,CAFB_HungerEstimates!AK:AK,,0)</f>
        <v>72023.885364000002</v>
      </c>
      <c r="F89">
        <f t="shared" si="4"/>
        <v>82145.695363999999</v>
      </c>
      <c r="G89" s="6">
        <f t="shared" si="5"/>
        <v>0.12321777733025119</v>
      </c>
      <c r="H89">
        <f>_xlfn.XLOOKUP(Data[[#This Row],[F15_FI_RATE]],CAFB_HungerEstimates!Y:Y,CAFB_HungerEstimates!Y:Y,,0)</f>
        <v>0.17599999999999999</v>
      </c>
      <c r="I89">
        <f>_xlfn.XLOOKUP(Data[[#This Row],[F15_FI_POP]],CAFB_HungerEstimates!Z:Z,CAFB_HungerEstimates!Z:Z,,0)</f>
        <v>385.47308800000002</v>
      </c>
      <c r="J89">
        <f>_xlfn.XLOOKUP(Data[[#This Row],[F15_LB_NEED]],CAFB_HungerEstimates!AA:AA,CAFB_HungerEstimates!AA:AA,,0)</f>
        <v>80949.348480000001</v>
      </c>
      <c r="K89">
        <f>_xlfn.XLOOKUP(Data[[#This Row],[F15_DISTRIB]],CAFB_HungerEstimates!AC:AC,CAFB_HungerEstimates!AC:AC,,0)</f>
        <v>8930.1169210000007</v>
      </c>
      <c r="L89">
        <f>_xlfn.XLOOKUP(Data[[#This Row],[F15_LB_UNME]],CAFB_HungerEstimates!AB:AB,CAFB_HungerEstimates!AB:AB,,0)</f>
        <v>72019.231559000007</v>
      </c>
      <c r="M89" s="6">
        <f t="shared" si="6"/>
        <v>0.11031734150653909</v>
      </c>
      <c r="N89" s="8">
        <f t="shared" si="7"/>
        <v>186.83335828362681</v>
      </c>
      <c r="O89" s="2" t="str">
        <f>IFERROR(_xlfn.XLOOKUP(Data[[#This Row],[STATEFP10]],StateMap[Code],StateMap[State],,0),"UNK")</f>
        <v>MD</v>
      </c>
      <c r="P89" t="str">
        <f>IF(CalcsTable[[#This Row],[State (Label)]]="MD","Maryland",IF(CalcsTable[[#This Row],[State (Label)]]="DC","District of Columbia","Virginia"))</f>
        <v>Maryland</v>
      </c>
    </row>
    <row r="90" spans="1:16" x14ac:dyDescent="0.25">
      <c r="A90">
        <f>_xlfn.XLOOKUP(Data[[#This Row],[GEOID10]],CAFB_HungerEstimates!D:D,CAFB_HungerEstimates!D:D,,0)</f>
        <v>24031700903</v>
      </c>
      <c r="B90">
        <f>_xlfn.XLOOKUP(Data[[#This Row],[STATEFP10]],CAFB_HungerEstimates!A:A,CAFB_HungerEstimates!A:A,,0)</f>
        <v>24</v>
      </c>
      <c r="C90">
        <f>_xlfn.XLOOKUP(Data[[#This Row],[F14_FI_RATE]],CAFB_HungerEstimates!AJ:AJ,CAFB_HungerEstimates!AJ:AJ,,0)</f>
        <v>15.2</v>
      </c>
      <c r="D90">
        <f>_xlfn.XLOOKUP(Data[[#This Row],[F14_DISTRIB]],CAFB_HungerEstimates!AL:AL,CAFB_HungerEstimates!AL:AL,,0)</f>
        <v>12754.49</v>
      </c>
      <c r="E90">
        <f>_xlfn.XLOOKUP(Data[[#This Row],[F14_LB_UNME]],CAFB_HungerEstimates!AK:AK,CAFB_HungerEstimates!AK:AK,,0)</f>
        <v>48244.632516999998</v>
      </c>
      <c r="F90">
        <f t="shared" si="4"/>
        <v>60999.122516999996</v>
      </c>
      <c r="G90" s="6">
        <f t="shared" si="5"/>
        <v>0.20909300779606166</v>
      </c>
      <c r="H90">
        <f>_xlfn.XLOOKUP(Data[[#This Row],[F15_FI_RATE]],CAFB_HungerEstimates!Y:Y,CAFB_HungerEstimates!Y:Y,,0)</f>
        <v>0.13800000000000001</v>
      </c>
      <c r="I90">
        <f>_xlfn.XLOOKUP(Data[[#This Row],[F15_FI_POP]],CAFB_HungerEstimates!Z:Z,CAFB_HungerEstimates!Z:Z,,0)</f>
        <v>265.10862600000002</v>
      </c>
      <c r="J90">
        <f>_xlfn.XLOOKUP(Data[[#This Row],[F15_LB_NEED]],CAFB_HungerEstimates!AA:AA,CAFB_HungerEstimates!AA:AA,,0)</f>
        <v>55672.811459999997</v>
      </c>
      <c r="K90">
        <f>_xlfn.XLOOKUP(Data[[#This Row],[F15_DISTRIB]],CAFB_HungerEstimates!AC:AC,CAFB_HungerEstimates!AC:AC,,0)</f>
        <v>23733.666862999999</v>
      </c>
      <c r="L90">
        <f>_xlfn.XLOOKUP(Data[[#This Row],[F15_LB_UNME]],CAFB_HungerEstimates!AB:AB,CAFB_HungerEstimates!AB:AB,,0)</f>
        <v>31939.144596999999</v>
      </c>
      <c r="M90" s="6">
        <f t="shared" si="6"/>
        <v>0.42630623890895558</v>
      </c>
      <c r="N90" s="8">
        <f t="shared" si="7"/>
        <v>120.47568982911932</v>
      </c>
      <c r="O90" s="2" t="str">
        <f>IFERROR(_xlfn.XLOOKUP(Data[[#This Row],[STATEFP10]],StateMap[Code],StateMap[State],,0),"UNK")</f>
        <v>MD</v>
      </c>
      <c r="P90" t="str">
        <f>IF(CalcsTable[[#This Row],[State (Label)]]="MD","Maryland",IF(CalcsTable[[#This Row],[State (Label)]]="DC","District of Columbia","Virginia"))</f>
        <v>Maryland</v>
      </c>
    </row>
    <row r="91" spans="1:16" x14ac:dyDescent="0.25">
      <c r="A91">
        <f>_xlfn.XLOOKUP(Data[[#This Row],[GEOID10]],CAFB_HungerEstimates!D:D,CAFB_HungerEstimates!D:D,,0)</f>
        <v>24031701004</v>
      </c>
      <c r="B91">
        <f>_xlfn.XLOOKUP(Data[[#This Row],[STATEFP10]],CAFB_HungerEstimates!A:A,CAFB_HungerEstimates!A:A,,0)</f>
        <v>24</v>
      </c>
      <c r="C91">
        <f>_xlfn.XLOOKUP(Data[[#This Row],[F14_FI_RATE]],CAFB_HungerEstimates!AJ:AJ,CAFB_HungerEstimates!AJ:AJ,,0)</f>
        <v>7.3</v>
      </c>
      <c r="D91">
        <f>_xlfn.XLOOKUP(Data[[#This Row],[F14_DISTRIB]],CAFB_HungerEstimates!AL:AL,CAFB_HungerEstimates!AL:AL,,0)</f>
        <v>15154.2</v>
      </c>
      <c r="E91">
        <f>_xlfn.XLOOKUP(Data[[#This Row],[F14_LB_UNME]],CAFB_HungerEstimates!AK:AK,CAFB_HungerEstimates!AK:AK,,0)</f>
        <v>62952.153547000002</v>
      </c>
      <c r="F91">
        <f t="shared" si="4"/>
        <v>78106.353547000006</v>
      </c>
      <c r="G91" s="6">
        <f t="shared" si="5"/>
        <v>0.19402006766173069</v>
      </c>
      <c r="H91">
        <f>_xlfn.XLOOKUP(Data[[#This Row],[F15_FI_RATE]],CAFB_HungerEstimates!Y:Y,CAFB_HungerEstimates!Y:Y,,0)</f>
        <v>7.4999999999999997E-2</v>
      </c>
      <c r="I91">
        <f>_xlfn.XLOOKUP(Data[[#This Row],[F15_FI_POP]],CAFB_HungerEstimates!Z:Z,CAFB_HungerEstimates!Z:Z,,0)</f>
        <v>388.18642499999999</v>
      </c>
      <c r="J91">
        <f>_xlfn.XLOOKUP(Data[[#This Row],[F15_LB_NEED]],CAFB_HungerEstimates!AA:AA,CAFB_HungerEstimates!AA:AA,,0)</f>
        <v>81519.149250000002</v>
      </c>
      <c r="K91">
        <f>_xlfn.XLOOKUP(Data[[#This Row],[F15_DISTRIB]],CAFB_HungerEstimates!AC:AC,CAFB_HungerEstimates!AC:AC,,0)</f>
        <v>33014.477208999997</v>
      </c>
      <c r="L91">
        <f>_xlfn.XLOOKUP(Data[[#This Row],[F15_LB_UNME]],CAFB_HungerEstimates!AB:AB,CAFB_HungerEstimates!AB:AB,,0)</f>
        <v>48504.672040999998</v>
      </c>
      <c r="M91" s="6">
        <f t="shared" si="6"/>
        <v>0.40499045331977623</v>
      </c>
      <c r="N91" s="8">
        <f t="shared" si="7"/>
        <v>124.95200480284699</v>
      </c>
      <c r="O91" s="2" t="str">
        <f>IFERROR(_xlfn.XLOOKUP(Data[[#This Row],[STATEFP10]],StateMap[Code],StateMap[State],,0),"UNK")</f>
        <v>MD</v>
      </c>
      <c r="P91" t="str">
        <f>IF(CalcsTable[[#This Row],[State (Label)]]="MD","Maryland",IF(CalcsTable[[#This Row],[State (Label)]]="DC","District of Columbia","Virginia"))</f>
        <v>Maryland</v>
      </c>
    </row>
    <row r="92" spans="1:16" x14ac:dyDescent="0.25">
      <c r="A92">
        <f>_xlfn.XLOOKUP(Data[[#This Row],[GEOID10]],CAFB_HungerEstimates!D:D,CAFB_HungerEstimates!D:D,,0)</f>
        <v>24031703216</v>
      </c>
      <c r="B92">
        <f>_xlfn.XLOOKUP(Data[[#This Row],[STATEFP10]],CAFB_HungerEstimates!A:A,CAFB_HungerEstimates!A:A,,0)</f>
        <v>24</v>
      </c>
      <c r="C92">
        <f>_xlfn.XLOOKUP(Data[[#This Row],[F14_FI_RATE]],CAFB_HungerEstimates!AJ:AJ,CAFB_HungerEstimates!AJ:AJ,,0)</f>
        <v>11.6</v>
      </c>
      <c r="D92">
        <f>_xlfn.XLOOKUP(Data[[#This Row],[F14_DISTRIB]],CAFB_HungerEstimates!AL:AL,CAFB_HungerEstimates!AL:AL,,0)</f>
        <v>8349.8799999999992</v>
      </c>
      <c r="E92">
        <f>_xlfn.XLOOKUP(Data[[#This Row],[F14_LB_UNME]],CAFB_HungerEstimates!AK:AK,CAFB_HungerEstimates!AK:AK,,0)</f>
        <v>77835.803933999996</v>
      </c>
      <c r="F92">
        <f t="shared" si="4"/>
        <v>86185.683934000001</v>
      </c>
      <c r="G92" s="6">
        <f t="shared" si="5"/>
        <v>9.6882447511749639E-2</v>
      </c>
      <c r="H92">
        <f>_xlfn.XLOOKUP(Data[[#This Row],[F15_FI_RATE]],CAFB_HungerEstimates!Y:Y,CAFB_HungerEstimates!Y:Y,,0)</f>
        <v>9.4E-2</v>
      </c>
      <c r="I92">
        <f>_xlfn.XLOOKUP(Data[[#This Row],[F15_FI_POP]],CAFB_HungerEstimates!Z:Z,CAFB_HungerEstimates!Z:Z,,0)</f>
        <v>354.30733800000002</v>
      </c>
      <c r="J92">
        <f>_xlfn.XLOOKUP(Data[[#This Row],[F15_LB_NEED]],CAFB_HungerEstimates!AA:AA,CAFB_HungerEstimates!AA:AA,,0)</f>
        <v>74404.540980000005</v>
      </c>
      <c r="K92">
        <f>_xlfn.XLOOKUP(Data[[#This Row],[F15_DISTRIB]],CAFB_HungerEstimates!AC:AC,CAFB_HungerEstimates!AC:AC,,0)</f>
        <v>15227.885761</v>
      </c>
      <c r="L92">
        <f>_xlfn.XLOOKUP(Data[[#This Row],[F15_LB_UNME]],CAFB_HungerEstimates!AB:AB,CAFB_HungerEstimates!AB:AB,,0)</f>
        <v>59176.655219</v>
      </c>
      <c r="M92" s="6">
        <f t="shared" si="6"/>
        <v>0.20466339232027878</v>
      </c>
      <c r="N92" s="8">
        <f t="shared" si="7"/>
        <v>167.02068761274145</v>
      </c>
      <c r="O92" s="2" t="str">
        <f>IFERROR(_xlfn.XLOOKUP(Data[[#This Row],[STATEFP10]],StateMap[Code],StateMap[State],,0),"UNK")</f>
        <v>MD</v>
      </c>
      <c r="P92" t="str">
        <f>IF(CalcsTable[[#This Row],[State (Label)]]="MD","Maryland",IF(CalcsTable[[#This Row],[State (Label)]]="DC","District of Columbia","Virginia"))</f>
        <v>Maryland</v>
      </c>
    </row>
    <row r="93" spans="1:16" x14ac:dyDescent="0.25">
      <c r="A93">
        <f>_xlfn.XLOOKUP(Data[[#This Row],[GEOID10]],CAFB_HungerEstimates!D:D,CAFB_HungerEstimates!D:D,,0)</f>
        <v>24031700607</v>
      </c>
      <c r="B93">
        <f>_xlfn.XLOOKUP(Data[[#This Row],[STATEFP10]],CAFB_HungerEstimates!A:A,CAFB_HungerEstimates!A:A,,0)</f>
        <v>24</v>
      </c>
      <c r="C93">
        <f>_xlfn.XLOOKUP(Data[[#This Row],[F14_FI_RATE]],CAFB_HungerEstimates!AJ:AJ,CAFB_HungerEstimates!AJ:AJ,,0)</f>
        <v>4.8</v>
      </c>
      <c r="D93">
        <f>_xlfn.XLOOKUP(Data[[#This Row],[F14_DISTRIB]],CAFB_HungerEstimates!AL:AL,CAFB_HungerEstimates!AL:AL,,0)</f>
        <v>17780.72</v>
      </c>
      <c r="E93">
        <f>_xlfn.XLOOKUP(Data[[#This Row],[F14_LB_UNME]],CAFB_HungerEstimates!AK:AK,CAFB_HungerEstimates!AK:AK,,0)</f>
        <v>61891.597800000003</v>
      </c>
      <c r="F93">
        <f t="shared" si="4"/>
        <v>79672.317800000004</v>
      </c>
      <c r="G93" s="6">
        <f t="shared" si="5"/>
        <v>0.22317312325009328</v>
      </c>
      <c r="H93">
        <f>_xlfn.XLOOKUP(Data[[#This Row],[F15_FI_RATE]],CAFB_HungerEstimates!Y:Y,CAFB_HungerEstimates!Y:Y,,0)</f>
        <v>5.3999999999999999E-2</v>
      </c>
      <c r="I93">
        <f>_xlfn.XLOOKUP(Data[[#This Row],[F15_FI_POP]],CAFB_HungerEstimates!Z:Z,CAFB_HungerEstimates!Z:Z,,0)</f>
        <v>417.74400000000003</v>
      </c>
      <c r="J93">
        <f>_xlfn.XLOOKUP(Data[[#This Row],[F15_LB_NEED]],CAFB_HungerEstimates!AA:AA,CAFB_HungerEstimates!AA:AA,,0)</f>
        <v>87726.24</v>
      </c>
      <c r="K93">
        <f>_xlfn.XLOOKUP(Data[[#This Row],[F15_DISTRIB]],CAFB_HungerEstimates!AC:AC,CAFB_HungerEstimates!AC:AC,,0)</f>
        <v>34630.869478000001</v>
      </c>
      <c r="L93">
        <f>_xlfn.XLOOKUP(Data[[#This Row],[F15_LB_UNME]],CAFB_HungerEstimates!AB:AB,CAFB_HungerEstimates!AB:AB,,0)</f>
        <v>53095.370521999997</v>
      </c>
      <c r="M93" s="6">
        <f t="shared" si="6"/>
        <v>0.39476067226863931</v>
      </c>
      <c r="N93" s="8">
        <f t="shared" si="7"/>
        <v>127.10025882358572</v>
      </c>
      <c r="O93" s="2" t="str">
        <f>IFERROR(_xlfn.XLOOKUP(Data[[#This Row],[STATEFP10]],StateMap[Code],StateMap[State],,0),"UNK")</f>
        <v>MD</v>
      </c>
      <c r="P93" t="str">
        <f>IF(CalcsTable[[#This Row],[State (Label)]]="MD","Maryland",IF(CalcsTable[[#This Row],[State (Label)]]="DC","District of Columbia","Virginia"))</f>
        <v>Maryland</v>
      </c>
    </row>
    <row r="94" spans="1:16" x14ac:dyDescent="0.25">
      <c r="A94">
        <f>_xlfn.XLOOKUP(Data[[#This Row],[GEOID10]],CAFB_HungerEstimates!D:D,CAFB_HungerEstimates!D:D,,0)</f>
        <v>24033800106</v>
      </c>
      <c r="B94">
        <f>_xlfn.XLOOKUP(Data[[#This Row],[STATEFP10]],CAFB_HungerEstimates!A:A,CAFB_HungerEstimates!A:A,,0)</f>
        <v>24</v>
      </c>
      <c r="C94">
        <f>_xlfn.XLOOKUP(Data[[#This Row],[F14_FI_RATE]],CAFB_HungerEstimates!AJ:AJ,CAFB_HungerEstimates!AJ:AJ,,0)</f>
        <v>12.3</v>
      </c>
      <c r="D94">
        <f>_xlfn.XLOOKUP(Data[[#This Row],[F14_DISTRIB]],CAFB_HungerEstimates!AL:AL,CAFB_HungerEstimates!AL:AL,,0)</f>
        <v>9028.59</v>
      </c>
      <c r="E94">
        <f>_xlfn.XLOOKUP(Data[[#This Row],[F14_LB_UNME]],CAFB_HungerEstimates!AK:AK,CAFB_HungerEstimates!AK:AK,,0)</f>
        <v>54823.172990999999</v>
      </c>
      <c r="F94">
        <f t="shared" si="4"/>
        <v>63851.762990999996</v>
      </c>
      <c r="G94" s="6">
        <f t="shared" si="5"/>
        <v>0.14139922810389111</v>
      </c>
      <c r="H94">
        <f>_xlfn.XLOOKUP(Data[[#This Row],[F15_FI_RATE]],CAFB_HungerEstimates!Y:Y,CAFB_HungerEstimates!Y:Y,,0)</f>
        <v>0.11899999999999999</v>
      </c>
      <c r="I94">
        <f>_xlfn.XLOOKUP(Data[[#This Row],[F15_FI_POP]],CAFB_HungerEstimates!Z:Z,CAFB_HungerEstimates!Z:Z,,0)</f>
        <v>329.72139199999998</v>
      </c>
      <c r="J94">
        <f>_xlfn.XLOOKUP(Data[[#This Row],[F15_LB_NEED]],CAFB_HungerEstimates!AA:AA,CAFB_HungerEstimates!AA:AA,,0)</f>
        <v>69241.492320000005</v>
      </c>
      <c r="K94">
        <f>_xlfn.XLOOKUP(Data[[#This Row],[F15_DISTRIB]],CAFB_HungerEstimates!AC:AC,CAFB_HungerEstimates!AC:AC,,0)</f>
        <v>14258.632084000001</v>
      </c>
      <c r="L94">
        <f>_xlfn.XLOOKUP(Data[[#This Row],[F15_LB_UNME]],CAFB_HungerEstimates!AB:AB,CAFB_HungerEstimates!AB:AB,,0)</f>
        <v>54982.860236</v>
      </c>
      <c r="M94" s="6">
        <f t="shared" si="6"/>
        <v>0.20592612328607304</v>
      </c>
      <c r="N94" s="8">
        <f t="shared" si="7"/>
        <v>166.75551410992466</v>
      </c>
      <c r="O94" s="2" t="str">
        <f>IFERROR(_xlfn.XLOOKUP(Data[[#This Row],[STATEFP10]],StateMap[Code],StateMap[State],,0),"UNK")</f>
        <v>MD</v>
      </c>
      <c r="P94" t="str">
        <f>IF(CalcsTable[[#This Row],[State (Label)]]="MD","Maryland",IF(CalcsTable[[#This Row],[State (Label)]]="DC","District of Columbia","Virginia"))</f>
        <v>Maryland</v>
      </c>
    </row>
    <row r="95" spans="1:16" x14ac:dyDescent="0.25">
      <c r="A95">
        <f>_xlfn.XLOOKUP(Data[[#This Row],[GEOID10]],CAFB_HungerEstimates!D:D,CAFB_HungerEstimates!D:D,,0)</f>
        <v>24033800109</v>
      </c>
      <c r="B95">
        <f>_xlfn.XLOOKUP(Data[[#This Row],[STATEFP10]],CAFB_HungerEstimates!A:A,CAFB_HungerEstimates!A:A,,0)</f>
        <v>24</v>
      </c>
      <c r="C95">
        <f>_xlfn.XLOOKUP(Data[[#This Row],[F14_FI_RATE]],CAFB_HungerEstimates!AJ:AJ,CAFB_HungerEstimates!AJ:AJ,,0)</f>
        <v>15.1</v>
      </c>
      <c r="D95">
        <f>_xlfn.XLOOKUP(Data[[#This Row],[F14_DISTRIB]],CAFB_HungerEstimates!AL:AL,CAFB_HungerEstimates!AL:AL,,0)</f>
        <v>17826.05</v>
      </c>
      <c r="E95">
        <f>_xlfn.XLOOKUP(Data[[#This Row],[F14_LB_UNME]],CAFB_HungerEstimates!AK:AK,CAFB_HungerEstimates!AK:AK,,0)</f>
        <v>110472.60810500001</v>
      </c>
      <c r="F95">
        <f t="shared" si="4"/>
        <v>128298.65810500001</v>
      </c>
      <c r="G95" s="6">
        <f t="shared" si="5"/>
        <v>0.1389418273214604</v>
      </c>
      <c r="H95">
        <f>_xlfn.XLOOKUP(Data[[#This Row],[F15_FI_RATE]],CAFB_HungerEstimates!Y:Y,CAFB_HungerEstimates!Y:Y,,0)</f>
        <v>0.13600000000000001</v>
      </c>
      <c r="I95">
        <f>_xlfn.XLOOKUP(Data[[#This Row],[F15_FI_POP]],CAFB_HungerEstimates!Z:Z,CAFB_HungerEstimates!Z:Z,,0)</f>
        <v>544.542912</v>
      </c>
      <c r="J95">
        <f>_xlfn.XLOOKUP(Data[[#This Row],[F15_LB_NEED]],CAFB_HungerEstimates!AA:AA,CAFB_HungerEstimates!AA:AA,,0)</f>
        <v>114354.01152</v>
      </c>
      <c r="K95">
        <f>_xlfn.XLOOKUP(Data[[#This Row],[F15_DISTRIB]],CAFB_HungerEstimates!AC:AC,CAFB_HungerEstimates!AC:AC,,0)</f>
        <v>17043.997196</v>
      </c>
      <c r="L95">
        <f>_xlfn.XLOOKUP(Data[[#This Row],[F15_LB_UNME]],CAFB_HungerEstimates!AB:AB,CAFB_HungerEstimates!AB:AB,,0)</f>
        <v>97310.014324000003</v>
      </c>
      <c r="M95" s="6">
        <f t="shared" si="6"/>
        <v>0.14904590551262892</v>
      </c>
      <c r="N95" s="8">
        <f t="shared" si="7"/>
        <v>178.70035984234792</v>
      </c>
      <c r="O95" s="2" t="str">
        <f>IFERROR(_xlfn.XLOOKUP(Data[[#This Row],[STATEFP10]],StateMap[Code],StateMap[State],,0),"UNK")</f>
        <v>MD</v>
      </c>
      <c r="P95" t="str">
        <f>IF(CalcsTable[[#This Row],[State (Label)]]="MD","Maryland",IF(CalcsTable[[#This Row],[State (Label)]]="DC","District of Columbia","Virginia"))</f>
        <v>Maryland</v>
      </c>
    </row>
    <row r="96" spans="1:16" x14ac:dyDescent="0.25">
      <c r="A96">
        <f>_xlfn.XLOOKUP(Data[[#This Row],[GEOID10]],CAFB_HungerEstimates!D:D,CAFB_HungerEstimates!D:D,,0)</f>
        <v>24031701415</v>
      </c>
      <c r="B96">
        <f>_xlfn.XLOOKUP(Data[[#This Row],[STATEFP10]],CAFB_HungerEstimates!A:A,CAFB_HungerEstimates!A:A,,0)</f>
        <v>24</v>
      </c>
      <c r="C96">
        <f>_xlfn.XLOOKUP(Data[[#This Row],[F14_FI_RATE]],CAFB_HungerEstimates!AJ:AJ,CAFB_HungerEstimates!AJ:AJ,,0)</f>
        <v>6.5</v>
      </c>
      <c r="D96">
        <f>_xlfn.XLOOKUP(Data[[#This Row],[F14_DISTRIB]],CAFB_HungerEstimates!AL:AL,CAFB_HungerEstimates!AL:AL,,0)</f>
        <v>9203.2999999999993</v>
      </c>
      <c r="E96">
        <f>_xlfn.XLOOKUP(Data[[#This Row],[F14_LB_UNME]],CAFB_HungerEstimates!AK:AK,CAFB_HungerEstimates!AK:AK,,0)</f>
        <v>93881.502835000007</v>
      </c>
      <c r="F96">
        <f t="shared" si="4"/>
        <v>103084.80283500001</v>
      </c>
      <c r="G96" s="6">
        <f t="shared" si="5"/>
        <v>8.9278921304540113E-2</v>
      </c>
      <c r="H96">
        <f>_xlfn.XLOOKUP(Data[[#This Row],[F15_FI_RATE]],CAFB_HungerEstimates!Y:Y,CAFB_HungerEstimates!Y:Y,,0)</f>
        <v>7.3999999999999996E-2</v>
      </c>
      <c r="I96">
        <f>_xlfn.XLOOKUP(Data[[#This Row],[F15_FI_POP]],CAFB_HungerEstimates!Z:Z,CAFB_HungerEstimates!Z:Z,,0)</f>
        <v>588.29999999999995</v>
      </c>
      <c r="J96">
        <f>_xlfn.XLOOKUP(Data[[#This Row],[F15_LB_NEED]],CAFB_HungerEstimates!AA:AA,CAFB_HungerEstimates!AA:AA,,0)</f>
        <v>123543</v>
      </c>
      <c r="K96">
        <f>_xlfn.XLOOKUP(Data[[#This Row],[F15_DISTRIB]],CAFB_HungerEstimates!AC:AC,CAFB_HungerEstimates!AC:AC,,0)</f>
        <v>34100.077562999999</v>
      </c>
      <c r="L96">
        <f>_xlfn.XLOOKUP(Data[[#This Row],[F15_LB_UNME]],CAFB_HungerEstimates!AB:AB,CAFB_HungerEstimates!AB:AB,,0)</f>
        <v>89442.922437000001</v>
      </c>
      <c r="M96" s="6">
        <f t="shared" si="6"/>
        <v>0.27601788497122459</v>
      </c>
      <c r="N96" s="8">
        <f t="shared" si="7"/>
        <v>152.03624415604284</v>
      </c>
      <c r="O96" s="2" t="str">
        <f>IFERROR(_xlfn.XLOOKUP(Data[[#This Row],[STATEFP10]],StateMap[Code],StateMap[State],,0),"UNK")</f>
        <v>MD</v>
      </c>
      <c r="P96" t="str">
        <f>IF(CalcsTable[[#This Row],[State (Label)]]="MD","Maryland",IF(CalcsTable[[#This Row],[State (Label)]]="DC","District of Columbia","Virginia"))</f>
        <v>Maryland</v>
      </c>
    </row>
    <row r="97" spans="1:16" x14ac:dyDescent="0.25">
      <c r="A97">
        <f>_xlfn.XLOOKUP(Data[[#This Row],[GEOID10]],CAFB_HungerEstimates!D:D,CAFB_HungerEstimates!D:D,,0)</f>
        <v>24031700902</v>
      </c>
      <c r="B97">
        <f>_xlfn.XLOOKUP(Data[[#This Row],[STATEFP10]],CAFB_HungerEstimates!A:A,CAFB_HungerEstimates!A:A,,0)</f>
        <v>24</v>
      </c>
      <c r="C97">
        <f>_xlfn.XLOOKUP(Data[[#This Row],[F14_FI_RATE]],CAFB_HungerEstimates!AJ:AJ,CAFB_HungerEstimates!AJ:AJ,,0)</f>
        <v>8.3000000000000007</v>
      </c>
      <c r="D97">
        <f>_xlfn.XLOOKUP(Data[[#This Row],[F14_DISTRIB]],CAFB_HungerEstimates!AL:AL,CAFB_HungerEstimates!AL:AL,,0)</f>
        <v>13009.02</v>
      </c>
      <c r="E97">
        <f>_xlfn.XLOOKUP(Data[[#This Row],[F14_LB_UNME]],CAFB_HungerEstimates!AK:AK,CAFB_HungerEstimates!AK:AK,,0)</f>
        <v>49024.353856000002</v>
      </c>
      <c r="F97">
        <f t="shared" si="4"/>
        <v>62033.373856000006</v>
      </c>
      <c r="G97" s="6">
        <f t="shared" si="5"/>
        <v>0.20971001883918552</v>
      </c>
      <c r="H97">
        <f>_xlfn.XLOOKUP(Data[[#This Row],[F15_FI_RATE]],CAFB_HungerEstimates!Y:Y,CAFB_HungerEstimates!Y:Y,,0)</f>
        <v>7.1999999999999995E-2</v>
      </c>
      <c r="I97">
        <f>_xlfn.XLOOKUP(Data[[#This Row],[F15_FI_POP]],CAFB_HungerEstimates!Z:Z,CAFB_HungerEstimates!Z:Z,,0)</f>
        <v>277.56</v>
      </c>
      <c r="J97">
        <f>_xlfn.XLOOKUP(Data[[#This Row],[F15_LB_NEED]],CAFB_HungerEstimates!AA:AA,CAFB_HungerEstimates!AA:AA,,0)</f>
        <v>58287.6</v>
      </c>
      <c r="K97">
        <f>_xlfn.XLOOKUP(Data[[#This Row],[F15_DISTRIB]],CAFB_HungerEstimates!AC:AC,CAFB_HungerEstimates!AC:AC,,0)</f>
        <v>17285.173277000002</v>
      </c>
      <c r="L97">
        <f>_xlfn.XLOOKUP(Data[[#This Row],[F15_LB_UNME]],CAFB_HungerEstimates!AB:AB,CAFB_HungerEstimates!AB:AB,,0)</f>
        <v>41002.426722999997</v>
      </c>
      <c r="M97" s="6">
        <f t="shared" si="6"/>
        <v>0.29654975118206961</v>
      </c>
      <c r="N97" s="8">
        <f t="shared" si="7"/>
        <v>147.72455225176537</v>
      </c>
      <c r="O97" s="2" t="str">
        <f>IFERROR(_xlfn.XLOOKUP(Data[[#This Row],[STATEFP10]],StateMap[Code],StateMap[State],,0),"UNK")</f>
        <v>MD</v>
      </c>
      <c r="P97" t="str">
        <f>IF(CalcsTable[[#This Row],[State (Label)]]="MD","Maryland",IF(CalcsTable[[#This Row],[State (Label)]]="DC","District of Columbia","Virginia"))</f>
        <v>Maryland</v>
      </c>
    </row>
    <row r="98" spans="1:16" x14ac:dyDescent="0.25">
      <c r="A98">
        <f>_xlfn.XLOOKUP(Data[[#This Row],[GEOID10]],CAFB_HungerEstimates!D:D,CAFB_HungerEstimates!D:D,,0)</f>
        <v>24033800108</v>
      </c>
      <c r="B98">
        <f>_xlfn.XLOOKUP(Data[[#This Row],[STATEFP10]],CAFB_HungerEstimates!A:A,CAFB_HungerEstimates!A:A,,0)</f>
        <v>24</v>
      </c>
      <c r="C98">
        <f>_xlfn.XLOOKUP(Data[[#This Row],[F14_FI_RATE]],CAFB_HungerEstimates!AJ:AJ,CAFB_HungerEstimates!AJ:AJ,,0)</f>
        <v>16.3</v>
      </c>
      <c r="D98">
        <f>_xlfn.XLOOKUP(Data[[#This Row],[F14_DISTRIB]],CAFB_HungerEstimates!AL:AL,CAFB_HungerEstimates!AL:AL,,0)</f>
        <v>14802.35</v>
      </c>
      <c r="E98">
        <f>_xlfn.XLOOKUP(Data[[#This Row],[F14_LB_UNME]],CAFB_HungerEstimates!AK:AK,CAFB_HungerEstimates!AK:AK,,0)</f>
        <v>93261.755183000001</v>
      </c>
      <c r="F98">
        <f t="shared" si="4"/>
        <v>108064.10518300001</v>
      </c>
      <c r="G98" s="6">
        <f t="shared" si="5"/>
        <v>0.13697749104508958</v>
      </c>
      <c r="H98">
        <f>_xlfn.XLOOKUP(Data[[#This Row],[F15_FI_RATE]],CAFB_HungerEstimates!Y:Y,CAFB_HungerEstimates!Y:Y,,0)</f>
        <v>0.20200000000000001</v>
      </c>
      <c r="I98">
        <f>_xlfn.XLOOKUP(Data[[#This Row],[F15_FI_POP]],CAFB_HungerEstimates!Z:Z,CAFB_HungerEstimates!Z:Z,,0)</f>
        <v>634.88599999999997</v>
      </c>
      <c r="J98">
        <f>_xlfn.XLOOKUP(Data[[#This Row],[F15_LB_NEED]],CAFB_HungerEstimates!AA:AA,CAFB_HungerEstimates!AA:AA,,0)</f>
        <v>133326.06</v>
      </c>
      <c r="K98">
        <f>_xlfn.XLOOKUP(Data[[#This Row],[F15_DISTRIB]],CAFB_HungerEstimates!AC:AC,CAFB_HungerEstimates!AC:AC,,0)</f>
        <v>20215.444412000001</v>
      </c>
      <c r="L98">
        <f>_xlfn.XLOOKUP(Data[[#This Row],[F15_LB_UNME]],CAFB_HungerEstimates!AB:AB,CAFB_HungerEstimates!AB:AB,,0)</f>
        <v>113110.615588</v>
      </c>
      <c r="M98" s="6">
        <f t="shared" si="6"/>
        <v>0.15162410418488328</v>
      </c>
      <c r="N98" s="8">
        <f t="shared" si="7"/>
        <v>178.15893812117451</v>
      </c>
      <c r="O98" s="2" t="str">
        <f>IFERROR(_xlfn.XLOOKUP(Data[[#This Row],[STATEFP10]],StateMap[Code],StateMap[State],,0),"UNK")</f>
        <v>MD</v>
      </c>
      <c r="P98" t="str">
        <f>IF(CalcsTable[[#This Row],[State (Label)]]="MD","Maryland",IF(CalcsTable[[#This Row],[State (Label)]]="DC","District of Columbia","Virginia"))</f>
        <v>Maryland</v>
      </c>
    </row>
    <row r="99" spans="1:16" x14ac:dyDescent="0.25">
      <c r="A99">
        <f>_xlfn.XLOOKUP(Data[[#This Row],[GEOID10]],CAFB_HungerEstimates!D:D,CAFB_HungerEstimates!D:D,,0)</f>
        <v>24033800213</v>
      </c>
      <c r="B99">
        <f>_xlfn.XLOOKUP(Data[[#This Row],[STATEFP10]],CAFB_HungerEstimates!A:A,CAFB_HungerEstimates!A:A,,0)</f>
        <v>24</v>
      </c>
      <c r="C99">
        <f>_xlfn.XLOOKUP(Data[[#This Row],[F14_FI_RATE]],CAFB_HungerEstimates!AJ:AJ,CAFB_HungerEstimates!AJ:AJ,,0)</f>
        <v>15.4</v>
      </c>
      <c r="D99">
        <f>_xlfn.XLOOKUP(Data[[#This Row],[F14_DISTRIB]],CAFB_HungerEstimates!AL:AL,CAFB_HungerEstimates!AL:AL,,0)</f>
        <v>17126.259999999998</v>
      </c>
      <c r="E99">
        <f>_xlfn.XLOOKUP(Data[[#This Row],[F14_LB_UNME]],CAFB_HungerEstimates!AK:AK,CAFB_HungerEstimates!AK:AK,,0)</f>
        <v>108644.001483</v>
      </c>
      <c r="F99">
        <f t="shared" si="4"/>
        <v>125770.26148299999</v>
      </c>
      <c r="G99" s="6">
        <f t="shared" si="5"/>
        <v>0.13617098190031915</v>
      </c>
      <c r="H99">
        <f>_xlfn.XLOOKUP(Data[[#This Row],[F15_FI_RATE]],CAFB_HungerEstimates!Y:Y,CAFB_HungerEstimates!Y:Y,,0)</f>
        <v>0.155</v>
      </c>
      <c r="I99">
        <f>_xlfn.XLOOKUP(Data[[#This Row],[F15_FI_POP]],CAFB_HungerEstimates!Z:Z,CAFB_HungerEstimates!Z:Z,,0)</f>
        <v>619.99937999999997</v>
      </c>
      <c r="J99">
        <f>_xlfn.XLOOKUP(Data[[#This Row],[F15_LB_NEED]],CAFB_HungerEstimates!AA:AA,CAFB_HungerEstimates!AA:AA,,0)</f>
        <v>130199.8698</v>
      </c>
      <c r="K99">
        <f>_xlfn.XLOOKUP(Data[[#This Row],[F15_DISTRIB]],CAFB_HungerEstimates!AC:AC,CAFB_HungerEstimates!AC:AC,,0)</f>
        <v>21079.423637</v>
      </c>
      <c r="L99">
        <f>_xlfn.XLOOKUP(Data[[#This Row],[F15_LB_UNME]],CAFB_HungerEstimates!AB:AB,CAFB_HungerEstimates!AB:AB,,0)</f>
        <v>109120.446163</v>
      </c>
      <c r="M99" s="6">
        <f t="shared" si="6"/>
        <v>0.16190049705410689</v>
      </c>
      <c r="N99" s="8">
        <f t="shared" si="7"/>
        <v>176.00089561863757</v>
      </c>
      <c r="O99" s="2" t="str">
        <f>IFERROR(_xlfn.XLOOKUP(Data[[#This Row],[STATEFP10]],StateMap[Code],StateMap[State],,0),"UNK")</f>
        <v>MD</v>
      </c>
      <c r="P99" t="str">
        <f>IF(CalcsTable[[#This Row],[State (Label)]]="MD","Maryland",IF(CalcsTable[[#This Row],[State (Label)]]="DC","District of Columbia","Virginia"))</f>
        <v>Maryland</v>
      </c>
    </row>
    <row r="100" spans="1:16" x14ac:dyDescent="0.25">
      <c r="A100">
        <f>_xlfn.XLOOKUP(Data[[#This Row],[GEOID10]],CAFB_HungerEstimates!D:D,CAFB_HungerEstimates!D:D,,0)</f>
        <v>24031701221</v>
      </c>
      <c r="B100">
        <f>_xlfn.XLOOKUP(Data[[#This Row],[STATEFP10]],CAFB_HungerEstimates!A:A,CAFB_HungerEstimates!A:A,,0)</f>
        <v>24</v>
      </c>
      <c r="C100">
        <f>_xlfn.XLOOKUP(Data[[#This Row],[F14_FI_RATE]],CAFB_HungerEstimates!AJ:AJ,CAFB_HungerEstimates!AJ:AJ,,0)</f>
        <v>8.3000000000000007</v>
      </c>
      <c r="D100">
        <f>_xlfn.XLOOKUP(Data[[#This Row],[F14_DISTRIB]],CAFB_HungerEstimates!AL:AL,CAFB_HungerEstimates!AL:AL,,0)</f>
        <v>15223.92</v>
      </c>
      <c r="E100">
        <f>_xlfn.XLOOKUP(Data[[#This Row],[F14_LB_UNME]],CAFB_HungerEstimates!AK:AK,CAFB_HungerEstimates!AK:AK,,0)</f>
        <v>60491.996556999999</v>
      </c>
      <c r="F100">
        <f t="shared" si="4"/>
        <v>75715.916557000004</v>
      </c>
      <c r="G100" s="6">
        <f t="shared" si="5"/>
        <v>0.20106631065529293</v>
      </c>
      <c r="H100">
        <f>_xlfn.XLOOKUP(Data[[#This Row],[F15_FI_RATE]],CAFB_HungerEstimates!Y:Y,CAFB_HungerEstimates!Y:Y,,0)</f>
        <v>0.09</v>
      </c>
      <c r="I100">
        <f>_xlfn.XLOOKUP(Data[[#This Row],[F15_FI_POP]],CAFB_HungerEstimates!Z:Z,CAFB_HungerEstimates!Z:Z,,0)</f>
        <v>390.51</v>
      </c>
      <c r="J100">
        <f>_xlfn.XLOOKUP(Data[[#This Row],[F15_LB_NEED]],CAFB_HungerEstimates!AA:AA,CAFB_HungerEstimates!AA:AA,,0)</f>
        <v>82007.100000000006</v>
      </c>
      <c r="K100">
        <f>_xlfn.XLOOKUP(Data[[#This Row],[F15_DISTRIB]],CAFB_HungerEstimates!AC:AC,CAFB_HungerEstimates!AC:AC,,0)</f>
        <v>32374.895077000001</v>
      </c>
      <c r="L100">
        <f>_xlfn.XLOOKUP(Data[[#This Row],[F15_LB_UNME]],CAFB_HungerEstimates!AB:AB,CAFB_HungerEstimates!AB:AB,,0)</f>
        <v>49632.204922999998</v>
      </c>
      <c r="M100" s="6">
        <f t="shared" si="6"/>
        <v>0.39478161131170347</v>
      </c>
      <c r="N100" s="8">
        <f t="shared" si="7"/>
        <v>127.09586162454227</v>
      </c>
      <c r="O100" s="2" t="str">
        <f>IFERROR(_xlfn.XLOOKUP(Data[[#This Row],[STATEFP10]],StateMap[Code],StateMap[State],,0),"UNK")</f>
        <v>MD</v>
      </c>
      <c r="P100" t="str">
        <f>IF(CalcsTable[[#This Row],[State (Label)]]="MD","Maryland",IF(CalcsTable[[#This Row],[State (Label)]]="DC","District of Columbia","Virginia"))</f>
        <v>Maryland</v>
      </c>
    </row>
    <row r="101" spans="1:16" x14ac:dyDescent="0.25">
      <c r="A101">
        <f>_xlfn.XLOOKUP(Data[[#This Row],[GEOID10]],CAFB_HungerEstimates!D:D,CAFB_HungerEstimates!D:D,,0)</f>
        <v>24031700901</v>
      </c>
      <c r="B101">
        <f>_xlfn.XLOOKUP(Data[[#This Row],[STATEFP10]],CAFB_HungerEstimates!A:A,CAFB_HungerEstimates!A:A,,0)</f>
        <v>24</v>
      </c>
      <c r="C101">
        <f>_xlfn.XLOOKUP(Data[[#This Row],[F14_FI_RATE]],CAFB_HungerEstimates!AJ:AJ,CAFB_HungerEstimates!AJ:AJ,,0)</f>
        <v>12.2</v>
      </c>
      <c r="D101">
        <f>_xlfn.XLOOKUP(Data[[#This Row],[F14_DISTRIB]],CAFB_HungerEstimates!AL:AL,CAFB_HungerEstimates!AL:AL,,0)</f>
        <v>26197.75</v>
      </c>
      <c r="E101">
        <f>_xlfn.XLOOKUP(Data[[#This Row],[F14_LB_UNME]],CAFB_HungerEstimates!AK:AK,CAFB_HungerEstimates!AK:AK,,0)</f>
        <v>66034.246381999998</v>
      </c>
      <c r="F101">
        <f t="shared" si="4"/>
        <v>92231.996381999998</v>
      </c>
      <c r="G101" s="6">
        <f t="shared" si="5"/>
        <v>0.28404188381108009</v>
      </c>
      <c r="H101">
        <f>_xlfn.XLOOKUP(Data[[#This Row],[F15_FI_RATE]],CAFB_HungerEstimates!Y:Y,CAFB_HungerEstimates!Y:Y,,0)</f>
        <v>0.14000000000000001</v>
      </c>
      <c r="I101">
        <f>_xlfn.XLOOKUP(Data[[#This Row],[F15_FI_POP]],CAFB_HungerEstimates!Z:Z,CAFB_HungerEstimates!Z:Z,,0)</f>
        <v>561.67776000000003</v>
      </c>
      <c r="J101">
        <f>_xlfn.XLOOKUP(Data[[#This Row],[F15_LB_NEED]],CAFB_HungerEstimates!AA:AA,CAFB_HungerEstimates!AA:AA,,0)</f>
        <v>117952.3296</v>
      </c>
      <c r="K101">
        <f>_xlfn.XLOOKUP(Data[[#This Row],[F15_DISTRIB]],CAFB_HungerEstimates!AC:AC,CAFB_HungerEstimates!AC:AC,,0)</f>
        <v>35104.644133000002</v>
      </c>
      <c r="L101">
        <f>_xlfn.XLOOKUP(Data[[#This Row],[F15_LB_UNME]],CAFB_HungerEstimates!AB:AB,CAFB_HungerEstimates!AB:AB,,0)</f>
        <v>82847.685467000003</v>
      </c>
      <c r="M101" s="6">
        <f t="shared" si="6"/>
        <v>0.29761721749834774</v>
      </c>
      <c r="N101" s="8">
        <f t="shared" si="7"/>
        <v>147.50038432534697</v>
      </c>
      <c r="O101" s="2" t="str">
        <f>IFERROR(_xlfn.XLOOKUP(Data[[#This Row],[STATEFP10]],StateMap[Code],StateMap[State],,0),"UNK")</f>
        <v>MD</v>
      </c>
      <c r="P101" t="str">
        <f>IF(CalcsTable[[#This Row],[State (Label)]]="MD","Maryland",IF(CalcsTable[[#This Row],[State (Label)]]="DC","District of Columbia","Virginia"))</f>
        <v>Maryland</v>
      </c>
    </row>
    <row r="102" spans="1:16" x14ac:dyDescent="0.25">
      <c r="A102">
        <f>_xlfn.XLOOKUP(Data[[#This Row],[GEOID10]],CAFB_HungerEstimates!D:D,CAFB_HungerEstimates!D:D,,0)</f>
        <v>24031701507</v>
      </c>
      <c r="B102">
        <f>_xlfn.XLOOKUP(Data[[#This Row],[STATEFP10]],CAFB_HungerEstimates!A:A,CAFB_HungerEstimates!A:A,,0)</f>
        <v>24</v>
      </c>
      <c r="C102">
        <f>_xlfn.XLOOKUP(Data[[#This Row],[F14_FI_RATE]],CAFB_HungerEstimates!AJ:AJ,CAFB_HungerEstimates!AJ:AJ,,0)</f>
        <v>6.1</v>
      </c>
      <c r="D102">
        <f>_xlfn.XLOOKUP(Data[[#This Row],[F14_DISTRIB]],CAFB_HungerEstimates!AL:AL,CAFB_HungerEstimates!AL:AL,,0)</f>
        <v>6362.26</v>
      </c>
      <c r="E102">
        <f>_xlfn.XLOOKUP(Data[[#This Row],[F14_LB_UNME]],CAFB_HungerEstimates!AK:AK,CAFB_HungerEstimates!AK:AK,,0)</f>
        <v>57662.121550000003</v>
      </c>
      <c r="F102">
        <f t="shared" si="4"/>
        <v>64024.381550000006</v>
      </c>
      <c r="G102" s="6">
        <f t="shared" si="5"/>
        <v>9.9372455398594933E-2</v>
      </c>
      <c r="H102">
        <f>_xlfn.XLOOKUP(Data[[#This Row],[F15_FI_RATE]],CAFB_HungerEstimates!Y:Y,CAFB_HungerEstimates!Y:Y,,0)</f>
        <v>7.4999999999999997E-2</v>
      </c>
      <c r="I102">
        <f>_xlfn.XLOOKUP(Data[[#This Row],[F15_FI_POP]],CAFB_HungerEstimates!Z:Z,CAFB_HungerEstimates!Z:Z,,0)</f>
        <v>352.82182499999999</v>
      </c>
      <c r="J102">
        <f>_xlfn.XLOOKUP(Data[[#This Row],[F15_LB_NEED]],CAFB_HungerEstimates!AA:AA,CAFB_HungerEstimates!AA:AA,,0)</f>
        <v>74092.583249999996</v>
      </c>
      <c r="K102">
        <f>_xlfn.XLOOKUP(Data[[#This Row],[F15_DISTRIB]],CAFB_HungerEstimates!AC:AC,CAFB_HungerEstimates!AC:AC,,0)</f>
        <v>22148.737875999999</v>
      </c>
      <c r="L102">
        <f>_xlfn.XLOOKUP(Data[[#This Row],[F15_LB_UNME]],CAFB_HungerEstimates!AB:AB,CAFB_HungerEstimates!AB:AB,,0)</f>
        <v>51943.845373999997</v>
      </c>
      <c r="M102" s="6">
        <f t="shared" si="6"/>
        <v>0.29893326571253004</v>
      </c>
      <c r="N102" s="8">
        <f t="shared" si="7"/>
        <v>147.22401420036869</v>
      </c>
      <c r="O102" s="2" t="str">
        <f>IFERROR(_xlfn.XLOOKUP(Data[[#This Row],[STATEFP10]],StateMap[Code],StateMap[State],,0),"UNK")</f>
        <v>MD</v>
      </c>
      <c r="P102" t="str">
        <f>IF(CalcsTable[[#This Row],[State (Label)]]="MD","Maryland",IF(CalcsTable[[#This Row],[State (Label)]]="DC","District of Columbia","Virginia"))</f>
        <v>Maryland</v>
      </c>
    </row>
    <row r="103" spans="1:16" x14ac:dyDescent="0.25">
      <c r="A103">
        <f>_xlfn.XLOOKUP(Data[[#This Row],[GEOID10]],CAFB_HungerEstimates!D:D,CAFB_HungerEstimates!D:D,,0)</f>
        <v>24031701423</v>
      </c>
      <c r="B103">
        <f>_xlfn.XLOOKUP(Data[[#This Row],[STATEFP10]],CAFB_HungerEstimates!A:A,CAFB_HungerEstimates!A:A,,0)</f>
        <v>24</v>
      </c>
      <c r="C103">
        <f>_xlfn.XLOOKUP(Data[[#This Row],[F14_FI_RATE]],CAFB_HungerEstimates!AJ:AJ,CAFB_HungerEstimates!AJ:AJ,,0)</f>
        <v>20.5</v>
      </c>
      <c r="D103">
        <f>_xlfn.XLOOKUP(Data[[#This Row],[F14_DISTRIB]],CAFB_HungerEstimates!AL:AL,CAFB_HungerEstimates!AL:AL,,0)</f>
        <v>47714.68</v>
      </c>
      <c r="E103">
        <f>_xlfn.XLOOKUP(Data[[#This Row],[F14_LB_UNME]],CAFB_HungerEstimates!AK:AK,CAFB_HungerEstimates!AK:AK,,0)</f>
        <v>162067.97396</v>
      </c>
      <c r="F103">
        <f t="shared" si="4"/>
        <v>209782.65396</v>
      </c>
      <c r="G103" s="6">
        <f t="shared" si="5"/>
        <v>0.22744816646803376</v>
      </c>
      <c r="H103">
        <f>_xlfn.XLOOKUP(Data[[#This Row],[F15_FI_RATE]],CAFB_HungerEstimates!Y:Y,CAFB_HungerEstimates!Y:Y,,0)</f>
        <v>0.21299999999999999</v>
      </c>
      <c r="I103">
        <f>_xlfn.XLOOKUP(Data[[#This Row],[F15_FI_POP]],CAFB_HungerEstimates!Z:Z,CAFB_HungerEstimates!Z:Z,,0)</f>
        <v>996.62699999999995</v>
      </c>
      <c r="J103">
        <f>_xlfn.XLOOKUP(Data[[#This Row],[F15_LB_NEED]],CAFB_HungerEstimates!AA:AA,CAFB_HungerEstimates!AA:AA,,0)</f>
        <v>209291.67</v>
      </c>
      <c r="K103">
        <f>_xlfn.XLOOKUP(Data[[#This Row],[F15_DISTRIB]],CAFB_HungerEstimates!AC:AC,CAFB_HungerEstimates!AC:AC,,0)</f>
        <v>36971.464367</v>
      </c>
      <c r="L103">
        <f>_xlfn.XLOOKUP(Data[[#This Row],[F15_LB_UNME]],CAFB_HungerEstimates!AB:AB,CAFB_HungerEstimates!AB:AB,,0)</f>
        <v>172320.20563300001</v>
      </c>
      <c r="M103" s="6">
        <f t="shared" si="6"/>
        <v>0.17665043413815751</v>
      </c>
      <c r="N103" s="8">
        <f t="shared" si="7"/>
        <v>172.90340883098693</v>
      </c>
      <c r="O103" s="2" t="str">
        <f>IFERROR(_xlfn.XLOOKUP(Data[[#This Row],[STATEFP10]],StateMap[Code],StateMap[State],,0),"UNK")</f>
        <v>MD</v>
      </c>
      <c r="P103" t="str">
        <f>IF(CalcsTable[[#This Row],[State (Label)]]="MD","Maryland",IF(CalcsTable[[#This Row],[State (Label)]]="DC","District of Columbia","Virginia"))</f>
        <v>Maryland</v>
      </c>
    </row>
    <row r="104" spans="1:16" x14ac:dyDescent="0.25">
      <c r="A104">
        <f>_xlfn.XLOOKUP(Data[[#This Row],[GEOID10]],CAFB_HungerEstimates!D:D,CAFB_HungerEstimates!D:D,,0)</f>
        <v>24033800209</v>
      </c>
      <c r="B104">
        <f>_xlfn.XLOOKUP(Data[[#This Row],[STATEFP10]],CAFB_HungerEstimates!A:A,CAFB_HungerEstimates!A:A,,0)</f>
        <v>24</v>
      </c>
      <c r="C104">
        <f>_xlfn.XLOOKUP(Data[[#This Row],[F14_FI_RATE]],CAFB_HungerEstimates!AJ:AJ,CAFB_HungerEstimates!AJ:AJ,,0)</f>
        <v>20.8</v>
      </c>
      <c r="D104">
        <f>_xlfn.XLOOKUP(Data[[#This Row],[F14_DISTRIB]],CAFB_HungerEstimates!AL:AL,CAFB_HungerEstimates!AL:AL,,0)</f>
        <v>21351.45</v>
      </c>
      <c r="E104">
        <f>_xlfn.XLOOKUP(Data[[#This Row],[F14_LB_UNME]],CAFB_HungerEstimates!AK:AK,CAFB_HungerEstimates!AK:AK,,0)</f>
        <v>133101.034407</v>
      </c>
      <c r="F104">
        <f t="shared" si="4"/>
        <v>154452.48440700001</v>
      </c>
      <c r="G104" s="6">
        <f t="shared" si="5"/>
        <v>0.13823960217911732</v>
      </c>
      <c r="H104">
        <f>_xlfn.XLOOKUP(Data[[#This Row],[F15_FI_RATE]],CAFB_HungerEstimates!Y:Y,CAFB_HungerEstimates!Y:Y,,0)</f>
        <v>0.23400000000000001</v>
      </c>
      <c r="I104">
        <f>_xlfn.XLOOKUP(Data[[#This Row],[F15_FI_POP]],CAFB_HungerEstimates!Z:Z,CAFB_HungerEstimates!Z:Z,,0)</f>
        <v>850.59</v>
      </c>
      <c r="J104">
        <f>_xlfn.XLOOKUP(Data[[#This Row],[F15_LB_NEED]],CAFB_HungerEstimates!AA:AA,CAFB_HungerEstimates!AA:AA,,0)</f>
        <v>178623.9</v>
      </c>
      <c r="K104">
        <f>_xlfn.XLOOKUP(Data[[#This Row],[F15_DISTRIB]],CAFB_HungerEstimates!AC:AC,CAFB_HungerEstimates!AC:AC,,0)</f>
        <v>27702.340448999999</v>
      </c>
      <c r="L104">
        <f>_xlfn.XLOOKUP(Data[[#This Row],[F15_LB_UNME]],CAFB_HungerEstimates!AB:AB,CAFB_HungerEstimates!AB:AB,,0)</f>
        <v>150921.55955100001</v>
      </c>
      <c r="M104" s="6">
        <f t="shared" si="6"/>
        <v>0.15508753559294136</v>
      </c>
      <c r="N104" s="8">
        <f t="shared" si="7"/>
        <v>177.43161752548232</v>
      </c>
      <c r="O104" s="2" t="str">
        <f>IFERROR(_xlfn.XLOOKUP(Data[[#This Row],[STATEFP10]],StateMap[Code],StateMap[State],,0),"UNK")</f>
        <v>MD</v>
      </c>
      <c r="P104" t="str">
        <f>IF(CalcsTable[[#This Row],[State (Label)]]="MD","Maryland",IF(CalcsTable[[#This Row],[State (Label)]]="DC","District of Columbia","Virginia"))</f>
        <v>Maryland</v>
      </c>
    </row>
    <row r="105" spans="1:16" x14ac:dyDescent="0.25">
      <c r="A105">
        <f>_xlfn.XLOOKUP(Data[[#This Row],[GEOID10]],CAFB_HungerEstimates!D:D,CAFB_HungerEstimates!D:D,,0)</f>
        <v>24031703201</v>
      </c>
      <c r="B105">
        <f>_xlfn.XLOOKUP(Data[[#This Row],[STATEFP10]],CAFB_HungerEstimates!A:A,CAFB_HungerEstimates!A:A,,0)</f>
        <v>24</v>
      </c>
      <c r="C105">
        <f>_xlfn.XLOOKUP(Data[[#This Row],[F14_FI_RATE]],CAFB_HungerEstimates!AJ:AJ,CAFB_HungerEstimates!AJ:AJ,,0)</f>
        <v>4.7</v>
      </c>
      <c r="D105">
        <f>_xlfn.XLOOKUP(Data[[#This Row],[F14_DISTRIB]],CAFB_HungerEstimates!AL:AL,CAFB_HungerEstimates!AL:AL,,0)</f>
        <v>14252.08</v>
      </c>
      <c r="E105">
        <f>_xlfn.XLOOKUP(Data[[#This Row],[F14_LB_UNME]],CAFB_HungerEstimates!AK:AK,CAFB_HungerEstimates!AK:AK,,0)</f>
        <v>60789.53282</v>
      </c>
      <c r="F105">
        <f t="shared" si="4"/>
        <v>75041.612819999995</v>
      </c>
      <c r="G105" s="6">
        <f t="shared" si="5"/>
        <v>0.18992235726844017</v>
      </c>
      <c r="H105">
        <f>_xlfn.XLOOKUP(Data[[#This Row],[F15_FI_RATE]],CAFB_HungerEstimates!Y:Y,CAFB_HungerEstimates!Y:Y,,0)</f>
        <v>0.03</v>
      </c>
      <c r="I105">
        <f>_xlfn.XLOOKUP(Data[[#This Row],[F15_FI_POP]],CAFB_HungerEstimates!Z:Z,CAFB_HungerEstimates!Z:Z,,0)</f>
        <v>216.05373</v>
      </c>
      <c r="J105">
        <f>_xlfn.XLOOKUP(Data[[#This Row],[F15_LB_NEED]],CAFB_HungerEstimates!AA:AA,CAFB_HungerEstimates!AA:AA,,0)</f>
        <v>45371.283300000003</v>
      </c>
      <c r="K105">
        <f>_xlfn.XLOOKUP(Data[[#This Row],[F15_DISTRIB]],CAFB_HungerEstimates!AC:AC,CAFB_HungerEstimates!AC:AC,,0)</f>
        <v>8885.2023640000007</v>
      </c>
      <c r="L105">
        <f>_xlfn.XLOOKUP(Data[[#This Row],[F15_LB_UNME]],CAFB_HungerEstimates!AB:AB,CAFB_HungerEstimates!AB:AB,,0)</f>
        <v>36486.080935999998</v>
      </c>
      <c r="M105" s="6">
        <f t="shared" si="6"/>
        <v>0.19583317282982826</v>
      </c>
      <c r="N105" s="8">
        <f t="shared" si="7"/>
        <v>168.87503370573606</v>
      </c>
      <c r="O105" s="2" t="str">
        <f>IFERROR(_xlfn.XLOOKUP(Data[[#This Row],[STATEFP10]],StateMap[Code],StateMap[State],,0),"UNK")</f>
        <v>MD</v>
      </c>
      <c r="P105" t="str">
        <f>IF(CalcsTable[[#This Row],[State (Label)]]="MD","Maryland",IF(CalcsTable[[#This Row],[State (Label)]]="DC","District of Columbia","Virginia"))</f>
        <v>Maryland</v>
      </c>
    </row>
    <row r="106" spans="1:16" x14ac:dyDescent="0.25">
      <c r="A106">
        <f>_xlfn.XLOOKUP(Data[[#This Row],[GEOID10]],CAFB_HungerEstimates!D:D,CAFB_HungerEstimates!D:D,,0)</f>
        <v>24031703213</v>
      </c>
      <c r="B106">
        <f>_xlfn.XLOOKUP(Data[[#This Row],[STATEFP10]],CAFB_HungerEstimates!A:A,CAFB_HungerEstimates!A:A,,0)</f>
        <v>24</v>
      </c>
      <c r="C106">
        <f>_xlfn.XLOOKUP(Data[[#This Row],[F14_FI_RATE]],CAFB_HungerEstimates!AJ:AJ,CAFB_HungerEstimates!AJ:AJ,,0)</f>
        <v>19.600000000000001</v>
      </c>
      <c r="D106">
        <f>_xlfn.XLOOKUP(Data[[#This Row],[F14_DISTRIB]],CAFB_HungerEstimates!AL:AL,CAFB_HungerEstimates!AL:AL,,0)</f>
        <v>33212.29</v>
      </c>
      <c r="E106">
        <f>_xlfn.XLOOKUP(Data[[#This Row],[F14_LB_UNME]],CAFB_HungerEstimates!AK:AK,CAFB_HungerEstimates!AK:AK,,0)</f>
        <v>204116.27342099999</v>
      </c>
      <c r="F106">
        <f t="shared" si="4"/>
        <v>237328.563421</v>
      </c>
      <c r="G106" s="6">
        <f t="shared" si="5"/>
        <v>0.13994223670871137</v>
      </c>
      <c r="H106">
        <f>_xlfn.XLOOKUP(Data[[#This Row],[F15_FI_RATE]],CAFB_HungerEstimates!Y:Y,CAFB_HungerEstimates!Y:Y,,0)</f>
        <v>0.17399999999999999</v>
      </c>
      <c r="I106">
        <f>_xlfn.XLOOKUP(Data[[#This Row],[F15_FI_POP]],CAFB_HungerEstimates!Z:Z,CAFB_HungerEstimates!Z:Z,,0)</f>
        <v>1073.9280000000001</v>
      </c>
      <c r="J106">
        <f>_xlfn.XLOOKUP(Data[[#This Row],[F15_LB_NEED]],CAFB_HungerEstimates!AA:AA,CAFB_HungerEstimates!AA:AA,,0)</f>
        <v>225524.88</v>
      </c>
      <c r="K106">
        <f>_xlfn.XLOOKUP(Data[[#This Row],[F15_DISTRIB]],CAFB_HungerEstimates!AC:AC,CAFB_HungerEstimates!AC:AC,,0)</f>
        <v>44586.950270000001</v>
      </c>
      <c r="L106">
        <f>_xlfn.XLOOKUP(Data[[#This Row],[F15_LB_UNME]],CAFB_HungerEstimates!AB:AB,CAFB_HungerEstimates!AB:AB,,0)</f>
        <v>180937.92973</v>
      </c>
      <c r="M106" s="6">
        <f t="shared" si="6"/>
        <v>0.197703021812937</v>
      </c>
      <c r="N106" s="8">
        <f t="shared" si="7"/>
        <v>168.48236541928321</v>
      </c>
      <c r="O106" s="2" t="str">
        <f>IFERROR(_xlfn.XLOOKUP(Data[[#This Row],[STATEFP10]],StateMap[Code],StateMap[State],,0),"UNK")</f>
        <v>MD</v>
      </c>
      <c r="P106" t="str">
        <f>IF(CalcsTable[[#This Row],[State (Label)]]="MD","Maryland",IF(CalcsTable[[#This Row],[State (Label)]]="DC","District of Columbia","Virginia"))</f>
        <v>Maryland</v>
      </c>
    </row>
    <row r="107" spans="1:16" x14ac:dyDescent="0.25">
      <c r="A107">
        <f>_xlfn.XLOOKUP(Data[[#This Row],[GEOID10]],CAFB_HungerEstimates!D:D,CAFB_HungerEstimates!D:D,,0)</f>
        <v>24031703212</v>
      </c>
      <c r="B107">
        <f>_xlfn.XLOOKUP(Data[[#This Row],[STATEFP10]],CAFB_HungerEstimates!A:A,CAFB_HungerEstimates!A:A,,0)</f>
        <v>24</v>
      </c>
      <c r="C107">
        <f>_xlfn.XLOOKUP(Data[[#This Row],[F14_FI_RATE]],CAFB_HungerEstimates!AJ:AJ,CAFB_HungerEstimates!AJ:AJ,,0)</f>
        <v>7.9</v>
      </c>
      <c r="D107">
        <f>_xlfn.XLOOKUP(Data[[#This Row],[F14_DISTRIB]],CAFB_HungerEstimates!AL:AL,CAFB_HungerEstimates!AL:AL,,0)</f>
        <v>21928.080000000002</v>
      </c>
      <c r="E107">
        <f>_xlfn.XLOOKUP(Data[[#This Row],[F14_LB_UNME]],CAFB_HungerEstimates!AK:AK,CAFB_HungerEstimates!AK:AK,,0)</f>
        <v>108602.040811</v>
      </c>
      <c r="F107">
        <f t="shared" si="4"/>
        <v>130530.120811</v>
      </c>
      <c r="G107" s="6">
        <f t="shared" si="5"/>
        <v>0.16799248988477214</v>
      </c>
      <c r="H107">
        <f>_xlfn.XLOOKUP(Data[[#This Row],[F15_FI_RATE]],CAFB_HungerEstimates!Y:Y,CAFB_HungerEstimates!Y:Y,,0)</f>
        <v>7.6999999999999999E-2</v>
      </c>
      <c r="I107">
        <f>_xlfn.XLOOKUP(Data[[#This Row],[F15_FI_POP]],CAFB_HungerEstimates!Z:Z,CAFB_HungerEstimates!Z:Z,,0)</f>
        <v>639.25400000000002</v>
      </c>
      <c r="J107">
        <f>_xlfn.XLOOKUP(Data[[#This Row],[F15_LB_NEED]],CAFB_HungerEstimates!AA:AA,CAFB_HungerEstimates!AA:AA,,0)</f>
        <v>134243.34</v>
      </c>
      <c r="K107">
        <f>_xlfn.XLOOKUP(Data[[#This Row],[F15_DISTRIB]],CAFB_HungerEstimates!AC:AC,CAFB_HungerEstimates!AC:AC,,0)</f>
        <v>34584.055196000001</v>
      </c>
      <c r="L107">
        <f>_xlfn.XLOOKUP(Data[[#This Row],[F15_LB_UNME]],CAFB_HungerEstimates!AB:AB,CAFB_HungerEstimates!AB:AB,,0)</f>
        <v>99659.284803999995</v>
      </c>
      <c r="M107" s="6">
        <f t="shared" si="6"/>
        <v>0.25762213005129342</v>
      </c>
      <c r="N107" s="8">
        <f t="shared" si="7"/>
        <v>155.89935268922838</v>
      </c>
      <c r="O107" s="2" t="str">
        <f>IFERROR(_xlfn.XLOOKUP(Data[[#This Row],[STATEFP10]],StateMap[Code],StateMap[State],,0),"UNK")</f>
        <v>MD</v>
      </c>
      <c r="P107" t="str">
        <f>IF(CalcsTable[[#This Row],[State (Label)]]="MD","Maryland",IF(CalcsTable[[#This Row],[State (Label)]]="DC","District of Columbia","Virginia"))</f>
        <v>Maryland</v>
      </c>
    </row>
    <row r="108" spans="1:16" x14ac:dyDescent="0.25">
      <c r="A108">
        <f>_xlfn.XLOOKUP(Data[[#This Row],[GEOID10]],CAFB_HungerEstimates!D:D,CAFB_HungerEstimates!D:D,,0)</f>
        <v>24033800211</v>
      </c>
      <c r="B108">
        <f>_xlfn.XLOOKUP(Data[[#This Row],[STATEFP10]],CAFB_HungerEstimates!A:A,CAFB_HungerEstimates!A:A,,0)</f>
        <v>24</v>
      </c>
      <c r="C108">
        <f>_xlfn.XLOOKUP(Data[[#This Row],[F14_FI_RATE]],CAFB_HungerEstimates!AJ:AJ,CAFB_HungerEstimates!AJ:AJ,,0)</f>
        <v>23</v>
      </c>
      <c r="D108">
        <f>_xlfn.XLOOKUP(Data[[#This Row],[F14_DISTRIB]],CAFB_HungerEstimates!AL:AL,CAFB_HungerEstimates!AL:AL,,0)</f>
        <v>18067.73</v>
      </c>
      <c r="E108">
        <f>_xlfn.XLOOKUP(Data[[#This Row],[F14_LB_UNME]],CAFB_HungerEstimates!AK:AK,CAFB_HungerEstimates!AK:AK,,0)</f>
        <v>112149.073511</v>
      </c>
      <c r="F108">
        <f t="shared" si="4"/>
        <v>130216.80351099999</v>
      </c>
      <c r="G108" s="6">
        <f t="shared" si="5"/>
        <v>0.1387511405044875</v>
      </c>
      <c r="H108">
        <f>_xlfn.XLOOKUP(Data[[#This Row],[F15_FI_RATE]],CAFB_HungerEstimates!Y:Y,CAFB_HungerEstimates!Y:Y,,0)</f>
        <v>0.22900000000000001</v>
      </c>
      <c r="I108">
        <f>_xlfn.XLOOKUP(Data[[#This Row],[F15_FI_POP]],CAFB_HungerEstimates!Z:Z,CAFB_HungerEstimates!Z:Z,,0)</f>
        <v>608.832224</v>
      </c>
      <c r="J108">
        <f>_xlfn.XLOOKUP(Data[[#This Row],[F15_LB_NEED]],CAFB_HungerEstimates!AA:AA,CAFB_HungerEstimates!AA:AA,,0)</f>
        <v>127854.76704000001</v>
      </c>
      <c r="K108">
        <f>_xlfn.XLOOKUP(Data[[#This Row],[F15_DISTRIB]],CAFB_HungerEstimates!AC:AC,CAFB_HungerEstimates!AC:AC,,0)</f>
        <v>17079.585933999999</v>
      </c>
      <c r="L108">
        <f>_xlfn.XLOOKUP(Data[[#This Row],[F15_LB_UNME]],CAFB_HungerEstimates!AB:AB,CAFB_HungerEstimates!AB:AB,,0)</f>
        <v>110775.181106</v>
      </c>
      <c r="M108" s="6">
        <f t="shared" si="6"/>
        <v>0.1335858359403726</v>
      </c>
      <c r="N108" s="8">
        <f t="shared" si="7"/>
        <v>181.94697445252177</v>
      </c>
      <c r="O108" s="2" t="str">
        <f>IFERROR(_xlfn.XLOOKUP(Data[[#This Row],[STATEFP10]],StateMap[Code],StateMap[State],,0),"UNK")</f>
        <v>MD</v>
      </c>
      <c r="P108" t="str">
        <f>IF(CalcsTable[[#This Row],[State (Label)]]="MD","Maryland",IF(CalcsTable[[#This Row],[State (Label)]]="DC","District of Columbia","Virginia"))</f>
        <v>Maryland</v>
      </c>
    </row>
    <row r="109" spans="1:16" x14ac:dyDescent="0.25">
      <c r="A109">
        <f>_xlfn.XLOOKUP(Data[[#This Row],[GEOID10]],CAFB_HungerEstimates!D:D,CAFB_HungerEstimates!D:D,,0)</f>
        <v>24031701006</v>
      </c>
      <c r="B109">
        <f>_xlfn.XLOOKUP(Data[[#This Row],[STATEFP10]],CAFB_HungerEstimates!A:A,CAFB_HungerEstimates!A:A,,0)</f>
        <v>24</v>
      </c>
      <c r="C109">
        <f>_xlfn.XLOOKUP(Data[[#This Row],[F14_FI_RATE]],CAFB_HungerEstimates!AJ:AJ,CAFB_HungerEstimates!AJ:AJ,,0)</f>
        <v>3.3</v>
      </c>
      <c r="D109">
        <f>_xlfn.XLOOKUP(Data[[#This Row],[F14_DISTRIB]],CAFB_HungerEstimates!AL:AL,CAFB_HungerEstimates!AL:AL,,0)</f>
        <v>7993.33</v>
      </c>
      <c r="E109">
        <f>_xlfn.XLOOKUP(Data[[#This Row],[F14_LB_UNME]],CAFB_HungerEstimates!AK:AK,CAFB_HungerEstimates!AK:AK,,0)</f>
        <v>31230.46903</v>
      </c>
      <c r="F109">
        <f t="shared" si="4"/>
        <v>39223.799030000002</v>
      </c>
      <c r="G109" s="6">
        <f t="shared" si="5"/>
        <v>0.20378775635390051</v>
      </c>
      <c r="H109">
        <f>_xlfn.XLOOKUP(Data[[#This Row],[F15_FI_RATE]],CAFB_HungerEstimates!Y:Y,CAFB_HungerEstimates!Y:Y,,0)</f>
        <v>2.9000000000000001E-2</v>
      </c>
      <c r="I109">
        <f>_xlfn.XLOOKUP(Data[[#This Row],[F15_FI_POP]],CAFB_HungerEstimates!Z:Z,CAFB_HungerEstimates!Z:Z,,0)</f>
        <v>161.298</v>
      </c>
      <c r="J109">
        <f>_xlfn.XLOOKUP(Data[[#This Row],[F15_LB_NEED]],CAFB_HungerEstimates!AA:AA,CAFB_HungerEstimates!AA:AA,,0)</f>
        <v>33872.58</v>
      </c>
      <c r="K109">
        <f>_xlfn.XLOOKUP(Data[[#This Row],[F15_DISTRIB]],CAFB_HungerEstimates!AC:AC,CAFB_HungerEstimates!AC:AC,,0)</f>
        <v>14010.929747</v>
      </c>
      <c r="L109">
        <f>_xlfn.XLOOKUP(Data[[#This Row],[F15_LB_UNME]],CAFB_HungerEstimates!AB:AB,CAFB_HungerEstimates!AB:AB,,0)</f>
        <v>19861.650253</v>
      </c>
      <c r="M109" s="6">
        <f t="shared" si="6"/>
        <v>0.41363633201250094</v>
      </c>
      <c r="N109" s="8">
        <f t="shared" si="7"/>
        <v>123.13637027737479</v>
      </c>
      <c r="O109" s="2" t="str">
        <f>IFERROR(_xlfn.XLOOKUP(Data[[#This Row],[STATEFP10]],StateMap[Code],StateMap[State],,0),"UNK")</f>
        <v>MD</v>
      </c>
      <c r="P109" t="str">
        <f>IF(CalcsTable[[#This Row],[State (Label)]]="MD","Maryland",IF(CalcsTable[[#This Row],[State (Label)]]="DC","District of Columbia","Virginia"))</f>
        <v>Maryland</v>
      </c>
    </row>
    <row r="110" spans="1:16" x14ac:dyDescent="0.25">
      <c r="A110">
        <f>_xlfn.XLOOKUP(Data[[#This Row],[GEOID10]],CAFB_HungerEstimates!D:D,CAFB_HungerEstimates!D:D,,0)</f>
        <v>24031703214</v>
      </c>
      <c r="B110">
        <f>_xlfn.XLOOKUP(Data[[#This Row],[STATEFP10]],CAFB_HungerEstimates!A:A,CAFB_HungerEstimates!A:A,,0)</f>
        <v>24</v>
      </c>
      <c r="C110">
        <f>_xlfn.XLOOKUP(Data[[#This Row],[F14_FI_RATE]],CAFB_HungerEstimates!AJ:AJ,CAFB_HungerEstimates!AJ:AJ,,0)</f>
        <v>23.4</v>
      </c>
      <c r="D110">
        <f>_xlfn.XLOOKUP(Data[[#This Row],[F14_DISTRIB]],CAFB_HungerEstimates!AL:AL,CAFB_HungerEstimates!AL:AL,,0)</f>
        <v>37276.5</v>
      </c>
      <c r="E110">
        <f>_xlfn.XLOOKUP(Data[[#This Row],[F14_LB_UNME]],CAFB_HungerEstimates!AK:AK,CAFB_HungerEstimates!AK:AK,,0)</f>
        <v>297219.48149199999</v>
      </c>
      <c r="F110">
        <f t="shared" si="4"/>
        <v>334495.98149199999</v>
      </c>
      <c r="G110" s="6">
        <f t="shared" si="5"/>
        <v>0.11144080067488502</v>
      </c>
      <c r="H110">
        <f>_xlfn.XLOOKUP(Data[[#This Row],[F15_FI_RATE]],CAFB_HungerEstimates!Y:Y,CAFB_HungerEstimates!Y:Y,,0)</f>
        <v>0.193</v>
      </c>
      <c r="I110">
        <f>_xlfn.XLOOKUP(Data[[#This Row],[F15_FI_POP]],CAFB_HungerEstimates!Z:Z,CAFB_HungerEstimates!Z:Z,,0)</f>
        <v>1361.431071</v>
      </c>
      <c r="J110">
        <f>_xlfn.XLOOKUP(Data[[#This Row],[F15_LB_NEED]],CAFB_HungerEstimates!AA:AA,CAFB_HungerEstimates!AA:AA,,0)</f>
        <v>285900.52490999998</v>
      </c>
      <c r="K110">
        <f>_xlfn.XLOOKUP(Data[[#This Row],[F15_DISTRIB]],CAFB_HungerEstimates!AC:AC,CAFB_HungerEstimates!AC:AC,,0)</f>
        <v>57794.286651000002</v>
      </c>
      <c r="L110">
        <f>_xlfn.XLOOKUP(Data[[#This Row],[F15_LB_UNME]],CAFB_HungerEstimates!AB:AB,CAFB_HungerEstimates!AB:AB,,0)</f>
        <v>228106.23825900001</v>
      </c>
      <c r="M110" s="6">
        <f t="shared" si="6"/>
        <v>0.20214823554169181</v>
      </c>
      <c r="N110" s="8">
        <f t="shared" si="7"/>
        <v>167.54887053624472</v>
      </c>
      <c r="O110" s="2" t="str">
        <f>IFERROR(_xlfn.XLOOKUP(Data[[#This Row],[STATEFP10]],StateMap[Code],StateMap[State],,0),"UNK")</f>
        <v>MD</v>
      </c>
      <c r="P110" t="str">
        <f>IF(CalcsTable[[#This Row],[State (Label)]]="MD","Maryland",IF(CalcsTable[[#This Row],[State (Label)]]="DC","District of Columbia","Virginia"))</f>
        <v>Maryland</v>
      </c>
    </row>
    <row r="111" spans="1:16" x14ac:dyDescent="0.25">
      <c r="A111">
        <f>_xlfn.XLOOKUP(Data[[#This Row],[GEOID10]],CAFB_HungerEstimates!D:D,CAFB_HungerEstimates!D:D,,0)</f>
        <v>24033800212</v>
      </c>
      <c r="B111">
        <f>_xlfn.XLOOKUP(Data[[#This Row],[STATEFP10]],CAFB_HungerEstimates!A:A,CAFB_HungerEstimates!A:A,,0)</f>
        <v>24</v>
      </c>
      <c r="C111">
        <f>_xlfn.XLOOKUP(Data[[#This Row],[F14_FI_RATE]],CAFB_HungerEstimates!AJ:AJ,CAFB_HungerEstimates!AJ:AJ,,0)</f>
        <v>10.5</v>
      </c>
      <c r="D111">
        <f>_xlfn.XLOOKUP(Data[[#This Row],[F14_DISTRIB]],CAFB_HungerEstimates!AL:AL,CAFB_HungerEstimates!AL:AL,,0)</f>
        <v>15629.52</v>
      </c>
      <c r="E111">
        <f>_xlfn.XLOOKUP(Data[[#This Row],[F14_LB_UNME]],CAFB_HungerEstimates!AK:AK,CAFB_HungerEstimates!AK:AK,,0)</f>
        <v>72636.632706000004</v>
      </c>
      <c r="F111">
        <f t="shared" si="4"/>
        <v>88266.152706000008</v>
      </c>
      <c r="G111" s="6">
        <f t="shared" si="5"/>
        <v>0.17707263227003167</v>
      </c>
      <c r="H111">
        <f>_xlfn.XLOOKUP(Data[[#This Row],[F15_FI_RATE]],CAFB_HungerEstimates!Y:Y,CAFB_HungerEstimates!Y:Y,,0)</f>
        <v>0.127</v>
      </c>
      <c r="I111">
        <f>_xlfn.XLOOKUP(Data[[#This Row],[F15_FI_POP]],CAFB_HungerEstimates!Z:Z,CAFB_HungerEstimates!Z:Z,,0)</f>
        <v>561.28615200000002</v>
      </c>
      <c r="J111">
        <f>_xlfn.XLOOKUP(Data[[#This Row],[F15_LB_NEED]],CAFB_HungerEstimates!AA:AA,CAFB_HungerEstimates!AA:AA,,0)</f>
        <v>117870.09192000001</v>
      </c>
      <c r="K111">
        <f>_xlfn.XLOOKUP(Data[[#This Row],[F15_DISTRIB]],CAFB_HungerEstimates!AC:AC,CAFB_HungerEstimates!AC:AC,,0)</f>
        <v>30032.367992</v>
      </c>
      <c r="L111">
        <f>_xlfn.XLOOKUP(Data[[#This Row],[F15_LB_UNME]],CAFB_HungerEstimates!AB:AB,CAFB_HungerEstimates!AB:AB,,0)</f>
        <v>87837.723928000007</v>
      </c>
      <c r="M111" s="6">
        <f t="shared" si="6"/>
        <v>0.25479209783244561</v>
      </c>
      <c r="N111" s="8">
        <f t="shared" si="7"/>
        <v>156.49365945518642</v>
      </c>
      <c r="O111" s="2" t="str">
        <f>IFERROR(_xlfn.XLOOKUP(Data[[#This Row],[STATEFP10]],StateMap[Code],StateMap[State],,0),"UNK")</f>
        <v>MD</v>
      </c>
      <c r="P111" t="str">
        <f>IF(CalcsTable[[#This Row],[State (Label)]]="MD","Maryland",IF(CalcsTable[[#This Row],[State (Label)]]="DC","District of Columbia","Virginia"))</f>
        <v>Maryland</v>
      </c>
    </row>
    <row r="112" spans="1:16" x14ac:dyDescent="0.25">
      <c r="A112">
        <f>_xlfn.XLOOKUP(Data[[#This Row],[GEOID10]],CAFB_HungerEstimates!D:D,CAFB_HungerEstimates!D:D,,0)</f>
        <v>24031703215</v>
      </c>
      <c r="B112">
        <f>_xlfn.XLOOKUP(Data[[#This Row],[STATEFP10]],CAFB_HungerEstimates!A:A,CAFB_HungerEstimates!A:A,,0)</f>
        <v>24</v>
      </c>
      <c r="C112">
        <f>_xlfn.XLOOKUP(Data[[#This Row],[F14_FI_RATE]],CAFB_HungerEstimates!AJ:AJ,CAFB_HungerEstimates!AJ:AJ,,0)</f>
        <v>10.9</v>
      </c>
      <c r="D112">
        <f>_xlfn.XLOOKUP(Data[[#This Row],[F14_DISTRIB]],CAFB_HungerEstimates!AL:AL,CAFB_HungerEstimates!AL:AL,,0)</f>
        <v>10686.94</v>
      </c>
      <c r="E112">
        <f>_xlfn.XLOOKUP(Data[[#This Row],[F14_LB_UNME]],CAFB_HungerEstimates!AK:AK,CAFB_HungerEstimates!AK:AK,,0)</f>
        <v>64941.618826999998</v>
      </c>
      <c r="F112">
        <f t="shared" si="4"/>
        <v>75628.558827000001</v>
      </c>
      <c r="G112" s="6">
        <f t="shared" si="5"/>
        <v>0.14130825928398727</v>
      </c>
      <c r="H112">
        <f>_xlfn.XLOOKUP(Data[[#This Row],[F15_FI_RATE]],CAFB_HungerEstimates!Y:Y,CAFB_HungerEstimates!Y:Y,,0)</f>
        <v>9.7000000000000003E-2</v>
      </c>
      <c r="I112">
        <f>_xlfn.XLOOKUP(Data[[#This Row],[F15_FI_POP]],CAFB_HungerEstimates!Z:Z,CAFB_HungerEstimates!Z:Z,,0)</f>
        <v>332.36303099999998</v>
      </c>
      <c r="J112">
        <f>_xlfn.XLOOKUP(Data[[#This Row],[F15_LB_NEED]],CAFB_HungerEstimates!AA:AA,CAFB_HungerEstimates!AA:AA,,0)</f>
        <v>69796.236510000002</v>
      </c>
      <c r="K112">
        <f>_xlfn.XLOOKUP(Data[[#This Row],[F15_DISTRIB]],CAFB_HungerEstimates!AC:AC,CAFB_HungerEstimates!AC:AC,,0)</f>
        <v>13831.139117000001</v>
      </c>
      <c r="L112">
        <f>_xlfn.XLOOKUP(Data[[#This Row],[F15_LB_UNME]],CAFB_HungerEstimates!AB:AB,CAFB_HungerEstimates!AB:AB,,0)</f>
        <v>55965.097392999996</v>
      </c>
      <c r="M112" s="6">
        <f t="shared" si="6"/>
        <v>0.19816454021870297</v>
      </c>
      <c r="N112" s="8">
        <f t="shared" si="7"/>
        <v>168.38544655407239</v>
      </c>
      <c r="O112" s="2" t="str">
        <f>IFERROR(_xlfn.XLOOKUP(Data[[#This Row],[STATEFP10]],StateMap[Code],StateMap[State],,0),"UNK")</f>
        <v>MD</v>
      </c>
      <c r="P112" t="str">
        <f>IF(CalcsTable[[#This Row],[State (Label)]]="MD","Maryland",IF(CalcsTable[[#This Row],[State (Label)]]="DC","District of Columbia","Virginia"))</f>
        <v>Maryland</v>
      </c>
    </row>
    <row r="113" spans="1:16" x14ac:dyDescent="0.25">
      <c r="A113">
        <f>_xlfn.XLOOKUP(Data[[#This Row],[GEOID10]],CAFB_HungerEstimates!D:D,CAFB_HungerEstimates!D:D,,0)</f>
        <v>24031701005</v>
      </c>
      <c r="B113">
        <f>_xlfn.XLOOKUP(Data[[#This Row],[STATEFP10]],CAFB_HungerEstimates!A:A,CAFB_HungerEstimates!A:A,,0)</f>
        <v>24</v>
      </c>
      <c r="C113">
        <f>_xlfn.XLOOKUP(Data[[#This Row],[F14_FI_RATE]],CAFB_HungerEstimates!AJ:AJ,CAFB_HungerEstimates!AJ:AJ,,0)</f>
        <v>7</v>
      </c>
      <c r="D113">
        <f>_xlfn.XLOOKUP(Data[[#This Row],[F14_DISTRIB]],CAFB_HungerEstimates!AL:AL,CAFB_HungerEstimates!AL:AL,,0)</f>
        <v>12378.77</v>
      </c>
      <c r="E113">
        <f>_xlfn.XLOOKUP(Data[[#This Row],[F14_LB_UNME]],CAFB_HungerEstimates!AK:AK,CAFB_HungerEstimates!AK:AK,,0)</f>
        <v>38101.031698999999</v>
      </c>
      <c r="F113">
        <f t="shared" si="4"/>
        <v>50479.801699000003</v>
      </c>
      <c r="G113" s="6">
        <f t="shared" si="5"/>
        <v>0.24522223906131593</v>
      </c>
      <c r="H113">
        <f>_xlfn.XLOOKUP(Data[[#This Row],[F15_FI_RATE]],CAFB_HungerEstimates!Y:Y,CAFB_HungerEstimates!Y:Y,,0)</f>
        <v>7.2999999999999995E-2</v>
      </c>
      <c r="I113">
        <f>_xlfn.XLOOKUP(Data[[#This Row],[F15_FI_POP]],CAFB_HungerEstimates!Z:Z,CAFB_HungerEstimates!Z:Z,,0)</f>
        <v>267.86087099999997</v>
      </c>
      <c r="J113">
        <f>_xlfn.XLOOKUP(Data[[#This Row],[F15_LB_NEED]],CAFB_HungerEstimates!AA:AA,CAFB_HungerEstimates!AA:AA,,0)</f>
        <v>56250.782910000002</v>
      </c>
      <c r="K113">
        <f>_xlfn.XLOOKUP(Data[[#This Row],[F15_DISTRIB]],CAFB_HungerEstimates!AC:AC,CAFB_HungerEstimates!AC:AC,,0)</f>
        <v>22569.666423999999</v>
      </c>
      <c r="L113">
        <f>_xlfn.XLOOKUP(Data[[#This Row],[F15_LB_UNME]],CAFB_HungerEstimates!AB:AB,CAFB_HungerEstimates!AB:AB,,0)</f>
        <v>33681.116485999999</v>
      </c>
      <c r="M113" s="6">
        <f t="shared" si="6"/>
        <v>0.4012329296840359</v>
      </c>
      <c r="N113" s="8">
        <f t="shared" si="7"/>
        <v>125.74108476635246</v>
      </c>
      <c r="O113" s="2" t="str">
        <f>IFERROR(_xlfn.XLOOKUP(Data[[#This Row],[STATEFP10]],StateMap[Code],StateMap[State],,0),"UNK")</f>
        <v>MD</v>
      </c>
      <c r="P113" t="str">
        <f>IF(CalcsTable[[#This Row],[State (Label)]]="MD","Maryland",IF(CalcsTable[[#This Row],[State (Label)]]="DC","District of Columbia","Virginia"))</f>
        <v>Maryland</v>
      </c>
    </row>
    <row r="114" spans="1:16" x14ac:dyDescent="0.25">
      <c r="A114">
        <f>_xlfn.XLOOKUP(Data[[#This Row],[GEOID10]],CAFB_HungerEstimates!D:D,CAFB_HungerEstimates!D:D,,0)</f>
        <v>24031701101</v>
      </c>
      <c r="B114">
        <f>_xlfn.XLOOKUP(Data[[#This Row],[STATEFP10]],CAFB_HungerEstimates!A:A,CAFB_HungerEstimates!A:A,,0)</f>
        <v>24</v>
      </c>
      <c r="C114">
        <f>_xlfn.XLOOKUP(Data[[#This Row],[F14_FI_RATE]],CAFB_HungerEstimates!AJ:AJ,CAFB_HungerEstimates!AJ:AJ,,0)</f>
        <v>4.7</v>
      </c>
      <c r="D114">
        <f>_xlfn.XLOOKUP(Data[[#This Row],[F14_DISTRIB]],CAFB_HungerEstimates!AL:AL,CAFB_HungerEstimates!AL:AL,,0)</f>
        <v>8574.24</v>
      </c>
      <c r="E114">
        <f>_xlfn.XLOOKUP(Data[[#This Row],[F14_LB_UNME]],CAFB_HungerEstimates!AK:AK,CAFB_HungerEstimates!AK:AK,,0)</f>
        <v>35130.121214999999</v>
      </c>
      <c r="F114">
        <f t="shared" si="4"/>
        <v>43704.361214999997</v>
      </c>
      <c r="G114" s="6">
        <f t="shared" si="5"/>
        <v>0.19618728569946908</v>
      </c>
      <c r="H114">
        <f>_xlfn.XLOOKUP(Data[[#This Row],[F15_FI_RATE]],CAFB_HungerEstimates!Y:Y,CAFB_HungerEstimates!Y:Y,,0)</f>
        <v>3.1E-2</v>
      </c>
      <c r="I114">
        <f>_xlfn.XLOOKUP(Data[[#This Row],[F15_FI_POP]],CAFB_HungerEstimates!Z:Z,CAFB_HungerEstimates!Z:Z,,0)</f>
        <v>139.515376</v>
      </c>
      <c r="J114">
        <f>_xlfn.XLOOKUP(Data[[#This Row],[F15_LB_NEED]],CAFB_HungerEstimates!AA:AA,CAFB_HungerEstimates!AA:AA,,0)</f>
        <v>29298.22896</v>
      </c>
      <c r="K114">
        <f>_xlfn.XLOOKUP(Data[[#This Row],[F15_DISTRIB]],CAFB_HungerEstimates!AC:AC,CAFB_HungerEstimates!AC:AC,,0)</f>
        <v>12280.115255999999</v>
      </c>
      <c r="L114">
        <f>_xlfn.XLOOKUP(Data[[#This Row],[F15_LB_UNME]],CAFB_HungerEstimates!AB:AB,CAFB_HungerEstimates!AB:AB,,0)</f>
        <v>17018.113703999999</v>
      </c>
      <c r="M114" s="6">
        <f t="shared" si="6"/>
        <v>0.41914189669162855</v>
      </c>
      <c r="N114" s="8">
        <f t="shared" si="7"/>
        <v>121.98020169475799</v>
      </c>
      <c r="O114" s="2" t="str">
        <f>IFERROR(_xlfn.XLOOKUP(Data[[#This Row],[STATEFP10]],StateMap[Code],StateMap[State],,0),"UNK")</f>
        <v>MD</v>
      </c>
      <c r="P114" t="str">
        <f>IF(CalcsTable[[#This Row],[State (Label)]]="MD","Maryland",IF(CalcsTable[[#This Row],[State (Label)]]="DC","District of Columbia","Virginia"))</f>
        <v>Maryland</v>
      </c>
    </row>
    <row r="115" spans="1:16" x14ac:dyDescent="0.25">
      <c r="A115">
        <f>_xlfn.XLOOKUP(Data[[#This Row],[GEOID10]],CAFB_HungerEstimates!D:D,CAFB_HungerEstimates!D:D,,0)</f>
        <v>24031701414</v>
      </c>
      <c r="B115">
        <f>_xlfn.XLOOKUP(Data[[#This Row],[STATEFP10]],CAFB_HungerEstimates!A:A,CAFB_HungerEstimates!A:A,,0)</f>
        <v>24</v>
      </c>
      <c r="C115">
        <f>_xlfn.XLOOKUP(Data[[#This Row],[F14_FI_RATE]],CAFB_HungerEstimates!AJ:AJ,CAFB_HungerEstimates!AJ:AJ,,0)</f>
        <v>13.2</v>
      </c>
      <c r="D115">
        <f>_xlfn.XLOOKUP(Data[[#This Row],[F14_DISTRIB]],CAFB_HungerEstimates!AL:AL,CAFB_HungerEstimates!AL:AL,,0)</f>
        <v>20235.86</v>
      </c>
      <c r="E115">
        <f>_xlfn.XLOOKUP(Data[[#This Row],[F14_LB_UNME]],CAFB_HungerEstimates!AK:AK,CAFB_HungerEstimates!AK:AK,,0)</f>
        <v>179098.660409</v>
      </c>
      <c r="F115">
        <f t="shared" si="4"/>
        <v>199334.52040899999</v>
      </c>
      <c r="G115" s="6">
        <f t="shared" si="5"/>
        <v>0.10151708775017751</v>
      </c>
      <c r="H115">
        <f>_xlfn.XLOOKUP(Data[[#This Row],[F15_FI_RATE]],CAFB_HungerEstimates!Y:Y,CAFB_HungerEstimates!Y:Y,,0)</f>
        <v>0.14799999999999999</v>
      </c>
      <c r="I115">
        <f>_xlfn.XLOOKUP(Data[[#This Row],[F15_FI_POP]],CAFB_HungerEstimates!Z:Z,CAFB_HungerEstimates!Z:Z,,0)</f>
        <v>1050.2080000000001</v>
      </c>
      <c r="J115">
        <f>_xlfn.XLOOKUP(Data[[#This Row],[F15_LB_NEED]],CAFB_HungerEstimates!AA:AA,CAFB_HungerEstimates!AA:AA,,0)</f>
        <v>220543.68</v>
      </c>
      <c r="K115">
        <f>_xlfn.XLOOKUP(Data[[#This Row],[F15_DISTRIB]],CAFB_HungerEstimates!AC:AC,CAFB_HungerEstimates!AC:AC,,0)</f>
        <v>64889.824118999997</v>
      </c>
      <c r="L115">
        <f>_xlfn.XLOOKUP(Data[[#This Row],[F15_LB_UNME]],CAFB_HungerEstimates!AB:AB,CAFB_HungerEstimates!AB:AB,,0)</f>
        <v>155653.855881</v>
      </c>
      <c r="M115" s="6">
        <f t="shared" si="6"/>
        <v>0.29422663174478636</v>
      </c>
      <c r="N115" s="8">
        <f t="shared" si="7"/>
        <v>148.21240733359485</v>
      </c>
      <c r="O115" s="2" t="str">
        <f>IFERROR(_xlfn.XLOOKUP(Data[[#This Row],[STATEFP10]],StateMap[Code],StateMap[State],,0),"UNK")</f>
        <v>MD</v>
      </c>
      <c r="P115" t="str">
        <f>IF(CalcsTable[[#This Row],[State (Label)]]="MD","Maryland",IF(CalcsTable[[#This Row],[State (Label)]]="DC","District of Columbia","Virginia"))</f>
        <v>Maryland</v>
      </c>
    </row>
    <row r="116" spans="1:16" x14ac:dyDescent="0.25">
      <c r="A116">
        <f>_xlfn.XLOOKUP(Data[[#This Row],[GEOID10]],CAFB_HungerEstimates!D:D,CAFB_HungerEstimates!D:D,,0)</f>
        <v>24031700608</v>
      </c>
      <c r="B116">
        <f>_xlfn.XLOOKUP(Data[[#This Row],[STATEFP10]],CAFB_HungerEstimates!A:A,CAFB_HungerEstimates!A:A,,0)</f>
        <v>24</v>
      </c>
      <c r="C116">
        <f>_xlfn.XLOOKUP(Data[[#This Row],[F14_FI_RATE]],CAFB_HungerEstimates!AJ:AJ,CAFB_HungerEstimates!AJ:AJ,,0)</f>
        <v>2.4</v>
      </c>
      <c r="D116">
        <f>_xlfn.XLOOKUP(Data[[#This Row],[F14_DISTRIB]],CAFB_HungerEstimates!AL:AL,CAFB_HungerEstimates!AL:AL,,0)</f>
        <v>2952.71</v>
      </c>
      <c r="E116">
        <f>_xlfn.XLOOKUP(Data[[#This Row],[F14_LB_UNME]],CAFB_HungerEstimates!AK:AK,CAFB_HungerEstimates!AK:AK,,0)</f>
        <v>26546.411528000001</v>
      </c>
      <c r="F116">
        <f t="shared" si="4"/>
        <v>29499.121528</v>
      </c>
      <c r="G116" s="6">
        <f t="shared" si="5"/>
        <v>0.10009484510233108</v>
      </c>
      <c r="H116">
        <f>_xlfn.XLOOKUP(Data[[#This Row],[F15_FI_RATE]],CAFB_HungerEstimates!Y:Y,CAFB_HungerEstimates!Y:Y,,0)</f>
        <v>7.0000000000000001E-3</v>
      </c>
      <c r="I116">
        <f>_xlfn.XLOOKUP(Data[[#This Row],[F15_FI_POP]],CAFB_HungerEstimates!Z:Z,CAFB_HungerEstimates!Z:Z,,0)</f>
        <v>40.899858999999999</v>
      </c>
      <c r="J116">
        <f>_xlfn.XLOOKUP(Data[[#This Row],[F15_LB_NEED]],CAFB_HungerEstimates!AA:AA,CAFB_HungerEstimates!AA:AA,,0)</f>
        <v>8588.9703900000004</v>
      </c>
      <c r="K116">
        <f>_xlfn.XLOOKUP(Data[[#This Row],[F15_DISTRIB]],CAFB_HungerEstimates!AC:AC,CAFB_HungerEstimates!AC:AC,,0)</f>
        <v>3.1609319999999999</v>
      </c>
      <c r="L116">
        <f>_xlfn.XLOOKUP(Data[[#This Row],[F15_LB_UNME]],CAFB_HungerEstimates!AB:AB,CAFB_HungerEstimates!AB:AB,,0)</f>
        <v>8585.8094579999997</v>
      </c>
      <c r="M116" s="6">
        <f t="shared" si="6"/>
        <v>3.680222257699505E-4</v>
      </c>
      <c r="N116" s="8">
        <f t="shared" si="7"/>
        <v>209.9227153325883</v>
      </c>
      <c r="O116" s="2" t="str">
        <f>IFERROR(_xlfn.XLOOKUP(Data[[#This Row],[STATEFP10]],StateMap[Code],StateMap[State],,0),"UNK")</f>
        <v>MD</v>
      </c>
      <c r="P116" t="str">
        <f>IF(CalcsTable[[#This Row],[State (Label)]]="MD","Maryland",IF(CalcsTable[[#This Row],[State (Label)]]="DC","District of Columbia","Virginia"))</f>
        <v>Maryland</v>
      </c>
    </row>
    <row r="117" spans="1:16" x14ac:dyDescent="0.25">
      <c r="A117">
        <f>_xlfn.XLOOKUP(Data[[#This Row],[GEOID10]],CAFB_HungerEstimates!D:D,CAFB_HungerEstimates!D:D,,0)</f>
        <v>24031701417</v>
      </c>
      <c r="B117">
        <f>_xlfn.XLOOKUP(Data[[#This Row],[STATEFP10]],CAFB_HungerEstimates!A:A,CAFB_HungerEstimates!A:A,,0)</f>
        <v>24</v>
      </c>
      <c r="C117">
        <f>_xlfn.XLOOKUP(Data[[#This Row],[F14_FI_RATE]],CAFB_HungerEstimates!AJ:AJ,CAFB_HungerEstimates!AJ:AJ,,0)</f>
        <v>21</v>
      </c>
      <c r="D117">
        <f>_xlfn.XLOOKUP(Data[[#This Row],[F14_DISTRIB]],CAFB_HungerEstimates!AL:AL,CAFB_HungerEstimates!AL:AL,,0)</f>
        <v>34027.61</v>
      </c>
      <c r="E117">
        <f>_xlfn.XLOOKUP(Data[[#This Row],[F14_LB_UNME]],CAFB_HungerEstimates!AK:AK,CAFB_HungerEstimates!AK:AK,,0)</f>
        <v>225809.588108</v>
      </c>
      <c r="F117">
        <f t="shared" si="4"/>
        <v>259837.19810799998</v>
      </c>
      <c r="G117" s="6">
        <f t="shared" si="5"/>
        <v>0.13095742352431233</v>
      </c>
      <c r="H117">
        <f>_xlfn.XLOOKUP(Data[[#This Row],[F15_FI_RATE]],CAFB_HungerEstimates!Y:Y,CAFB_HungerEstimates!Y:Y,,0)</f>
        <v>0.21299999999999999</v>
      </c>
      <c r="I117">
        <f>_xlfn.XLOOKUP(Data[[#This Row],[F15_FI_POP]],CAFB_HungerEstimates!Z:Z,CAFB_HungerEstimates!Z:Z,,0)</f>
        <v>1173.7375649999999</v>
      </c>
      <c r="J117">
        <f>_xlfn.XLOOKUP(Data[[#This Row],[F15_LB_NEED]],CAFB_HungerEstimates!AA:AA,CAFB_HungerEstimates!AA:AA,,0)</f>
        <v>246484.88865000001</v>
      </c>
      <c r="K117">
        <f>_xlfn.XLOOKUP(Data[[#This Row],[F15_DISTRIB]],CAFB_HungerEstimates!AC:AC,CAFB_HungerEstimates!AC:AC,,0)</f>
        <v>38510.700493999997</v>
      </c>
      <c r="L117">
        <f>_xlfn.XLOOKUP(Data[[#This Row],[F15_LB_UNME]],CAFB_HungerEstimates!AB:AB,CAFB_HungerEstimates!AB:AB,,0)</f>
        <v>207974.18815599999</v>
      </c>
      <c r="M117" s="6">
        <f t="shared" si="6"/>
        <v>0.1562396003459825</v>
      </c>
      <c r="N117" s="8">
        <f t="shared" si="7"/>
        <v>177.18968392734368</v>
      </c>
      <c r="O117" s="2" t="str">
        <f>IFERROR(_xlfn.XLOOKUP(Data[[#This Row],[STATEFP10]],StateMap[Code],StateMap[State],,0),"UNK")</f>
        <v>MD</v>
      </c>
      <c r="P117" t="str">
        <f>IF(CalcsTable[[#This Row],[State (Label)]]="MD","Maryland",IF(CalcsTable[[#This Row],[State (Label)]]="DC","District of Columbia","Virginia"))</f>
        <v>Maryland</v>
      </c>
    </row>
    <row r="118" spans="1:16" x14ac:dyDescent="0.25">
      <c r="A118">
        <f>_xlfn.XLOOKUP(Data[[#This Row],[GEOID10]],CAFB_HungerEstimates!D:D,CAFB_HungerEstimates!D:D,,0)</f>
        <v>24033807407</v>
      </c>
      <c r="B118">
        <f>_xlfn.XLOOKUP(Data[[#This Row],[STATEFP10]],CAFB_HungerEstimates!A:A,CAFB_HungerEstimates!A:A,,0)</f>
        <v>24</v>
      </c>
      <c r="C118">
        <f>_xlfn.XLOOKUP(Data[[#This Row],[F14_FI_RATE]],CAFB_HungerEstimates!AJ:AJ,CAFB_HungerEstimates!AJ:AJ,,0)</f>
        <v>8.9</v>
      </c>
      <c r="D118">
        <f>_xlfn.XLOOKUP(Data[[#This Row],[F14_DISTRIB]],CAFB_HungerEstimates!AL:AL,CAFB_HungerEstimates!AL:AL,,0)</f>
        <v>26737.3</v>
      </c>
      <c r="E118">
        <f>_xlfn.XLOOKUP(Data[[#This Row],[F14_LB_UNME]],CAFB_HungerEstimates!AK:AK,CAFB_HungerEstimates!AK:AK,,0)</f>
        <v>91028.388995999994</v>
      </c>
      <c r="F118">
        <f t="shared" si="4"/>
        <v>117765.688996</v>
      </c>
      <c r="G118" s="6">
        <f t="shared" si="5"/>
        <v>0.22703811464906518</v>
      </c>
      <c r="H118">
        <f>_xlfn.XLOOKUP(Data[[#This Row],[F15_FI_RATE]],CAFB_HungerEstimates!Y:Y,CAFB_HungerEstimates!Y:Y,,0)</f>
        <v>8.8999999999999996E-2</v>
      </c>
      <c r="I118">
        <f>_xlfn.XLOOKUP(Data[[#This Row],[F15_FI_POP]],CAFB_HungerEstimates!Z:Z,CAFB_HungerEstimates!Z:Z,,0)</f>
        <v>559.721</v>
      </c>
      <c r="J118">
        <f>_xlfn.XLOOKUP(Data[[#This Row],[F15_LB_NEED]],CAFB_HungerEstimates!AA:AA,CAFB_HungerEstimates!AA:AA,,0)</f>
        <v>117541.41</v>
      </c>
      <c r="K118">
        <f>_xlfn.XLOOKUP(Data[[#This Row],[F15_DISTRIB]],CAFB_HungerEstimates!AC:AC,CAFB_HungerEstimates!AC:AC,,0)</f>
        <v>30121.769525</v>
      </c>
      <c r="L118">
        <f>_xlfn.XLOOKUP(Data[[#This Row],[F15_LB_UNME]],CAFB_HungerEstimates!AB:AB,CAFB_HungerEstimates!AB:AB,,0)</f>
        <v>87419.640474999993</v>
      </c>
      <c r="M118" s="6">
        <f t="shared" si="6"/>
        <v>0.2562651709299727</v>
      </c>
      <c r="N118" s="8">
        <f t="shared" si="7"/>
        <v>156.18431410470572</v>
      </c>
      <c r="O118" s="2" t="str">
        <f>IFERROR(_xlfn.XLOOKUP(Data[[#This Row],[STATEFP10]],StateMap[Code],StateMap[State],,0),"UNK")</f>
        <v>MD</v>
      </c>
      <c r="P118" t="str">
        <f>IF(CalcsTable[[#This Row],[State (Label)]]="MD","Maryland",IF(CalcsTable[[#This Row],[State (Label)]]="DC","District of Columbia","Virginia"))</f>
        <v>Maryland</v>
      </c>
    </row>
    <row r="119" spans="1:16" x14ac:dyDescent="0.25">
      <c r="A119">
        <f>_xlfn.XLOOKUP(Data[[#This Row],[GEOID10]],CAFB_HungerEstimates!D:D,CAFB_HungerEstimates!D:D,,0)</f>
        <v>24033807408</v>
      </c>
      <c r="B119">
        <f>_xlfn.XLOOKUP(Data[[#This Row],[STATEFP10]],CAFB_HungerEstimates!A:A,CAFB_HungerEstimates!A:A,,0)</f>
        <v>24</v>
      </c>
      <c r="C119">
        <f>_xlfn.XLOOKUP(Data[[#This Row],[F14_FI_RATE]],CAFB_HungerEstimates!AJ:AJ,CAFB_HungerEstimates!AJ:AJ,,0)</f>
        <v>7.3</v>
      </c>
      <c r="D119">
        <f>_xlfn.XLOOKUP(Data[[#This Row],[F14_DISTRIB]],CAFB_HungerEstimates!AL:AL,CAFB_HungerEstimates!AL:AL,,0)</f>
        <v>21533.07</v>
      </c>
      <c r="E119">
        <f>_xlfn.XLOOKUP(Data[[#This Row],[F14_LB_UNME]],CAFB_HungerEstimates!AK:AK,CAFB_HungerEstimates!AK:AK,,0)</f>
        <v>61739.485110000001</v>
      </c>
      <c r="F119">
        <f t="shared" si="4"/>
        <v>83272.555110000001</v>
      </c>
      <c r="G119" s="6">
        <f t="shared" si="5"/>
        <v>0.2585854363608226</v>
      </c>
      <c r="H119">
        <f>_xlfn.XLOOKUP(Data[[#This Row],[F15_FI_RATE]],CAFB_HungerEstimates!Y:Y,CAFB_HungerEstimates!Y:Y,,0)</f>
        <v>8.4000000000000005E-2</v>
      </c>
      <c r="I119">
        <f>_xlfn.XLOOKUP(Data[[#This Row],[F15_FI_POP]],CAFB_HungerEstimates!Z:Z,CAFB_HungerEstimates!Z:Z,,0)</f>
        <v>458.67822000000001</v>
      </c>
      <c r="J119">
        <f>_xlfn.XLOOKUP(Data[[#This Row],[F15_LB_NEED]],CAFB_HungerEstimates!AA:AA,CAFB_HungerEstimates!AA:AA,,0)</f>
        <v>96322.426200000002</v>
      </c>
      <c r="K119">
        <f>_xlfn.XLOOKUP(Data[[#This Row],[F15_DISTRIB]],CAFB_HungerEstimates!AC:AC,CAFB_HungerEstimates!AC:AC,,0)</f>
        <v>25870.383296</v>
      </c>
      <c r="L119">
        <f>_xlfn.XLOOKUP(Data[[#This Row],[F15_LB_UNME]],CAFB_HungerEstimates!AB:AB,CAFB_HungerEstimates!AB:AB,,0)</f>
        <v>70452.042904000002</v>
      </c>
      <c r="M119" s="6">
        <f t="shared" si="6"/>
        <v>0.26858110116831752</v>
      </c>
      <c r="N119" s="8">
        <f t="shared" si="7"/>
        <v>153.59796875465332</v>
      </c>
      <c r="O119" s="2" t="str">
        <f>IFERROR(_xlfn.XLOOKUP(Data[[#This Row],[STATEFP10]],StateMap[Code],StateMap[State],,0),"UNK")</f>
        <v>MD</v>
      </c>
      <c r="P119" t="str">
        <f>IF(CalcsTable[[#This Row],[State (Label)]]="MD","Maryland",IF(CalcsTable[[#This Row],[State (Label)]]="DC","District of Columbia","Virginia"))</f>
        <v>Maryland</v>
      </c>
    </row>
    <row r="120" spans="1:16" x14ac:dyDescent="0.25">
      <c r="A120">
        <f>_xlfn.XLOOKUP(Data[[#This Row],[GEOID10]],CAFB_HungerEstimates!D:D,CAFB_HungerEstimates!D:D,,0)</f>
        <v>24031701220</v>
      </c>
      <c r="B120">
        <f>_xlfn.XLOOKUP(Data[[#This Row],[STATEFP10]],CAFB_HungerEstimates!A:A,CAFB_HungerEstimates!A:A,,0)</f>
        <v>24</v>
      </c>
      <c r="C120">
        <f>_xlfn.XLOOKUP(Data[[#This Row],[F14_FI_RATE]],CAFB_HungerEstimates!AJ:AJ,CAFB_HungerEstimates!AJ:AJ,,0)</f>
        <v>1.8</v>
      </c>
      <c r="D120">
        <f>_xlfn.XLOOKUP(Data[[#This Row],[F14_DISTRIB]],CAFB_HungerEstimates!AL:AL,CAFB_HungerEstimates!AL:AL,,0)</f>
        <v>1695.53</v>
      </c>
      <c r="E120">
        <f>_xlfn.XLOOKUP(Data[[#This Row],[F14_LB_UNME]],CAFB_HungerEstimates!AK:AK,CAFB_HungerEstimates!AK:AK,,0)</f>
        <v>14460.188190000001</v>
      </c>
      <c r="F120">
        <f t="shared" si="4"/>
        <v>16155.718190000001</v>
      </c>
      <c r="G120" s="6">
        <f t="shared" si="5"/>
        <v>0.10494921860233314</v>
      </c>
      <c r="H120">
        <f>_xlfn.XLOOKUP(Data[[#This Row],[F15_FI_RATE]],CAFB_HungerEstimates!Y:Y,CAFB_HungerEstimates!Y:Y,,0)</f>
        <v>2.7E-2</v>
      </c>
      <c r="I120">
        <f>_xlfn.XLOOKUP(Data[[#This Row],[F15_FI_POP]],CAFB_HungerEstimates!Z:Z,CAFB_HungerEstimates!Z:Z,,0)</f>
        <v>113.724</v>
      </c>
      <c r="J120">
        <f>_xlfn.XLOOKUP(Data[[#This Row],[F15_LB_NEED]],CAFB_HungerEstimates!AA:AA,CAFB_HungerEstimates!AA:AA,,0)</f>
        <v>23882.04</v>
      </c>
      <c r="K120">
        <f>_xlfn.XLOOKUP(Data[[#This Row],[F15_DISTRIB]],CAFB_HungerEstimates!AC:AC,CAFB_HungerEstimates!AC:AC,,0)</f>
        <v>8168.5257730000003</v>
      </c>
      <c r="L120">
        <f>_xlfn.XLOOKUP(Data[[#This Row],[F15_LB_UNME]],CAFB_HungerEstimates!AB:AB,CAFB_HungerEstimates!AB:AB,,0)</f>
        <v>15713.514227</v>
      </c>
      <c r="M120" s="6">
        <f t="shared" si="6"/>
        <v>0.34203634919797471</v>
      </c>
      <c r="N120" s="8">
        <f t="shared" si="7"/>
        <v>138.1723666684253</v>
      </c>
      <c r="O120" s="2" t="str">
        <f>IFERROR(_xlfn.XLOOKUP(Data[[#This Row],[STATEFP10]],StateMap[Code],StateMap[State],,0),"UNK")</f>
        <v>MD</v>
      </c>
      <c r="P120" t="str">
        <f>IF(CalcsTable[[#This Row],[State (Label)]]="MD","Maryland",IF(CalcsTable[[#This Row],[State (Label)]]="DC","District of Columbia","Virginia"))</f>
        <v>Maryland</v>
      </c>
    </row>
    <row r="121" spans="1:16" x14ac:dyDescent="0.25">
      <c r="A121">
        <f>_xlfn.XLOOKUP(Data[[#This Row],[GEOID10]],CAFB_HungerEstimates!D:D,CAFB_HungerEstimates!D:D,,0)</f>
        <v>24031703206</v>
      </c>
      <c r="B121">
        <f>_xlfn.XLOOKUP(Data[[#This Row],[STATEFP10]],CAFB_HungerEstimates!A:A,CAFB_HungerEstimates!A:A,,0)</f>
        <v>24</v>
      </c>
      <c r="C121">
        <f>_xlfn.XLOOKUP(Data[[#This Row],[F14_FI_RATE]],CAFB_HungerEstimates!AJ:AJ,CAFB_HungerEstimates!AJ:AJ,,0)</f>
        <v>9.9</v>
      </c>
      <c r="D121">
        <f>_xlfn.XLOOKUP(Data[[#This Row],[F14_DISTRIB]],CAFB_HungerEstimates!AL:AL,CAFB_HungerEstimates!AL:AL,,0)</f>
        <v>9931.1200000000008</v>
      </c>
      <c r="E121">
        <f>_xlfn.XLOOKUP(Data[[#This Row],[F14_LB_UNME]],CAFB_HungerEstimates!AK:AK,CAFB_HungerEstimates!AK:AK,,0)</f>
        <v>70359.859511000002</v>
      </c>
      <c r="F121">
        <f t="shared" si="4"/>
        <v>80290.979510999998</v>
      </c>
      <c r="G121" s="6">
        <f t="shared" si="5"/>
        <v>0.12368911253149453</v>
      </c>
      <c r="H121">
        <f>_xlfn.XLOOKUP(Data[[#This Row],[F15_FI_RATE]],CAFB_HungerEstimates!Y:Y,CAFB_HungerEstimates!Y:Y,,0)</f>
        <v>9.7000000000000003E-2</v>
      </c>
      <c r="I121">
        <f>_xlfn.XLOOKUP(Data[[#This Row],[F15_FI_POP]],CAFB_HungerEstimates!Z:Z,CAFB_HungerEstimates!Z:Z,,0)</f>
        <v>398.58318500000001</v>
      </c>
      <c r="J121">
        <f>_xlfn.XLOOKUP(Data[[#This Row],[F15_LB_NEED]],CAFB_HungerEstimates!AA:AA,CAFB_HungerEstimates!AA:AA,,0)</f>
        <v>83702.468850000005</v>
      </c>
      <c r="K121">
        <f>_xlfn.XLOOKUP(Data[[#This Row],[F15_DISTRIB]],CAFB_HungerEstimates!AC:AC,CAFB_HungerEstimates!AC:AC,,0)</f>
        <v>18875.564330000001</v>
      </c>
      <c r="L121">
        <f>_xlfn.XLOOKUP(Data[[#This Row],[F15_LB_UNME]],CAFB_HungerEstimates!AB:AB,CAFB_HungerEstimates!AB:AB,,0)</f>
        <v>64826.904519999996</v>
      </c>
      <c r="M121" s="6">
        <f t="shared" si="6"/>
        <v>0.22550785645075988</v>
      </c>
      <c r="N121" s="8">
        <f t="shared" si="7"/>
        <v>162.64335014534041</v>
      </c>
      <c r="O121" s="2" t="str">
        <f>IFERROR(_xlfn.XLOOKUP(Data[[#This Row],[STATEFP10]],StateMap[Code],StateMap[State],,0),"UNK")</f>
        <v>MD</v>
      </c>
      <c r="P121" t="str">
        <f>IF(CalcsTable[[#This Row],[State (Label)]]="MD","Maryland",IF(CalcsTable[[#This Row],[State (Label)]]="DC","District of Columbia","Virginia"))</f>
        <v>Maryland</v>
      </c>
    </row>
    <row r="122" spans="1:16" x14ac:dyDescent="0.25">
      <c r="A122">
        <f>_xlfn.XLOOKUP(Data[[#This Row],[GEOID10]],CAFB_HungerEstimates!D:D,CAFB_HungerEstimates!D:D,,0)</f>
        <v>24031700904</v>
      </c>
      <c r="B122">
        <f>_xlfn.XLOOKUP(Data[[#This Row],[STATEFP10]],CAFB_HungerEstimates!A:A,CAFB_HungerEstimates!A:A,,0)</f>
        <v>24</v>
      </c>
      <c r="C122">
        <f>_xlfn.XLOOKUP(Data[[#This Row],[F14_FI_RATE]],CAFB_HungerEstimates!AJ:AJ,CAFB_HungerEstimates!AJ:AJ,,0)</f>
        <v>11.9</v>
      </c>
      <c r="D122">
        <f>_xlfn.XLOOKUP(Data[[#This Row],[F14_DISTRIB]],CAFB_HungerEstimates!AL:AL,CAFB_HungerEstimates!AL:AL,,0)</f>
        <v>12258.32</v>
      </c>
      <c r="E122">
        <f>_xlfn.XLOOKUP(Data[[#This Row],[F14_LB_UNME]],CAFB_HungerEstimates!AK:AK,CAFB_HungerEstimates!AK:AK,,0)</f>
        <v>59288.049772999999</v>
      </c>
      <c r="F122">
        <f t="shared" si="4"/>
        <v>71546.369772999999</v>
      </c>
      <c r="G122" s="6">
        <f t="shared" si="5"/>
        <v>0.17133392007019782</v>
      </c>
      <c r="H122">
        <f>_xlfn.XLOOKUP(Data[[#This Row],[F15_FI_RATE]],CAFB_HungerEstimates!Y:Y,CAFB_HungerEstimates!Y:Y,,0)</f>
        <v>0.11899999999999999</v>
      </c>
      <c r="I122">
        <f>_xlfn.XLOOKUP(Data[[#This Row],[F15_FI_POP]],CAFB_HungerEstimates!Z:Z,CAFB_HungerEstimates!Z:Z,,0)</f>
        <v>327.81548800000002</v>
      </c>
      <c r="J122">
        <f>_xlfn.XLOOKUP(Data[[#This Row],[F15_LB_NEED]],CAFB_HungerEstimates!AA:AA,CAFB_HungerEstimates!AA:AA,,0)</f>
        <v>68841.252479999996</v>
      </c>
      <c r="K122">
        <f>_xlfn.XLOOKUP(Data[[#This Row],[F15_DISTRIB]],CAFB_HungerEstimates!AC:AC,CAFB_HungerEstimates!AC:AC,,0)</f>
        <v>22037.875465000001</v>
      </c>
      <c r="L122">
        <f>_xlfn.XLOOKUP(Data[[#This Row],[F15_LB_UNME]],CAFB_HungerEstimates!AB:AB,CAFB_HungerEstimates!AB:AB,,0)</f>
        <v>46803.377014999998</v>
      </c>
      <c r="M122" s="6">
        <f t="shared" si="6"/>
        <v>0.32012600978464945</v>
      </c>
      <c r="N122" s="8">
        <f t="shared" si="7"/>
        <v>142.77353794522361</v>
      </c>
      <c r="O122" s="2" t="str">
        <f>IFERROR(_xlfn.XLOOKUP(Data[[#This Row],[STATEFP10]],StateMap[Code],StateMap[State],,0),"UNK")</f>
        <v>MD</v>
      </c>
      <c r="P122" t="str">
        <f>IF(CalcsTable[[#This Row],[State (Label)]]="MD","Maryland",IF(CalcsTable[[#This Row],[State (Label)]]="DC","District of Columbia","Virginia"))</f>
        <v>Maryland</v>
      </c>
    </row>
    <row r="123" spans="1:16" x14ac:dyDescent="0.25">
      <c r="A123">
        <f>_xlfn.XLOOKUP(Data[[#This Row],[GEOID10]],CAFB_HungerEstimates!D:D,CAFB_HungerEstimates!D:D,,0)</f>
        <v>24033800210</v>
      </c>
      <c r="B123">
        <f>_xlfn.XLOOKUP(Data[[#This Row],[STATEFP10]],CAFB_HungerEstimates!A:A,CAFB_HungerEstimates!A:A,,0)</f>
        <v>24</v>
      </c>
      <c r="C123">
        <f>_xlfn.XLOOKUP(Data[[#This Row],[F14_FI_RATE]],CAFB_HungerEstimates!AJ:AJ,CAFB_HungerEstimates!AJ:AJ,,0)</f>
        <v>23.7</v>
      </c>
      <c r="D123">
        <f>_xlfn.XLOOKUP(Data[[#This Row],[F14_DISTRIB]],CAFB_HungerEstimates!AL:AL,CAFB_HungerEstimates!AL:AL,,0)</f>
        <v>22580.720000000001</v>
      </c>
      <c r="E123">
        <f>_xlfn.XLOOKUP(Data[[#This Row],[F14_LB_UNME]],CAFB_HungerEstimates!AK:AK,CAFB_HungerEstimates!AK:AK,,0)</f>
        <v>136036.27246199999</v>
      </c>
      <c r="F123">
        <f t="shared" si="4"/>
        <v>158616.99246199999</v>
      </c>
      <c r="G123" s="6">
        <f t="shared" si="5"/>
        <v>0.14236003122685412</v>
      </c>
      <c r="H123">
        <f>_xlfn.XLOOKUP(Data[[#This Row],[F15_FI_RATE]],CAFB_HungerEstimates!Y:Y,CAFB_HungerEstimates!Y:Y,,0)</f>
        <v>0.23899999999999999</v>
      </c>
      <c r="I123">
        <f>_xlfn.XLOOKUP(Data[[#This Row],[F15_FI_POP]],CAFB_HungerEstimates!Z:Z,CAFB_HungerEstimates!Z:Z,,0)</f>
        <v>803.192004</v>
      </c>
      <c r="J123">
        <f>_xlfn.XLOOKUP(Data[[#This Row],[F15_LB_NEED]],CAFB_HungerEstimates!AA:AA,CAFB_HungerEstimates!AA:AA,,0)</f>
        <v>168670.32084</v>
      </c>
      <c r="K123">
        <f>_xlfn.XLOOKUP(Data[[#This Row],[F15_DISTRIB]],CAFB_HungerEstimates!AC:AC,CAFB_HungerEstimates!AC:AC,,0)</f>
        <v>28489.417498999999</v>
      </c>
      <c r="L123">
        <f>_xlfn.XLOOKUP(Data[[#This Row],[F15_LB_UNME]],CAFB_HungerEstimates!AB:AB,CAFB_HungerEstimates!AB:AB,,0)</f>
        <v>140180.903341</v>
      </c>
      <c r="M123" s="6">
        <f t="shared" si="6"/>
        <v>0.16890593055802003</v>
      </c>
      <c r="N123" s="8">
        <f t="shared" si="7"/>
        <v>174.5297545828158</v>
      </c>
      <c r="O123" s="2" t="str">
        <f>IFERROR(_xlfn.XLOOKUP(Data[[#This Row],[STATEFP10]],StateMap[Code],StateMap[State],,0),"UNK")</f>
        <v>MD</v>
      </c>
      <c r="P123" t="str">
        <f>IF(CalcsTable[[#This Row],[State (Label)]]="MD","Maryland",IF(CalcsTable[[#This Row],[State (Label)]]="DC","District of Columbia","Virginia"))</f>
        <v>Maryland</v>
      </c>
    </row>
    <row r="124" spans="1:16" x14ac:dyDescent="0.25">
      <c r="A124">
        <f>_xlfn.XLOOKUP(Data[[#This Row],[GEOID10]],CAFB_HungerEstimates!D:D,CAFB_HungerEstimates!D:D,,0)</f>
        <v>24031701102</v>
      </c>
      <c r="B124">
        <f>_xlfn.XLOOKUP(Data[[#This Row],[STATEFP10]],CAFB_HungerEstimates!A:A,CAFB_HungerEstimates!A:A,,0)</f>
        <v>24</v>
      </c>
      <c r="C124">
        <f>_xlfn.XLOOKUP(Data[[#This Row],[F14_FI_RATE]],CAFB_HungerEstimates!AJ:AJ,CAFB_HungerEstimates!AJ:AJ,,0)</f>
        <v>5.6</v>
      </c>
      <c r="D124">
        <f>_xlfn.XLOOKUP(Data[[#This Row],[F14_DISTRIB]],CAFB_HungerEstimates!AL:AL,CAFB_HungerEstimates!AL:AL,,0)</f>
        <v>11973.98</v>
      </c>
      <c r="E124">
        <f>_xlfn.XLOOKUP(Data[[#This Row],[F14_LB_UNME]],CAFB_HungerEstimates!AK:AK,CAFB_HungerEstimates!AK:AK,,0)</f>
        <v>62996.016237999997</v>
      </c>
      <c r="F124">
        <f t="shared" si="4"/>
        <v>74969.996237999992</v>
      </c>
      <c r="G124" s="6">
        <f t="shared" si="5"/>
        <v>0.15971696146265452</v>
      </c>
      <c r="H124">
        <f>_xlfn.XLOOKUP(Data[[#This Row],[F15_FI_RATE]],CAFB_HungerEstimates!Y:Y,CAFB_HungerEstimates!Y:Y,,0)</f>
        <v>5.3999999999999999E-2</v>
      </c>
      <c r="I124">
        <f>_xlfn.XLOOKUP(Data[[#This Row],[F15_FI_POP]],CAFB_HungerEstimates!Z:Z,CAFB_HungerEstimates!Z:Z,,0)</f>
        <v>331.29</v>
      </c>
      <c r="J124">
        <f>_xlfn.XLOOKUP(Data[[#This Row],[F15_LB_NEED]],CAFB_HungerEstimates!AA:AA,CAFB_HungerEstimates!AA:AA,,0)</f>
        <v>69570.899999999994</v>
      </c>
      <c r="K124">
        <f>_xlfn.XLOOKUP(Data[[#This Row],[F15_DISTRIB]],CAFB_HungerEstimates!AC:AC,CAFB_HungerEstimates!AC:AC,,0)</f>
        <v>29216.481457000002</v>
      </c>
      <c r="L124">
        <f>_xlfn.XLOOKUP(Data[[#This Row],[F15_LB_UNME]],CAFB_HungerEstimates!AB:AB,CAFB_HungerEstimates!AB:AB,,0)</f>
        <v>40354.418543</v>
      </c>
      <c r="M124" s="6">
        <f t="shared" si="6"/>
        <v>0.41995261606505024</v>
      </c>
      <c r="N124" s="8">
        <f t="shared" si="7"/>
        <v>121.80995062633946</v>
      </c>
      <c r="O124" s="2" t="str">
        <f>IFERROR(_xlfn.XLOOKUP(Data[[#This Row],[STATEFP10]],StateMap[Code],StateMap[State],,0),"UNK")</f>
        <v>MD</v>
      </c>
      <c r="P124" t="str">
        <f>IF(CalcsTable[[#This Row],[State (Label)]]="MD","Maryland",IF(CalcsTable[[#This Row],[State (Label)]]="DC","District of Columbia","Virginia"))</f>
        <v>Maryland</v>
      </c>
    </row>
    <row r="125" spans="1:16" x14ac:dyDescent="0.25">
      <c r="A125">
        <f>_xlfn.XLOOKUP(Data[[#This Row],[GEOID10]],CAFB_HungerEstimates!D:D,CAFB_HungerEstimates!D:D,,0)</f>
        <v>24031703302</v>
      </c>
      <c r="B125">
        <f>_xlfn.XLOOKUP(Data[[#This Row],[STATEFP10]],CAFB_HungerEstimates!A:A,CAFB_HungerEstimates!A:A,,0)</f>
        <v>24</v>
      </c>
      <c r="C125">
        <f>_xlfn.XLOOKUP(Data[[#This Row],[F14_FI_RATE]],CAFB_HungerEstimates!AJ:AJ,CAFB_HungerEstimates!AJ:AJ,,0)</f>
        <v>7.7</v>
      </c>
      <c r="D125">
        <f>_xlfn.XLOOKUP(Data[[#This Row],[F14_DISTRIB]],CAFB_HungerEstimates!AL:AL,CAFB_HungerEstimates!AL:AL,,0)</f>
        <v>14636.63</v>
      </c>
      <c r="E125">
        <f>_xlfn.XLOOKUP(Data[[#This Row],[F14_LB_UNME]],CAFB_HungerEstimates!AK:AK,CAFB_HungerEstimates!AK:AK,,0)</f>
        <v>56786.261332000002</v>
      </c>
      <c r="F125">
        <f t="shared" si="4"/>
        <v>71422.891331999999</v>
      </c>
      <c r="G125" s="6">
        <f t="shared" si="5"/>
        <v>0.20492911624038759</v>
      </c>
      <c r="H125">
        <f>_xlfn.XLOOKUP(Data[[#This Row],[F15_FI_RATE]],CAFB_HungerEstimates!Y:Y,CAFB_HungerEstimates!Y:Y,,0)</f>
        <v>6.9000000000000006E-2</v>
      </c>
      <c r="I125">
        <f>_xlfn.XLOOKUP(Data[[#This Row],[F15_FI_POP]],CAFB_HungerEstimates!Z:Z,CAFB_HungerEstimates!Z:Z,,0)</f>
        <v>300.42599999999999</v>
      </c>
      <c r="J125">
        <f>_xlfn.XLOOKUP(Data[[#This Row],[F15_LB_NEED]],CAFB_HungerEstimates!AA:AA,CAFB_HungerEstimates!AA:AA,,0)</f>
        <v>63089.46</v>
      </c>
      <c r="K125">
        <f>_xlfn.XLOOKUP(Data[[#This Row],[F15_DISTRIB]],CAFB_HungerEstimates!AC:AC,CAFB_HungerEstimates!AC:AC,,0)</f>
        <v>12659.891336999999</v>
      </c>
      <c r="L125">
        <f>_xlfn.XLOOKUP(Data[[#This Row],[F15_LB_UNME]],CAFB_HungerEstimates!AB:AB,CAFB_HungerEstimates!AB:AB,,0)</f>
        <v>50429.568662999998</v>
      </c>
      <c r="M125" s="6">
        <f t="shared" si="6"/>
        <v>0.20066571083347359</v>
      </c>
      <c r="N125" s="8">
        <f t="shared" si="7"/>
        <v>167.86020072497055</v>
      </c>
      <c r="O125" s="2" t="str">
        <f>IFERROR(_xlfn.XLOOKUP(Data[[#This Row],[STATEFP10]],StateMap[Code],StateMap[State],,0),"UNK")</f>
        <v>MD</v>
      </c>
      <c r="P125" t="str">
        <f>IF(CalcsTable[[#This Row],[State (Label)]]="MD","Maryland",IF(CalcsTable[[#This Row],[State (Label)]]="DC","District of Columbia","Virginia"))</f>
        <v>Maryland</v>
      </c>
    </row>
    <row r="126" spans="1:16" x14ac:dyDescent="0.25">
      <c r="A126">
        <f>_xlfn.XLOOKUP(Data[[#This Row],[GEOID10]],CAFB_HungerEstimates!D:D,CAFB_HungerEstimates!D:D,,0)</f>
        <v>24031701001</v>
      </c>
      <c r="B126">
        <f>_xlfn.XLOOKUP(Data[[#This Row],[STATEFP10]],CAFB_HungerEstimates!A:A,CAFB_HungerEstimates!A:A,,0)</f>
        <v>24</v>
      </c>
      <c r="C126">
        <f>_xlfn.XLOOKUP(Data[[#This Row],[F14_FI_RATE]],CAFB_HungerEstimates!AJ:AJ,CAFB_HungerEstimates!AJ:AJ,,0)</f>
        <v>5.5</v>
      </c>
      <c r="D126">
        <f>_xlfn.XLOOKUP(Data[[#This Row],[F14_DISTRIB]],CAFB_HungerEstimates!AL:AL,CAFB_HungerEstimates!AL:AL,,0)</f>
        <v>14785.29</v>
      </c>
      <c r="E126">
        <f>_xlfn.XLOOKUP(Data[[#This Row],[F14_LB_UNME]],CAFB_HungerEstimates!AK:AK,CAFB_HungerEstimates!AK:AK,,0)</f>
        <v>47838.812657000002</v>
      </c>
      <c r="F126">
        <f t="shared" si="4"/>
        <v>62624.102657000003</v>
      </c>
      <c r="G126" s="6">
        <f t="shared" si="5"/>
        <v>0.23609583806702783</v>
      </c>
      <c r="H126">
        <f>_xlfn.XLOOKUP(Data[[#This Row],[F15_FI_RATE]],CAFB_HungerEstimates!Y:Y,CAFB_HungerEstimates!Y:Y,,0)</f>
        <v>5.8000000000000003E-2</v>
      </c>
      <c r="I126">
        <f>_xlfn.XLOOKUP(Data[[#This Row],[F15_FI_POP]],CAFB_HungerEstimates!Z:Z,CAFB_HungerEstimates!Z:Z,,0)</f>
        <v>333.25292000000002</v>
      </c>
      <c r="J126">
        <f>_xlfn.XLOOKUP(Data[[#This Row],[F15_LB_NEED]],CAFB_HungerEstimates!AA:AA,CAFB_HungerEstimates!AA:AA,,0)</f>
        <v>69983.113200000007</v>
      </c>
      <c r="K126">
        <f>_xlfn.XLOOKUP(Data[[#This Row],[F15_DISTRIB]],CAFB_HungerEstimates!AC:AC,CAFB_HungerEstimates!AC:AC,,0)</f>
        <v>22942.776103</v>
      </c>
      <c r="L126">
        <f>_xlfn.XLOOKUP(Data[[#This Row],[F15_LB_UNME]],CAFB_HungerEstimates!AB:AB,CAFB_HungerEstimates!AB:AB,,0)</f>
        <v>47040.337097000003</v>
      </c>
      <c r="M126" s="6">
        <f t="shared" si="6"/>
        <v>0.32783303076891407</v>
      </c>
      <c r="N126" s="8">
        <f t="shared" si="7"/>
        <v>141.15506353852803</v>
      </c>
      <c r="O126" s="2" t="str">
        <f>IFERROR(_xlfn.XLOOKUP(Data[[#This Row],[STATEFP10]],StateMap[Code],StateMap[State],,0),"UNK")</f>
        <v>MD</v>
      </c>
      <c r="P126" t="str">
        <f>IF(CalcsTable[[#This Row],[State (Label)]]="MD","Maryland",IF(CalcsTable[[#This Row],[State (Label)]]="DC","District of Columbia","Virginia"))</f>
        <v>Maryland</v>
      </c>
    </row>
    <row r="127" spans="1:16" x14ac:dyDescent="0.25">
      <c r="A127">
        <f>_xlfn.XLOOKUP(Data[[#This Row],[GEOID10]],CAFB_HungerEstimates!D:D,CAFB_HungerEstimates!D:D,,0)</f>
        <v>24031703301</v>
      </c>
      <c r="B127">
        <f>_xlfn.XLOOKUP(Data[[#This Row],[STATEFP10]],CAFB_HungerEstimates!A:A,CAFB_HungerEstimates!A:A,,0)</f>
        <v>24</v>
      </c>
      <c r="C127">
        <f>_xlfn.XLOOKUP(Data[[#This Row],[F14_FI_RATE]],CAFB_HungerEstimates!AJ:AJ,CAFB_HungerEstimates!AJ:AJ,,0)</f>
        <v>5.0999999999999996</v>
      </c>
      <c r="D127">
        <f>_xlfn.XLOOKUP(Data[[#This Row],[F14_DISTRIB]],CAFB_HungerEstimates!AL:AL,CAFB_HungerEstimates!AL:AL,,0)</f>
        <v>10799.64</v>
      </c>
      <c r="E127">
        <f>_xlfn.XLOOKUP(Data[[#This Row],[F14_LB_UNME]],CAFB_HungerEstimates!AK:AK,CAFB_HungerEstimates!AK:AK,,0)</f>
        <v>35746.016745000001</v>
      </c>
      <c r="F127">
        <f t="shared" si="4"/>
        <v>46545.656745</v>
      </c>
      <c r="G127" s="6">
        <f t="shared" si="5"/>
        <v>0.23202250768886426</v>
      </c>
      <c r="H127">
        <f>_xlfn.XLOOKUP(Data[[#This Row],[F15_FI_RATE]],CAFB_HungerEstimates!Y:Y,CAFB_HungerEstimates!Y:Y,,0)</f>
        <v>1.7000000000000001E-2</v>
      </c>
      <c r="I127">
        <f>_xlfn.XLOOKUP(Data[[#This Row],[F15_FI_POP]],CAFB_HungerEstimates!Z:Z,CAFB_HungerEstimates!Z:Z,,0)</f>
        <v>79.593999999999994</v>
      </c>
      <c r="J127">
        <f>_xlfn.XLOOKUP(Data[[#This Row],[F15_LB_NEED]],CAFB_HungerEstimates!AA:AA,CAFB_HungerEstimates!AA:AA,,0)</f>
        <v>16714.740000000002</v>
      </c>
      <c r="K127">
        <f>_xlfn.XLOOKUP(Data[[#This Row],[F15_DISTRIB]],CAFB_HungerEstimates!AC:AC,CAFB_HungerEstimates!AC:AC,,0)</f>
        <v>3410.0769749999999</v>
      </c>
      <c r="L127">
        <f>_xlfn.XLOOKUP(Data[[#This Row],[F15_LB_UNME]],CAFB_HungerEstimates!AB:AB,CAFB_HungerEstimates!AB:AB,,0)</f>
        <v>13304.663025</v>
      </c>
      <c r="M127" s="6">
        <f t="shared" si="6"/>
        <v>0.20401615430452399</v>
      </c>
      <c r="N127" s="8">
        <f t="shared" si="7"/>
        <v>167.15660759604995</v>
      </c>
      <c r="O127" s="2" t="str">
        <f>IFERROR(_xlfn.XLOOKUP(Data[[#This Row],[STATEFP10]],StateMap[Code],StateMap[State],,0),"UNK")</f>
        <v>MD</v>
      </c>
      <c r="P127" t="str">
        <f>IF(CalcsTable[[#This Row],[State (Label)]]="MD","Maryland",IF(CalcsTable[[#This Row],[State (Label)]]="DC","District of Columbia","Virginia"))</f>
        <v>Maryland</v>
      </c>
    </row>
    <row r="128" spans="1:16" x14ac:dyDescent="0.25">
      <c r="A128">
        <f>_xlfn.XLOOKUP(Data[[#This Row],[GEOID10]],CAFB_HungerEstimates!D:D,CAFB_HungerEstimates!D:D,,0)</f>
        <v>24031701418</v>
      </c>
      <c r="B128">
        <f>_xlfn.XLOOKUP(Data[[#This Row],[STATEFP10]],CAFB_HungerEstimates!A:A,CAFB_HungerEstimates!A:A,,0)</f>
        <v>24</v>
      </c>
      <c r="C128">
        <f>_xlfn.XLOOKUP(Data[[#This Row],[F14_FI_RATE]],CAFB_HungerEstimates!AJ:AJ,CAFB_HungerEstimates!AJ:AJ,,0)</f>
        <v>9</v>
      </c>
      <c r="D128">
        <f>_xlfn.XLOOKUP(Data[[#This Row],[F14_DISTRIB]],CAFB_HungerEstimates!AL:AL,CAFB_HungerEstimates!AL:AL,,0)</f>
        <v>14589.2</v>
      </c>
      <c r="E128">
        <f>_xlfn.XLOOKUP(Data[[#This Row],[F14_LB_UNME]],CAFB_HungerEstimates!AK:AK,CAFB_HungerEstimates!AK:AK,,0)</f>
        <v>51050.500733000001</v>
      </c>
      <c r="F128">
        <f t="shared" si="4"/>
        <v>65639.700733000005</v>
      </c>
      <c r="G128" s="6">
        <f t="shared" si="5"/>
        <v>0.22226182991515925</v>
      </c>
      <c r="H128">
        <f>_xlfn.XLOOKUP(Data[[#This Row],[F15_FI_RATE]],CAFB_HungerEstimates!Y:Y,CAFB_HungerEstimates!Y:Y,,0)</f>
        <v>9.6000000000000002E-2</v>
      </c>
      <c r="I128">
        <f>_xlfn.XLOOKUP(Data[[#This Row],[F15_FI_POP]],CAFB_HungerEstimates!Z:Z,CAFB_HungerEstimates!Z:Z,,0)</f>
        <v>348.38400000000001</v>
      </c>
      <c r="J128">
        <f>_xlfn.XLOOKUP(Data[[#This Row],[F15_LB_NEED]],CAFB_HungerEstimates!AA:AA,CAFB_HungerEstimates!AA:AA,,0)</f>
        <v>73160.639999999999</v>
      </c>
      <c r="K128">
        <f>_xlfn.XLOOKUP(Data[[#This Row],[F15_DISTRIB]],CAFB_HungerEstimates!AC:AC,CAFB_HungerEstimates!AC:AC,,0)</f>
        <v>13654.37067</v>
      </c>
      <c r="L128">
        <f>_xlfn.XLOOKUP(Data[[#This Row],[F15_LB_UNME]],CAFB_HungerEstimates!AB:AB,CAFB_HungerEstimates!AB:AB,,0)</f>
        <v>59506.269330000003</v>
      </c>
      <c r="M128" s="6">
        <f t="shared" si="6"/>
        <v>0.18663547325447127</v>
      </c>
      <c r="N128" s="8">
        <f t="shared" si="7"/>
        <v>170.80655061656103</v>
      </c>
      <c r="O128" s="2" t="str">
        <f>IFERROR(_xlfn.XLOOKUP(Data[[#This Row],[STATEFP10]],StateMap[Code],StateMap[State],,0),"UNK")</f>
        <v>MD</v>
      </c>
      <c r="P128" t="str">
        <f>IF(CalcsTable[[#This Row],[State (Label)]]="MD","Maryland",IF(CalcsTable[[#This Row],[State (Label)]]="DC","District of Columbia","Virginia"))</f>
        <v>Maryland</v>
      </c>
    </row>
    <row r="129" spans="1:16" x14ac:dyDescent="0.25">
      <c r="A129">
        <f>_xlfn.XLOOKUP(Data[[#This Row],[GEOID10]],CAFB_HungerEstimates!D:D,CAFB_HungerEstimates!D:D,,0)</f>
        <v>24031703402</v>
      </c>
      <c r="B129">
        <f>_xlfn.XLOOKUP(Data[[#This Row],[STATEFP10]],CAFB_HungerEstimates!A:A,CAFB_HungerEstimates!A:A,,0)</f>
        <v>24</v>
      </c>
      <c r="C129">
        <f>_xlfn.XLOOKUP(Data[[#This Row],[F14_FI_RATE]],CAFB_HungerEstimates!AJ:AJ,CAFB_HungerEstimates!AJ:AJ,,0)</f>
        <v>2</v>
      </c>
      <c r="D129">
        <f>_xlfn.XLOOKUP(Data[[#This Row],[F14_DISTRIB]],CAFB_HungerEstimates!AL:AL,CAFB_HungerEstimates!AL:AL,,0)</f>
        <v>2038.13</v>
      </c>
      <c r="E129">
        <f>_xlfn.XLOOKUP(Data[[#This Row],[F14_LB_UNME]],CAFB_HungerEstimates!AK:AK,CAFB_HungerEstimates!AK:AK,,0)</f>
        <v>12250.272451999999</v>
      </c>
      <c r="F129">
        <f t="shared" si="4"/>
        <v>14288.402451999998</v>
      </c>
      <c r="G129" s="6">
        <f t="shared" si="5"/>
        <v>0.14264225877223355</v>
      </c>
      <c r="H129">
        <f>_xlfn.XLOOKUP(Data[[#This Row],[F15_FI_RATE]],CAFB_HungerEstimates!Y:Y,CAFB_HungerEstimates!Y:Y,,0)</f>
        <v>0</v>
      </c>
      <c r="I129">
        <f>_xlfn.XLOOKUP(Data[[#This Row],[F15_FI_POP]],CAFB_HungerEstimates!Z:Z,CAFB_HungerEstimates!Z:Z,,0)</f>
        <v>0</v>
      </c>
      <c r="J129">
        <f>_xlfn.XLOOKUP(Data[[#This Row],[F15_LB_NEED]],CAFB_HungerEstimates!AA:AA,CAFB_HungerEstimates!AA:AA,,0)</f>
        <v>0</v>
      </c>
      <c r="K129">
        <f>_xlfn.XLOOKUP(Data[[#This Row],[F15_DISTRIB]],CAFB_HungerEstimates!AC:AC,CAFB_HungerEstimates!AC:AC,,0)</f>
        <v>0</v>
      </c>
      <c r="L129">
        <f>_xlfn.XLOOKUP(Data[[#This Row],[F15_LB_UNME]],CAFB_HungerEstimates!AB:AB,CAFB_HungerEstimates!AB:AB,,0)</f>
        <v>0</v>
      </c>
      <c r="M129" s="6">
        <f t="shared" si="6"/>
        <v>0</v>
      </c>
      <c r="N129" s="8">
        <f t="shared" si="7"/>
        <v>0</v>
      </c>
      <c r="O129" s="2" t="str">
        <f>IFERROR(_xlfn.XLOOKUP(Data[[#This Row],[STATEFP10]],StateMap[Code],StateMap[State],,0),"UNK")</f>
        <v>MD</v>
      </c>
      <c r="P129" t="str">
        <f>IF(CalcsTable[[#This Row],[State (Label)]]="MD","Maryland",IF(CalcsTable[[#This Row],[State (Label)]]="DC","District of Columbia","Virginia"))</f>
        <v>Maryland</v>
      </c>
    </row>
    <row r="130" spans="1:16" x14ac:dyDescent="0.25">
      <c r="A130">
        <f>_xlfn.XLOOKUP(Data[[#This Row],[GEOID10]],CAFB_HungerEstimates!D:D,CAFB_HungerEstimates!D:D,,0)</f>
        <v>24031701506</v>
      </c>
      <c r="B130">
        <f>_xlfn.XLOOKUP(Data[[#This Row],[STATEFP10]],CAFB_HungerEstimates!A:A,CAFB_HungerEstimates!A:A,,0)</f>
        <v>24</v>
      </c>
      <c r="C130">
        <f>_xlfn.XLOOKUP(Data[[#This Row],[F14_FI_RATE]],CAFB_HungerEstimates!AJ:AJ,CAFB_HungerEstimates!AJ:AJ,,0)</f>
        <v>5.9</v>
      </c>
      <c r="D130">
        <f>_xlfn.XLOOKUP(Data[[#This Row],[F14_DISTRIB]],CAFB_HungerEstimates!AL:AL,CAFB_HungerEstimates!AL:AL,,0)</f>
        <v>10399.540000000001</v>
      </c>
      <c r="E130">
        <f>_xlfn.XLOOKUP(Data[[#This Row],[F14_LB_UNME]],CAFB_HungerEstimates!AK:AK,CAFB_HungerEstimates!AK:AK,,0)</f>
        <v>51600.024106999997</v>
      </c>
      <c r="F130">
        <f t="shared" si="4"/>
        <v>61999.564106999998</v>
      </c>
      <c r="G130" s="6">
        <f t="shared" si="5"/>
        <v>0.16773569540024963</v>
      </c>
      <c r="H130">
        <f>_xlfn.XLOOKUP(Data[[#This Row],[F15_FI_RATE]],CAFB_HungerEstimates!Y:Y,CAFB_HungerEstimates!Y:Y,,0)</f>
        <v>8.2000000000000003E-2</v>
      </c>
      <c r="I130">
        <f>_xlfn.XLOOKUP(Data[[#This Row],[F15_FI_POP]],CAFB_HungerEstimates!Z:Z,CAFB_HungerEstimates!Z:Z,,0)</f>
        <v>445.26</v>
      </c>
      <c r="J130">
        <f>_xlfn.XLOOKUP(Data[[#This Row],[F15_LB_NEED]],CAFB_HungerEstimates!AA:AA,CAFB_HungerEstimates!AA:AA,,0)</f>
        <v>93504.6</v>
      </c>
      <c r="K130">
        <f>_xlfn.XLOOKUP(Data[[#This Row],[F15_DISTRIB]],CAFB_HungerEstimates!AC:AC,CAFB_HungerEstimates!AC:AC,,0)</f>
        <v>36196.935140000001</v>
      </c>
      <c r="L130">
        <f>_xlfn.XLOOKUP(Data[[#This Row],[F15_LB_UNME]],CAFB_HungerEstimates!AB:AB,CAFB_HungerEstimates!AB:AB,,0)</f>
        <v>57307.664859999997</v>
      </c>
      <c r="M130" s="6">
        <f t="shared" si="6"/>
        <v>0.38711395097139606</v>
      </c>
      <c r="N130" s="8">
        <f t="shared" si="7"/>
        <v>128.70607029600683</v>
      </c>
      <c r="O130" s="2" t="str">
        <f>IFERROR(_xlfn.XLOOKUP(Data[[#This Row],[STATEFP10]],StateMap[Code],StateMap[State],,0),"UNK")</f>
        <v>MD</v>
      </c>
      <c r="P130" t="str">
        <f>IF(CalcsTable[[#This Row],[State (Label)]]="MD","Maryland",IF(CalcsTable[[#This Row],[State (Label)]]="DC","District of Columbia","Virginia"))</f>
        <v>Maryland</v>
      </c>
    </row>
    <row r="131" spans="1:16" x14ac:dyDescent="0.25">
      <c r="A131">
        <f>_xlfn.XLOOKUP(Data[[#This Row],[GEOID10]],CAFB_HungerEstimates!D:D,CAFB_HungerEstimates!D:D,,0)</f>
        <v>24031701503</v>
      </c>
      <c r="B131">
        <f>_xlfn.XLOOKUP(Data[[#This Row],[STATEFP10]],CAFB_HungerEstimates!A:A,CAFB_HungerEstimates!A:A,,0)</f>
        <v>24</v>
      </c>
      <c r="C131">
        <f>_xlfn.XLOOKUP(Data[[#This Row],[F14_FI_RATE]],CAFB_HungerEstimates!AJ:AJ,CAFB_HungerEstimates!AJ:AJ,,0)</f>
        <v>6.6</v>
      </c>
      <c r="D131">
        <f>_xlfn.XLOOKUP(Data[[#This Row],[F14_DISTRIB]],CAFB_HungerEstimates!AL:AL,CAFB_HungerEstimates!AL:AL,,0)</f>
        <v>24361.69</v>
      </c>
      <c r="E131">
        <f>_xlfn.XLOOKUP(Data[[#This Row],[F14_LB_UNME]],CAFB_HungerEstimates!AK:AK,CAFB_HungerEstimates!AK:AK,,0)</f>
        <v>73060.247713000004</v>
      </c>
      <c r="F131">
        <f t="shared" ref="F131:F194" si="8">IFERROR(D131+E131,0)</f>
        <v>97421.937713000007</v>
      </c>
      <c r="G131" s="6">
        <f t="shared" ref="G131:G194" si="9">IFERROR(D131/F131,0)</f>
        <v>0.25006369788874738</v>
      </c>
      <c r="H131">
        <f>_xlfn.XLOOKUP(Data[[#This Row],[F15_FI_RATE]],CAFB_HungerEstimates!Y:Y,CAFB_HungerEstimates!Y:Y,,0)</f>
        <v>5.8999999999999997E-2</v>
      </c>
      <c r="I131">
        <f>_xlfn.XLOOKUP(Data[[#This Row],[F15_FI_POP]],CAFB_HungerEstimates!Z:Z,CAFB_HungerEstimates!Z:Z,,0)</f>
        <v>407.1</v>
      </c>
      <c r="J131">
        <f>_xlfn.XLOOKUP(Data[[#This Row],[F15_LB_NEED]],CAFB_HungerEstimates!AA:AA,CAFB_HungerEstimates!AA:AA,,0)</f>
        <v>85491</v>
      </c>
      <c r="K131">
        <f>_xlfn.XLOOKUP(Data[[#This Row],[F15_DISTRIB]],CAFB_HungerEstimates!AC:AC,CAFB_HungerEstimates!AC:AC,,0)</f>
        <v>30022.056705999999</v>
      </c>
      <c r="L131">
        <f>_xlfn.XLOOKUP(Data[[#This Row],[F15_LB_UNME]],CAFB_HungerEstimates!AB:AB,CAFB_HungerEstimates!AB:AB,,0)</f>
        <v>55468.943293999997</v>
      </c>
      <c r="M131" s="6">
        <f t="shared" ref="M131:M194" si="10">IFERROR(K131/J131,0)</f>
        <v>0.35117213163958777</v>
      </c>
      <c r="N131" s="8">
        <f t="shared" ref="N131:N194" si="11">IFERROR(L131/I131,0)</f>
        <v>136.25385235568655</v>
      </c>
      <c r="O131" s="2" t="str">
        <f>IFERROR(_xlfn.XLOOKUP(Data[[#This Row],[STATEFP10]],StateMap[Code],StateMap[State],,0),"UNK")</f>
        <v>MD</v>
      </c>
      <c r="P131" t="str">
        <f>IF(CalcsTable[[#This Row],[State (Label)]]="MD","Maryland",IF(CalcsTable[[#This Row],[State (Label)]]="DC","District of Columbia","Virginia"))</f>
        <v>Maryland</v>
      </c>
    </row>
    <row r="132" spans="1:16" x14ac:dyDescent="0.25">
      <c r="A132">
        <f>_xlfn.XLOOKUP(Data[[#This Row],[GEOID10]],CAFB_HungerEstimates!D:D,CAFB_HungerEstimates!D:D,,0)</f>
        <v>24033800215</v>
      </c>
      <c r="B132">
        <f>_xlfn.XLOOKUP(Data[[#This Row],[STATEFP10]],CAFB_HungerEstimates!A:A,CAFB_HungerEstimates!A:A,,0)</f>
        <v>24</v>
      </c>
      <c r="C132">
        <f>_xlfn.XLOOKUP(Data[[#This Row],[F14_FI_RATE]],CAFB_HungerEstimates!AJ:AJ,CAFB_HungerEstimates!AJ:AJ,,0)</f>
        <v>12.5</v>
      </c>
      <c r="D132">
        <f>_xlfn.XLOOKUP(Data[[#This Row],[F14_DISTRIB]],CAFB_HungerEstimates!AL:AL,CAFB_HungerEstimates!AL:AL,,0)</f>
        <v>11533.84</v>
      </c>
      <c r="E132">
        <f>_xlfn.XLOOKUP(Data[[#This Row],[F14_LB_UNME]],CAFB_HungerEstimates!AK:AK,CAFB_HungerEstimates!AK:AK,,0)</f>
        <v>55639.915121999999</v>
      </c>
      <c r="F132">
        <f t="shared" si="8"/>
        <v>67173.755122000002</v>
      </c>
      <c r="G132" s="6">
        <f t="shared" si="9"/>
        <v>0.17170158165272145</v>
      </c>
      <c r="H132">
        <f>_xlfn.XLOOKUP(Data[[#This Row],[F15_FI_RATE]],CAFB_HungerEstimates!Y:Y,CAFB_HungerEstimates!Y:Y,,0)</f>
        <v>0.14399999999999999</v>
      </c>
      <c r="I132">
        <f>_xlfn.XLOOKUP(Data[[#This Row],[F15_FI_POP]],CAFB_HungerEstimates!Z:Z,CAFB_HungerEstimates!Z:Z,,0)</f>
        <v>367.63200000000001</v>
      </c>
      <c r="J132">
        <f>_xlfn.XLOOKUP(Data[[#This Row],[F15_LB_NEED]],CAFB_HungerEstimates!AA:AA,CAFB_HungerEstimates!AA:AA,,0)</f>
        <v>77202.720000000001</v>
      </c>
      <c r="K132">
        <f>_xlfn.XLOOKUP(Data[[#This Row],[F15_DISTRIB]],CAFB_HungerEstimates!AC:AC,CAFB_HungerEstimates!AC:AC,,0)</f>
        <v>14714.65789</v>
      </c>
      <c r="L132">
        <f>_xlfn.XLOOKUP(Data[[#This Row],[F15_LB_UNME]],CAFB_HungerEstimates!AB:AB,CAFB_HungerEstimates!AB:AB,,0)</f>
        <v>62488.062109999999</v>
      </c>
      <c r="M132" s="6">
        <f t="shared" si="10"/>
        <v>0.19059766145545132</v>
      </c>
      <c r="N132" s="8">
        <f t="shared" si="11"/>
        <v>169.97449109435522</v>
      </c>
      <c r="O132" s="2" t="str">
        <f>IFERROR(_xlfn.XLOOKUP(Data[[#This Row],[STATEFP10]],StateMap[Code],StateMap[State],,0),"UNK")</f>
        <v>MD</v>
      </c>
      <c r="P132" t="str">
        <f>IF(CalcsTable[[#This Row],[State (Label)]]="MD","Maryland",IF(CalcsTable[[#This Row],[State (Label)]]="DC","District of Columbia","Virginia"))</f>
        <v>Maryland</v>
      </c>
    </row>
    <row r="133" spans="1:16" x14ac:dyDescent="0.25">
      <c r="A133">
        <f>_xlfn.XLOOKUP(Data[[#This Row],[GEOID10]],CAFB_HungerEstimates!D:D,CAFB_HungerEstimates!D:D,,0)</f>
        <v>24031701002</v>
      </c>
      <c r="B133">
        <f>_xlfn.XLOOKUP(Data[[#This Row],[STATEFP10]],CAFB_HungerEstimates!A:A,CAFB_HungerEstimates!A:A,,0)</f>
        <v>24</v>
      </c>
      <c r="C133">
        <f>_xlfn.XLOOKUP(Data[[#This Row],[F14_FI_RATE]],CAFB_HungerEstimates!AJ:AJ,CAFB_HungerEstimates!AJ:AJ,,0)</f>
        <v>0</v>
      </c>
      <c r="D133">
        <f>_xlfn.XLOOKUP(Data[[#This Row],[F14_DISTRIB]],CAFB_HungerEstimates!AL:AL,CAFB_HungerEstimates!AL:AL,,0)</f>
        <v>0</v>
      </c>
      <c r="E133">
        <f>_xlfn.XLOOKUP(Data[[#This Row],[F14_LB_UNME]],CAFB_HungerEstimates!AK:AK,CAFB_HungerEstimates!AK:AK,,0)</f>
        <v>0</v>
      </c>
      <c r="F133">
        <f t="shared" si="8"/>
        <v>0</v>
      </c>
      <c r="G133" s="6">
        <f t="shared" si="9"/>
        <v>0</v>
      </c>
      <c r="H133">
        <f>_xlfn.XLOOKUP(Data[[#This Row],[F15_FI_RATE]],CAFB_HungerEstimates!Y:Y,CAFB_HungerEstimates!Y:Y,,0)</f>
        <v>0</v>
      </c>
      <c r="I133">
        <f>_xlfn.XLOOKUP(Data[[#This Row],[F15_FI_POP]],CAFB_HungerEstimates!Z:Z,CAFB_HungerEstimates!Z:Z,,0)</f>
        <v>0</v>
      </c>
      <c r="J133">
        <f>_xlfn.XLOOKUP(Data[[#This Row],[F15_LB_NEED]],CAFB_HungerEstimates!AA:AA,CAFB_HungerEstimates!AA:AA,,0)</f>
        <v>0</v>
      </c>
      <c r="K133">
        <f>_xlfn.XLOOKUP(Data[[#This Row],[F15_DISTRIB]],CAFB_HungerEstimates!AC:AC,CAFB_HungerEstimates!AC:AC,,0)</f>
        <v>0</v>
      </c>
      <c r="L133">
        <f>_xlfn.XLOOKUP(Data[[#This Row],[F15_LB_UNME]],CAFB_HungerEstimates!AB:AB,CAFB_HungerEstimates!AB:AB,,0)</f>
        <v>0</v>
      </c>
      <c r="M133" s="6">
        <f t="shared" si="10"/>
        <v>0</v>
      </c>
      <c r="N133" s="8">
        <f t="shared" si="11"/>
        <v>0</v>
      </c>
      <c r="O133" s="2" t="str">
        <f>IFERROR(_xlfn.XLOOKUP(Data[[#This Row],[STATEFP10]],StateMap[Code],StateMap[State],,0),"UNK")</f>
        <v>MD</v>
      </c>
      <c r="P133" t="str">
        <f>IF(CalcsTable[[#This Row],[State (Label)]]="MD","Maryland",IF(CalcsTable[[#This Row],[State (Label)]]="DC","District of Columbia","Virginia"))</f>
        <v>Maryland</v>
      </c>
    </row>
    <row r="134" spans="1:16" x14ac:dyDescent="0.25">
      <c r="A134">
        <f>_xlfn.XLOOKUP(Data[[#This Row],[GEOID10]],CAFB_HungerEstimates!D:D,CAFB_HungerEstimates!D:D,,0)</f>
        <v>24033800214</v>
      </c>
      <c r="B134">
        <f>_xlfn.XLOOKUP(Data[[#This Row],[STATEFP10]],CAFB_HungerEstimates!A:A,CAFB_HungerEstimates!A:A,,0)</f>
        <v>24</v>
      </c>
      <c r="C134">
        <f>_xlfn.XLOOKUP(Data[[#This Row],[F14_FI_RATE]],CAFB_HungerEstimates!AJ:AJ,CAFB_HungerEstimates!AJ:AJ,,0)</f>
        <v>19</v>
      </c>
      <c r="D134">
        <f>_xlfn.XLOOKUP(Data[[#This Row],[F14_DISTRIB]],CAFB_HungerEstimates!AL:AL,CAFB_HungerEstimates!AL:AL,,0)</f>
        <v>15519.07</v>
      </c>
      <c r="E134">
        <f>_xlfn.XLOOKUP(Data[[#This Row],[F14_LB_UNME]],CAFB_HungerEstimates!AK:AK,CAFB_HungerEstimates!AK:AK,,0)</f>
        <v>77009.024778999999</v>
      </c>
      <c r="F134">
        <f t="shared" si="8"/>
        <v>92528.094779000006</v>
      </c>
      <c r="G134" s="6">
        <f t="shared" si="9"/>
        <v>0.16772278773346339</v>
      </c>
      <c r="H134">
        <f>_xlfn.XLOOKUP(Data[[#This Row],[F15_FI_RATE]],CAFB_HungerEstimates!Y:Y,CAFB_HungerEstimates!Y:Y,,0)</f>
        <v>0.22500000000000001</v>
      </c>
      <c r="I134">
        <f>_xlfn.XLOOKUP(Data[[#This Row],[F15_FI_POP]],CAFB_HungerEstimates!Z:Z,CAFB_HungerEstimates!Z:Z,,0)</f>
        <v>578.02499999999998</v>
      </c>
      <c r="J134">
        <f>_xlfn.XLOOKUP(Data[[#This Row],[F15_LB_NEED]],CAFB_HungerEstimates!AA:AA,CAFB_HungerEstimates!AA:AA,,0)</f>
        <v>121385.25</v>
      </c>
      <c r="K134">
        <f>_xlfn.XLOOKUP(Data[[#This Row],[F15_DISTRIB]],CAFB_HungerEstimates!AC:AC,CAFB_HungerEstimates!AC:AC,,0)</f>
        <v>17162.910866999999</v>
      </c>
      <c r="L134">
        <f>_xlfn.XLOOKUP(Data[[#This Row],[F15_LB_UNME]],CAFB_HungerEstimates!AB:AB,CAFB_HungerEstimates!AB:AB,,0)</f>
        <v>104222.339133</v>
      </c>
      <c r="M134" s="6">
        <f t="shared" si="10"/>
        <v>0.14139206260233431</v>
      </c>
      <c r="N134" s="8">
        <f t="shared" si="11"/>
        <v>180.3076668535098</v>
      </c>
      <c r="O134" s="2" t="str">
        <f>IFERROR(_xlfn.XLOOKUP(Data[[#This Row],[STATEFP10]],StateMap[Code],StateMap[State],,0),"UNK")</f>
        <v>MD</v>
      </c>
      <c r="P134" t="str">
        <f>IF(CalcsTable[[#This Row],[State (Label)]]="MD","Maryland",IF(CalcsTable[[#This Row],[State (Label)]]="DC","District of Columbia","Virginia"))</f>
        <v>Maryland</v>
      </c>
    </row>
    <row r="135" spans="1:16" x14ac:dyDescent="0.25">
      <c r="A135">
        <f>_xlfn.XLOOKUP(Data[[#This Row],[GEOID10]],CAFB_HungerEstimates!D:D,CAFB_HungerEstimates!D:D,,0)</f>
        <v>24031701219</v>
      </c>
      <c r="B135">
        <f>_xlfn.XLOOKUP(Data[[#This Row],[STATEFP10]],CAFB_HungerEstimates!A:A,CAFB_HungerEstimates!A:A,,0)</f>
        <v>24</v>
      </c>
      <c r="C135">
        <f>_xlfn.XLOOKUP(Data[[#This Row],[F14_FI_RATE]],CAFB_HungerEstimates!AJ:AJ,CAFB_HungerEstimates!AJ:AJ,,0)</f>
        <v>21.5</v>
      </c>
      <c r="D135">
        <f>_xlfn.XLOOKUP(Data[[#This Row],[F14_DISTRIB]],CAFB_HungerEstimates!AL:AL,CAFB_HungerEstimates!AL:AL,,0)</f>
        <v>19808.849999999999</v>
      </c>
      <c r="E135">
        <f>_xlfn.XLOOKUP(Data[[#This Row],[F14_LB_UNME]],CAFB_HungerEstimates!AK:AK,CAFB_HungerEstimates!AK:AK,,0)</f>
        <v>114647.854353</v>
      </c>
      <c r="F135">
        <f t="shared" si="8"/>
        <v>134456.70435300001</v>
      </c>
      <c r="G135" s="6">
        <f t="shared" si="9"/>
        <v>0.14732511922941552</v>
      </c>
      <c r="H135">
        <f>_xlfn.XLOOKUP(Data[[#This Row],[F15_FI_RATE]],CAFB_HungerEstimates!Y:Y,CAFB_HungerEstimates!Y:Y,,0)</f>
        <v>0.21</v>
      </c>
      <c r="I135">
        <f>_xlfn.XLOOKUP(Data[[#This Row],[F15_FI_POP]],CAFB_HungerEstimates!Z:Z,CAFB_HungerEstimates!Z:Z,,0)</f>
        <v>717.78</v>
      </c>
      <c r="J135">
        <f>_xlfn.XLOOKUP(Data[[#This Row],[F15_LB_NEED]],CAFB_HungerEstimates!AA:AA,CAFB_HungerEstimates!AA:AA,,0)</f>
        <v>150733.79999999999</v>
      </c>
      <c r="K135">
        <f>_xlfn.XLOOKUP(Data[[#This Row],[F15_DISTRIB]],CAFB_HungerEstimates!AC:AC,CAFB_HungerEstimates!AC:AC,,0)</f>
        <v>21376.906899000001</v>
      </c>
      <c r="L135">
        <f>_xlfn.XLOOKUP(Data[[#This Row],[F15_LB_UNME]],CAFB_HungerEstimates!AB:AB,CAFB_HungerEstimates!AB:AB,,0)</f>
        <v>129356.89310099999</v>
      </c>
      <c r="M135" s="6">
        <f t="shared" si="10"/>
        <v>0.14181893443275498</v>
      </c>
      <c r="N135" s="8">
        <f t="shared" si="11"/>
        <v>180.21802376912146</v>
      </c>
      <c r="O135" s="2" t="str">
        <f>IFERROR(_xlfn.XLOOKUP(Data[[#This Row],[STATEFP10]],StateMap[Code],StateMap[State],,0),"UNK")</f>
        <v>MD</v>
      </c>
      <c r="P135" t="str">
        <f>IF(CalcsTable[[#This Row],[State (Label)]]="MD","Maryland",IF(CalcsTable[[#This Row],[State (Label)]]="DC","District of Columbia","Virginia"))</f>
        <v>Maryland</v>
      </c>
    </row>
    <row r="136" spans="1:16" x14ac:dyDescent="0.25">
      <c r="A136">
        <f>_xlfn.XLOOKUP(Data[[#This Row],[GEOID10]],CAFB_HungerEstimates!D:D,CAFB_HungerEstimates!D:D,,0)</f>
        <v>24031701420</v>
      </c>
      <c r="B136">
        <f>_xlfn.XLOOKUP(Data[[#This Row],[STATEFP10]],CAFB_HungerEstimates!A:A,CAFB_HungerEstimates!A:A,,0)</f>
        <v>24</v>
      </c>
      <c r="C136">
        <f>_xlfn.XLOOKUP(Data[[#This Row],[F14_FI_RATE]],CAFB_HungerEstimates!AJ:AJ,CAFB_HungerEstimates!AJ:AJ,,0)</f>
        <v>12.9</v>
      </c>
      <c r="D136">
        <f>_xlfn.XLOOKUP(Data[[#This Row],[F14_DISTRIB]],CAFB_HungerEstimates!AL:AL,CAFB_HungerEstimates!AL:AL,,0)</f>
        <v>54507.9</v>
      </c>
      <c r="E136">
        <f>_xlfn.XLOOKUP(Data[[#This Row],[F14_LB_UNME]],CAFB_HungerEstimates!AK:AK,CAFB_HungerEstimates!AK:AK,,0)</f>
        <v>129351.931512</v>
      </c>
      <c r="F136">
        <f t="shared" si="8"/>
        <v>183859.831512</v>
      </c>
      <c r="G136" s="6">
        <f t="shared" si="9"/>
        <v>0.29646442918905008</v>
      </c>
      <c r="H136">
        <f>_xlfn.XLOOKUP(Data[[#This Row],[F15_FI_RATE]],CAFB_HungerEstimates!Y:Y,CAFB_HungerEstimates!Y:Y,,0)</f>
        <v>0.124</v>
      </c>
      <c r="I136">
        <f>_xlfn.XLOOKUP(Data[[#This Row],[F15_FI_POP]],CAFB_HungerEstimates!Z:Z,CAFB_HungerEstimates!Z:Z,,0)</f>
        <v>864.52800000000002</v>
      </c>
      <c r="J136">
        <f>_xlfn.XLOOKUP(Data[[#This Row],[F15_LB_NEED]],CAFB_HungerEstimates!AA:AA,CAFB_HungerEstimates!AA:AA,,0)</f>
        <v>181550.88</v>
      </c>
      <c r="K136">
        <f>_xlfn.XLOOKUP(Data[[#This Row],[F15_DISTRIB]],CAFB_HungerEstimates!AC:AC,CAFB_HungerEstimates!AC:AC,,0)</f>
        <v>40590.156787</v>
      </c>
      <c r="L136">
        <f>_xlfn.XLOOKUP(Data[[#This Row],[F15_LB_UNME]],CAFB_HungerEstimates!AB:AB,CAFB_HungerEstimates!AB:AB,,0)</f>
        <v>140960.72321299999</v>
      </c>
      <c r="M136" s="6">
        <f t="shared" si="10"/>
        <v>0.22357455269288698</v>
      </c>
      <c r="N136" s="8">
        <f t="shared" si="11"/>
        <v>163.04934393449372</v>
      </c>
      <c r="O136" s="2" t="str">
        <f>IFERROR(_xlfn.XLOOKUP(Data[[#This Row],[STATEFP10]],StateMap[Code],StateMap[State],,0),"UNK")</f>
        <v>MD</v>
      </c>
      <c r="P136" t="str">
        <f>IF(CalcsTable[[#This Row],[State (Label)]]="MD","Maryland",IF(CalcsTable[[#This Row],[State (Label)]]="DC","District of Columbia","Virginia"))</f>
        <v>Maryland</v>
      </c>
    </row>
    <row r="137" spans="1:16" x14ac:dyDescent="0.25">
      <c r="A137">
        <f>_xlfn.XLOOKUP(Data[[#This Row],[GEOID10]],CAFB_HungerEstimates!D:D,CAFB_HungerEstimates!D:D,,0)</f>
        <v>24031701210</v>
      </c>
      <c r="B137">
        <f>_xlfn.XLOOKUP(Data[[#This Row],[STATEFP10]],CAFB_HungerEstimates!A:A,CAFB_HungerEstimates!A:A,,0)</f>
        <v>24</v>
      </c>
      <c r="C137">
        <f>_xlfn.XLOOKUP(Data[[#This Row],[F14_FI_RATE]],CAFB_HungerEstimates!AJ:AJ,CAFB_HungerEstimates!AJ:AJ,,0)</f>
        <v>1.1000000000000001</v>
      </c>
      <c r="D137">
        <f>_xlfn.XLOOKUP(Data[[#This Row],[F14_DISTRIB]],CAFB_HungerEstimates!AL:AL,CAFB_HungerEstimates!AL:AL,,0)</f>
        <v>1938</v>
      </c>
      <c r="E137">
        <f>_xlfn.XLOOKUP(Data[[#This Row],[F14_LB_UNME]],CAFB_HungerEstimates!AK:AK,CAFB_HungerEstimates!AK:AK,,0)</f>
        <v>7348.1987959999997</v>
      </c>
      <c r="F137">
        <f t="shared" si="8"/>
        <v>9286.1987960000006</v>
      </c>
      <c r="G137" s="6">
        <f t="shared" si="9"/>
        <v>0.20869680291948811</v>
      </c>
      <c r="H137">
        <f>_xlfn.XLOOKUP(Data[[#This Row],[F15_FI_RATE]],CAFB_HungerEstimates!Y:Y,CAFB_HungerEstimates!Y:Y,,0)</f>
        <v>8.9999999999999993E-3</v>
      </c>
      <c r="I137">
        <f>_xlfn.XLOOKUP(Data[[#This Row],[F15_FI_POP]],CAFB_HungerEstimates!Z:Z,CAFB_HungerEstimates!Z:Z,,0)</f>
        <v>36.252000000000002</v>
      </c>
      <c r="J137">
        <f>_xlfn.XLOOKUP(Data[[#This Row],[F15_LB_NEED]],CAFB_HungerEstimates!AA:AA,CAFB_HungerEstimates!AA:AA,,0)</f>
        <v>7612.92</v>
      </c>
      <c r="K137">
        <f>_xlfn.XLOOKUP(Data[[#This Row],[F15_DISTRIB]],CAFB_HungerEstimates!AC:AC,CAFB_HungerEstimates!AC:AC,,0)</f>
        <v>2483.7720899999999</v>
      </c>
      <c r="L137">
        <f>_xlfn.XLOOKUP(Data[[#This Row],[F15_LB_UNME]],CAFB_HungerEstimates!AB:AB,CAFB_HungerEstimates!AB:AB,,0)</f>
        <v>5129.1479099999997</v>
      </c>
      <c r="M137" s="6">
        <f t="shared" si="10"/>
        <v>0.32625747939029964</v>
      </c>
      <c r="N137" s="8">
        <f t="shared" si="11"/>
        <v>141.48592932803706</v>
      </c>
      <c r="O137" s="2" t="str">
        <f>IFERROR(_xlfn.XLOOKUP(Data[[#This Row],[STATEFP10]],StateMap[Code],StateMap[State],,0),"UNK")</f>
        <v>MD</v>
      </c>
      <c r="P137" t="str">
        <f>IF(CalcsTable[[#This Row],[State (Label)]]="MD","Maryland",IF(CalcsTable[[#This Row],[State (Label)]]="DC","District of Columbia","Virginia"))</f>
        <v>Maryland</v>
      </c>
    </row>
    <row r="138" spans="1:16" x14ac:dyDescent="0.25">
      <c r="A138">
        <f>_xlfn.XLOOKUP(Data[[#This Row],[GEOID10]],CAFB_HungerEstimates!D:D,CAFB_HungerEstimates!D:D,,0)</f>
        <v>24031703501</v>
      </c>
      <c r="B138">
        <f>_xlfn.XLOOKUP(Data[[#This Row],[STATEFP10]],CAFB_HungerEstimates!A:A,CAFB_HungerEstimates!A:A,,0)</f>
        <v>24</v>
      </c>
      <c r="C138">
        <f>_xlfn.XLOOKUP(Data[[#This Row],[F14_FI_RATE]],CAFB_HungerEstimates!AJ:AJ,CAFB_HungerEstimates!AJ:AJ,,0)</f>
        <v>12.5</v>
      </c>
      <c r="D138">
        <f>_xlfn.XLOOKUP(Data[[#This Row],[F14_DISTRIB]],CAFB_HungerEstimates!AL:AL,CAFB_HungerEstimates!AL:AL,,0)</f>
        <v>28404.6</v>
      </c>
      <c r="E138">
        <f>_xlfn.XLOOKUP(Data[[#This Row],[F14_LB_UNME]],CAFB_HungerEstimates!AK:AK,CAFB_HungerEstimates!AK:AK,,0)</f>
        <v>150515.398219</v>
      </c>
      <c r="F138">
        <f t="shared" si="8"/>
        <v>178919.998219</v>
      </c>
      <c r="G138" s="6">
        <f t="shared" si="9"/>
        <v>0.15875587012488376</v>
      </c>
      <c r="H138">
        <f>_xlfn.XLOOKUP(Data[[#This Row],[F15_FI_RATE]],CAFB_HungerEstimates!Y:Y,CAFB_HungerEstimates!Y:Y,,0)</f>
        <v>0.112</v>
      </c>
      <c r="I138">
        <f>_xlfn.XLOOKUP(Data[[#This Row],[F15_FI_POP]],CAFB_HungerEstimates!Z:Z,CAFB_HungerEstimates!Z:Z,,0)</f>
        <v>772.036832</v>
      </c>
      <c r="J138">
        <f>_xlfn.XLOOKUP(Data[[#This Row],[F15_LB_NEED]],CAFB_HungerEstimates!AA:AA,CAFB_HungerEstimates!AA:AA,,0)</f>
        <v>162127.73472000001</v>
      </c>
      <c r="K138">
        <f>_xlfn.XLOOKUP(Data[[#This Row],[F15_DISTRIB]],CAFB_HungerEstimates!AC:AC,CAFB_HungerEstimates!AC:AC,,0)</f>
        <v>34000.846021999998</v>
      </c>
      <c r="L138">
        <f>_xlfn.XLOOKUP(Data[[#This Row],[F15_LB_UNME]],CAFB_HungerEstimates!AB:AB,CAFB_HungerEstimates!AB:AB,,0)</f>
        <v>128126.888698</v>
      </c>
      <c r="M138" s="6">
        <f t="shared" si="10"/>
        <v>0.20971640713244152</v>
      </c>
      <c r="N138" s="8">
        <f t="shared" si="11"/>
        <v>165.95955450218727</v>
      </c>
      <c r="O138" s="2" t="str">
        <f>IFERROR(_xlfn.XLOOKUP(Data[[#This Row],[STATEFP10]],StateMap[Code],StateMap[State],,0),"UNK")</f>
        <v>MD</v>
      </c>
      <c r="P138" t="str">
        <f>IF(CalcsTable[[#This Row],[State (Label)]]="MD","Maryland",IF(CalcsTable[[#This Row],[State (Label)]]="DC","District of Columbia","Virginia"))</f>
        <v>Maryland</v>
      </c>
    </row>
    <row r="139" spans="1:16" x14ac:dyDescent="0.25">
      <c r="A139">
        <f>_xlfn.XLOOKUP(Data[[#This Row],[GEOID10]],CAFB_HungerEstimates!D:D,CAFB_HungerEstimates!D:D,,0)</f>
        <v>24031703401</v>
      </c>
      <c r="B139">
        <f>_xlfn.XLOOKUP(Data[[#This Row],[STATEFP10]],CAFB_HungerEstimates!A:A,CAFB_HungerEstimates!A:A,,0)</f>
        <v>24</v>
      </c>
      <c r="C139">
        <f>_xlfn.XLOOKUP(Data[[#This Row],[F14_FI_RATE]],CAFB_HungerEstimates!AJ:AJ,CAFB_HungerEstimates!AJ:AJ,,0)</f>
        <v>6.5</v>
      </c>
      <c r="D139">
        <f>_xlfn.XLOOKUP(Data[[#This Row],[F14_DISTRIB]],CAFB_HungerEstimates!AL:AL,CAFB_HungerEstimates!AL:AL,,0)</f>
        <v>11748.94</v>
      </c>
      <c r="E139">
        <f>_xlfn.XLOOKUP(Data[[#This Row],[F14_LB_UNME]],CAFB_HungerEstimates!AK:AK,CAFB_HungerEstimates!AK:AK,,0)</f>
        <v>61797.260672999997</v>
      </c>
      <c r="F139">
        <f t="shared" si="8"/>
        <v>73546.200672999999</v>
      </c>
      <c r="G139" s="6">
        <f t="shared" si="9"/>
        <v>0.15974910862136793</v>
      </c>
      <c r="H139">
        <f>_xlfn.XLOOKUP(Data[[#This Row],[F15_FI_RATE]],CAFB_HungerEstimates!Y:Y,CAFB_HungerEstimates!Y:Y,,0)</f>
        <v>4.2999999999999997E-2</v>
      </c>
      <c r="I139">
        <f>_xlfn.XLOOKUP(Data[[#This Row],[F15_FI_POP]],CAFB_HungerEstimates!Z:Z,CAFB_HungerEstimates!Z:Z,,0)</f>
        <v>228.34311500000001</v>
      </c>
      <c r="J139">
        <f>_xlfn.XLOOKUP(Data[[#This Row],[F15_LB_NEED]],CAFB_HungerEstimates!AA:AA,CAFB_HungerEstimates!AA:AA,,0)</f>
        <v>47952.054150000004</v>
      </c>
      <c r="K139">
        <f>_xlfn.XLOOKUP(Data[[#This Row],[F15_DISTRIB]],CAFB_HungerEstimates!AC:AC,CAFB_HungerEstimates!AC:AC,,0)</f>
        <v>10465.216232999999</v>
      </c>
      <c r="L139">
        <f>_xlfn.XLOOKUP(Data[[#This Row],[F15_LB_UNME]],CAFB_HungerEstimates!AB:AB,CAFB_HungerEstimates!AB:AB,,0)</f>
        <v>37486.837916999997</v>
      </c>
      <c r="M139" s="6">
        <f t="shared" si="10"/>
        <v>0.21824333531705437</v>
      </c>
      <c r="N139" s="8">
        <f t="shared" si="11"/>
        <v>164.16889958341855</v>
      </c>
      <c r="O139" s="2" t="str">
        <f>IFERROR(_xlfn.XLOOKUP(Data[[#This Row],[STATEFP10]],StateMap[Code],StateMap[State],,0),"UNK")</f>
        <v>MD</v>
      </c>
      <c r="P139" t="str">
        <f>IF(CalcsTable[[#This Row],[State (Label)]]="MD","Maryland",IF(CalcsTable[[#This Row],[State (Label)]]="DC","District of Columbia","Virginia"))</f>
        <v>Maryland</v>
      </c>
    </row>
    <row r="140" spans="1:16" x14ac:dyDescent="0.25">
      <c r="A140">
        <f>_xlfn.XLOOKUP(Data[[#This Row],[GEOID10]],CAFB_HungerEstimates!D:D,CAFB_HungerEstimates!D:D,,0)</f>
        <v>24033800208</v>
      </c>
      <c r="B140">
        <f>_xlfn.XLOOKUP(Data[[#This Row],[STATEFP10]],CAFB_HungerEstimates!A:A,CAFB_HungerEstimates!A:A,,0)</f>
        <v>24</v>
      </c>
      <c r="C140">
        <f>_xlfn.XLOOKUP(Data[[#This Row],[F14_FI_RATE]],CAFB_HungerEstimates!AJ:AJ,CAFB_HungerEstimates!AJ:AJ,,0)</f>
        <v>11.3</v>
      </c>
      <c r="D140">
        <f>_xlfn.XLOOKUP(Data[[#This Row],[F14_DISTRIB]],CAFB_HungerEstimates!AL:AL,CAFB_HungerEstimates!AL:AL,,0)</f>
        <v>28128.560000000001</v>
      </c>
      <c r="E140">
        <f>_xlfn.XLOOKUP(Data[[#This Row],[F14_LB_UNME]],CAFB_HungerEstimates!AK:AK,CAFB_HungerEstimates!AK:AK,,0)</f>
        <v>152504.200324</v>
      </c>
      <c r="F140">
        <f t="shared" si="8"/>
        <v>180632.760324</v>
      </c>
      <c r="G140" s="6">
        <f t="shared" si="9"/>
        <v>0.15572236148938851</v>
      </c>
      <c r="H140">
        <f>_xlfn.XLOOKUP(Data[[#This Row],[F15_FI_RATE]],CAFB_HungerEstimates!Y:Y,CAFB_HungerEstimates!Y:Y,,0)</f>
        <v>0.115</v>
      </c>
      <c r="I140">
        <f>_xlfn.XLOOKUP(Data[[#This Row],[F15_FI_POP]],CAFB_HungerEstimates!Z:Z,CAFB_HungerEstimates!Z:Z,,0)</f>
        <v>860.60353499999997</v>
      </c>
      <c r="J140">
        <f>_xlfn.XLOOKUP(Data[[#This Row],[F15_LB_NEED]],CAFB_HungerEstimates!AA:AA,CAFB_HungerEstimates!AA:AA,,0)</f>
        <v>180726.74234999999</v>
      </c>
      <c r="K140">
        <f>_xlfn.XLOOKUP(Data[[#This Row],[F15_DISTRIB]],CAFB_HungerEstimates!AC:AC,CAFB_HungerEstimates!AC:AC,,0)</f>
        <v>31476.412146999999</v>
      </c>
      <c r="L140">
        <f>_xlfn.XLOOKUP(Data[[#This Row],[F15_LB_UNME]],CAFB_HungerEstimates!AB:AB,CAFB_HungerEstimates!AB:AB,,0)</f>
        <v>149250.33020299999</v>
      </c>
      <c r="M140" s="6">
        <f t="shared" si="10"/>
        <v>0.17416576947999196</v>
      </c>
      <c r="N140" s="8">
        <f t="shared" si="11"/>
        <v>173.4251884092017</v>
      </c>
      <c r="O140" s="2" t="str">
        <f>IFERROR(_xlfn.XLOOKUP(Data[[#This Row],[STATEFP10]],StateMap[Code],StateMap[State],,0),"UNK")</f>
        <v>MD</v>
      </c>
      <c r="P140" t="str">
        <f>IF(CalcsTable[[#This Row],[State (Label)]]="MD","Maryland",IF(CalcsTable[[#This Row],[State (Label)]]="DC","District of Columbia","Virginia"))</f>
        <v>Maryland</v>
      </c>
    </row>
    <row r="141" spans="1:16" x14ac:dyDescent="0.25">
      <c r="A141">
        <f>_xlfn.XLOOKUP(Data[[#This Row],[GEOID10]],CAFB_HungerEstimates!D:D,CAFB_HungerEstimates!D:D,,0)</f>
        <v>24033800206</v>
      </c>
      <c r="B141">
        <f>_xlfn.XLOOKUP(Data[[#This Row],[STATEFP10]],CAFB_HungerEstimates!A:A,CAFB_HungerEstimates!A:A,,0)</f>
        <v>24</v>
      </c>
      <c r="C141">
        <f>_xlfn.XLOOKUP(Data[[#This Row],[F14_FI_RATE]],CAFB_HungerEstimates!AJ:AJ,CAFB_HungerEstimates!AJ:AJ,,0)</f>
        <v>14.5</v>
      </c>
      <c r="D141">
        <f>_xlfn.XLOOKUP(Data[[#This Row],[F14_DISTRIB]],CAFB_HungerEstimates!AL:AL,CAFB_HungerEstimates!AL:AL,,0)</f>
        <v>21294.880000000001</v>
      </c>
      <c r="E141">
        <f>_xlfn.XLOOKUP(Data[[#This Row],[F14_LB_UNME]],CAFB_HungerEstimates!AK:AK,CAFB_HungerEstimates!AK:AK,,0)</f>
        <v>103062.91663599999</v>
      </c>
      <c r="F141">
        <f t="shared" si="8"/>
        <v>124357.796636</v>
      </c>
      <c r="G141" s="6">
        <f t="shared" si="9"/>
        <v>0.17123880107277009</v>
      </c>
      <c r="H141">
        <f>_xlfn.XLOOKUP(Data[[#This Row],[F15_FI_RATE]],CAFB_HungerEstimates!Y:Y,CAFB_HungerEstimates!Y:Y,,0)</f>
        <v>0.151</v>
      </c>
      <c r="I141">
        <f>_xlfn.XLOOKUP(Data[[#This Row],[F15_FI_POP]],CAFB_HungerEstimates!Z:Z,CAFB_HungerEstimates!Z:Z,,0)</f>
        <v>602.03700000000003</v>
      </c>
      <c r="J141">
        <f>_xlfn.XLOOKUP(Data[[#This Row],[F15_LB_NEED]],CAFB_HungerEstimates!AA:AA,CAFB_HungerEstimates!AA:AA,,0)</f>
        <v>126427.77</v>
      </c>
      <c r="K141">
        <f>_xlfn.XLOOKUP(Data[[#This Row],[F15_DISTRIB]],CAFB_HungerEstimates!AC:AC,CAFB_HungerEstimates!AC:AC,,0)</f>
        <v>20394.148711000002</v>
      </c>
      <c r="L141">
        <f>_xlfn.XLOOKUP(Data[[#This Row],[F15_LB_UNME]],CAFB_HungerEstimates!AB:AB,CAFB_HungerEstimates!AB:AB,,0)</f>
        <v>106033.621289</v>
      </c>
      <c r="M141" s="6">
        <f t="shared" si="10"/>
        <v>0.16131067336709332</v>
      </c>
      <c r="N141" s="8">
        <f t="shared" si="11"/>
        <v>176.12475859291041</v>
      </c>
      <c r="O141" s="2" t="str">
        <f>IFERROR(_xlfn.XLOOKUP(Data[[#This Row],[STATEFP10]],StateMap[Code],StateMap[State],,0),"UNK")</f>
        <v>MD</v>
      </c>
      <c r="P141" t="str">
        <f>IF(CalcsTable[[#This Row],[State (Label)]]="MD","Maryland",IF(CalcsTable[[#This Row],[State (Label)]]="DC","District of Columbia","Virginia"))</f>
        <v>Maryland</v>
      </c>
    </row>
    <row r="142" spans="1:16" x14ac:dyDescent="0.25">
      <c r="A142">
        <f>_xlfn.XLOOKUP(Data[[#This Row],[GEOID10]],CAFB_HungerEstimates!D:D,CAFB_HungerEstimates!D:D,,0)</f>
        <v>24031703403</v>
      </c>
      <c r="B142">
        <f>_xlfn.XLOOKUP(Data[[#This Row],[STATEFP10]],CAFB_HungerEstimates!A:A,CAFB_HungerEstimates!A:A,,0)</f>
        <v>24</v>
      </c>
      <c r="C142">
        <f>_xlfn.XLOOKUP(Data[[#This Row],[F14_FI_RATE]],CAFB_HungerEstimates!AJ:AJ,CAFB_HungerEstimates!AJ:AJ,,0)</f>
        <v>7.2</v>
      </c>
      <c r="D142">
        <f>_xlfn.XLOOKUP(Data[[#This Row],[F14_DISTRIB]],CAFB_HungerEstimates!AL:AL,CAFB_HungerEstimates!AL:AL,,0)</f>
        <v>10360.99</v>
      </c>
      <c r="E142">
        <f>_xlfn.XLOOKUP(Data[[#This Row],[F14_LB_UNME]],CAFB_HungerEstimates!AK:AK,CAFB_HungerEstimates!AK:AK,,0)</f>
        <v>43753.489200000004</v>
      </c>
      <c r="F142">
        <f t="shared" si="8"/>
        <v>54114.479200000002</v>
      </c>
      <c r="G142" s="6">
        <f t="shared" si="9"/>
        <v>0.19146428374016394</v>
      </c>
      <c r="H142">
        <f>_xlfn.XLOOKUP(Data[[#This Row],[F15_FI_RATE]],CAFB_HungerEstimates!Y:Y,CAFB_HungerEstimates!Y:Y,,0)</f>
        <v>9.2999999999999999E-2</v>
      </c>
      <c r="I142">
        <f>_xlfn.XLOOKUP(Data[[#This Row],[F15_FI_POP]],CAFB_HungerEstimates!Z:Z,CAFB_HungerEstimates!Z:Z,,0)</f>
        <v>351.23988900000001</v>
      </c>
      <c r="J142">
        <f>_xlfn.XLOOKUP(Data[[#This Row],[F15_LB_NEED]],CAFB_HungerEstimates!AA:AA,CAFB_HungerEstimates!AA:AA,,0)</f>
        <v>73760.376690000005</v>
      </c>
      <c r="K142">
        <f>_xlfn.XLOOKUP(Data[[#This Row],[F15_DISTRIB]],CAFB_HungerEstimates!AC:AC,CAFB_HungerEstimates!AC:AC,,0)</f>
        <v>16079.894988</v>
      </c>
      <c r="L142">
        <f>_xlfn.XLOOKUP(Data[[#This Row],[F15_LB_UNME]],CAFB_HungerEstimates!AB:AB,CAFB_HungerEstimates!AB:AB,,0)</f>
        <v>57680.481701999997</v>
      </c>
      <c r="M142" s="6">
        <f t="shared" si="10"/>
        <v>0.21800180136796965</v>
      </c>
      <c r="N142" s="8">
        <f t="shared" si="11"/>
        <v>164.21962171272637</v>
      </c>
      <c r="O142" s="2" t="str">
        <f>IFERROR(_xlfn.XLOOKUP(Data[[#This Row],[STATEFP10]],StateMap[Code],StateMap[State],,0),"UNK")</f>
        <v>MD</v>
      </c>
      <c r="P142" t="str">
        <f>IF(CalcsTable[[#This Row],[State (Label)]]="MD","Maryland",IF(CalcsTable[[#This Row],[State (Label)]]="DC","District of Columbia","Virginia"))</f>
        <v>Maryland</v>
      </c>
    </row>
    <row r="143" spans="1:16" x14ac:dyDescent="0.25">
      <c r="A143">
        <f>_xlfn.XLOOKUP(Data[[#This Row],[GEOID10]],CAFB_HungerEstimates!D:D,CAFB_HungerEstimates!D:D,,0)</f>
        <v>24031703207</v>
      </c>
      <c r="B143">
        <f>_xlfn.XLOOKUP(Data[[#This Row],[STATEFP10]],CAFB_HungerEstimates!A:A,CAFB_HungerEstimates!A:A,,0)</f>
        <v>24</v>
      </c>
      <c r="C143">
        <f>_xlfn.XLOOKUP(Data[[#This Row],[F14_FI_RATE]],CAFB_HungerEstimates!AJ:AJ,CAFB_HungerEstimates!AJ:AJ,,0)</f>
        <v>13.9</v>
      </c>
      <c r="D143">
        <f>_xlfn.XLOOKUP(Data[[#This Row],[F14_DISTRIB]],CAFB_HungerEstimates!AL:AL,CAFB_HungerEstimates!AL:AL,,0)</f>
        <v>32450.59</v>
      </c>
      <c r="E143">
        <f>_xlfn.XLOOKUP(Data[[#This Row],[F14_LB_UNME]],CAFB_HungerEstimates!AK:AK,CAFB_HungerEstimates!AK:AK,,0)</f>
        <v>142339.12992599999</v>
      </c>
      <c r="F143">
        <f t="shared" si="8"/>
        <v>174789.71992599999</v>
      </c>
      <c r="G143" s="6">
        <f t="shared" si="9"/>
        <v>0.18565502601490794</v>
      </c>
      <c r="H143">
        <f>_xlfn.XLOOKUP(Data[[#This Row],[F15_FI_RATE]],CAFB_HungerEstimates!Y:Y,CAFB_HungerEstimates!Y:Y,,0)</f>
        <v>0.11600000000000001</v>
      </c>
      <c r="I143">
        <f>_xlfn.XLOOKUP(Data[[#This Row],[F15_FI_POP]],CAFB_HungerEstimates!Z:Z,CAFB_HungerEstimates!Z:Z,,0)</f>
        <v>703.43072800000004</v>
      </c>
      <c r="J143">
        <f>_xlfn.XLOOKUP(Data[[#This Row],[F15_LB_NEED]],CAFB_HungerEstimates!AA:AA,CAFB_HungerEstimates!AA:AA,,0)</f>
        <v>147720.45288</v>
      </c>
      <c r="K143">
        <f>_xlfn.XLOOKUP(Data[[#This Row],[F15_DISTRIB]],CAFB_HungerEstimates!AC:AC,CAFB_HungerEstimates!AC:AC,,0)</f>
        <v>46516.878615000001</v>
      </c>
      <c r="L143">
        <f>_xlfn.XLOOKUP(Data[[#This Row],[F15_LB_UNME]],CAFB_HungerEstimates!AB:AB,CAFB_HungerEstimates!AB:AB,,0)</f>
        <v>101203.574265</v>
      </c>
      <c r="M143" s="6">
        <f t="shared" si="10"/>
        <v>0.31489802331426486</v>
      </c>
      <c r="N143" s="8">
        <f t="shared" si="11"/>
        <v>143.87141510400437</v>
      </c>
      <c r="O143" s="2" t="str">
        <f>IFERROR(_xlfn.XLOOKUP(Data[[#This Row],[STATEFP10]],StateMap[Code],StateMap[State],,0),"UNK")</f>
        <v>MD</v>
      </c>
      <c r="P143" t="str">
        <f>IF(CalcsTable[[#This Row],[State (Label)]]="MD","Maryland",IF(CalcsTable[[#This Row],[State (Label)]]="DC","District of Columbia","Virginia"))</f>
        <v>Maryland</v>
      </c>
    </row>
    <row r="144" spans="1:16" x14ac:dyDescent="0.25">
      <c r="A144">
        <f>_xlfn.XLOOKUP(Data[[#This Row],[GEOID10]],CAFB_HungerEstimates!D:D,CAFB_HungerEstimates!D:D,,0)</f>
        <v>24031706007</v>
      </c>
      <c r="B144">
        <f>_xlfn.XLOOKUP(Data[[#This Row],[STATEFP10]],CAFB_HungerEstimates!A:A,CAFB_HungerEstimates!A:A,,0)</f>
        <v>24</v>
      </c>
      <c r="C144">
        <f>_xlfn.XLOOKUP(Data[[#This Row],[F14_FI_RATE]],CAFB_HungerEstimates!AJ:AJ,CAFB_HungerEstimates!AJ:AJ,,0)</f>
        <v>1.2</v>
      </c>
      <c r="D144">
        <f>_xlfn.XLOOKUP(Data[[#This Row],[F14_DISTRIB]],CAFB_HungerEstimates!AL:AL,CAFB_HungerEstimates!AL:AL,,0)</f>
        <v>3034.79</v>
      </c>
      <c r="E144">
        <f>_xlfn.XLOOKUP(Data[[#This Row],[F14_LB_UNME]],CAFB_HungerEstimates!AK:AK,CAFB_HungerEstimates!AK:AK,,0)</f>
        <v>15270.486303</v>
      </c>
      <c r="F144">
        <f t="shared" si="8"/>
        <v>18305.276302999999</v>
      </c>
      <c r="G144" s="6">
        <f t="shared" si="9"/>
        <v>0.16578771878480944</v>
      </c>
      <c r="H144">
        <f>_xlfn.XLOOKUP(Data[[#This Row],[F15_FI_RATE]],CAFB_HungerEstimates!Y:Y,CAFB_HungerEstimates!Y:Y,,0)</f>
        <v>3.0000000000000001E-3</v>
      </c>
      <c r="I144">
        <f>_xlfn.XLOOKUP(Data[[#This Row],[F15_FI_POP]],CAFB_HungerEstimates!Z:Z,CAFB_HungerEstimates!Z:Z,,0)</f>
        <v>21.702000000000002</v>
      </c>
      <c r="J144">
        <f>_xlfn.XLOOKUP(Data[[#This Row],[F15_LB_NEED]],CAFB_HungerEstimates!AA:AA,CAFB_HungerEstimates!AA:AA,,0)</f>
        <v>4557.42</v>
      </c>
      <c r="K144">
        <f>_xlfn.XLOOKUP(Data[[#This Row],[F15_DISTRIB]],CAFB_HungerEstimates!AC:AC,CAFB_HungerEstimates!AC:AC,,0)</f>
        <v>46.375089000000003</v>
      </c>
      <c r="L144">
        <f>_xlfn.XLOOKUP(Data[[#This Row],[F15_LB_UNME]],CAFB_HungerEstimates!AB:AB,CAFB_HungerEstimates!AB:AB,,0)</f>
        <v>4511.044911</v>
      </c>
      <c r="M144" s="6">
        <f t="shared" si="10"/>
        <v>1.0175732980502127E-2</v>
      </c>
      <c r="N144" s="8">
        <f t="shared" si="11"/>
        <v>207.86309607409453</v>
      </c>
      <c r="O144" s="2" t="str">
        <f>IFERROR(_xlfn.XLOOKUP(Data[[#This Row],[STATEFP10]],StateMap[Code],StateMap[State],,0),"UNK")</f>
        <v>MD</v>
      </c>
      <c r="P144" t="str">
        <f>IF(CalcsTable[[#This Row],[State (Label)]]="MD","Maryland",IF(CalcsTable[[#This Row],[State (Label)]]="DC","District of Columbia","Virginia"))</f>
        <v>Maryland</v>
      </c>
    </row>
    <row r="145" spans="1:16" x14ac:dyDescent="0.25">
      <c r="A145">
        <f>_xlfn.XLOOKUP(Data[[#This Row],[GEOID10]],CAFB_HungerEstimates!D:D,CAFB_HungerEstimates!D:D,,0)</f>
        <v>24031703208</v>
      </c>
      <c r="B145">
        <f>_xlfn.XLOOKUP(Data[[#This Row],[STATEFP10]],CAFB_HungerEstimates!A:A,CAFB_HungerEstimates!A:A,,0)</f>
        <v>24</v>
      </c>
      <c r="C145">
        <f>_xlfn.XLOOKUP(Data[[#This Row],[F14_FI_RATE]],CAFB_HungerEstimates!AJ:AJ,CAFB_HungerEstimates!AJ:AJ,,0)</f>
        <v>3.2</v>
      </c>
      <c r="D145">
        <f>_xlfn.XLOOKUP(Data[[#This Row],[F14_DISTRIB]],CAFB_HungerEstimates!AL:AL,CAFB_HungerEstimates!AL:AL,,0)</f>
        <v>7579.26</v>
      </c>
      <c r="E145">
        <f>_xlfn.XLOOKUP(Data[[#This Row],[F14_LB_UNME]],CAFB_HungerEstimates!AK:AK,CAFB_HungerEstimates!AK:AK,,0)</f>
        <v>27841.860001000001</v>
      </c>
      <c r="F145">
        <f t="shared" si="8"/>
        <v>35421.120001000003</v>
      </c>
      <c r="G145" s="6">
        <f t="shared" si="9"/>
        <v>0.21397572972808382</v>
      </c>
      <c r="H145">
        <f>_xlfn.XLOOKUP(Data[[#This Row],[F15_FI_RATE]],CAFB_HungerEstimates!Y:Y,CAFB_HungerEstimates!Y:Y,,0)</f>
        <v>4.1000000000000002E-2</v>
      </c>
      <c r="I145">
        <f>_xlfn.XLOOKUP(Data[[#This Row],[F15_FI_POP]],CAFB_HungerEstimates!Z:Z,CAFB_HungerEstimates!Z:Z,,0)</f>
        <v>211.89468299999999</v>
      </c>
      <c r="J145">
        <f>_xlfn.XLOOKUP(Data[[#This Row],[F15_LB_NEED]],CAFB_HungerEstimates!AA:AA,CAFB_HungerEstimates!AA:AA,,0)</f>
        <v>44497.883430000002</v>
      </c>
      <c r="K145">
        <f>_xlfn.XLOOKUP(Data[[#This Row],[F15_DISTRIB]],CAFB_HungerEstimates!AC:AC,CAFB_HungerEstimates!AC:AC,,0)</f>
        <v>16154.206289</v>
      </c>
      <c r="L145">
        <f>_xlfn.XLOOKUP(Data[[#This Row],[F15_LB_UNME]],CAFB_HungerEstimates!AB:AB,CAFB_HungerEstimates!AB:AB,,0)</f>
        <v>28343.677141</v>
      </c>
      <c r="M145" s="6">
        <f t="shared" si="10"/>
        <v>0.36303313874270715</v>
      </c>
      <c r="N145" s="8">
        <f t="shared" si="11"/>
        <v>133.7630408640315</v>
      </c>
      <c r="O145" s="2" t="str">
        <f>IFERROR(_xlfn.XLOOKUP(Data[[#This Row],[STATEFP10]],StateMap[Code],StateMap[State],,0),"UNK")</f>
        <v>MD</v>
      </c>
      <c r="P145" t="str">
        <f>IF(CalcsTable[[#This Row],[State (Label)]]="MD","Maryland",IF(CalcsTable[[#This Row],[State (Label)]]="DC","District of Columbia","Virginia"))</f>
        <v>Maryland</v>
      </c>
    </row>
    <row r="146" spans="1:16" x14ac:dyDescent="0.25">
      <c r="A146">
        <f>_xlfn.XLOOKUP(Data[[#This Row],[GEOID10]],CAFB_HungerEstimates!D:D,CAFB_HungerEstimates!D:D,,0)</f>
        <v>24031700905</v>
      </c>
      <c r="B146">
        <f>_xlfn.XLOOKUP(Data[[#This Row],[STATEFP10]],CAFB_HungerEstimates!A:A,CAFB_HungerEstimates!A:A,,0)</f>
        <v>24</v>
      </c>
      <c r="C146">
        <f>_xlfn.XLOOKUP(Data[[#This Row],[F14_FI_RATE]],CAFB_HungerEstimates!AJ:AJ,CAFB_HungerEstimates!AJ:AJ,,0)</f>
        <v>11.4</v>
      </c>
      <c r="D146">
        <f>_xlfn.XLOOKUP(Data[[#This Row],[F14_DISTRIB]],CAFB_HungerEstimates!AL:AL,CAFB_HungerEstimates!AL:AL,,0)</f>
        <v>17445.060000000001</v>
      </c>
      <c r="E146">
        <f>_xlfn.XLOOKUP(Data[[#This Row],[F14_LB_UNME]],CAFB_HungerEstimates!AK:AK,CAFB_HungerEstimates!AK:AK,,0)</f>
        <v>77979.777658999999</v>
      </c>
      <c r="F146">
        <f t="shared" si="8"/>
        <v>95424.837658999997</v>
      </c>
      <c r="G146" s="6">
        <f t="shared" si="9"/>
        <v>0.18281466783668843</v>
      </c>
      <c r="H146">
        <f>_xlfn.XLOOKUP(Data[[#This Row],[F15_FI_RATE]],CAFB_HungerEstimates!Y:Y,CAFB_HungerEstimates!Y:Y,,0)</f>
        <v>0.127</v>
      </c>
      <c r="I146">
        <f>_xlfn.XLOOKUP(Data[[#This Row],[F15_FI_POP]],CAFB_HungerEstimates!Z:Z,CAFB_HungerEstimates!Z:Z,,0)</f>
        <v>511.80568199999999</v>
      </c>
      <c r="J146">
        <f>_xlfn.XLOOKUP(Data[[#This Row],[F15_LB_NEED]],CAFB_HungerEstimates!AA:AA,CAFB_HungerEstimates!AA:AA,,0)</f>
        <v>107479.19322</v>
      </c>
      <c r="K146">
        <f>_xlfn.XLOOKUP(Data[[#This Row],[F15_DISTRIB]],CAFB_HungerEstimates!AC:AC,CAFB_HungerEstimates!AC:AC,,0)</f>
        <v>13796.189046</v>
      </c>
      <c r="L146">
        <f>_xlfn.XLOOKUP(Data[[#This Row],[F15_LB_UNME]],CAFB_HungerEstimates!AB:AB,CAFB_HungerEstimates!AB:AB,,0)</f>
        <v>93683.004174000002</v>
      </c>
      <c r="M146" s="6">
        <f t="shared" si="10"/>
        <v>0.12836148683922918</v>
      </c>
      <c r="N146" s="8">
        <f t="shared" si="11"/>
        <v>183.04408776376187</v>
      </c>
      <c r="O146" s="2" t="str">
        <f>IFERROR(_xlfn.XLOOKUP(Data[[#This Row],[STATEFP10]],StateMap[Code],StateMap[State],,0),"UNK")</f>
        <v>MD</v>
      </c>
      <c r="P146" t="str">
        <f>IF(CalcsTable[[#This Row],[State (Label)]]="MD","Maryland",IF(CalcsTable[[#This Row],[State (Label)]]="DC","District of Columbia","Virginia"))</f>
        <v>Maryland</v>
      </c>
    </row>
    <row r="147" spans="1:16" x14ac:dyDescent="0.25">
      <c r="A147">
        <f>_xlfn.XLOOKUP(Data[[#This Row],[GEOID10]],CAFB_HungerEstimates!D:D,CAFB_HungerEstimates!D:D,,0)</f>
        <v>24033800411</v>
      </c>
      <c r="B147">
        <f>_xlfn.XLOOKUP(Data[[#This Row],[STATEFP10]],CAFB_HungerEstimates!A:A,CAFB_HungerEstimates!A:A,,0)</f>
        <v>24</v>
      </c>
      <c r="C147">
        <f>_xlfn.XLOOKUP(Data[[#This Row],[F14_FI_RATE]],CAFB_HungerEstimates!AJ:AJ,CAFB_HungerEstimates!AJ:AJ,,0)</f>
        <v>15.4</v>
      </c>
      <c r="D147">
        <f>_xlfn.XLOOKUP(Data[[#This Row],[F14_DISTRIB]],CAFB_HungerEstimates!AL:AL,CAFB_HungerEstimates!AL:AL,,0)</f>
        <v>27269.22</v>
      </c>
      <c r="E147">
        <f>_xlfn.XLOOKUP(Data[[#This Row],[F14_LB_UNME]],CAFB_HungerEstimates!AK:AK,CAFB_HungerEstimates!AK:AK,,0)</f>
        <v>104225.213838</v>
      </c>
      <c r="F147">
        <f t="shared" si="8"/>
        <v>131494.433838</v>
      </c>
      <c r="G147" s="6">
        <f t="shared" si="9"/>
        <v>0.20737927229372646</v>
      </c>
      <c r="H147">
        <f>_xlfn.XLOOKUP(Data[[#This Row],[F15_FI_RATE]],CAFB_HungerEstimates!Y:Y,CAFB_HungerEstimates!Y:Y,,0)</f>
        <v>0.15</v>
      </c>
      <c r="I147">
        <f>_xlfn.XLOOKUP(Data[[#This Row],[F15_FI_POP]],CAFB_HungerEstimates!Z:Z,CAFB_HungerEstimates!Z:Z,,0)</f>
        <v>574.79999999999995</v>
      </c>
      <c r="J147">
        <f>_xlfn.XLOOKUP(Data[[#This Row],[F15_LB_NEED]],CAFB_HungerEstimates!AA:AA,CAFB_HungerEstimates!AA:AA,,0)</f>
        <v>120708</v>
      </c>
      <c r="K147">
        <f>_xlfn.XLOOKUP(Data[[#This Row],[F15_DISTRIB]],CAFB_HungerEstimates!AC:AC,CAFB_HungerEstimates!AC:AC,,0)</f>
        <v>16419.347005</v>
      </c>
      <c r="L147">
        <f>_xlfn.XLOOKUP(Data[[#This Row],[F15_LB_UNME]],CAFB_HungerEstimates!AB:AB,CAFB_HungerEstimates!AB:AB,,0)</f>
        <v>104288.652995</v>
      </c>
      <c r="M147" s="6">
        <f t="shared" si="10"/>
        <v>0.13602534218941578</v>
      </c>
      <c r="N147" s="8">
        <f t="shared" si="11"/>
        <v>181.4346781402227</v>
      </c>
      <c r="O147" s="2" t="str">
        <f>IFERROR(_xlfn.XLOOKUP(Data[[#This Row],[STATEFP10]],StateMap[Code],StateMap[State],,0),"UNK")</f>
        <v>MD</v>
      </c>
      <c r="P147" t="str">
        <f>IF(CalcsTable[[#This Row],[State (Label)]]="MD","Maryland",IF(CalcsTable[[#This Row],[State (Label)]]="DC","District of Columbia","Virginia"))</f>
        <v>Maryland</v>
      </c>
    </row>
    <row r="148" spans="1:16" x14ac:dyDescent="0.25">
      <c r="A148">
        <f>_xlfn.XLOOKUP(Data[[#This Row],[GEOID10]],CAFB_HungerEstimates!D:D,CAFB_HungerEstimates!D:D,,0)</f>
        <v>24031701421</v>
      </c>
      <c r="B148">
        <f>_xlfn.XLOOKUP(Data[[#This Row],[STATEFP10]],CAFB_HungerEstimates!A:A,CAFB_HungerEstimates!A:A,,0)</f>
        <v>24</v>
      </c>
      <c r="C148">
        <f>_xlfn.XLOOKUP(Data[[#This Row],[F14_FI_RATE]],CAFB_HungerEstimates!AJ:AJ,CAFB_HungerEstimates!AJ:AJ,,0)</f>
        <v>14.4</v>
      </c>
      <c r="D148">
        <f>_xlfn.XLOOKUP(Data[[#This Row],[F14_DISTRIB]],CAFB_HungerEstimates!AL:AL,CAFB_HungerEstimates!AL:AL,,0)</f>
        <v>18380.77</v>
      </c>
      <c r="E148">
        <f>_xlfn.XLOOKUP(Data[[#This Row],[F14_LB_UNME]],CAFB_HungerEstimates!AK:AK,CAFB_HungerEstimates!AK:AK,,0)</f>
        <v>39286.909685999999</v>
      </c>
      <c r="F148">
        <f t="shared" si="8"/>
        <v>57667.679686000003</v>
      </c>
      <c r="G148" s="6">
        <f t="shared" si="9"/>
        <v>0.31873607712471053</v>
      </c>
      <c r="H148">
        <f>_xlfn.XLOOKUP(Data[[#This Row],[F15_FI_RATE]],CAFB_HungerEstimates!Y:Y,CAFB_HungerEstimates!Y:Y,,0)</f>
        <v>0.153</v>
      </c>
      <c r="I148">
        <f>_xlfn.XLOOKUP(Data[[#This Row],[F15_FI_POP]],CAFB_HungerEstimates!Z:Z,CAFB_HungerEstimates!Z:Z,,0)</f>
        <v>278.91899999999998</v>
      </c>
      <c r="J148">
        <f>_xlfn.XLOOKUP(Data[[#This Row],[F15_LB_NEED]],CAFB_HungerEstimates!AA:AA,CAFB_HungerEstimates!AA:AA,,0)</f>
        <v>58572.99</v>
      </c>
      <c r="K148">
        <f>_xlfn.XLOOKUP(Data[[#This Row],[F15_DISTRIB]],CAFB_HungerEstimates!AC:AC,CAFB_HungerEstimates!AC:AC,,0)</f>
        <v>23426.080743999999</v>
      </c>
      <c r="L148">
        <f>_xlfn.XLOOKUP(Data[[#This Row],[F15_LB_UNME]],CAFB_HungerEstimates!AB:AB,CAFB_HungerEstimates!AB:AB,,0)</f>
        <v>35146.909255999999</v>
      </c>
      <c r="M148" s="6">
        <f t="shared" si="10"/>
        <v>0.39994681412029676</v>
      </c>
      <c r="N148" s="8">
        <f t="shared" si="11"/>
        <v>126.01116903473769</v>
      </c>
      <c r="O148" s="2" t="str">
        <f>IFERROR(_xlfn.XLOOKUP(Data[[#This Row],[STATEFP10]],StateMap[Code],StateMap[State],,0),"UNK")</f>
        <v>MD</v>
      </c>
      <c r="P148" t="str">
        <f>IF(CalcsTable[[#This Row],[State (Label)]]="MD","Maryland",IF(CalcsTable[[#This Row],[State (Label)]]="DC","District of Columbia","Virginia"))</f>
        <v>Maryland</v>
      </c>
    </row>
    <row r="149" spans="1:16" x14ac:dyDescent="0.25">
      <c r="A149">
        <f>_xlfn.XLOOKUP(Data[[#This Row],[GEOID10]],CAFB_HungerEstimates!D:D,CAFB_HungerEstimates!D:D,,0)</f>
        <v>24031701201</v>
      </c>
      <c r="B149">
        <f>_xlfn.XLOOKUP(Data[[#This Row],[STATEFP10]],CAFB_HungerEstimates!A:A,CAFB_HungerEstimates!A:A,,0)</f>
        <v>24</v>
      </c>
      <c r="C149">
        <f>_xlfn.XLOOKUP(Data[[#This Row],[F14_FI_RATE]],CAFB_HungerEstimates!AJ:AJ,CAFB_HungerEstimates!AJ:AJ,,0)</f>
        <v>5.9</v>
      </c>
      <c r="D149">
        <f>_xlfn.XLOOKUP(Data[[#This Row],[F14_DISTRIB]],CAFB_HungerEstimates!AL:AL,CAFB_HungerEstimates!AL:AL,,0)</f>
        <v>13085.64</v>
      </c>
      <c r="E149">
        <f>_xlfn.XLOOKUP(Data[[#This Row],[F14_LB_UNME]],CAFB_HungerEstimates!AK:AK,CAFB_HungerEstimates!AK:AK,,0)</f>
        <v>53200.864727</v>
      </c>
      <c r="F149">
        <f t="shared" si="8"/>
        <v>66286.504726999992</v>
      </c>
      <c r="G149" s="6">
        <f t="shared" si="9"/>
        <v>0.19741031834297218</v>
      </c>
      <c r="H149">
        <f>_xlfn.XLOOKUP(Data[[#This Row],[F15_FI_RATE]],CAFB_HungerEstimates!Y:Y,CAFB_HungerEstimates!Y:Y,,0)</f>
        <v>0.05</v>
      </c>
      <c r="I149">
        <f>_xlfn.XLOOKUP(Data[[#This Row],[F15_FI_POP]],CAFB_HungerEstimates!Z:Z,CAFB_HungerEstimates!Z:Z,,0)</f>
        <v>275.39999999999998</v>
      </c>
      <c r="J149">
        <f>_xlfn.XLOOKUP(Data[[#This Row],[F15_LB_NEED]],CAFB_HungerEstimates!AA:AA,CAFB_HungerEstimates!AA:AA,,0)</f>
        <v>57834</v>
      </c>
      <c r="K149">
        <f>_xlfn.XLOOKUP(Data[[#This Row],[F15_DISTRIB]],CAFB_HungerEstimates!AC:AC,CAFB_HungerEstimates!AC:AC,,0)</f>
        <v>11250.235902</v>
      </c>
      <c r="L149">
        <f>_xlfn.XLOOKUP(Data[[#This Row],[F15_LB_UNME]],CAFB_HungerEstimates!AB:AB,CAFB_HungerEstimates!AB:AB,,0)</f>
        <v>46583.764098</v>
      </c>
      <c r="M149" s="6">
        <f t="shared" si="10"/>
        <v>0.19452633229588132</v>
      </c>
      <c r="N149" s="8">
        <f t="shared" si="11"/>
        <v>169.14947021786494</v>
      </c>
      <c r="O149" s="2" t="str">
        <f>IFERROR(_xlfn.XLOOKUP(Data[[#This Row],[STATEFP10]],StateMap[Code],StateMap[State],,0),"UNK")</f>
        <v>MD</v>
      </c>
      <c r="P149" t="str">
        <f>IF(CalcsTable[[#This Row],[State (Label)]]="MD","Maryland",IF(CalcsTable[[#This Row],[State (Label)]]="DC","District of Columbia","Virginia"))</f>
        <v>Maryland</v>
      </c>
    </row>
    <row r="150" spans="1:16" x14ac:dyDescent="0.25">
      <c r="A150">
        <f>_xlfn.XLOOKUP(Data[[#This Row],[GEOID10]],CAFB_HungerEstimates!D:D,CAFB_HungerEstimates!D:D,,0)</f>
        <v>24031701218</v>
      </c>
      <c r="B150">
        <f>_xlfn.XLOOKUP(Data[[#This Row],[STATEFP10]],CAFB_HungerEstimates!A:A,CAFB_HungerEstimates!A:A,,0)</f>
        <v>24</v>
      </c>
      <c r="C150">
        <f>_xlfn.XLOOKUP(Data[[#This Row],[F14_FI_RATE]],CAFB_HungerEstimates!AJ:AJ,CAFB_HungerEstimates!AJ:AJ,,0)</f>
        <v>14.1</v>
      </c>
      <c r="D150">
        <f>_xlfn.XLOOKUP(Data[[#This Row],[F14_DISTRIB]],CAFB_HungerEstimates!AL:AL,CAFB_HungerEstimates!AL:AL,,0)</f>
        <v>15439.89</v>
      </c>
      <c r="E150">
        <f>_xlfn.XLOOKUP(Data[[#This Row],[F14_LB_UNME]],CAFB_HungerEstimates!AK:AK,CAFB_HungerEstimates!AK:AK,,0)</f>
        <v>69511.196070000005</v>
      </c>
      <c r="F150">
        <f t="shared" si="8"/>
        <v>84951.086070000005</v>
      </c>
      <c r="G150" s="6">
        <f t="shared" si="9"/>
        <v>0.18175035440132542</v>
      </c>
      <c r="H150">
        <f>_xlfn.XLOOKUP(Data[[#This Row],[F15_FI_RATE]],CAFB_HungerEstimates!Y:Y,CAFB_HungerEstimates!Y:Y,,0)</f>
        <v>0.124</v>
      </c>
      <c r="I150">
        <f>_xlfn.XLOOKUP(Data[[#This Row],[F15_FI_POP]],CAFB_HungerEstimates!Z:Z,CAFB_HungerEstimates!Z:Z,,0)</f>
        <v>349.80399999999997</v>
      </c>
      <c r="J150">
        <f>_xlfn.XLOOKUP(Data[[#This Row],[F15_LB_NEED]],CAFB_HungerEstimates!AA:AA,CAFB_HungerEstimates!AA:AA,,0)</f>
        <v>73458.84</v>
      </c>
      <c r="K150">
        <f>_xlfn.XLOOKUP(Data[[#This Row],[F15_DISTRIB]],CAFB_HungerEstimates!AC:AC,CAFB_HungerEstimates!AC:AC,,0)</f>
        <v>11927.615922000001</v>
      </c>
      <c r="L150">
        <f>_xlfn.XLOOKUP(Data[[#This Row],[F15_LB_UNME]],CAFB_HungerEstimates!AB:AB,CAFB_HungerEstimates!AB:AB,,0)</f>
        <v>61531.224077999999</v>
      </c>
      <c r="M150" s="6">
        <f t="shared" si="10"/>
        <v>0.1623714167280616</v>
      </c>
      <c r="N150" s="8">
        <f t="shared" si="11"/>
        <v>175.90200248710707</v>
      </c>
      <c r="O150" s="2" t="str">
        <f>IFERROR(_xlfn.XLOOKUP(Data[[#This Row],[STATEFP10]],StateMap[Code],StateMap[State],,0),"UNK")</f>
        <v>MD</v>
      </c>
      <c r="P150" t="str">
        <f>IF(CalcsTable[[#This Row],[State (Label)]]="MD","Maryland",IF(CalcsTable[[#This Row],[State (Label)]]="DC","District of Columbia","Virginia"))</f>
        <v>Maryland</v>
      </c>
    </row>
    <row r="151" spans="1:16" x14ac:dyDescent="0.25">
      <c r="A151">
        <f>_xlfn.XLOOKUP(Data[[#This Row],[GEOID10]],CAFB_HungerEstimates!D:D,CAFB_HungerEstimates!D:D,,0)</f>
        <v>24031703701</v>
      </c>
      <c r="B151">
        <f>_xlfn.XLOOKUP(Data[[#This Row],[STATEFP10]],CAFB_HungerEstimates!A:A,CAFB_HungerEstimates!A:A,,0)</f>
        <v>24</v>
      </c>
      <c r="C151">
        <f>_xlfn.XLOOKUP(Data[[#This Row],[F14_FI_RATE]],CAFB_HungerEstimates!AJ:AJ,CAFB_HungerEstimates!AJ:AJ,,0)</f>
        <v>4.5999999999999996</v>
      </c>
      <c r="D151">
        <f>_xlfn.XLOOKUP(Data[[#This Row],[F14_DISTRIB]],CAFB_HungerEstimates!AL:AL,CAFB_HungerEstimates!AL:AL,,0)</f>
        <v>5580.89</v>
      </c>
      <c r="E151">
        <f>_xlfn.XLOOKUP(Data[[#This Row],[F14_LB_UNME]],CAFB_HungerEstimates!AK:AK,CAFB_HungerEstimates!AK:AK,,0)</f>
        <v>32498.834643999999</v>
      </c>
      <c r="F151">
        <f t="shared" si="8"/>
        <v>38079.724644000002</v>
      </c>
      <c r="G151" s="6">
        <f t="shared" si="9"/>
        <v>0.14655804505349407</v>
      </c>
      <c r="H151">
        <f>_xlfn.XLOOKUP(Data[[#This Row],[F15_FI_RATE]],CAFB_HungerEstimates!Y:Y,CAFB_HungerEstimates!Y:Y,,0)</f>
        <v>0.01</v>
      </c>
      <c r="I151">
        <f>_xlfn.XLOOKUP(Data[[#This Row],[F15_FI_POP]],CAFB_HungerEstimates!Z:Z,CAFB_HungerEstimates!Z:Z,,0)</f>
        <v>37.997959999999999</v>
      </c>
      <c r="J151">
        <f>_xlfn.XLOOKUP(Data[[#This Row],[F15_LB_NEED]],CAFB_HungerEstimates!AA:AA,CAFB_HungerEstimates!AA:AA,,0)</f>
        <v>7979.5716000000002</v>
      </c>
      <c r="K151">
        <f>_xlfn.XLOOKUP(Data[[#This Row],[F15_DISTRIB]],CAFB_HungerEstimates!AC:AC,CAFB_HungerEstimates!AC:AC,,0)</f>
        <v>1996.4261670000001</v>
      </c>
      <c r="L151">
        <f>_xlfn.XLOOKUP(Data[[#This Row],[F15_LB_UNME]],CAFB_HungerEstimates!AB:AB,CAFB_HungerEstimates!AB:AB,,0)</f>
        <v>5983.1454329999997</v>
      </c>
      <c r="M151" s="6">
        <f t="shared" si="10"/>
        <v>0.25019214903717391</v>
      </c>
      <c r="N151" s="8">
        <f t="shared" si="11"/>
        <v>157.45964870219348</v>
      </c>
      <c r="O151" s="2" t="str">
        <f>IFERROR(_xlfn.XLOOKUP(Data[[#This Row],[STATEFP10]],StateMap[Code],StateMap[State],,0),"UNK")</f>
        <v>MD</v>
      </c>
      <c r="P151" t="str">
        <f>IF(CalcsTable[[#This Row],[State (Label)]]="MD","Maryland",IF(CalcsTable[[#This Row],[State (Label)]]="DC","District of Columbia","Virginia"))</f>
        <v>Maryland</v>
      </c>
    </row>
    <row r="152" spans="1:16" x14ac:dyDescent="0.25">
      <c r="A152">
        <f>_xlfn.XLOOKUP(Data[[#This Row],[GEOID10]],CAFB_HungerEstimates!D:D,CAFB_HungerEstimates!D:D,,0)</f>
        <v>24031703404</v>
      </c>
      <c r="B152">
        <f>_xlfn.XLOOKUP(Data[[#This Row],[STATEFP10]],CAFB_HungerEstimates!A:A,CAFB_HungerEstimates!A:A,,0)</f>
        <v>24</v>
      </c>
      <c r="C152">
        <f>_xlfn.XLOOKUP(Data[[#This Row],[F14_FI_RATE]],CAFB_HungerEstimates!AJ:AJ,CAFB_HungerEstimates!AJ:AJ,,0)</f>
        <v>8.1999999999999993</v>
      </c>
      <c r="D152">
        <f>_xlfn.XLOOKUP(Data[[#This Row],[F14_DISTRIB]],CAFB_HungerEstimates!AL:AL,CAFB_HungerEstimates!AL:AL,,0)</f>
        <v>5019.24</v>
      </c>
      <c r="E152">
        <f>_xlfn.XLOOKUP(Data[[#This Row],[F14_LB_UNME]],CAFB_HungerEstimates!AK:AK,CAFB_HungerEstimates!AK:AK,,0)</f>
        <v>46279.139696999999</v>
      </c>
      <c r="F152">
        <f t="shared" si="8"/>
        <v>51298.379696999997</v>
      </c>
      <c r="G152" s="6">
        <f t="shared" si="9"/>
        <v>9.7844026061773101E-2</v>
      </c>
      <c r="H152">
        <f>_xlfn.XLOOKUP(Data[[#This Row],[F15_FI_RATE]],CAFB_HungerEstimates!Y:Y,CAFB_HungerEstimates!Y:Y,,0)</f>
        <v>6.9000000000000006E-2</v>
      </c>
      <c r="I152">
        <f>_xlfn.XLOOKUP(Data[[#This Row],[F15_FI_POP]],CAFB_HungerEstimates!Z:Z,CAFB_HungerEstimates!Z:Z,,0)</f>
        <v>201.20400000000001</v>
      </c>
      <c r="J152">
        <f>_xlfn.XLOOKUP(Data[[#This Row],[F15_LB_NEED]],CAFB_HungerEstimates!AA:AA,CAFB_HungerEstimates!AA:AA,,0)</f>
        <v>42252.84</v>
      </c>
      <c r="K152">
        <f>_xlfn.XLOOKUP(Data[[#This Row],[F15_DISTRIB]],CAFB_HungerEstimates!AC:AC,CAFB_HungerEstimates!AC:AC,,0)</f>
        <v>9269.4626509999998</v>
      </c>
      <c r="L152">
        <f>_xlfn.XLOOKUP(Data[[#This Row],[F15_LB_UNME]],CAFB_HungerEstimates!AB:AB,CAFB_HungerEstimates!AB:AB,,0)</f>
        <v>32983.377349000002</v>
      </c>
      <c r="M152" s="6">
        <f t="shared" si="10"/>
        <v>0.21938081915913818</v>
      </c>
      <c r="N152" s="8">
        <f t="shared" si="11"/>
        <v>163.93002797658099</v>
      </c>
      <c r="O152" s="2" t="str">
        <f>IFERROR(_xlfn.XLOOKUP(Data[[#This Row],[STATEFP10]],StateMap[Code],StateMap[State],,0),"UNK")</f>
        <v>MD</v>
      </c>
      <c r="P152" t="str">
        <f>IF(CalcsTable[[#This Row],[State (Label)]]="MD","Maryland",IF(CalcsTable[[#This Row],[State (Label)]]="DC","District of Columbia","Virginia"))</f>
        <v>Maryland</v>
      </c>
    </row>
    <row r="153" spans="1:16" x14ac:dyDescent="0.25">
      <c r="A153">
        <f>_xlfn.XLOOKUP(Data[[#This Row],[GEOID10]],CAFB_HungerEstimates!D:D,CAFB_HungerEstimates!D:D,,0)</f>
        <v>51059480100</v>
      </c>
      <c r="B153">
        <f>_xlfn.XLOOKUP(Data[[#This Row],[STATEFP10]],CAFB_HungerEstimates!A:A,CAFB_HungerEstimates!A:A,,0)</f>
        <v>51</v>
      </c>
      <c r="C153">
        <f>_xlfn.XLOOKUP(Data[[#This Row],[F14_FI_RATE]],CAFB_HungerEstimates!AJ:AJ,CAFB_HungerEstimates!AJ:AJ,,0)</f>
        <v>1.4</v>
      </c>
      <c r="D153">
        <f>_xlfn.XLOOKUP(Data[[#This Row],[F14_DISTRIB]],CAFB_HungerEstimates!AL:AL,CAFB_HungerEstimates!AL:AL,,0)</f>
        <v>1099.5999999999999</v>
      </c>
      <c r="E153">
        <f>_xlfn.XLOOKUP(Data[[#This Row],[F14_LB_UNME]],CAFB_HungerEstimates!AK:AK,CAFB_HungerEstimates!AK:AK,,0)</f>
        <v>11542.401988</v>
      </c>
      <c r="F153">
        <f t="shared" si="8"/>
        <v>12642.001988</v>
      </c>
      <c r="G153" s="6">
        <f t="shared" si="9"/>
        <v>8.697989456446524E-2</v>
      </c>
      <c r="H153">
        <f>_xlfn.XLOOKUP(Data[[#This Row],[F15_FI_RATE]],CAFB_HungerEstimates!Y:Y,CAFB_HungerEstimates!Y:Y,,0)</f>
        <v>1.6E-2</v>
      </c>
      <c r="I153">
        <f>_xlfn.XLOOKUP(Data[[#This Row],[F15_FI_POP]],CAFB_HungerEstimates!Z:Z,CAFB_HungerEstimates!Z:Z,,0)</f>
        <v>74.304000000000002</v>
      </c>
      <c r="J153">
        <f>_xlfn.XLOOKUP(Data[[#This Row],[F15_LB_NEED]],CAFB_HungerEstimates!AA:AA,CAFB_HungerEstimates!AA:AA,,0)</f>
        <v>15603.84</v>
      </c>
      <c r="K153">
        <f>_xlfn.XLOOKUP(Data[[#This Row],[F15_DISTRIB]],CAFB_HungerEstimates!AC:AC,CAFB_HungerEstimates!AC:AC,,0)</f>
        <v>387.800501</v>
      </c>
      <c r="L153">
        <f>_xlfn.XLOOKUP(Data[[#This Row],[F15_LB_UNME]],CAFB_HungerEstimates!AB:AB,CAFB_HungerEstimates!AB:AB,,0)</f>
        <v>15216.039499</v>
      </c>
      <c r="M153" s="6">
        <f t="shared" si="10"/>
        <v>2.485288884018293E-2</v>
      </c>
      <c r="N153" s="8">
        <f t="shared" si="11"/>
        <v>204.78089334356159</v>
      </c>
      <c r="O153" s="2" t="str">
        <f>IFERROR(_xlfn.XLOOKUP(Data[[#This Row],[STATEFP10]],StateMap[Code],StateMap[State],,0),"UNK")</f>
        <v>VA</v>
      </c>
      <c r="P153" t="str">
        <f>IF(CalcsTable[[#This Row],[State (Label)]]="MD","Maryland",IF(CalcsTable[[#This Row],[State (Label)]]="DC","District of Columbia","Virginia"))</f>
        <v>Virginia</v>
      </c>
    </row>
    <row r="154" spans="1:16" x14ac:dyDescent="0.25">
      <c r="A154">
        <f>_xlfn.XLOOKUP(Data[[#This Row],[GEOID10]],CAFB_HungerEstimates!D:D,CAFB_HungerEstimates!D:D,,0)</f>
        <v>24031703702</v>
      </c>
      <c r="B154">
        <f>_xlfn.XLOOKUP(Data[[#This Row],[STATEFP10]],CAFB_HungerEstimates!A:A,CAFB_HungerEstimates!A:A,,0)</f>
        <v>24</v>
      </c>
      <c r="C154">
        <f>_xlfn.XLOOKUP(Data[[#This Row],[F14_FI_RATE]],CAFB_HungerEstimates!AJ:AJ,CAFB_HungerEstimates!AJ:AJ,,0)</f>
        <v>6.4</v>
      </c>
      <c r="D154">
        <f>_xlfn.XLOOKUP(Data[[#This Row],[F14_DISTRIB]],CAFB_HungerEstimates!AL:AL,CAFB_HungerEstimates!AL:AL,,0)</f>
        <v>12280.59</v>
      </c>
      <c r="E154">
        <f>_xlfn.XLOOKUP(Data[[#This Row],[F14_LB_UNME]],CAFB_HungerEstimates!AK:AK,CAFB_HungerEstimates!AK:AK,,0)</f>
        <v>40350.454167999997</v>
      </c>
      <c r="F154">
        <f t="shared" si="8"/>
        <v>52631.044167999993</v>
      </c>
      <c r="G154" s="6">
        <f t="shared" si="9"/>
        <v>0.23333358085771508</v>
      </c>
      <c r="H154">
        <f>_xlfn.XLOOKUP(Data[[#This Row],[F15_FI_RATE]],CAFB_HungerEstimates!Y:Y,CAFB_HungerEstimates!Y:Y,,0)</f>
        <v>3.6999999999999998E-2</v>
      </c>
      <c r="I154">
        <f>_xlfn.XLOOKUP(Data[[#This Row],[F15_FI_POP]],CAFB_HungerEstimates!Z:Z,CAFB_HungerEstimates!Z:Z,,0)</f>
        <v>152.989857</v>
      </c>
      <c r="J154">
        <f>_xlfn.XLOOKUP(Data[[#This Row],[F15_LB_NEED]],CAFB_HungerEstimates!AA:AA,CAFB_HungerEstimates!AA:AA,,0)</f>
        <v>32127.86997</v>
      </c>
      <c r="K154">
        <f>_xlfn.XLOOKUP(Data[[#This Row],[F15_DISTRIB]],CAFB_HungerEstimates!AC:AC,CAFB_HungerEstimates!AC:AC,,0)</f>
        <v>8802.4103169999998</v>
      </c>
      <c r="L154">
        <f>_xlfn.XLOOKUP(Data[[#This Row],[F15_LB_UNME]],CAFB_HungerEstimates!AB:AB,CAFB_HungerEstimates!AB:AB,,0)</f>
        <v>23325.459653000002</v>
      </c>
      <c r="M154" s="6">
        <f t="shared" si="10"/>
        <v>0.27398051365432613</v>
      </c>
      <c r="N154" s="8">
        <f t="shared" si="11"/>
        <v>152.46409213259153</v>
      </c>
      <c r="O154" s="2" t="str">
        <f>IFERROR(_xlfn.XLOOKUP(Data[[#This Row],[STATEFP10]],StateMap[Code],StateMap[State],,0),"UNK")</f>
        <v>MD</v>
      </c>
      <c r="P154" t="str">
        <f>IF(CalcsTable[[#This Row],[State (Label)]]="MD","Maryland",IF(CalcsTable[[#This Row],[State (Label)]]="DC","District of Columbia","Virginia"))</f>
        <v>Maryland</v>
      </c>
    </row>
    <row r="155" spans="1:16" x14ac:dyDescent="0.25">
      <c r="A155">
        <f>_xlfn.XLOOKUP(Data[[#This Row],[GEOID10]],CAFB_HungerEstimates!D:D,CAFB_HungerEstimates!D:D,,0)</f>
        <v>24033807404</v>
      </c>
      <c r="B155">
        <f>_xlfn.XLOOKUP(Data[[#This Row],[STATEFP10]],CAFB_HungerEstimates!A:A,CAFB_HungerEstimates!A:A,,0)</f>
        <v>24</v>
      </c>
      <c r="C155">
        <f>_xlfn.XLOOKUP(Data[[#This Row],[F14_FI_RATE]],CAFB_HungerEstimates!AJ:AJ,CAFB_HungerEstimates!AJ:AJ,,0)</f>
        <v>6.7</v>
      </c>
      <c r="D155">
        <f>_xlfn.XLOOKUP(Data[[#This Row],[F14_DISTRIB]],CAFB_HungerEstimates!AL:AL,CAFB_HungerEstimates!AL:AL,,0)</f>
        <v>19337.189999999999</v>
      </c>
      <c r="E155">
        <f>_xlfn.XLOOKUP(Data[[#This Row],[F14_LB_UNME]],CAFB_HungerEstimates!AK:AK,CAFB_HungerEstimates!AK:AK,,0)</f>
        <v>47171.695855999998</v>
      </c>
      <c r="F155">
        <f t="shared" si="8"/>
        <v>66508.885855999994</v>
      </c>
      <c r="G155" s="6">
        <f t="shared" si="9"/>
        <v>0.2907459620037452</v>
      </c>
      <c r="H155">
        <f>_xlfn.XLOOKUP(Data[[#This Row],[F15_FI_RATE]],CAFB_HungerEstimates!Y:Y,CAFB_HungerEstimates!Y:Y,,0)</f>
        <v>6.9000000000000006E-2</v>
      </c>
      <c r="I155">
        <f>_xlfn.XLOOKUP(Data[[#This Row],[F15_FI_POP]],CAFB_HungerEstimates!Z:Z,CAFB_HungerEstimates!Z:Z,,0)</f>
        <v>324.024</v>
      </c>
      <c r="J155">
        <f>_xlfn.XLOOKUP(Data[[#This Row],[F15_LB_NEED]],CAFB_HungerEstimates!AA:AA,CAFB_HungerEstimates!AA:AA,,0)</f>
        <v>68045.039999999994</v>
      </c>
      <c r="K155">
        <f>_xlfn.XLOOKUP(Data[[#This Row],[F15_DISTRIB]],CAFB_HungerEstimates!AC:AC,CAFB_HungerEstimates!AC:AC,,0)</f>
        <v>19192.772717</v>
      </c>
      <c r="L155">
        <f>_xlfn.XLOOKUP(Data[[#This Row],[F15_LB_UNME]],CAFB_HungerEstimates!AB:AB,CAFB_HungerEstimates!AB:AB,,0)</f>
        <v>48852.267283000001</v>
      </c>
      <c r="M155" s="6">
        <f t="shared" si="10"/>
        <v>0.28205983444201077</v>
      </c>
      <c r="N155" s="8">
        <f t="shared" si="11"/>
        <v>150.76743476717775</v>
      </c>
      <c r="O155" s="2" t="str">
        <f>IFERROR(_xlfn.XLOOKUP(Data[[#This Row],[STATEFP10]],StateMap[Code],StateMap[State],,0),"UNK")</f>
        <v>MD</v>
      </c>
      <c r="P155" t="str">
        <f>IF(CalcsTable[[#This Row],[State (Label)]]="MD","Maryland",IF(CalcsTable[[#This Row],[State (Label)]]="DC","District of Columbia","Virginia"))</f>
        <v>Maryland</v>
      </c>
    </row>
    <row r="156" spans="1:16" x14ac:dyDescent="0.25">
      <c r="A156">
        <f>_xlfn.XLOOKUP(Data[[#This Row],[GEOID10]],CAFB_HungerEstimates!D:D,CAFB_HungerEstimates!D:D,,0)</f>
        <v>24031701206</v>
      </c>
      <c r="B156">
        <f>_xlfn.XLOOKUP(Data[[#This Row],[STATEFP10]],CAFB_HungerEstimates!A:A,CAFB_HungerEstimates!A:A,,0)</f>
        <v>24</v>
      </c>
      <c r="C156">
        <f>_xlfn.XLOOKUP(Data[[#This Row],[F14_FI_RATE]],CAFB_HungerEstimates!AJ:AJ,CAFB_HungerEstimates!AJ:AJ,,0)</f>
        <v>3.4</v>
      </c>
      <c r="D156">
        <f>_xlfn.XLOOKUP(Data[[#This Row],[F14_DISTRIB]],CAFB_HungerEstimates!AL:AL,CAFB_HungerEstimates!AL:AL,,0)</f>
        <v>8240.24</v>
      </c>
      <c r="E156">
        <f>_xlfn.XLOOKUP(Data[[#This Row],[F14_LB_UNME]],CAFB_HungerEstimates!AK:AK,CAFB_HungerEstimates!AK:AK,,0)</f>
        <v>38376.823417</v>
      </c>
      <c r="F156">
        <f t="shared" si="8"/>
        <v>46617.063416999998</v>
      </c>
      <c r="G156" s="6">
        <f t="shared" si="9"/>
        <v>0.17676445910565453</v>
      </c>
      <c r="H156">
        <f>_xlfn.XLOOKUP(Data[[#This Row],[F15_FI_RATE]],CAFB_HungerEstimates!Y:Y,CAFB_HungerEstimates!Y:Y,,0)</f>
        <v>3.5000000000000003E-2</v>
      </c>
      <c r="I156">
        <f>_xlfn.XLOOKUP(Data[[#This Row],[F15_FI_POP]],CAFB_HungerEstimates!Z:Z,CAFB_HungerEstimates!Z:Z,,0)</f>
        <v>233.71848499999999</v>
      </c>
      <c r="J156">
        <f>_xlfn.XLOOKUP(Data[[#This Row],[F15_LB_NEED]],CAFB_HungerEstimates!AA:AA,CAFB_HungerEstimates!AA:AA,,0)</f>
        <v>49080.881849999998</v>
      </c>
      <c r="K156">
        <f>_xlfn.XLOOKUP(Data[[#This Row],[F15_DISTRIB]],CAFB_HungerEstimates!AC:AC,CAFB_HungerEstimates!AC:AC,,0)</f>
        <v>15368.051407000001</v>
      </c>
      <c r="L156">
        <f>_xlfn.XLOOKUP(Data[[#This Row],[F15_LB_UNME]],CAFB_HungerEstimates!AB:AB,CAFB_HungerEstimates!AB:AB,,0)</f>
        <v>33712.830442999999</v>
      </c>
      <c r="M156" s="6">
        <f t="shared" si="10"/>
        <v>0.31311685584557203</v>
      </c>
      <c r="N156" s="8">
        <f t="shared" si="11"/>
        <v>144.24546027242988</v>
      </c>
      <c r="O156" s="2" t="str">
        <f>IFERROR(_xlfn.XLOOKUP(Data[[#This Row],[STATEFP10]],StateMap[Code],StateMap[State],,0),"UNK")</f>
        <v>MD</v>
      </c>
      <c r="P156" t="str">
        <f>IF(CalcsTable[[#This Row],[State (Label)]]="MD","Maryland",IF(CalcsTable[[#This Row],[State (Label)]]="DC","District of Columbia","Virginia"))</f>
        <v>Maryland</v>
      </c>
    </row>
    <row r="157" spans="1:16" x14ac:dyDescent="0.25">
      <c r="A157">
        <f>_xlfn.XLOOKUP(Data[[#This Row],[GEOID10]],CAFB_HungerEstimates!D:D,CAFB_HungerEstimates!D:D,,0)</f>
        <v>24031701205</v>
      </c>
      <c r="B157">
        <f>_xlfn.XLOOKUP(Data[[#This Row],[STATEFP10]],CAFB_HungerEstimates!A:A,CAFB_HungerEstimates!A:A,,0)</f>
        <v>24</v>
      </c>
      <c r="C157">
        <f>_xlfn.XLOOKUP(Data[[#This Row],[F14_FI_RATE]],CAFB_HungerEstimates!AJ:AJ,CAFB_HungerEstimates!AJ:AJ,,0)</f>
        <v>2.9</v>
      </c>
      <c r="D157">
        <f>_xlfn.XLOOKUP(Data[[#This Row],[F14_DISTRIB]],CAFB_HungerEstimates!AL:AL,CAFB_HungerEstimates!AL:AL,,0)</f>
        <v>6539.86</v>
      </c>
      <c r="E157">
        <f>_xlfn.XLOOKUP(Data[[#This Row],[F14_LB_UNME]],CAFB_HungerEstimates!AK:AK,CAFB_HungerEstimates!AK:AK,,0)</f>
        <v>32180.362114</v>
      </c>
      <c r="F157">
        <f t="shared" si="8"/>
        <v>38720.222113999997</v>
      </c>
      <c r="G157" s="6">
        <f t="shared" si="9"/>
        <v>0.16890037409251832</v>
      </c>
      <c r="H157">
        <f>_xlfn.XLOOKUP(Data[[#This Row],[F15_FI_RATE]],CAFB_HungerEstimates!Y:Y,CAFB_HungerEstimates!Y:Y,,0)</f>
        <v>3.5000000000000003E-2</v>
      </c>
      <c r="I157">
        <f>_xlfn.XLOOKUP(Data[[#This Row],[F15_FI_POP]],CAFB_HungerEstimates!Z:Z,CAFB_HungerEstimates!Z:Z,,0)</f>
        <v>231.503265</v>
      </c>
      <c r="J157">
        <f>_xlfn.XLOOKUP(Data[[#This Row],[F15_LB_NEED]],CAFB_HungerEstimates!AA:AA,CAFB_HungerEstimates!AA:AA,,0)</f>
        <v>48615.685649999999</v>
      </c>
      <c r="K157">
        <f>_xlfn.XLOOKUP(Data[[#This Row],[F15_DISTRIB]],CAFB_HungerEstimates!AC:AC,CAFB_HungerEstimates!AC:AC,,0)</f>
        <v>4120.7873380000001</v>
      </c>
      <c r="L157">
        <f>_xlfn.XLOOKUP(Data[[#This Row],[F15_LB_UNME]],CAFB_HungerEstimates!AB:AB,CAFB_HungerEstimates!AB:AB,,0)</f>
        <v>44494.898311999998</v>
      </c>
      <c r="M157" s="6">
        <f t="shared" si="10"/>
        <v>8.4762505823056306E-2</v>
      </c>
      <c r="N157" s="8">
        <f t="shared" si="11"/>
        <v>192.19987377715816</v>
      </c>
      <c r="O157" s="2" t="str">
        <f>IFERROR(_xlfn.XLOOKUP(Data[[#This Row],[STATEFP10]],StateMap[Code],StateMap[State],,0),"UNK")</f>
        <v>MD</v>
      </c>
      <c r="P157" t="str">
        <f>IF(CalcsTable[[#This Row],[State (Label)]]="MD","Maryland",IF(CalcsTable[[#This Row],[State (Label)]]="DC","District of Columbia","Virginia"))</f>
        <v>Maryland</v>
      </c>
    </row>
    <row r="158" spans="1:16" x14ac:dyDescent="0.25">
      <c r="A158">
        <f>_xlfn.XLOOKUP(Data[[#This Row],[GEOID10]],CAFB_HungerEstimates!D:D,CAFB_HungerEstimates!D:D,,0)</f>
        <v>24031701216</v>
      </c>
      <c r="B158">
        <f>_xlfn.XLOOKUP(Data[[#This Row],[STATEFP10]],CAFB_HungerEstimates!A:A,CAFB_HungerEstimates!A:A,,0)</f>
        <v>24</v>
      </c>
      <c r="C158">
        <f>_xlfn.XLOOKUP(Data[[#This Row],[F14_FI_RATE]],CAFB_HungerEstimates!AJ:AJ,CAFB_HungerEstimates!AJ:AJ,,0)</f>
        <v>10.1</v>
      </c>
      <c r="D158">
        <f>_xlfn.XLOOKUP(Data[[#This Row],[F14_DISTRIB]],CAFB_HungerEstimates!AL:AL,CAFB_HungerEstimates!AL:AL,,0)</f>
        <v>18906.060000000001</v>
      </c>
      <c r="E158">
        <f>_xlfn.XLOOKUP(Data[[#This Row],[F14_LB_UNME]],CAFB_HungerEstimates!AK:AK,CAFB_HungerEstimates!AK:AK,,0)</f>
        <v>70409.246601999999</v>
      </c>
      <c r="F158">
        <f t="shared" si="8"/>
        <v>89315.306601999997</v>
      </c>
      <c r="G158" s="6">
        <f t="shared" si="9"/>
        <v>0.21167771482045886</v>
      </c>
      <c r="H158">
        <f>_xlfn.XLOOKUP(Data[[#This Row],[F15_FI_RATE]],CAFB_HungerEstimates!Y:Y,CAFB_HungerEstimates!Y:Y,,0)</f>
        <v>0.11600000000000001</v>
      </c>
      <c r="I158">
        <f>_xlfn.XLOOKUP(Data[[#This Row],[F15_FI_POP]],CAFB_HungerEstimates!Z:Z,CAFB_HungerEstimates!Z:Z,,0)</f>
        <v>527.56799999999998</v>
      </c>
      <c r="J158">
        <f>_xlfn.XLOOKUP(Data[[#This Row],[F15_LB_NEED]],CAFB_HungerEstimates!AA:AA,CAFB_HungerEstimates!AA:AA,,0)</f>
        <v>110789.28</v>
      </c>
      <c r="K158">
        <f>_xlfn.XLOOKUP(Data[[#This Row],[F15_DISTRIB]],CAFB_HungerEstimates!AC:AC,CAFB_HungerEstimates!AC:AC,,0)</f>
        <v>13759.500687</v>
      </c>
      <c r="L158">
        <f>_xlfn.XLOOKUP(Data[[#This Row],[F15_LB_UNME]],CAFB_HungerEstimates!AB:AB,CAFB_HungerEstimates!AB:AB,,0)</f>
        <v>97029.779313000006</v>
      </c>
      <c r="M158" s="6">
        <f t="shared" si="10"/>
        <v>0.12419523519784585</v>
      </c>
      <c r="N158" s="8">
        <f t="shared" si="11"/>
        <v>183.91900060845239</v>
      </c>
      <c r="O158" s="2" t="str">
        <f>IFERROR(_xlfn.XLOOKUP(Data[[#This Row],[STATEFP10]],StateMap[Code],StateMap[State],,0),"UNK")</f>
        <v>MD</v>
      </c>
      <c r="P158" t="str">
        <f>IF(CalcsTable[[#This Row],[State (Label)]]="MD","Maryland",IF(CalcsTable[[#This Row],[State (Label)]]="DC","District of Columbia","Virginia"))</f>
        <v>Maryland</v>
      </c>
    </row>
    <row r="159" spans="1:16" x14ac:dyDescent="0.25">
      <c r="A159">
        <f>_xlfn.XLOOKUP(Data[[#This Row],[GEOID10]],CAFB_HungerEstimates!D:D,CAFB_HungerEstimates!D:D,,0)</f>
        <v>24033807410</v>
      </c>
      <c r="B159">
        <f>_xlfn.XLOOKUP(Data[[#This Row],[STATEFP10]],CAFB_HungerEstimates!A:A,CAFB_HungerEstimates!A:A,,0)</f>
        <v>24</v>
      </c>
      <c r="C159">
        <f>_xlfn.XLOOKUP(Data[[#This Row],[F14_FI_RATE]],CAFB_HungerEstimates!AJ:AJ,CAFB_HungerEstimates!AJ:AJ,,0)</f>
        <v>18.2</v>
      </c>
      <c r="D159">
        <f>_xlfn.XLOOKUP(Data[[#This Row],[F14_DISTRIB]],CAFB_HungerEstimates!AL:AL,CAFB_HungerEstimates!AL:AL,,0)</f>
        <v>53368.79</v>
      </c>
      <c r="E159">
        <f>_xlfn.XLOOKUP(Data[[#This Row],[F14_LB_UNME]],CAFB_HungerEstimates!AK:AK,CAFB_HungerEstimates!AK:AK,,0)</f>
        <v>99931.633038999993</v>
      </c>
      <c r="F159">
        <f t="shared" si="8"/>
        <v>153300.42303899999</v>
      </c>
      <c r="G159" s="6">
        <f t="shared" si="9"/>
        <v>0.34813204648771812</v>
      </c>
      <c r="H159">
        <f>_xlfn.XLOOKUP(Data[[#This Row],[F15_FI_RATE]],CAFB_HungerEstimates!Y:Y,CAFB_HungerEstimates!Y:Y,,0)</f>
        <v>0.17199999999999999</v>
      </c>
      <c r="I159">
        <f>_xlfn.XLOOKUP(Data[[#This Row],[F15_FI_POP]],CAFB_HungerEstimates!Z:Z,CAFB_HungerEstimates!Z:Z,,0)</f>
        <v>745.79200000000003</v>
      </c>
      <c r="J159">
        <f>_xlfn.XLOOKUP(Data[[#This Row],[F15_LB_NEED]],CAFB_HungerEstimates!AA:AA,CAFB_HungerEstimates!AA:AA,,0)</f>
        <v>156616.32000000001</v>
      </c>
      <c r="K159">
        <f>_xlfn.XLOOKUP(Data[[#This Row],[F15_DISTRIB]],CAFB_HungerEstimates!AC:AC,CAFB_HungerEstimates!AC:AC,,0)</f>
        <v>44328.958272999997</v>
      </c>
      <c r="L159">
        <f>_xlfn.XLOOKUP(Data[[#This Row],[F15_LB_UNME]],CAFB_HungerEstimates!AB:AB,CAFB_HungerEstimates!AB:AB,,0)</f>
        <v>112287.361727</v>
      </c>
      <c r="M159" s="6">
        <f t="shared" si="10"/>
        <v>0.28304175626780143</v>
      </c>
      <c r="N159" s="8">
        <f t="shared" si="11"/>
        <v>150.56123118376169</v>
      </c>
      <c r="O159" s="2" t="str">
        <f>IFERROR(_xlfn.XLOOKUP(Data[[#This Row],[STATEFP10]],StateMap[Code],StateMap[State],,0),"UNK")</f>
        <v>MD</v>
      </c>
      <c r="P159" t="str">
        <f>IF(CalcsTable[[#This Row],[State (Label)]]="MD","Maryland",IF(CalcsTable[[#This Row],[State (Label)]]="DC","District of Columbia","Virginia"))</f>
        <v>Maryland</v>
      </c>
    </row>
    <row r="160" spans="1:16" x14ac:dyDescent="0.25">
      <c r="A160">
        <f>_xlfn.XLOOKUP(Data[[#This Row],[GEOID10]],CAFB_HungerEstimates!D:D,CAFB_HungerEstimates!D:D,,0)</f>
        <v>51059480402</v>
      </c>
      <c r="B160">
        <f>_xlfn.XLOOKUP(Data[[#This Row],[STATEFP10]],CAFB_HungerEstimates!A:A,CAFB_HungerEstimates!A:A,,0)</f>
        <v>51</v>
      </c>
      <c r="C160">
        <f>_xlfn.XLOOKUP(Data[[#This Row],[F14_FI_RATE]],CAFB_HungerEstimates!AJ:AJ,CAFB_HungerEstimates!AJ:AJ,,0)</f>
        <v>0.1</v>
      </c>
      <c r="D160">
        <f>_xlfn.XLOOKUP(Data[[#This Row],[F14_DISTRIB]],CAFB_HungerEstimates!AL:AL,CAFB_HungerEstimates!AL:AL,,0)</f>
        <v>204.23</v>
      </c>
      <c r="E160">
        <f>_xlfn.XLOOKUP(Data[[#This Row],[F14_LB_UNME]],CAFB_HungerEstimates!AK:AK,CAFB_HungerEstimates!AK:AK,,0)</f>
        <v>1218.7330300000001</v>
      </c>
      <c r="F160">
        <f t="shared" si="8"/>
        <v>1422.9630300000001</v>
      </c>
      <c r="G160" s="6">
        <f t="shared" si="9"/>
        <v>0.14352445966217406</v>
      </c>
      <c r="H160">
        <f>_xlfn.XLOOKUP(Data[[#This Row],[F15_FI_RATE]],CAFB_HungerEstimates!Y:Y,CAFB_HungerEstimates!Y:Y,,0)</f>
        <v>0</v>
      </c>
      <c r="I160">
        <f>_xlfn.XLOOKUP(Data[[#This Row],[F15_FI_POP]],CAFB_HungerEstimates!Z:Z,CAFB_HungerEstimates!Z:Z,,0)</f>
        <v>0</v>
      </c>
      <c r="J160">
        <f>_xlfn.XLOOKUP(Data[[#This Row],[F15_LB_NEED]],CAFB_HungerEstimates!AA:AA,CAFB_HungerEstimates!AA:AA,,0)</f>
        <v>0</v>
      </c>
      <c r="K160">
        <f>_xlfn.XLOOKUP(Data[[#This Row],[F15_DISTRIB]],CAFB_HungerEstimates!AC:AC,CAFB_HungerEstimates!AC:AC,,0)</f>
        <v>0</v>
      </c>
      <c r="L160">
        <f>_xlfn.XLOOKUP(Data[[#This Row],[F15_LB_UNME]],CAFB_HungerEstimates!AB:AB,CAFB_HungerEstimates!AB:AB,,0)</f>
        <v>0</v>
      </c>
      <c r="M160" s="6">
        <f t="shared" si="10"/>
        <v>0</v>
      </c>
      <c r="N160" s="8">
        <f t="shared" si="11"/>
        <v>0</v>
      </c>
      <c r="O160" s="2" t="str">
        <f>IFERROR(_xlfn.XLOOKUP(Data[[#This Row],[STATEFP10]],StateMap[Code],StateMap[State],,0),"UNK")</f>
        <v>VA</v>
      </c>
      <c r="P160" t="str">
        <f>IF(CalcsTable[[#This Row],[State (Label)]]="MD","Maryland",IF(CalcsTable[[#This Row],[State (Label)]]="DC","District of Columbia","Virginia"))</f>
        <v>Virginia</v>
      </c>
    </row>
    <row r="161" spans="1:16" x14ac:dyDescent="0.25">
      <c r="A161">
        <f>_xlfn.XLOOKUP(Data[[#This Row],[GEOID10]],CAFB_HungerEstimates!D:D,CAFB_HungerEstimates!D:D,,0)</f>
        <v>24031703601</v>
      </c>
      <c r="B161">
        <f>_xlfn.XLOOKUP(Data[[#This Row],[STATEFP10]],CAFB_HungerEstimates!A:A,CAFB_HungerEstimates!A:A,,0)</f>
        <v>24</v>
      </c>
      <c r="C161">
        <f>_xlfn.XLOOKUP(Data[[#This Row],[F14_FI_RATE]],CAFB_HungerEstimates!AJ:AJ,CAFB_HungerEstimates!AJ:AJ,,0)</f>
        <v>6.7</v>
      </c>
      <c r="D161">
        <f>_xlfn.XLOOKUP(Data[[#This Row],[F14_DISTRIB]],CAFB_HungerEstimates!AL:AL,CAFB_HungerEstimates!AL:AL,,0)</f>
        <v>13337.54</v>
      </c>
      <c r="E161">
        <f>_xlfn.XLOOKUP(Data[[#This Row],[F14_LB_UNME]],CAFB_HungerEstimates!AK:AK,CAFB_HungerEstimates!AK:AK,,0)</f>
        <v>51637.720068000002</v>
      </c>
      <c r="F161">
        <f t="shared" si="8"/>
        <v>64975.260068000003</v>
      </c>
      <c r="G161" s="6">
        <f t="shared" si="9"/>
        <v>0.20527105218265487</v>
      </c>
      <c r="H161">
        <f>_xlfn.XLOOKUP(Data[[#This Row],[F15_FI_RATE]],CAFB_HungerEstimates!Y:Y,CAFB_HungerEstimates!Y:Y,,0)</f>
        <v>5.8999999999999997E-2</v>
      </c>
      <c r="I161">
        <f>_xlfn.XLOOKUP(Data[[#This Row],[F15_FI_POP]],CAFB_HungerEstimates!Z:Z,CAFB_HungerEstimates!Z:Z,,0)</f>
        <v>272.26199000000003</v>
      </c>
      <c r="J161">
        <f>_xlfn.XLOOKUP(Data[[#This Row],[F15_LB_NEED]],CAFB_HungerEstimates!AA:AA,CAFB_HungerEstimates!AA:AA,,0)</f>
        <v>57175.017899999999</v>
      </c>
      <c r="K161">
        <f>_xlfn.XLOOKUP(Data[[#This Row],[F15_DISTRIB]],CAFB_HungerEstimates!AC:AC,CAFB_HungerEstimates!AC:AC,,0)</f>
        <v>14645.252813999999</v>
      </c>
      <c r="L161">
        <f>_xlfn.XLOOKUP(Data[[#This Row],[F15_LB_UNME]],CAFB_HungerEstimates!AB:AB,CAFB_HungerEstimates!AB:AB,,0)</f>
        <v>42529.765085999999</v>
      </c>
      <c r="M161" s="6">
        <f t="shared" si="10"/>
        <v>0.25614776089121261</v>
      </c>
      <c r="N161" s="8">
        <f t="shared" si="11"/>
        <v>156.20897021284534</v>
      </c>
      <c r="O161" s="2" t="str">
        <f>IFERROR(_xlfn.XLOOKUP(Data[[#This Row],[STATEFP10]],StateMap[Code],StateMap[State],,0),"UNK")</f>
        <v>MD</v>
      </c>
      <c r="P161" t="str">
        <f>IF(CalcsTable[[#This Row],[State (Label)]]="MD","Maryland",IF(CalcsTable[[#This Row],[State (Label)]]="DC","District of Columbia","Virginia"))</f>
        <v>Maryland</v>
      </c>
    </row>
    <row r="162" spans="1:16" x14ac:dyDescent="0.25">
      <c r="A162">
        <f>_xlfn.XLOOKUP(Data[[#This Row],[GEOID10]],CAFB_HungerEstimates!D:D,CAFB_HungerEstimates!D:D,,0)</f>
        <v>24033807405</v>
      </c>
      <c r="B162">
        <f>_xlfn.XLOOKUP(Data[[#This Row],[STATEFP10]],CAFB_HungerEstimates!A:A,CAFB_HungerEstimates!A:A,,0)</f>
        <v>24</v>
      </c>
      <c r="C162">
        <f>_xlfn.XLOOKUP(Data[[#This Row],[F14_FI_RATE]],CAFB_HungerEstimates!AJ:AJ,CAFB_HungerEstimates!AJ:AJ,,0)</f>
        <v>11.1</v>
      </c>
      <c r="D162">
        <f>_xlfn.XLOOKUP(Data[[#This Row],[F14_DISTRIB]],CAFB_HungerEstimates!AL:AL,CAFB_HungerEstimates!AL:AL,,0)</f>
        <v>38076.519999999997</v>
      </c>
      <c r="E162">
        <f>_xlfn.XLOOKUP(Data[[#This Row],[F14_LB_UNME]],CAFB_HungerEstimates!AK:AK,CAFB_HungerEstimates!AK:AK,,0)</f>
        <v>92296.309993000003</v>
      </c>
      <c r="F162">
        <f t="shared" si="8"/>
        <v>130372.82999299999</v>
      </c>
      <c r="G162" s="6">
        <f t="shared" si="9"/>
        <v>0.29205870580583709</v>
      </c>
      <c r="H162">
        <f>_xlfn.XLOOKUP(Data[[#This Row],[F15_FI_RATE]],CAFB_HungerEstimates!Y:Y,CAFB_HungerEstimates!Y:Y,,0)</f>
        <v>0.121</v>
      </c>
      <c r="I162">
        <f>_xlfn.XLOOKUP(Data[[#This Row],[F15_FI_POP]],CAFB_HungerEstimates!Z:Z,CAFB_HungerEstimates!Z:Z,,0)</f>
        <v>693.69299999999998</v>
      </c>
      <c r="J162">
        <f>_xlfn.XLOOKUP(Data[[#This Row],[F15_LB_NEED]],CAFB_HungerEstimates!AA:AA,CAFB_HungerEstimates!AA:AA,,0)</f>
        <v>145675.53</v>
      </c>
      <c r="K162">
        <f>_xlfn.XLOOKUP(Data[[#This Row],[F15_DISTRIB]],CAFB_HungerEstimates!AC:AC,CAFB_HungerEstimates!AC:AC,,0)</f>
        <v>36552.175519999997</v>
      </c>
      <c r="L162">
        <f>_xlfn.XLOOKUP(Data[[#This Row],[F15_LB_UNME]],CAFB_HungerEstimates!AB:AB,CAFB_HungerEstimates!AB:AB,,0)</f>
        <v>109123.35447999999</v>
      </c>
      <c r="M162" s="6">
        <f t="shared" si="10"/>
        <v>0.25091499938253181</v>
      </c>
      <c r="N162" s="8">
        <f t="shared" si="11"/>
        <v>157.30785012966831</v>
      </c>
      <c r="O162" s="2" t="str">
        <f>IFERROR(_xlfn.XLOOKUP(Data[[#This Row],[STATEFP10]],StateMap[Code],StateMap[State],,0),"UNK")</f>
        <v>MD</v>
      </c>
      <c r="P162" t="str">
        <f>IF(CalcsTable[[#This Row],[State (Label)]]="MD","Maryland",IF(CalcsTable[[#This Row],[State (Label)]]="DC","District of Columbia","Virginia"))</f>
        <v>Maryland</v>
      </c>
    </row>
    <row r="163" spans="1:16" x14ac:dyDescent="0.25">
      <c r="A163">
        <f>_xlfn.XLOOKUP(Data[[#This Row],[GEOID10]],CAFB_HungerEstimates!D:D,CAFB_HungerEstimates!D:D,,0)</f>
        <v>24031701508</v>
      </c>
      <c r="B163">
        <f>_xlfn.XLOOKUP(Data[[#This Row],[STATEFP10]],CAFB_HungerEstimates!A:A,CAFB_HungerEstimates!A:A,,0)</f>
        <v>24</v>
      </c>
      <c r="C163">
        <f>_xlfn.XLOOKUP(Data[[#This Row],[F14_FI_RATE]],CAFB_HungerEstimates!AJ:AJ,CAFB_HungerEstimates!AJ:AJ,,0)</f>
        <v>23.1</v>
      </c>
      <c r="D163">
        <f>_xlfn.XLOOKUP(Data[[#This Row],[F14_DISTRIB]],CAFB_HungerEstimates!AL:AL,CAFB_HungerEstimates!AL:AL,,0)</f>
        <v>55428.01</v>
      </c>
      <c r="E163">
        <f>_xlfn.XLOOKUP(Data[[#This Row],[F14_LB_UNME]],CAFB_HungerEstimates!AK:AK,CAFB_HungerEstimates!AK:AK,,0)</f>
        <v>128424.88772100001</v>
      </c>
      <c r="F163">
        <f t="shared" si="8"/>
        <v>183852.89772100002</v>
      </c>
      <c r="G163" s="6">
        <f t="shared" si="9"/>
        <v>0.30148020883583232</v>
      </c>
      <c r="H163">
        <f>_xlfn.XLOOKUP(Data[[#This Row],[F15_FI_RATE]],CAFB_HungerEstimates!Y:Y,CAFB_HungerEstimates!Y:Y,,0)</f>
        <v>0.224</v>
      </c>
      <c r="I163">
        <f>_xlfn.XLOOKUP(Data[[#This Row],[F15_FI_POP]],CAFB_HungerEstimates!Z:Z,CAFB_HungerEstimates!Z:Z,,0)</f>
        <v>838.65599999999995</v>
      </c>
      <c r="J163">
        <f>_xlfn.XLOOKUP(Data[[#This Row],[F15_LB_NEED]],CAFB_HungerEstimates!AA:AA,CAFB_HungerEstimates!AA:AA,,0)</f>
        <v>176117.76000000001</v>
      </c>
      <c r="K163">
        <f>_xlfn.XLOOKUP(Data[[#This Row],[F15_DISTRIB]],CAFB_HungerEstimates!AC:AC,CAFB_HungerEstimates!AC:AC,,0)</f>
        <v>70194.055248000004</v>
      </c>
      <c r="L163">
        <f>_xlfn.XLOOKUP(Data[[#This Row],[F15_LB_UNME]],CAFB_HungerEstimates!AB:AB,CAFB_HungerEstimates!AB:AB,,0)</f>
        <v>105923.70475200001</v>
      </c>
      <c r="M163" s="6">
        <f t="shared" si="10"/>
        <v>0.3985631843602826</v>
      </c>
      <c r="N163" s="8">
        <f t="shared" si="11"/>
        <v>126.30173128434068</v>
      </c>
      <c r="O163" s="2" t="str">
        <f>IFERROR(_xlfn.XLOOKUP(Data[[#This Row],[STATEFP10]],StateMap[Code],StateMap[State],,0),"UNK")</f>
        <v>MD</v>
      </c>
      <c r="P163" t="str">
        <f>IF(CalcsTable[[#This Row],[State (Label)]]="MD","Maryland",IF(CalcsTable[[#This Row],[State (Label)]]="DC","District of Columbia","Virginia"))</f>
        <v>Maryland</v>
      </c>
    </row>
    <row r="164" spans="1:16" x14ac:dyDescent="0.25">
      <c r="A164">
        <f>_xlfn.XLOOKUP(Data[[#This Row],[GEOID10]],CAFB_HungerEstimates!D:D,CAFB_HungerEstimates!D:D,,0)</f>
        <v>24033807409</v>
      </c>
      <c r="B164">
        <f>_xlfn.XLOOKUP(Data[[#This Row],[STATEFP10]],CAFB_HungerEstimates!A:A,CAFB_HungerEstimates!A:A,,0)</f>
        <v>24</v>
      </c>
      <c r="C164">
        <f>_xlfn.XLOOKUP(Data[[#This Row],[F14_FI_RATE]],CAFB_HungerEstimates!AJ:AJ,CAFB_HungerEstimates!AJ:AJ,,0)</f>
        <v>19.399999999999999</v>
      </c>
      <c r="D164">
        <f>_xlfn.XLOOKUP(Data[[#This Row],[F14_DISTRIB]],CAFB_HungerEstimates!AL:AL,CAFB_HungerEstimates!AL:AL,,0)</f>
        <v>56594.09</v>
      </c>
      <c r="E164">
        <f>_xlfn.XLOOKUP(Data[[#This Row],[F14_LB_UNME]],CAFB_HungerEstimates!AK:AK,CAFB_HungerEstimates!AK:AK,,0)</f>
        <v>102536.348868</v>
      </c>
      <c r="F164">
        <f t="shared" si="8"/>
        <v>159130.438868</v>
      </c>
      <c r="G164" s="6">
        <f t="shared" si="9"/>
        <v>0.35564591163445014</v>
      </c>
      <c r="H164">
        <f>_xlfn.XLOOKUP(Data[[#This Row],[F15_FI_RATE]],CAFB_HungerEstimates!Y:Y,CAFB_HungerEstimates!Y:Y,,0)</f>
        <v>0.183</v>
      </c>
      <c r="I164">
        <f>_xlfn.XLOOKUP(Data[[#This Row],[F15_FI_POP]],CAFB_HungerEstimates!Z:Z,CAFB_HungerEstimates!Z:Z,,0)</f>
        <v>730.71954900000003</v>
      </c>
      <c r="J164">
        <f>_xlfn.XLOOKUP(Data[[#This Row],[F15_LB_NEED]],CAFB_HungerEstimates!AA:AA,CAFB_HungerEstimates!AA:AA,,0)</f>
        <v>153451.10529000001</v>
      </c>
      <c r="K164">
        <f>_xlfn.XLOOKUP(Data[[#This Row],[F15_DISTRIB]],CAFB_HungerEstimates!AC:AC,CAFB_HungerEstimates!AC:AC,,0)</f>
        <v>42168.966967</v>
      </c>
      <c r="L164">
        <f>_xlfn.XLOOKUP(Data[[#This Row],[F15_LB_UNME]],CAFB_HungerEstimates!AB:AB,CAFB_HungerEstimates!AB:AB,,0)</f>
        <v>111282.13832300001</v>
      </c>
      <c r="M164" s="6">
        <f t="shared" si="10"/>
        <v>0.27480393111086987</v>
      </c>
      <c r="N164" s="8">
        <f t="shared" si="11"/>
        <v>152.29117446671734</v>
      </c>
      <c r="O164" s="2" t="str">
        <f>IFERROR(_xlfn.XLOOKUP(Data[[#This Row],[STATEFP10]],StateMap[Code],StateMap[State],,0),"UNK")</f>
        <v>MD</v>
      </c>
      <c r="P164" t="str">
        <f>IF(CalcsTable[[#This Row],[State (Label)]]="MD","Maryland",IF(CalcsTable[[#This Row],[State (Label)]]="DC","District of Columbia","Virginia"))</f>
        <v>Maryland</v>
      </c>
    </row>
    <row r="165" spans="1:16" x14ac:dyDescent="0.25">
      <c r="A165">
        <f>_xlfn.XLOOKUP(Data[[#This Row],[GEOID10]],CAFB_HungerEstimates!D:D,CAFB_HungerEstimates!D:D,,0)</f>
        <v>24031706011</v>
      </c>
      <c r="B165">
        <f>_xlfn.XLOOKUP(Data[[#This Row],[STATEFP10]],CAFB_HungerEstimates!A:A,CAFB_HungerEstimates!A:A,,0)</f>
        <v>24</v>
      </c>
      <c r="C165">
        <f>_xlfn.XLOOKUP(Data[[#This Row],[F14_FI_RATE]],CAFB_HungerEstimates!AJ:AJ,CAFB_HungerEstimates!AJ:AJ,,0)</f>
        <v>2.8</v>
      </c>
      <c r="D165">
        <f>_xlfn.XLOOKUP(Data[[#This Row],[F14_DISTRIB]],CAFB_HungerEstimates!AL:AL,CAFB_HungerEstimates!AL:AL,,0)</f>
        <v>4264.8999999999996</v>
      </c>
      <c r="E165">
        <f>_xlfn.XLOOKUP(Data[[#This Row],[F14_LB_UNME]],CAFB_HungerEstimates!AK:AK,CAFB_HungerEstimates!AK:AK,,0)</f>
        <v>26569.819865000001</v>
      </c>
      <c r="F165">
        <f t="shared" si="8"/>
        <v>30834.719864999999</v>
      </c>
      <c r="G165" s="6">
        <f t="shared" si="9"/>
        <v>0.13831486125615883</v>
      </c>
      <c r="H165">
        <f>_xlfn.XLOOKUP(Data[[#This Row],[F15_FI_RATE]],CAFB_HungerEstimates!Y:Y,CAFB_HungerEstimates!Y:Y,,0)</f>
        <v>3.3000000000000002E-2</v>
      </c>
      <c r="I165">
        <f>_xlfn.XLOOKUP(Data[[#This Row],[F15_FI_POP]],CAFB_HungerEstimates!Z:Z,CAFB_HungerEstimates!Z:Z,,0)</f>
        <v>174.702</v>
      </c>
      <c r="J165">
        <f>_xlfn.XLOOKUP(Data[[#This Row],[F15_LB_NEED]],CAFB_HungerEstimates!AA:AA,CAFB_HungerEstimates!AA:AA,,0)</f>
        <v>36687.42</v>
      </c>
      <c r="K165">
        <f>_xlfn.XLOOKUP(Data[[#This Row],[F15_DISTRIB]],CAFB_HungerEstimates!AC:AC,CAFB_HungerEstimates!AC:AC,,0)</f>
        <v>593.93405700000005</v>
      </c>
      <c r="L165">
        <f>_xlfn.XLOOKUP(Data[[#This Row],[F15_LB_UNME]],CAFB_HungerEstimates!AB:AB,CAFB_HungerEstimates!AB:AB,,0)</f>
        <v>36093.485943</v>
      </c>
      <c r="M165" s="6">
        <f t="shared" si="10"/>
        <v>1.6189038558721221E-2</v>
      </c>
      <c r="N165" s="8">
        <f t="shared" si="11"/>
        <v>206.60030190266855</v>
      </c>
      <c r="O165" s="2" t="str">
        <f>IFERROR(_xlfn.XLOOKUP(Data[[#This Row],[STATEFP10]],StateMap[Code],StateMap[State],,0),"UNK")</f>
        <v>MD</v>
      </c>
      <c r="P165" t="str">
        <f>IF(CalcsTable[[#This Row],[State (Label)]]="MD","Maryland",IF(CalcsTable[[#This Row],[State (Label)]]="DC","District of Columbia","Virginia"))</f>
        <v>Maryland</v>
      </c>
    </row>
    <row r="166" spans="1:16" x14ac:dyDescent="0.25">
      <c r="A166">
        <f>_xlfn.XLOOKUP(Data[[#This Row],[GEOID10]],CAFB_HungerEstimates!D:D,CAFB_HungerEstimates!D:D,,0)</f>
        <v>24031703502</v>
      </c>
      <c r="B166">
        <f>_xlfn.XLOOKUP(Data[[#This Row],[STATEFP10]],CAFB_HungerEstimates!A:A,CAFB_HungerEstimates!A:A,,0)</f>
        <v>24</v>
      </c>
      <c r="C166">
        <f>_xlfn.XLOOKUP(Data[[#This Row],[F14_FI_RATE]],CAFB_HungerEstimates!AJ:AJ,CAFB_HungerEstimates!AJ:AJ,,0)</f>
        <v>14.7</v>
      </c>
      <c r="D166">
        <f>_xlfn.XLOOKUP(Data[[#This Row],[F14_DISTRIB]],CAFB_HungerEstimates!AL:AL,CAFB_HungerEstimates!AL:AL,,0)</f>
        <v>15757.57</v>
      </c>
      <c r="E166">
        <f>_xlfn.XLOOKUP(Data[[#This Row],[F14_LB_UNME]],CAFB_HungerEstimates!AK:AK,CAFB_HungerEstimates!AK:AK,,0)</f>
        <v>87626.063538000002</v>
      </c>
      <c r="F166">
        <f t="shared" si="8"/>
        <v>103383.63353799999</v>
      </c>
      <c r="G166" s="6">
        <f t="shared" si="9"/>
        <v>0.15241841924822752</v>
      </c>
      <c r="H166">
        <f>_xlfn.XLOOKUP(Data[[#This Row],[F15_FI_RATE]],CAFB_HungerEstimates!Y:Y,CAFB_HungerEstimates!Y:Y,,0)</f>
        <v>9.8000000000000004E-2</v>
      </c>
      <c r="I166">
        <f>_xlfn.XLOOKUP(Data[[#This Row],[F15_FI_POP]],CAFB_HungerEstimates!Z:Z,CAFB_HungerEstimates!Z:Z,,0)</f>
        <v>310.072</v>
      </c>
      <c r="J166">
        <f>_xlfn.XLOOKUP(Data[[#This Row],[F15_LB_NEED]],CAFB_HungerEstimates!AA:AA,CAFB_HungerEstimates!AA:AA,,0)</f>
        <v>65115.12</v>
      </c>
      <c r="K166">
        <f>_xlfn.XLOOKUP(Data[[#This Row],[F15_DISTRIB]],CAFB_HungerEstimates!AC:AC,CAFB_HungerEstimates!AC:AC,,0)</f>
        <v>15798.048459</v>
      </c>
      <c r="L166">
        <f>_xlfn.XLOOKUP(Data[[#This Row],[F15_LB_UNME]],CAFB_HungerEstimates!AB:AB,CAFB_HungerEstimates!AB:AB,,0)</f>
        <v>49317.071540999998</v>
      </c>
      <c r="M166" s="6">
        <f t="shared" si="10"/>
        <v>0.24261720563518888</v>
      </c>
      <c r="N166" s="8">
        <f t="shared" si="11"/>
        <v>159.05038681661031</v>
      </c>
      <c r="O166" s="2" t="str">
        <f>IFERROR(_xlfn.XLOOKUP(Data[[#This Row],[STATEFP10]],StateMap[Code],StateMap[State],,0),"UNK")</f>
        <v>MD</v>
      </c>
      <c r="P166" t="str">
        <f>IF(CalcsTable[[#This Row],[State (Label)]]="MD","Maryland",IF(CalcsTable[[#This Row],[State (Label)]]="DC","District of Columbia","Virginia"))</f>
        <v>Maryland</v>
      </c>
    </row>
    <row r="167" spans="1:16" x14ac:dyDescent="0.25">
      <c r="A167">
        <f>_xlfn.XLOOKUP(Data[[#This Row],[GEOID10]],CAFB_HungerEstimates!D:D,CAFB_HungerEstimates!D:D,,0)</f>
        <v>24031703209</v>
      </c>
      <c r="B167">
        <f>_xlfn.XLOOKUP(Data[[#This Row],[STATEFP10]],CAFB_HungerEstimates!A:A,CAFB_HungerEstimates!A:A,,0)</f>
        <v>24</v>
      </c>
      <c r="C167">
        <f>_xlfn.XLOOKUP(Data[[#This Row],[F14_FI_RATE]],CAFB_HungerEstimates!AJ:AJ,CAFB_HungerEstimates!AJ:AJ,,0)</f>
        <v>16.100000000000001</v>
      </c>
      <c r="D167">
        <f>_xlfn.XLOOKUP(Data[[#This Row],[F14_DISTRIB]],CAFB_HungerEstimates!AL:AL,CAFB_HungerEstimates!AL:AL,,0)</f>
        <v>46663.3</v>
      </c>
      <c r="E167">
        <f>_xlfn.XLOOKUP(Data[[#This Row],[F14_LB_UNME]],CAFB_HungerEstimates!AK:AK,CAFB_HungerEstimates!AK:AK,,0)</f>
        <v>143517.94703899999</v>
      </c>
      <c r="F167">
        <f t="shared" si="8"/>
        <v>190181.24703899998</v>
      </c>
      <c r="G167" s="6">
        <f t="shared" si="9"/>
        <v>0.24536225693393882</v>
      </c>
      <c r="H167">
        <f>_xlfn.XLOOKUP(Data[[#This Row],[F15_FI_RATE]],CAFB_HungerEstimates!Y:Y,CAFB_HungerEstimates!Y:Y,,0)</f>
        <v>0.156</v>
      </c>
      <c r="I167">
        <f>_xlfn.XLOOKUP(Data[[#This Row],[F15_FI_POP]],CAFB_HungerEstimates!Z:Z,CAFB_HungerEstimates!Z:Z,,0)</f>
        <v>895.94715599999995</v>
      </c>
      <c r="J167">
        <f>_xlfn.XLOOKUP(Data[[#This Row],[F15_LB_NEED]],CAFB_HungerEstimates!AA:AA,CAFB_HungerEstimates!AA:AA,,0)</f>
        <v>188148.90276</v>
      </c>
      <c r="K167">
        <f>_xlfn.XLOOKUP(Data[[#This Row],[F15_DISTRIB]],CAFB_HungerEstimates!AC:AC,CAFB_HungerEstimates!AC:AC,,0)</f>
        <v>66167.794252000007</v>
      </c>
      <c r="L167">
        <f>_xlfn.XLOOKUP(Data[[#This Row],[F15_LB_UNME]],CAFB_HungerEstimates!AB:AB,CAFB_HungerEstimates!AB:AB,,0)</f>
        <v>121981.108508</v>
      </c>
      <c r="M167" s="6">
        <f t="shared" si="10"/>
        <v>0.35167781093256062</v>
      </c>
      <c r="N167" s="8">
        <f t="shared" si="11"/>
        <v>136.14765970416229</v>
      </c>
      <c r="O167" s="2" t="str">
        <f>IFERROR(_xlfn.XLOOKUP(Data[[#This Row],[STATEFP10]],StateMap[Code],StateMap[State],,0),"UNK")</f>
        <v>MD</v>
      </c>
      <c r="P167" t="str">
        <f>IF(CalcsTable[[#This Row],[State (Label)]]="MD","Maryland",IF(CalcsTable[[#This Row],[State (Label)]]="DC","District of Columbia","Virginia"))</f>
        <v>Maryland</v>
      </c>
    </row>
    <row r="168" spans="1:16" x14ac:dyDescent="0.25">
      <c r="A168">
        <f>_xlfn.XLOOKUP(Data[[#This Row],[GEOID10]],CAFB_HungerEstimates!D:D,CAFB_HungerEstimates!D:D,,0)</f>
        <v>24031701202</v>
      </c>
      <c r="B168">
        <f>_xlfn.XLOOKUP(Data[[#This Row],[STATEFP10]],CAFB_HungerEstimates!A:A,CAFB_HungerEstimates!A:A,,0)</f>
        <v>24</v>
      </c>
      <c r="C168">
        <f>_xlfn.XLOOKUP(Data[[#This Row],[F14_FI_RATE]],CAFB_HungerEstimates!AJ:AJ,CAFB_HungerEstimates!AJ:AJ,,0)</f>
        <v>3.6</v>
      </c>
      <c r="D168">
        <f>_xlfn.XLOOKUP(Data[[#This Row],[F14_DISTRIB]],CAFB_HungerEstimates!AL:AL,CAFB_HungerEstimates!AL:AL,,0)</f>
        <v>2496.5700000000002</v>
      </c>
      <c r="E168">
        <f>_xlfn.XLOOKUP(Data[[#This Row],[F14_LB_UNME]],CAFB_HungerEstimates!AK:AK,CAFB_HungerEstimates!AK:AK,,0)</f>
        <v>17749.107674999999</v>
      </c>
      <c r="F168">
        <f t="shared" si="8"/>
        <v>20245.677674999999</v>
      </c>
      <c r="G168" s="6">
        <f t="shared" si="9"/>
        <v>0.1233137284943958</v>
      </c>
      <c r="H168">
        <f>_xlfn.XLOOKUP(Data[[#This Row],[F15_FI_RATE]],CAFB_HungerEstimates!Y:Y,CAFB_HungerEstimates!Y:Y,,0)</f>
        <v>3.2000000000000001E-2</v>
      </c>
      <c r="I168">
        <f>_xlfn.XLOOKUP(Data[[#This Row],[F15_FI_POP]],CAFB_HungerEstimates!Z:Z,CAFB_HungerEstimates!Z:Z,,0)</f>
        <v>86.857056</v>
      </c>
      <c r="J168">
        <f>_xlfn.XLOOKUP(Data[[#This Row],[F15_LB_NEED]],CAFB_HungerEstimates!AA:AA,CAFB_HungerEstimates!AA:AA,,0)</f>
        <v>18239.981759999999</v>
      </c>
      <c r="K168">
        <f>_xlfn.XLOOKUP(Data[[#This Row],[F15_DISTRIB]],CAFB_HungerEstimates!AC:AC,CAFB_HungerEstimates!AC:AC,,0)</f>
        <v>3538.9051549999999</v>
      </c>
      <c r="L168">
        <f>_xlfn.XLOOKUP(Data[[#This Row],[F15_LB_UNME]],CAFB_HungerEstimates!AB:AB,CAFB_HungerEstimates!AB:AB,,0)</f>
        <v>14701.076605</v>
      </c>
      <c r="M168" s="6">
        <f t="shared" si="10"/>
        <v>0.19401911699060823</v>
      </c>
      <c r="N168" s="8">
        <f t="shared" si="11"/>
        <v>169.25598543197228</v>
      </c>
      <c r="O168" s="2" t="str">
        <f>IFERROR(_xlfn.XLOOKUP(Data[[#This Row],[STATEFP10]],StateMap[Code],StateMap[State],,0),"UNK")</f>
        <v>MD</v>
      </c>
      <c r="P168" t="str">
        <f>IF(CalcsTable[[#This Row],[State (Label)]]="MD","Maryland",IF(CalcsTable[[#This Row],[State (Label)]]="DC","District of Columbia","Virginia"))</f>
        <v>Maryland</v>
      </c>
    </row>
    <row r="169" spans="1:16" x14ac:dyDescent="0.25">
      <c r="A169">
        <f>_xlfn.XLOOKUP(Data[[#This Row],[GEOID10]],CAFB_HungerEstimates!D:D,CAFB_HungerEstimates!D:D,,0)</f>
        <v>24031701509</v>
      </c>
      <c r="B169">
        <f>_xlfn.XLOOKUP(Data[[#This Row],[STATEFP10]],CAFB_HungerEstimates!A:A,CAFB_HungerEstimates!A:A,,0)</f>
        <v>24</v>
      </c>
      <c r="C169">
        <f>_xlfn.XLOOKUP(Data[[#This Row],[F14_FI_RATE]],CAFB_HungerEstimates!AJ:AJ,CAFB_HungerEstimates!AJ:AJ,,0)</f>
        <v>21.7</v>
      </c>
      <c r="D169">
        <f>_xlfn.XLOOKUP(Data[[#This Row],[F14_DISTRIB]],CAFB_HungerEstimates!AL:AL,CAFB_HungerEstimates!AL:AL,,0)</f>
        <v>81670.61</v>
      </c>
      <c r="E169">
        <f>_xlfn.XLOOKUP(Data[[#This Row],[F14_LB_UNME]],CAFB_HungerEstimates!AK:AK,CAFB_HungerEstimates!AK:AK,,0)</f>
        <v>167415.008367</v>
      </c>
      <c r="F169">
        <f t="shared" si="8"/>
        <v>249085.61836700002</v>
      </c>
      <c r="G169" s="6">
        <f t="shared" si="9"/>
        <v>0.3278816759290672</v>
      </c>
      <c r="H169">
        <f>_xlfn.XLOOKUP(Data[[#This Row],[F15_FI_RATE]],CAFB_HungerEstimates!Y:Y,CAFB_HungerEstimates!Y:Y,,0)</f>
        <v>0.20300000000000001</v>
      </c>
      <c r="I169">
        <f>_xlfn.XLOOKUP(Data[[#This Row],[F15_FI_POP]],CAFB_HungerEstimates!Z:Z,CAFB_HungerEstimates!Z:Z,,0)</f>
        <v>1090.236672</v>
      </c>
      <c r="J169">
        <f>_xlfn.XLOOKUP(Data[[#This Row],[F15_LB_NEED]],CAFB_HungerEstimates!AA:AA,CAFB_HungerEstimates!AA:AA,,0)</f>
        <v>228949.70112000001</v>
      </c>
      <c r="K169">
        <f>_xlfn.XLOOKUP(Data[[#This Row],[F15_DISTRIB]],CAFB_HungerEstimates!AC:AC,CAFB_HungerEstimates!AC:AC,,0)</f>
        <v>81495.755860000005</v>
      </c>
      <c r="L169">
        <f>_xlfn.XLOOKUP(Data[[#This Row],[F15_LB_UNME]],CAFB_HungerEstimates!AB:AB,CAFB_HungerEstimates!AB:AB,,0)</f>
        <v>147453.94526000001</v>
      </c>
      <c r="M169" s="6">
        <f t="shared" si="10"/>
        <v>0.35595484711851805</v>
      </c>
      <c r="N169" s="8">
        <f t="shared" si="11"/>
        <v>135.24948210511121</v>
      </c>
      <c r="O169" s="2" t="str">
        <f>IFERROR(_xlfn.XLOOKUP(Data[[#This Row],[STATEFP10]],StateMap[Code],StateMap[State],,0),"UNK")</f>
        <v>MD</v>
      </c>
      <c r="P169" t="str">
        <f>IF(CalcsTable[[#This Row],[State (Label)]]="MD","Maryland",IF(CalcsTable[[#This Row],[State (Label)]]="DC","District of Columbia","Virginia"))</f>
        <v>Maryland</v>
      </c>
    </row>
    <row r="170" spans="1:16" x14ac:dyDescent="0.25">
      <c r="A170">
        <f>_xlfn.XLOOKUP(Data[[#This Row],[GEOID10]],CAFB_HungerEstimates!D:D,CAFB_HungerEstimates!D:D,,0)</f>
        <v>24031701213</v>
      </c>
      <c r="B170">
        <f>_xlfn.XLOOKUP(Data[[#This Row],[STATEFP10]],CAFB_HungerEstimates!A:A,CAFB_HungerEstimates!A:A,,0)</f>
        <v>24</v>
      </c>
      <c r="C170">
        <f>_xlfn.XLOOKUP(Data[[#This Row],[F14_FI_RATE]],CAFB_HungerEstimates!AJ:AJ,CAFB_HungerEstimates!AJ:AJ,,0)</f>
        <v>5.9</v>
      </c>
      <c r="D170">
        <f>_xlfn.XLOOKUP(Data[[#This Row],[F14_DISTRIB]],CAFB_HungerEstimates!AL:AL,CAFB_HungerEstimates!AL:AL,,0)</f>
        <v>11165.96</v>
      </c>
      <c r="E170">
        <f>_xlfn.XLOOKUP(Data[[#This Row],[F14_LB_UNME]],CAFB_HungerEstimates!AK:AK,CAFB_HungerEstimates!AK:AK,,0)</f>
        <v>62405.856989</v>
      </c>
      <c r="F170">
        <f t="shared" si="8"/>
        <v>73571.816988999999</v>
      </c>
      <c r="G170" s="6">
        <f t="shared" si="9"/>
        <v>0.15176952883560649</v>
      </c>
      <c r="H170">
        <f>_xlfn.XLOOKUP(Data[[#This Row],[F15_FI_RATE]],CAFB_HungerEstimates!Y:Y,CAFB_HungerEstimates!Y:Y,,0)</f>
        <v>6.2E-2</v>
      </c>
      <c r="I170">
        <f>_xlfn.XLOOKUP(Data[[#This Row],[F15_FI_POP]],CAFB_HungerEstimates!Z:Z,CAFB_HungerEstimates!Z:Z,,0)</f>
        <v>380.856762</v>
      </c>
      <c r="J170">
        <f>_xlfn.XLOOKUP(Data[[#This Row],[F15_LB_NEED]],CAFB_HungerEstimates!AA:AA,CAFB_HungerEstimates!AA:AA,,0)</f>
        <v>79979.920020000005</v>
      </c>
      <c r="K170">
        <f>_xlfn.XLOOKUP(Data[[#This Row],[F15_DISTRIB]],CAFB_HungerEstimates!AC:AC,CAFB_HungerEstimates!AC:AC,,0)</f>
        <v>13192.918949999999</v>
      </c>
      <c r="L170">
        <f>_xlfn.XLOOKUP(Data[[#This Row],[F15_LB_UNME]],CAFB_HungerEstimates!AB:AB,CAFB_HungerEstimates!AB:AB,,0)</f>
        <v>66787.001069999998</v>
      </c>
      <c r="M170" s="6">
        <f t="shared" si="10"/>
        <v>0.16495289000915406</v>
      </c>
      <c r="N170" s="8">
        <f t="shared" si="11"/>
        <v>175.35989309807763</v>
      </c>
      <c r="O170" s="2" t="str">
        <f>IFERROR(_xlfn.XLOOKUP(Data[[#This Row],[STATEFP10]],StateMap[Code],StateMap[State],,0),"UNK")</f>
        <v>MD</v>
      </c>
      <c r="P170" t="str">
        <f>IF(CalcsTable[[#This Row],[State (Label)]]="MD","Maryland",IF(CalcsTable[[#This Row],[State (Label)]]="DC","District of Columbia","Virginia"))</f>
        <v>Maryland</v>
      </c>
    </row>
    <row r="171" spans="1:16" x14ac:dyDescent="0.25">
      <c r="A171">
        <f>_xlfn.XLOOKUP(Data[[#This Row],[GEOID10]],CAFB_HungerEstimates!D:D,CAFB_HungerEstimates!D:D,,0)</f>
        <v>24031701505</v>
      </c>
      <c r="B171">
        <f>_xlfn.XLOOKUP(Data[[#This Row],[STATEFP10]],CAFB_HungerEstimates!A:A,CAFB_HungerEstimates!A:A,,0)</f>
        <v>24</v>
      </c>
      <c r="C171">
        <f>_xlfn.XLOOKUP(Data[[#This Row],[F14_FI_RATE]],CAFB_HungerEstimates!AJ:AJ,CAFB_HungerEstimates!AJ:AJ,,0)</f>
        <v>15.3</v>
      </c>
      <c r="D171">
        <f>_xlfn.XLOOKUP(Data[[#This Row],[F14_DISTRIB]],CAFB_HungerEstimates!AL:AL,CAFB_HungerEstimates!AL:AL,,0)</f>
        <v>54543.31</v>
      </c>
      <c r="E171">
        <f>_xlfn.XLOOKUP(Data[[#This Row],[F14_LB_UNME]],CAFB_HungerEstimates!AK:AK,CAFB_HungerEstimates!AK:AK,,0)</f>
        <v>168535.275807</v>
      </c>
      <c r="F171">
        <f t="shared" si="8"/>
        <v>223078.585807</v>
      </c>
      <c r="G171" s="6">
        <f t="shared" si="9"/>
        <v>0.24450267067404227</v>
      </c>
      <c r="H171">
        <f>_xlfn.XLOOKUP(Data[[#This Row],[F15_FI_RATE]],CAFB_HungerEstimates!Y:Y,CAFB_HungerEstimates!Y:Y,,0)</f>
        <v>0.17299999999999999</v>
      </c>
      <c r="I171">
        <f>_xlfn.XLOOKUP(Data[[#This Row],[F15_FI_POP]],CAFB_HungerEstimates!Z:Z,CAFB_HungerEstimates!Z:Z,,0)</f>
        <v>1152.3530000000001</v>
      </c>
      <c r="J171">
        <f>_xlfn.XLOOKUP(Data[[#This Row],[F15_LB_NEED]],CAFB_HungerEstimates!AA:AA,CAFB_HungerEstimates!AA:AA,,0)</f>
        <v>241994.13</v>
      </c>
      <c r="K171">
        <f>_xlfn.XLOOKUP(Data[[#This Row],[F15_DISTRIB]],CAFB_HungerEstimates!AC:AC,CAFB_HungerEstimates!AC:AC,,0)</f>
        <v>104490.04591</v>
      </c>
      <c r="L171">
        <f>_xlfn.XLOOKUP(Data[[#This Row],[F15_LB_UNME]],CAFB_HungerEstimates!AB:AB,CAFB_HungerEstimates!AB:AB,,0)</f>
        <v>137504.08408999999</v>
      </c>
      <c r="M171" s="6">
        <f t="shared" si="10"/>
        <v>0.43178752273867138</v>
      </c>
      <c r="N171" s="8">
        <f t="shared" si="11"/>
        <v>119.324620224879</v>
      </c>
      <c r="O171" s="2" t="str">
        <f>IFERROR(_xlfn.XLOOKUP(Data[[#This Row],[STATEFP10]],StateMap[Code],StateMap[State],,0),"UNK")</f>
        <v>MD</v>
      </c>
      <c r="P171" t="str">
        <f>IF(CalcsTable[[#This Row],[State (Label)]]="MD","Maryland",IF(CalcsTable[[#This Row],[State (Label)]]="DC","District of Columbia","Virginia"))</f>
        <v>Maryland</v>
      </c>
    </row>
    <row r="172" spans="1:16" x14ac:dyDescent="0.25">
      <c r="A172">
        <f>_xlfn.XLOOKUP(Data[[#This Row],[GEOID10]],CAFB_HungerEstimates!D:D,CAFB_HungerEstimates!D:D,,0)</f>
        <v>24031703800</v>
      </c>
      <c r="B172">
        <f>_xlfn.XLOOKUP(Data[[#This Row],[STATEFP10]],CAFB_HungerEstimates!A:A,CAFB_HungerEstimates!A:A,,0)</f>
        <v>24</v>
      </c>
      <c r="C172">
        <f>_xlfn.XLOOKUP(Data[[#This Row],[F14_FI_RATE]],CAFB_HungerEstimates!AJ:AJ,CAFB_HungerEstimates!AJ:AJ,,0)</f>
        <v>14.6</v>
      </c>
      <c r="D172">
        <f>_xlfn.XLOOKUP(Data[[#This Row],[F14_DISTRIB]],CAFB_HungerEstimates!AL:AL,CAFB_HungerEstimates!AL:AL,,0)</f>
        <v>16696.810000000001</v>
      </c>
      <c r="E172">
        <f>_xlfn.XLOOKUP(Data[[#This Row],[F14_LB_UNME]],CAFB_HungerEstimates!AK:AK,CAFB_HungerEstimates!AK:AK,,0)</f>
        <v>72309.172212000005</v>
      </c>
      <c r="F172">
        <f t="shared" si="8"/>
        <v>89005.982212000003</v>
      </c>
      <c r="G172" s="6">
        <f t="shared" si="9"/>
        <v>0.18759199758315678</v>
      </c>
      <c r="H172">
        <f>_xlfn.XLOOKUP(Data[[#This Row],[F15_FI_RATE]],CAFB_HungerEstimates!Y:Y,CAFB_HungerEstimates!Y:Y,,0)</f>
        <v>0.13200000000000001</v>
      </c>
      <c r="I172">
        <f>_xlfn.XLOOKUP(Data[[#This Row],[F15_FI_POP]],CAFB_HungerEstimates!Z:Z,CAFB_HungerEstimates!Z:Z,,0)</f>
        <v>408.93599999999998</v>
      </c>
      <c r="J172">
        <f>_xlfn.XLOOKUP(Data[[#This Row],[F15_LB_NEED]],CAFB_HungerEstimates!AA:AA,CAFB_HungerEstimates!AA:AA,,0)</f>
        <v>85876.56</v>
      </c>
      <c r="K172">
        <f>_xlfn.XLOOKUP(Data[[#This Row],[F15_DISTRIB]],CAFB_HungerEstimates!AC:AC,CAFB_HungerEstimates!AC:AC,,0)</f>
        <v>19009.761471999998</v>
      </c>
      <c r="L172">
        <f>_xlfn.XLOOKUP(Data[[#This Row],[F15_LB_UNME]],CAFB_HungerEstimates!AB:AB,CAFB_HungerEstimates!AB:AB,,0)</f>
        <v>66866.798527999999</v>
      </c>
      <c r="M172" s="6">
        <f t="shared" si="10"/>
        <v>0.22136146897360581</v>
      </c>
      <c r="N172" s="8">
        <f t="shared" si="11"/>
        <v>163.51409151554279</v>
      </c>
      <c r="O172" s="2" t="str">
        <f>IFERROR(_xlfn.XLOOKUP(Data[[#This Row],[STATEFP10]],StateMap[Code],StateMap[State],,0),"UNK")</f>
        <v>MD</v>
      </c>
      <c r="P172" t="str">
        <f>IF(CalcsTable[[#This Row],[State (Label)]]="MD","Maryland",IF(CalcsTable[[#This Row],[State (Label)]]="DC","District of Columbia","Virginia"))</f>
        <v>Maryland</v>
      </c>
    </row>
    <row r="173" spans="1:16" x14ac:dyDescent="0.25">
      <c r="A173">
        <f>_xlfn.XLOOKUP(Data[[#This Row],[GEOID10]],CAFB_HungerEstimates!D:D,CAFB_HungerEstimates!D:D,,0)</f>
        <v>24031703902</v>
      </c>
      <c r="B173">
        <f>_xlfn.XLOOKUP(Data[[#This Row],[STATEFP10]],CAFB_HungerEstimates!A:A,CAFB_HungerEstimates!A:A,,0)</f>
        <v>24</v>
      </c>
      <c r="C173">
        <f>_xlfn.XLOOKUP(Data[[#This Row],[F14_FI_RATE]],CAFB_HungerEstimates!AJ:AJ,CAFB_HungerEstimates!AJ:AJ,,0)</f>
        <v>11.8</v>
      </c>
      <c r="D173">
        <f>_xlfn.XLOOKUP(Data[[#This Row],[F14_DISTRIB]],CAFB_HungerEstimates!AL:AL,CAFB_HungerEstimates!AL:AL,,0)</f>
        <v>37843.75</v>
      </c>
      <c r="E173">
        <f>_xlfn.XLOOKUP(Data[[#This Row],[F14_LB_UNME]],CAFB_HungerEstimates!AK:AK,CAFB_HungerEstimates!AK:AK,,0)</f>
        <v>144388.36666299999</v>
      </c>
      <c r="F173">
        <f t="shared" si="8"/>
        <v>182232.11666299999</v>
      </c>
      <c r="G173" s="6">
        <f t="shared" si="9"/>
        <v>0.20766783974739242</v>
      </c>
      <c r="H173">
        <f>_xlfn.XLOOKUP(Data[[#This Row],[F15_FI_RATE]],CAFB_HungerEstimates!Y:Y,CAFB_HungerEstimates!Y:Y,,0)</f>
        <v>0.108</v>
      </c>
      <c r="I173">
        <f>_xlfn.XLOOKUP(Data[[#This Row],[F15_FI_POP]],CAFB_HungerEstimates!Z:Z,CAFB_HungerEstimates!Z:Z,,0)</f>
        <v>770.59382400000004</v>
      </c>
      <c r="J173">
        <f>_xlfn.XLOOKUP(Data[[#This Row],[F15_LB_NEED]],CAFB_HungerEstimates!AA:AA,CAFB_HungerEstimates!AA:AA,,0)</f>
        <v>161824.70303999999</v>
      </c>
      <c r="K173">
        <f>_xlfn.XLOOKUP(Data[[#This Row],[F15_DISTRIB]],CAFB_HungerEstimates!AC:AC,CAFB_HungerEstimates!AC:AC,,0)</f>
        <v>50193.087955000003</v>
      </c>
      <c r="L173">
        <f>_xlfn.XLOOKUP(Data[[#This Row],[F15_LB_UNME]],CAFB_HungerEstimates!AB:AB,CAFB_HungerEstimates!AB:AB,,0)</f>
        <v>111631.615085</v>
      </c>
      <c r="M173" s="6">
        <f t="shared" si="10"/>
        <v>0.31016950448284292</v>
      </c>
      <c r="N173" s="8">
        <f t="shared" si="11"/>
        <v>144.86440405860299</v>
      </c>
      <c r="O173" s="2" t="str">
        <f>IFERROR(_xlfn.XLOOKUP(Data[[#This Row],[STATEFP10]],StateMap[Code],StateMap[State],,0),"UNK")</f>
        <v>MD</v>
      </c>
      <c r="P173" t="str">
        <f>IF(CalcsTable[[#This Row],[State (Label)]]="MD","Maryland",IF(CalcsTable[[#This Row],[State (Label)]]="DC","District of Columbia","Virginia"))</f>
        <v>Maryland</v>
      </c>
    </row>
    <row r="174" spans="1:16" x14ac:dyDescent="0.25">
      <c r="A174">
        <f>_xlfn.XLOOKUP(Data[[#This Row],[GEOID10]],CAFB_HungerEstimates!D:D,CAFB_HungerEstimates!D:D,,0)</f>
        <v>24031703210</v>
      </c>
      <c r="B174">
        <f>_xlfn.XLOOKUP(Data[[#This Row],[STATEFP10]],CAFB_HungerEstimates!A:A,CAFB_HungerEstimates!A:A,,0)</f>
        <v>24</v>
      </c>
      <c r="C174">
        <f>_xlfn.XLOOKUP(Data[[#This Row],[F14_FI_RATE]],CAFB_HungerEstimates!AJ:AJ,CAFB_HungerEstimates!AJ:AJ,,0)</f>
        <v>7.5</v>
      </c>
      <c r="D174">
        <f>_xlfn.XLOOKUP(Data[[#This Row],[F14_DISTRIB]],CAFB_HungerEstimates!AL:AL,CAFB_HungerEstimates!AL:AL,,0)</f>
        <v>9312.6200000000008</v>
      </c>
      <c r="E174">
        <f>_xlfn.XLOOKUP(Data[[#This Row],[F14_LB_UNME]],CAFB_HungerEstimates!AK:AK,CAFB_HungerEstimates!AK:AK,,0)</f>
        <v>45560.384488999996</v>
      </c>
      <c r="F174">
        <f t="shared" si="8"/>
        <v>54873.004488999999</v>
      </c>
      <c r="G174" s="6">
        <f t="shared" si="9"/>
        <v>0.16971223075395545</v>
      </c>
      <c r="H174">
        <f>_xlfn.XLOOKUP(Data[[#This Row],[F15_FI_RATE]],CAFB_HungerEstimates!Y:Y,CAFB_HungerEstimates!Y:Y,,0)</f>
        <v>9.4E-2</v>
      </c>
      <c r="I174">
        <f>_xlfn.XLOOKUP(Data[[#This Row],[F15_FI_POP]],CAFB_HungerEstimates!Z:Z,CAFB_HungerEstimates!Z:Z,,0)</f>
        <v>328.71800000000002</v>
      </c>
      <c r="J174">
        <f>_xlfn.XLOOKUP(Data[[#This Row],[F15_LB_NEED]],CAFB_HungerEstimates!AA:AA,CAFB_HungerEstimates!AA:AA,,0)</f>
        <v>69030.78</v>
      </c>
      <c r="K174">
        <f>_xlfn.XLOOKUP(Data[[#This Row],[F15_DISTRIB]],CAFB_HungerEstimates!AC:AC,CAFB_HungerEstimates!AC:AC,,0)</f>
        <v>27154.449428</v>
      </c>
      <c r="L174">
        <f>_xlfn.XLOOKUP(Data[[#This Row],[F15_LB_UNME]],CAFB_HungerEstimates!AB:AB,CAFB_HungerEstimates!AB:AB,,0)</f>
        <v>41876.330571999999</v>
      </c>
      <c r="M174" s="6">
        <f t="shared" si="10"/>
        <v>0.3933672693253647</v>
      </c>
      <c r="N174" s="8">
        <f t="shared" si="11"/>
        <v>127.3928734416734</v>
      </c>
      <c r="O174" s="2" t="str">
        <f>IFERROR(_xlfn.XLOOKUP(Data[[#This Row],[STATEFP10]],StateMap[Code],StateMap[State],,0),"UNK")</f>
        <v>MD</v>
      </c>
      <c r="P174" t="str">
        <f>IF(CalcsTable[[#This Row],[State (Label)]]="MD","Maryland",IF(CalcsTable[[#This Row],[State (Label)]]="DC","District of Columbia","Virginia"))</f>
        <v>Maryland</v>
      </c>
    </row>
    <row r="175" spans="1:16" x14ac:dyDescent="0.25">
      <c r="A175">
        <f>_xlfn.XLOOKUP(Data[[#This Row],[GEOID10]],CAFB_HungerEstimates!D:D,CAFB_HungerEstimates!D:D,,0)</f>
        <v>24031706012</v>
      </c>
      <c r="B175">
        <f>_xlfn.XLOOKUP(Data[[#This Row],[STATEFP10]],CAFB_HungerEstimates!A:A,CAFB_HungerEstimates!A:A,,0)</f>
        <v>24</v>
      </c>
      <c r="C175">
        <f>_xlfn.XLOOKUP(Data[[#This Row],[F14_FI_RATE]],CAFB_HungerEstimates!AJ:AJ,CAFB_HungerEstimates!AJ:AJ,,0)</f>
        <v>11.6</v>
      </c>
      <c r="D175">
        <f>_xlfn.XLOOKUP(Data[[#This Row],[F14_DISTRIB]],CAFB_HungerEstimates!AL:AL,CAFB_HungerEstimates!AL:AL,,0)</f>
        <v>12641.55</v>
      </c>
      <c r="E175">
        <f>_xlfn.XLOOKUP(Data[[#This Row],[F14_LB_UNME]],CAFB_HungerEstimates!AK:AK,CAFB_HungerEstimates!AK:AK,,0)</f>
        <v>63946.287686000003</v>
      </c>
      <c r="F175">
        <f t="shared" si="8"/>
        <v>76587.837685999999</v>
      </c>
      <c r="G175" s="6">
        <f t="shared" si="9"/>
        <v>0.16505949746001031</v>
      </c>
      <c r="H175">
        <f>_xlfn.XLOOKUP(Data[[#This Row],[F15_FI_RATE]],CAFB_HungerEstimates!Y:Y,CAFB_HungerEstimates!Y:Y,,0)</f>
        <v>0.11</v>
      </c>
      <c r="I175">
        <f>_xlfn.XLOOKUP(Data[[#This Row],[F15_FI_POP]],CAFB_HungerEstimates!Z:Z,CAFB_HungerEstimates!Z:Z,,0)</f>
        <v>351.09854999999999</v>
      </c>
      <c r="J175">
        <f>_xlfn.XLOOKUP(Data[[#This Row],[F15_LB_NEED]],CAFB_HungerEstimates!AA:AA,CAFB_HungerEstimates!AA:AA,,0)</f>
        <v>73730.695500000002</v>
      </c>
      <c r="K175">
        <f>_xlfn.XLOOKUP(Data[[#This Row],[F15_DISTRIB]],CAFB_HungerEstimates!AC:AC,CAFB_HungerEstimates!AC:AC,,0)</f>
        <v>1638.87166</v>
      </c>
      <c r="L175">
        <f>_xlfn.XLOOKUP(Data[[#This Row],[F15_LB_UNME]],CAFB_HungerEstimates!AB:AB,CAFB_HungerEstimates!AB:AB,,0)</f>
        <v>72091.823839999997</v>
      </c>
      <c r="M175" s="6">
        <f t="shared" si="10"/>
        <v>2.222780687047771E-2</v>
      </c>
      <c r="N175" s="8">
        <f t="shared" si="11"/>
        <v>205.33216055719967</v>
      </c>
      <c r="O175" s="2" t="str">
        <f>IFERROR(_xlfn.XLOOKUP(Data[[#This Row],[STATEFP10]],StateMap[Code],StateMap[State],,0),"UNK")</f>
        <v>MD</v>
      </c>
      <c r="P175" t="str">
        <f>IF(CalcsTable[[#This Row],[State (Label)]]="MD","Maryland",IF(CalcsTable[[#This Row],[State (Label)]]="DC","District of Columbia","Virginia"))</f>
        <v>Maryland</v>
      </c>
    </row>
    <row r="176" spans="1:16" x14ac:dyDescent="0.25">
      <c r="A176">
        <f>_xlfn.XLOOKUP(Data[[#This Row],[GEOID10]],CAFB_HungerEstimates!D:D,CAFB_HungerEstimates!D:D,,0)</f>
        <v>24033800410</v>
      </c>
      <c r="B176">
        <f>_xlfn.XLOOKUP(Data[[#This Row],[STATEFP10]],CAFB_HungerEstimates!A:A,CAFB_HungerEstimates!A:A,,0)</f>
        <v>24</v>
      </c>
      <c r="C176">
        <f>_xlfn.XLOOKUP(Data[[#This Row],[F14_FI_RATE]],CAFB_HungerEstimates!AJ:AJ,CAFB_HungerEstimates!AJ:AJ,,0)</f>
        <v>8.3000000000000007</v>
      </c>
      <c r="D176">
        <f>_xlfn.XLOOKUP(Data[[#This Row],[F14_DISTRIB]],CAFB_HungerEstimates!AL:AL,CAFB_HungerEstimates!AL:AL,,0)</f>
        <v>16228.88</v>
      </c>
      <c r="E176">
        <f>_xlfn.XLOOKUP(Data[[#This Row],[F14_LB_UNME]],CAFB_HungerEstimates!AK:AK,CAFB_HungerEstimates!AK:AK,,0)</f>
        <v>99454.030140999996</v>
      </c>
      <c r="F176">
        <f t="shared" si="8"/>
        <v>115682.910141</v>
      </c>
      <c r="G176" s="6">
        <f t="shared" si="9"/>
        <v>0.14028761880401733</v>
      </c>
      <c r="H176">
        <f>_xlfn.XLOOKUP(Data[[#This Row],[F15_FI_RATE]],CAFB_HungerEstimates!Y:Y,CAFB_HungerEstimates!Y:Y,,0)</f>
        <v>9.7000000000000003E-2</v>
      </c>
      <c r="I176">
        <f>_xlfn.XLOOKUP(Data[[#This Row],[F15_FI_POP]],CAFB_HungerEstimates!Z:Z,CAFB_HungerEstimates!Z:Z,,0)</f>
        <v>634.42394100000001</v>
      </c>
      <c r="J176">
        <f>_xlfn.XLOOKUP(Data[[#This Row],[F15_LB_NEED]],CAFB_HungerEstimates!AA:AA,CAFB_HungerEstimates!AA:AA,,0)</f>
        <v>133229.02760999999</v>
      </c>
      <c r="K176">
        <f>_xlfn.XLOOKUP(Data[[#This Row],[F15_DISTRIB]],CAFB_HungerEstimates!AC:AC,CAFB_HungerEstimates!AC:AC,,0)</f>
        <v>23700.958933999998</v>
      </c>
      <c r="L176">
        <f>_xlfn.XLOOKUP(Data[[#This Row],[F15_LB_UNME]],CAFB_HungerEstimates!AB:AB,CAFB_HungerEstimates!AB:AB,,0)</f>
        <v>109528.068676</v>
      </c>
      <c r="M176" s="6">
        <f t="shared" si="10"/>
        <v>0.17789635906808221</v>
      </c>
      <c r="N176" s="8">
        <f t="shared" si="11"/>
        <v>172.64176459570271</v>
      </c>
      <c r="O176" s="2" t="str">
        <f>IFERROR(_xlfn.XLOOKUP(Data[[#This Row],[STATEFP10]],StateMap[Code],StateMap[State],,0),"UNK")</f>
        <v>MD</v>
      </c>
      <c r="P176" t="str">
        <f>IF(CalcsTable[[#This Row],[State (Label)]]="MD","Maryland",IF(CalcsTable[[#This Row],[State (Label)]]="DC","District of Columbia","Virginia"))</f>
        <v>Maryland</v>
      </c>
    </row>
    <row r="177" spans="1:16" x14ac:dyDescent="0.25">
      <c r="A177">
        <f>_xlfn.XLOOKUP(Data[[#This Row],[GEOID10]],CAFB_HungerEstimates!D:D,CAFB_HungerEstimates!D:D,,0)</f>
        <v>24031703602</v>
      </c>
      <c r="B177">
        <f>_xlfn.XLOOKUP(Data[[#This Row],[STATEFP10]],CAFB_HungerEstimates!A:A,CAFB_HungerEstimates!A:A,,0)</f>
        <v>24</v>
      </c>
      <c r="C177">
        <f>_xlfn.XLOOKUP(Data[[#This Row],[F14_FI_RATE]],CAFB_HungerEstimates!AJ:AJ,CAFB_HungerEstimates!AJ:AJ,,0)</f>
        <v>7.9</v>
      </c>
      <c r="D177">
        <f>_xlfn.XLOOKUP(Data[[#This Row],[F14_DISTRIB]],CAFB_HungerEstimates!AL:AL,CAFB_HungerEstimates!AL:AL,,0)</f>
        <v>10610.66</v>
      </c>
      <c r="E177">
        <f>_xlfn.XLOOKUP(Data[[#This Row],[F14_LB_UNME]],CAFB_HungerEstimates!AK:AK,CAFB_HungerEstimates!AK:AK,,0)</f>
        <v>39375.007551000002</v>
      </c>
      <c r="F177">
        <f t="shared" si="8"/>
        <v>49985.667551000006</v>
      </c>
      <c r="G177" s="6">
        <f t="shared" si="9"/>
        <v>0.21227404813937958</v>
      </c>
      <c r="H177">
        <f>_xlfn.XLOOKUP(Data[[#This Row],[F15_FI_RATE]],CAFB_HungerEstimates!Y:Y,CAFB_HungerEstimates!Y:Y,,0)</f>
        <v>5.0999999999999997E-2</v>
      </c>
      <c r="I177">
        <f>_xlfn.XLOOKUP(Data[[#This Row],[F15_FI_POP]],CAFB_HungerEstimates!Z:Z,CAFB_HungerEstimates!Z:Z,,0)</f>
        <v>163.90293299999999</v>
      </c>
      <c r="J177">
        <f>_xlfn.XLOOKUP(Data[[#This Row],[F15_LB_NEED]],CAFB_HungerEstimates!AA:AA,CAFB_HungerEstimates!AA:AA,,0)</f>
        <v>34419.61593</v>
      </c>
      <c r="K177">
        <f>_xlfn.XLOOKUP(Data[[#This Row],[F15_DISTRIB]],CAFB_HungerEstimates!AC:AC,CAFB_HungerEstimates!AC:AC,,0)</f>
        <v>8805.2868230000004</v>
      </c>
      <c r="L177">
        <f>_xlfn.XLOOKUP(Data[[#This Row],[F15_LB_UNME]],CAFB_HungerEstimates!AB:AB,CAFB_HungerEstimates!AB:AB,,0)</f>
        <v>25614.329107000001</v>
      </c>
      <c r="M177" s="6">
        <f t="shared" si="10"/>
        <v>0.25582176282581198</v>
      </c>
      <c r="N177" s="8">
        <f t="shared" si="11"/>
        <v>156.27742980657951</v>
      </c>
      <c r="O177" s="2" t="str">
        <f>IFERROR(_xlfn.XLOOKUP(Data[[#This Row],[STATEFP10]],StateMap[Code],StateMap[State],,0),"UNK")</f>
        <v>MD</v>
      </c>
      <c r="P177" t="str">
        <f>IF(CalcsTable[[#This Row],[State (Label)]]="MD","Maryland",IF(CalcsTable[[#This Row],[State (Label)]]="DC","District of Columbia","Virginia"))</f>
        <v>Maryland</v>
      </c>
    </row>
    <row r="178" spans="1:16" x14ac:dyDescent="0.25">
      <c r="A178">
        <f>_xlfn.XLOOKUP(Data[[#This Row],[GEOID10]],CAFB_HungerEstimates!D:D,CAFB_HungerEstimates!D:D,,0)</f>
        <v>24031703100</v>
      </c>
      <c r="B178">
        <f>_xlfn.XLOOKUP(Data[[#This Row],[STATEFP10]],CAFB_HungerEstimates!A:A,CAFB_HungerEstimates!A:A,,0)</f>
        <v>24</v>
      </c>
      <c r="C178">
        <f>_xlfn.XLOOKUP(Data[[#This Row],[F14_FI_RATE]],CAFB_HungerEstimates!AJ:AJ,CAFB_HungerEstimates!AJ:AJ,,0)</f>
        <v>4.0999999999999996</v>
      </c>
      <c r="D178">
        <f>_xlfn.XLOOKUP(Data[[#This Row],[F14_DISTRIB]],CAFB_HungerEstimates!AL:AL,CAFB_HungerEstimates!AL:AL,,0)</f>
        <v>7948.23</v>
      </c>
      <c r="E178">
        <f>_xlfn.XLOOKUP(Data[[#This Row],[F14_LB_UNME]],CAFB_HungerEstimates!AK:AK,CAFB_HungerEstimates!AK:AK,,0)</f>
        <v>28868.130541999999</v>
      </c>
      <c r="F178">
        <f t="shared" si="8"/>
        <v>36816.360541999995</v>
      </c>
      <c r="G178" s="6">
        <f t="shared" si="9"/>
        <v>0.21588853115811604</v>
      </c>
      <c r="H178">
        <f>_xlfn.XLOOKUP(Data[[#This Row],[F15_FI_RATE]],CAFB_HungerEstimates!Y:Y,CAFB_HungerEstimates!Y:Y,,0)</f>
        <v>2.7E-2</v>
      </c>
      <c r="I178">
        <f>_xlfn.XLOOKUP(Data[[#This Row],[F15_FI_POP]],CAFB_HungerEstimates!Z:Z,CAFB_HungerEstimates!Z:Z,,0)</f>
        <v>109.485</v>
      </c>
      <c r="J178">
        <f>_xlfn.XLOOKUP(Data[[#This Row],[F15_LB_NEED]],CAFB_HungerEstimates!AA:AA,CAFB_HungerEstimates!AA:AA,,0)</f>
        <v>22991.85</v>
      </c>
      <c r="K178">
        <f>_xlfn.XLOOKUP(Data[[#This Row],[F15_DISTRIB]],CAFB_HungerEstimates!AC:AC,CAFB_HungerEstimates!AC:AC,,0)</f>
        <v>8820.5387439999995</v>
      </c>
      <c r="L178">
        <f>_xlfn.XLOOKUP(Data[[#This Row],[F15_LB_UNME]],CAFB_HungerEstimates!AB:AB,CAFB_HungerEstimates!AB:AB,,0)</f>
        <v>14171.311256000001</v>
      </c>
      <c r="M178" s="6">
        <f t="shared" si="10"/>
        <v>0.38363762568040416</v>
      </c>
      <c r="N178" s="8">
        <f t="shared" si="11"/>
        <v>129.43609860711513</v>
      </c>
      <c r="O178" s="2" t="str">
        <f>IFERROR(_xlfn.XLOOKUP(Data[[#This Row],[STATEFP10]],StateMap[Code],StateMap[State],,0),"UNK")</f>
        <v>MD</v>
      </c>
      <c r="P178" t="str">
        <f>IF(CalcsTable[[#This Row],[State (Label)]]="MD","Maryland",IF(CalcsTable[[#This Row],[State (Label)]]="DC","District of Columbia","Virginia"))</f>
        <v>Maryland</v>
      </c>
    </row>
    <row r="179" spans="1:16" x14ac:dyDescent="0.25">
      <c r="A179">
        <f>_xlfn.XLOOKUP(Data[[#This Row],[GEOID10]],CAFB_HungerEstimates!D:D,CAFB_HungerEstimates!D:D,,0)</f>
        <v>24031706005</v>
      </c>
      <c r="B179">
        <f>_xlfn.XLOOKUP(Data[[#This Row],[STATEFP10]],CAFB_HungerEstimates!A:A,CAFB_HungerEstimates!A:A,,0)</f>
        <v>24</v>
      </c>
      <c r="C179">
        <f>_xlfn.XLOOKUP(Data[[#This Row],[F14_FI_RATE]],CAFB_HungerEstimates!AJ:AJ,CAFB_HungerEstimates!AJ:AJ,,0)</f>
        <v>1.9</v>
      </c>
      <c r="D179">
        <f>_xlfn.XLOOKUP(Data[[#This Row],[F14_DISTRIB]],CAFB_HungerEstimates!AL:AL,CAFB_HungerEstimates!AL:AL,,0)</f>
        <v>2409.83</v>
      </c>
      <c r="E179">
        <f>_xlfn.XLOOKUP(Data[[#This Row],[F14_LB_UNME]],CAFB_HungerEstimates!AK:AK,CAFB_HungerEstimates!AK:AK,,0)</f>
        <v>16271.350794</v>
      </c>
      <c r="F179">
        <f t="shared" si="8"/>
        <v>18681.180794</v>
      </c>
      <c r="G179" s="6">
        <f t="shared" si="9"/>
        <v>0.12899773448870996</v>
      </c>
      <c r="H179">
        <f>_xlfn.XLOOKUP(Data[[#This Row],[F15_FI_RATE]],CAFB_HungerEstimates!Y:Y,CAFB_HungerEstimates!Y:Y,,0)</f>
        <v>1.6E-2</v>
      </c>
      <c r="I179">
        <f>_xlfn.XLOOKUP(Data[[#This Row],[F15_FI_POP]],CAFB_HungerEstimates!Z:Z,CAFB_HungerEstimates!Z:Z,,0)</f>
        <v>74.677248000000006</v>
      </c>
      <c r="J179">
        <f>_xlfn.XLOOKUP(Data[[#This Row],[F15_LB_NEED]],CAFB_HungerEstimates!AA:AA,CAFB_HungerEstimates!AA:AA,,0)</f>
        <v>15682.22208</v>
      </c>
      <c r="K179">
        <f>_xlfn.XLOOKUP(Data[[#This Row],[F15_DISTRIB]],CAFB_HungerEstimates!AC:AC,CAFB_HungerEstimates!AC:AC,,0)</f>
        <v>120.065083</v>
      </c>
      <c r="L179">
        <f>_xlfn.XLOOKUP(Data[[#This Row],[F15_LB_UNME]],CAFB_HungerEstimates!AB:AB,CAFB_HungerEstimates!AB:AB,,0)</f>
        <v>15562.156997</v>
      </c>
      <c r="M179" s="6">
        <f t="shared" si="10"/>
        <v>7.6561269434592787E-3</v>
      </c>
      <c r="N179" s="8">
        <f t="shared" si="11"/>
        <v>208.39221334187354</v>
      </c>
      <c r="O179" s="2" t="str">
        <f>IFERROR(_xlfn.XLOOKUP(Data[[#This Row],[STATEFP10]],StateMap[Code],StateMap[State],,0),"UNK")</f>
        <v>MD</v>
      </c>
      <c r="P179" t="str">
        <f>IF(CalcsTable[[#This Row],[State (Label)]]="MD","Maryland",IF(CalcsTable[[#This Row],[State (Label)]]="DC","District of Columbia","Virginia"))</f>
        <v>Maryland</v>
      </c>
    </row>
    <row r="180" spans="1:16" x14ac:dyDescent="0.25">
      <c r="A180">
        <f>_xlfn.XLOOKUP(Data[[#This Row],[GEOID10]],CAFB_HungerEstimates!D:D,CAFB_HungerEstimates!D:D,,0)</f>
        <v>24031706008</v>
      </c>
      <c r="B180">
        <f>_xlfn.XLOOKUP(Data[[#This Row],[STATEFP10]],CAFB_HungerEstimates!A:A,CAFB_HungerEstimates!A:A,,0)</f>
        <v>24</v>
      </c>
      <c r="C180">
        <f>_xlfn.XLOOKUP(Data[[#This Row],[F14_FI_RATE]],CAFB_HungerEstimates!AJ:AJ,CAFB_HungerEstimates!AJ:AJ,,0)</f>
        <v>0</v>
      </c>
      <c r="D180">
        <f>_xlfn.XLOOKUP(Data[[#This Row],[F14_DISTRIB]],CAFB_HungerEstimates!AL:AL,CAFB_HungerEstimates!AL:AL,,0)</f>
        <v>0</v>
      </c>
      <c r="E180">
        <f>_xlfn.XLOOKUP(Data[[#This Row],[F14_LB_UNME]],CAFB_HungerEstimates!AK:AK,CAFB_HungerEstimates!AK:AK,,0)</f>
        <v>0</v>
      </c>
      <c r="F180">
        <f t="shared" si="8"/>
        <v>0</v>
      </c>
      <c r="G180" s="6">
        <f t="shared" si="9"/>
        <v>0</v>
      </c>
      <c r="H180">
        <f>_xlfn.XLOOKUP(Data[[#This Row],[F15_FI_RATE]],CAFB_HungerEstimates!Y:Y,CAFB_HungerEstimates!Y:Y,,0)</f>
        <v>0</v>
      </c>
      <c r="I180">
        <f>_xlfn.XLOOKUP(Data[[#This Row],[F15_FI_POP]],CAFB_HungerEstimates!Z:Z,CAFB_HungerEstimates!Z:Z,,0)</f>
        <v>0</v>
      </c>
      <c r="J180">
        <f>_xlfn.XLOOKUP(Data[[#This Row],[F15_LB_NEED]],CAFB_HungerEstimates!AA:AA,CAFB_HungerEstimates!AA:AA,,0)</f>
        <v>0</v>
      </c>
      <c r="K180">
        <f>_xlfn.XLOOKUP(Data[[#This Row],[F15_DISTRIB]],CAFB_HungerEstimates!AC:AC,CAFB_HungerEstimates!AC:AC,,0)</f>
        <v>0</v>
      </c>
      <c r="L180">
        <f>_xlfn.XLOOKUP(Data[[#This Row],[F15_LB_UNME]],CAFB_HungerEstimates!AB:AB,CAFB_HungerEstimates!AB:AB,,0)</f>
        <v>0</v>
      </c>
      <c r="M180" s="6">
        <f t="shared" si="10"/>
        <v>0</v>
      </c>
      <c r="N180" s="8">
        <f t="shared" si="11"/>
        <v>0</v>
      </c>
      <c r="O180" s="2" t="str">
        <f>IFERROR(_xlfn.XLOOKUP(Data[[#This Row],[STATEFP10]],StateMap[Code],StateMap[State],,0),"UNK")</f>
        <v>MD</v>
      </c>
      <c r="P180" t="str">
        <f>IF(CalcsTable[[#This Row],[State (Label)]]="MD","Maryland",IF(CalcsTable[[#This Row],[State (Label)]]="DC","District of Columbia","Virginia"))</f>
        <v>Maryland</v>
      </c>
    </row>
    <row r="181" spans="1:16" x14ac:dyDescent="0.25">
      <c r="A181">
        <f>_xlfn.XLOOKUP(Data[[#This Row],[GEOID10]],CAFB_HungerEstimates!D:D,CAFB_HungerEstimates!D:D,,0)</f>
        <v>24031706010</v>
      </c>
      <c r="B181">
        <f>_xlfn.XLOOKUP(Data[[#This Row],[STATEFP10]],CAFB_HungerEstimates!A:A,CAFB_HungerEstimates!A:A,,0)</f>
        <v>24</v>
      </c>
      <c r="C181">
        <f>_xlfn.XLOOKUP(Data[[#This Row],[F14_FI_RATE]],CAFB_HungerEstimates!AJ:AJ,CAFB_HungerEstimates!AJ:AJ,,0)</f>
        <v>3.1</v>
      </c>
      <c r="D181">
        <f>_xlfn.XLOOKUP(Data[[#This Row],[F14_DISTRIB]],CAFB_HungerEstimates!AL:AL,CAFB_HungerEstimates!AL:AL,,0)</f>
        <v>1935.39</v>
      </c>
      <c r="E181">
        <f>_xlfn.XLOOKUP(Data[[#This Row],[F14_LB_UNME]],CAFB_HungerEstimates!AK:AK,CAFB_HungerEstimates!AK:AK,,0)</f>
        <v>15426.781344000001</v>
      </c>
      <c r="F181">
        <f t="shared" si="8"/>
        <v>17362.171344000002</v>
      </c>
      <c r="G181" s="6">
        <f t="shared" si="9"/>
        <v>0.11147165649121588</v>
      </c>
      <c r="H181">
        <f>_xlfn.XLOOKUP(Data[[#This Row],[F15_FI_RATE]],CAFB_HungerEstimates!Y:Y,CAFB_HungerEstimates!Y:Y,,0)</f>
        <v>4.4999999999999998E-2</v>
      </c>
      <c r="I181">
        <f>_xlfn.XLOOKUP(Data[[#This Row],[F15_FI_POP]],CAFB_HungerEstimates!Z:Z,CAFB_HungerEstimates!Z:Z,,0)</f>
        <v>126.66654</v>
      </c>
      <c r="J181">
        <f>_xlfn.XLOOKUP(Data[[#This Row],[F15_LB_NEED]],CAFB_HungerEstimates!AA:AA,CAFB_HungerEstimates!AA:AA,,0)</f>
        <v>26599.973399999999</v>
      </c>
      <c r="K181">
        <f>_xlfn.XLOOKUP(Data[[#This Row],[F15_DISTRIB]],CAFB_HungerEstimates!AC:AC,CAFB_HungerEstimates!AC:AC,,0)</f>
        <v>498.29610300000002</v>
      </c>
      <c r="L181">
        <f>_xlfn.XLOOKUP(Data[[#This Row],[F15_LB_UNME]],CAFB_HungerEstimates!AB:AB,CAFB_HungerEstimates!AB:AB,,0)</f>
        <v>26101.677296999998</v>
      </c>
      <c r="M181" s="6">
        <f t="shared" si="10"/>
        <v>1.8732954935962456E-2</v>
      </c>
      <c r="N181" s="8">
        <f t="shared" si="11"/>
        <v>206.06607946344786</v>
      </c>
      <c r="O181" s="2" t="str">
        <f>IFERROR(_xlfn.XLOOKUP(Data[[#This Row],[STATEFP10]],StateMap[Code],StateMap[State],,0),"UNK")</f>
        <v>MD</v>
      </c>
      <c r="P181" t="str">
        <f>IF(CalcsTable[[#This Row],[State (Label)]]="MD","Maryland",IF(CalcsTable[[#This Row],[State (Label)]]="DC","District of Columbia","Virginia"))</f>
        <v>Maryland</v>
      </c>
    </row>
    <row r="182" spans="1:16" x14ac:dyDescent="0.25">
      <c r="A182">
        <f>_xlfn.XLOOKUP(Data[[#This Row],[GEOID10]],CAFB_HungerEstimates!D:D,CAFB_HungerEstimates!D:D,,0)</f>
        <v>24031701214</v>
      </c>
      <c r="B182">
        <f>_xlfn.XLOOKUP(Data[[#This Row],[STATEFP10]],CAFB_HungerEstimates!A:A,CAFB_HungerEstimates!A:A,,0)</f>
        <v>24</v>
      </c>
      <c r="C182">
        <f>_xlfn.XLOOKUP(Data[[#This Row],[F14_FI_RATE]],CAFB_HungerEstimates!AJ:AJ,CAFB_HungerEstimates!AJ:AJ,,0)</f>
        <v>10.8</v>
      </c>
      <c r="D182">
        <f>_xlfn.XLOOKUP(Data[[#This Row],[F14_DISTRIB]],CAFB_HungerEstimates!AL:AL,CAFB_HungerEstimates!AL:AL,,0)</f>
        <v>7115.17</v>
      </c>
      <c r="E182">
        <f>_xlfn.XLOOKUP(Data[[#This Row],[F14_LB_UNME]],CAFB_HungerEstimates!AK:AK,CAFB_HungerEstimates!AK:AK,,0)</f>
        <v>52533.230040000002</v>
      </c>
      <c r="F182">
        <f t="shared" si="8"/>
        <v>59648.40004</v>
      </c>
      <c r="G182" s="6">
        <f t="shared" si="9"/>
        <v>0.11928517772863301</v>
      </c>
      <c r="H182">
        <f>_xlfn.XLOOKUP(Data[[#This Row],[F15_FI_RATE]],CAFB_HungerEstimates!Y:Y,CAFB_HungerEstimates!Y:Y,,0)</f>
        <v>0.114</v>
      </c>
      <c r="I182">
        <f>_xlfn.XLOOKUP(Data[[#This Row],[F15_FI_POP]],CAFB_HungerEstimates!Z:Z,CAFB_HungerEstimates!Z:Z,,0)</f>
        <v>343.71</v>
      </c>
      <c r="J182">
        <f>_xlfn.XLOOKUP(Data[[#This Row],[F15_LB_NEED]],CAFB_HungerEstimates!AA:AA,CAFB_HungerEstimates!AA:AA,,0)</f>
        <v>72179.100000000006</v>
      </c>
      <c r="K182">
        <f>_xlfn.XLOOKUP(Data[[#This Row],[F15_DISTRIB]],CAFB_HungerEstimates!AC:AC,CAFB_HungerEstimates!AC:AC,,0)</f>
        <v>11420.590181</v>
      </c>
      <c r="L182">
        <f>_xlfn.XLOOKUP(Data[[#This Row],[F15_LB_UNME]],CAFB_HungerEstimates!AB:AB,CAFB_HungerEstimates!AB:AB,,0)</f>
        <v>60758.509818999999</v>
      </c>
      <c r="M182" s="6">
        <f t="shared" si="10"/>
        <v>0.15822572158699677</v>
      </c>
      <c r="N182" s="8">
        <f t="shared" si="11"/>
        <v>176.77259846673067</v>
      </c>
      <c r="O182" s="2" t="str">
        <f>IFERROR(_xlfn.XLOOKUP(Data[[#This Row],[STATEFP10]],StateMap[Code],StateMap[State],,0),"UNK")</f>
        <v>MD</v>
      </c>
      <c r="P182" t="str">
        <f>IF(CalcsTable[[#This Row],[State (Label)]]="MD","Maryland",IF(CalcsTable[[#This Row],[State (Label)]]="DC","District of Columbia","Virginia"))</f>
        <v>Maryland</v>
      </c>
    </row>
    <row r="183" spans="1:16" x14ac:dyDescent="0.25">
      <c r="A183">
        <f>_xlfn.XLOOKUP(Data[[#This Row],[GEOID10]],CAFB_HungerEstimates!D:D,CAFB_HungerEstimates!D:D,,0)</f>
        <v>24031701215</v>
      </c>
      <c r="B183">
        <f>_xlfn.XLOOKUP(Data[[#This Row],[STATEFP10]],CAFB_HungerEstimates!A:A,CAFB_HungerEstimates!A:A,,0)</f>
        <v>24</v>
      </c>
      <c r="C183">
        <f>_xlfn.XLOOKUP(Data[[#This Row],[F14_FI_RATE]],CAFB_HungerEstimates!AJ:AJ,CAFB_HungerEstimates!AJ:AJ,,0)</f>
        <v>8.6</v>
      </c>
      <c r="D183">
        <f>_xlfn.XLOOKUP(Data[[#This Row],[F14_DISTRIB]],CAFB_HungerEstimates!AL:AL,CAFB_HungerEstimates!AL:AL,,0)</f>
        <v>4788.62</v>
      </c>
      <c r="E183">
        <f>_xlfn.XLOOKUP(Data[[#This Row],[F14_LB_UNME]],CAFB_HungerEstimates!AK:AK,CAFB_HungerEstimates!AK:AK,,0)</f>
        <v>73844.617828000002</v>
      </c>
      <c r="F183">
        <f t="shared" si="8"/>
        <v>78633.237827999998</v>
      </c>
      <c r="G183" s="6">
        <f t="shared" si="9"/>
        <v>6.089816637685052E-2</v>
      </c>
      <c r="H183">
        <f>_xlfn.XLOOKUP(Data[[#This Row],[F15_FI_RATE]],CAFB_HungerEstimates!Y:Y,CAFB_HungerEstimates!Y:Y,,0)</f>
        <v>8.2000000000000003E-2</v>
      </c>
      <c r="I183">
        <f>_xlfn.XLOOKUP(Data[[#This Row],[F15_FI_POP]],CAFB_HungerEstimates!Z:Z,CAFB_HungerEstimates!Z:Z,,0)</f>
        <v>355.168814</v>
      </c>
      <c r="J183">
        <f>_xlfn.XLOOKUP(Data[[#This Row],[F15_LB_NEED]],CAFB_HungerEstimates!AA:AA,CAFB_HungerEstimates!AA:AA,,0)</f>
        <v>74585.450939999995</v>
      </c>
      <c r="K183">
        <f>_xlfn.XLOOKUP(Data[[#This Row],[F15_DISTRIB]],CAFB_HungerEstimates!AC:AC,CAFB_HungerEstimates!AC:AC,,0)</f>
        <v>6839.474647</v>
      </c>
      <c r="L183">
        <f>_xlfn.XLOOKUP(Data[[#This Row],[F15_LB_UNME]],CAFB_HungerEstimates!AB:AB,CAFB_HungerEstimates!AB:AB,,0)</f>
        <v>67745.976293</v>
      </c>
      <c r="M183" s="6">
        <f t="shared" si="10"/>
        <v>9.1699849780381315E-2</v>
      </c>
      <c r="N183" s="8">
        <f t="shared" si="11"/>
        <v>190.74303154611994</v>
      </c>
      <c r="O183" s="2" t="str">
        <f>IFERROR(_xlfn.XLOOKUP(Data[[#This Row],[STATEFP10]],StateMap[Code],StateMap[State],,0),"UNK")</f>
        <v>MD</v>
      </c>
      <c r="P183" t="str">
        <f>IF(CalcsTable[[#This Row],[State (Label)]]="MD","Maryland",IF(CalcsTable[[#This Row],[State (Label)]]="DC","District of Columbia","Virginia"))</f>
        <v>Maryland</v>
      </c>
    </row>
    <row r="184" spans="1:16" x14ac:dyDescent="0.25">
      <c r="A184">
        <f>_xlfn.XLOOKUP(Data[[#This Row],[GEOID10]],CAFB_HungerEstimates!D:D,CAFB_HungerEstimates!D:D,,0)</f>
        <v>24031704200</v>
      </c>
      <c r="B184">
        <f>_xlfn.XLOOKUP(Data[[#This Row],[STATEFP10]],CAFB_HungerEstimates!A:A,CAFB_HungerEstimates!A:A,,0)</f>
        <v>24</v>
      </c>
      <c r="C184">
        <f>_xlfn.XLOOKUP(Data[[#This Row],[F14_FI_RATE]],CAFB_HungerEstimates!AJ:AJ,CAFB_HungerEstimates!AJ:AJ,,0)</f>
        <v>6.8</v>
      </c>
      <c r="D184">
        <f>_xlfn.XLOOKUP(Data[[#This Row],[F14_DISTRIB]],CAFB_HungerEstimates!AL:AL,CAFB_HungerEstimates!AL:AL,,0)</f>
        <v>4590.5</v>
      </c>
      <c r="E184">
        <f>_xlfn.XLOOKUP(Data[[#This Row],[F14_LB_UNME]],CAFB_HungerEstimates!AK:AK,CAFB_HungerEstimates!AK:AK,,0)</f>
        <v>23384.014870999999</v>
      </c>
      <c r="F184">
        <f t="shared" si="8"/>
        <v>27974.514870999999</v>
      </c>
      <c r="G184" s="6">
        <f t="shared" si="9"/>
        <v>0.16409578579533396</v>
      </c>
      <c r="H184">
        <f>_xlfn.XLOOKUP(Data[[#This Row],[F15_FI_RATE]],CAFB_HungerEstimates!Y:Y,CAFB_HungerEstimates!Y:Y,,0)</f>
        <v>7.6999999999999999E-2</v>
      </c>
      <c r="I184">
        <f>_xlfn.XLOOKUP(Data[[#This Row],[F15_FI_POP]],CAFB_HungerEstimates!Z:Z,CAFB_HungerEstimates!Z:Z,,0)</f>
        <v>146.06091499999999</v>
      </c>
      <c r="J184">
        <f>_xlfn.XLOOKUP(Data[[#This Row],[F15_LB_NEED]],CAFB_HungerEstimates!AA:AA,CAFB_HungerEstimates!AA:AA,,0)</f>
        <v>30672.792150000001</v>
      </c>
      <c r="K184">
        <f>_xlfn.XLOOKUP(Data[[#This Row],[F15_DISTRIB]],CAFB_HungerEstimates!AC:AC,CAFB_HungerEstimates!AC:AC,,0)</f>
        <v>7310.8495409999996</v>
      </c>
      <c r="L184">
        <f>_xlfn.XLOOKUP(Data[[#This Row],[F15_LB_UNME]],CAFB_HungerEstimates!AB:AB,CAFB_HungerEstimates!AB:AB,,0)</f>
        <v>23361.942609000002</v>
      </c>
      <c r="M184" s="6">
        <f t="shared" si="10"/>
        <v>0.23834965872189107</v>
      </c>
      <c r="N184" s="8">
        <f t="shared" si="11"/>
        <v>159.9465716684029</v>
      </c>
      <c r="O184" s="2" t="str">
        <f>IFERROR(_xlfn.XLOOKUP(Data[[#This Row],[STATEFP10]],StateMap[Code],StateMap[State],,0),"UNK")</f>
        <v>MD</v>
      </c>
      <c r="P184" t="str">
        <f>IF(CalcsTable[[#This Row],[State (Label)]]="MD","Maryland",IF(CalcsTable[[#This Row],[State (Label)]]="DC","District of Columbia","Virginia"))</f>
        <v>Maryland</v>
      </c>
    </row>
    <row r="185" spans="1:16" x14ac:dyDescent="0.25">
      <c r="A185">
        <f>_xlfn.XLOOKUP(Data[[#This Row],[GEOID10]],CAFB_HungerEstimates!D:D,CAFB_HungerEstimates!D:D,,0)</f>
        <v>24031704300</v>
      </c>
      <c r="B185">
        <f>_xlfn.XLOOKUP(Data[[#This Row],[STATEFP10]],CAFB_HungerEstimates!A:A,CAFB_HungerEstimates!A:A,,0)</f>
        <v>24</v>
      </c>
      <c r="C185">
        <f>_xlfn.XLOOKUP(Data[[#This Row],[F14_FI_RATE]],CAFB_HungerEstimates!AJ:AJ,CAFB_HungerEstimates!AJ:AJ,,0)</f>
        <v>3</v>
      </c>
      <c r="D185">
        <f>_xlfn.XLOOKUP(Data[[#This Row],[F14_DISTRIB]],CAFB_HungerEstimates!AL:AL,CAFB_HungerEstimates!AL:AL,,0)</f>
        <v>2957.67</v>
      </c>
      <c r="E185">
        <f>_xlfn.XLOOKUP(Data[[#This Row],[F14_LB_UNME]],CAFB_HungerEstimates!AK:AK,CAFB_HungerEstimates!AK:AK,,0)</f>
        <v>20131.825216000001</v>
      </c>
      <c r="F185">
        <f t="shared" si="8"/>
        <v>23089.495216000003</v>
      </c>
      <c r="G185" s="6">
        <f t="shared" si="9"/>
        <v>0.12809591428185338</v>
      </c>
      <c r="H185">
        <f>_xlfn.XLOOKUP(Data[[#This Row],[F15_FI_RATE]],CAFB_HungerEstimates!Y:Y,CAFB_HungerEstimates!Y:Y,,0)</f>
        <v>2.1999999999999999E-2</v>
      </c>
      <c r="I185">
        <f>_xlfn.XLOOKUP(Data[[#This Row],[F15_FI_POP]],CAFB_HungerEstimates!Z:Z,CAFB_HungerEstimates!Z:Z,,0)</f>
        <v>82.918000000000006</v>
      </c>
      <c r="J185">
        <f>_xlfn.XLOOKUP(Data[[#This Row],[F15_LB_NEED]],CAFB_HungerEstimates!AA:AA,CAFB_HungerEstimates!AA:AA,,0)</f>
        <v>17412.78</v>
      </c>
      <c r="K185">
        <f>_xlfn.XLOOKUP(Data[[#This Row],[F15_DISTRIB]],CAFB_HungerEstimates!AC:AC,CAFB_HungerEstimates!AC:AC,,0)</f>
        <v>3732.0431469999999</v>
      </c>
      <c r="L185">
        <f>_xlfn.XLOOKUP(Data[[#This Row],[F15_LB_UNME]],CAFB_HungerEstimates!AB:AB,CAFB_HungerEstimates!AB:AB,,0)</f>
        <v>13680.736853</v>
      </c>
      <c r="M185" s="6">
        <f t="shared" si="10"/>
        <v>0.21432781824613875</v>
      </c>
      <c r="N185" s="8">
        <f t="shared" si="11"/>
        <v>164.99115816831085</v>
      </c>
      <c r="O185" s="2" t="str">
        <f>IFERROR(_xlfn.XLOOKUP(Data[[#This Row],[STATEFP10]],StateMap[Code],StateMap[State],,0),"UNK")</f>
        <v>MD</v>
      </c>
      <c r="P185" t="str">
        <f>IF(CalcsTable[[#This Row],[State (Label)]]="MD","Maryland",IF(CalcsTable[[#This Row],[State (Label)]]="DC","District of Columbia","Virginia"))</f>
        <v>Maryland</v>
      </c>
    </row>
    <row r="186" spans="1:16" x14ac:dyDescent="0.25">
      <c r="A186">
        <f>_xlfn.XLOOKUP(Data[[#This Row],[GEOID10]],CAFB_HungerEstimates!D:D,CAFB_HungerEstimates!D:D,,0)</f>
        <v>24033807304</v>
      </c>
      <c r="B186">
        <f>_xlfn.XLOOKUP(Data[[#This Row],[STATEFP10]],CAFB_HungerEstimates!A:A,CAFB_HungerEstimates!A:A,,0)</f>
        <v>24</v>
      </c>
      <c r="C186">
        <f>_xlfn.XLOOKUP(Data[[#This Row],[F14_FI_RATE]],CAFB_HungerEstimates!AJ:AJ,CAFB_HungerEstimates!AJ:AJ,,0)</f>
        <v>3.8</v>
      </c>
      <c r="D186">
        <f>_xlfn.XLOOKUP(Data[[#This Row],[F14_DISTRIB]],CAFB_HungerEstimates!AL:AL,CAFB_HungerEstimates!AL:AL,,0)</f>
        <v>5815.64</v>
      </c>
      <c r="E186">
        <f>_xlfn.XLOOKUP(Data[[#This Row],[F14_LB_UNME]],CAFB_HungerEstimates!AK:AK,CAFB_HungerEstimates!AK:AK,,0)</f>
        <v>11939.864866</v>
      </c>
      <c r="F186">
        <f t="shared" si="8"/>
        <v>17755.504865999999</v>
      </c>
      <c r="G186" s="6">
        <f t="shared" si="9"/>
        <v>0.32754010904732789</v>
      </c>
      <c r="H186">
        <f>_xlfn.XLOOKUP(Data[[#This Row],[F15_FI_RATE]],CAFB_HungerEstimates!Y:Y,CAFB_HungerEstimates!Y:Y,,0)</f>
        <v>2.8000000000000001E-2</v>
      </c>
      <c r="I186">
        <f>_xlfn.XLOOKUP(Data[[#This Row],[F15_FI_POP]],CAFB_HungerEstimates!Z:Z,CAFB_HungerEstimates!Z:Z,,0)</f>
        <v>53.930016000000002</v>
      </c>
      <c r="J186">
        <f>_xlfn.XLOOKUP(Data[[#This Row],[F15_LB_NEED]],CAFB_HungerEstimates!AA:AA,CAFB_HungerEstimates!AA:AA,,0)</f>
        <v>11325.30336</v>
      </c>
      <c r="K186">
        <f>_xlfn.XLOOKUP(Data[[#This Row],[F15_DISTRIB]],CAFB_HungerEstimates!AC:AC,CAFB_HungerEstimates!AC:AC,,0)</f>
        <v>4222.3816669999997</v>
      </c>
      <c r="L186">
        <f>_xlfn.XLOOKUP(Data[[#This Row],[F15_LB_UNME]],CAFB_HungerEstimates!AB:AB,CAFB_HungerEstimates!AB:AB,,0)</f>
        <v>7102.9216930000002</v>
      </c>
      <c r="M186" s="6">
        <f t="shared" si="10"/>
        <v>0.37282724645708737</v>
      </c>
      <c r="N186" s="8">
        <f t="shared" si="11"/>
        <v>131.70627824401166</v>
      </c>
      <c r="O186" s="2" t="str">
        <f>IFERROR(_xlfn.XLOOKUP(Data[[#This Row],[STATEFP10]],StateMap[Code],StateMap[State],,0),"UNK")</f>
        <v>MD</v>
      </c>
      <c r="P186" t="str">
        <f>IF(CalcsTable[[#This Row],[State (Label)]]="MD","Maryland",IF(CalcsTable[[#This Row],[State (Label)]]="DC","District of Columbia","Virginia"))</f>
        <v>Maryland</v>
      </c>
    </row>
    <row r="187" spans="1:16" x14ac:dyDescent="0.25">
      <c r="A187">
        <f>_xlfn.XLOOKUP(Data[[#This Row],[GEOID10]],CAFB_HungerEstimates!D:D,CAFB_HungerEstimates!D:D,,0)</f>
        <v>24031704401</v>
      </c>
      <c r="B187">
        <f>_xlfn.XLOOKUP(Data[[#This Row],[STATEFP10]],CAFB_HungerEstimates!A:A,CAFB_HungerEstimates!A:A,,0)</f>
        <v>24</v>
      </c>
      <c r="C187">
        <f>_xlfn.XLOOKUP(Data[[#This Row],[F14_FI_RATE]],CAFB_HungerEstimates!AJ:AJ,CAFB_HungerEstimates!AJ:AJ,,0)</f>
        <v>3.5</v>
      </c>
      <c r="D187">
        <f>_xlfn.XLOOKUP(Data[[#This Row],[F14_DISTRIB]],CAFB_HungerEstimates!AL:AL,CAFB_HungerEstimates!AL:AL,,0)</f>
        <v>2639.8</v>
      </c>
      <c r="E187">
        <f>_xlfn.XLOOKUP(Data[[#This Row],[F14_LB_UNME]],CAFB_HungerEstimates!AK:AK,CAFB_HungerEstimates!AK:AK,,0)</f>
        <v>20644.996868999999</v>
      </c>
      <c r="F187">
        <f t="shared" si="8"/>
        <v>23284.796868999998</v>
      </c>
      <c r="G187" s="6">
        <f t="shared" si="9"/>
        <v>0.11337011075731022</v>
      </c>
      <c r="H187">
        <f>_xlfn.XLOOKUP(Data[[#This Row],[F15_FI_RATE]],CAFB_HungerEstimates!Y:Y,CAFB_HungerEstimates!Y:Y,,0)</f>
        <v>3.5999999999999997E-2</v>
      </c>
      <c r="I187">
        <f>_xlfn.XLOOKUP(Data[[#This Row],[F15_FI_POP]],CAFB_HungerEstimates!Z:Z,CAFB_HungerEstimates!Z:Z,,0)</f>
        <v>115.53141599999999</v>
      </c>
      <c r="J187">
        <f>_xlfn.XLOOKUP(Data[[#This Row],[F15_LB_NEED]],CAFB_HungerEstimates!AA:AA,CAFB_HungerEstimates!AA:AA,,0)</f>
        <v>24261.59736</v>
      </c>
      <c r="K187">
        <f>_xlfn.XLOOKUP(Data[[#This Row],[F15_DISTRIB]],CAFB_HungerEstimates!AC:AC,CAFB_HungerEstimates!AC:AC,,0)</f>
        <v>1855.9804429999999</v>
      </c>
      <c r="L187">
        <f>_xlfn.XLOOKUP(Data[[#This Row],[F15_LB_UNME]],CAFB_HungerEstimates!AB:AB,CAFB_HungerEstimates!AB:AB,,0)</f>
        <v>22405.616916999999</v>
      </c>
      <c r="M187" s="6">
        <f t="shared" si="10"/>
        <v>7.6498691139765915E-2</v>
      </c>
      <c r="N187" s="8">
        <f t="shared" si="11"/>
        <v>193.93527486064917</v>
      </c>
      <c r="O187" s="2" t="str">
        <f>IFERROR(_xlfn.XLOOKUP(Data[[#This Row],[STATEFP10]],StateMap[Code],StateMap[State],,0),"UNK")</f>
        <v>MD</v>
      </c>
      <c r="P187" t="str">
        <f>IF(CalcsTable[[#This Row],[State (Label)]]="MD","Maryland",IF(CalcsTable[[#This Row],[State (Label)]]="DC","District of Columbia","Virginia"))</f>
        <v>Maryland</v>
      </c>
    </row>
    <row r="188" spans="1:16" x14ac:dyDescent="0.25">
      <c r="A188">
        <f>_xlfn.XLOOKUP(Data[[#This Row],[GEOID10]],CAFB_HungerEstimates!D:D,CAFB_HungerEstimates!D:D,,0)</f>
        <v>24031702102</v>
      </c>
      <c r="B188">
        <f>_xlfn.XLOOKUP(Data[[#This Row],[STATEFP10]],CAFB_HungerEstimates!A:A,CAFB_HungerEstimates!A:A,,0)</f>
        <v>24</v>
      </c>
      <c r="C188">
        <f>_xlfn.XLOOKUP(Data[[#This Row],[F14_FI_RATE]],CAFB_HungerEstimates!AJ:AJ,CAFB_HungerEstimates!AJ:AJ,,0)</f>
        <v>1.9</v>
      </c>
      <c r="D188">
        <f>_xlfn.XLOOKUP(Data[[#This Row],[F14_DISTRIB]],CAFB_HungerEstimates!AL:AL,CAFB_HungerEstimates!AL:AL,,0)</f>
        <v>2821.12</v>
      </c>
      <c r="E188">
        <f>_xlfn.XLOOKUP(Data[[#This Row],[F14_LB_UNME]],CAFB_HungerEstimates!AK:AK,CAFB_HungerEstimates!AK:AK,,0)</f>
        <v>8630.1752390000001</v>
      </c>
      <c r="F188">
        <f t="shared" si="8"/>
        <v>11451.295238999999</v>
      </c>
      <c r="G188" s="6">
        <f t="shared" si="9"/>
        <v>0.24635815784331819</v>
      </c>
      <c r="H188">
        <f>_xlfn.XLOOKUP(Data[[#This Row],[F15_FI_RATE]],CAFB_HungerEstimates!Y:Y,CAFB_HungerEstimates!Y:Y,,0)</f>
        <v>2.4E-2</v>
      </c>
      <c r="I188">
        <f>_xlfn.XLOOKUP(Data[[#This Row],[F15_FI_POP]],CAFB_HungerEstimates!Z:Z,CAFB_HungerEstimates!Z:Z,,0)</f>
        <v>67.415999999999997</v>
      </c>
      <c r="J188">
        <f>_xlfn.XLOOKUP(Data[[#This Row],[F15_LB_NEED]],CAFB_HungerEstimates!AA:AA,CAFB_HungerEstimates!AA:AA,,0)</f>
        <v>14157.36</v>
      </c>
      <c r="K188">
        <f>_xlfn.XLOOKUP(Data[[#This Row],[F15_DISTRIB]],CAFB_HungerEstimates!AC:AC,CAFB_HungerEstimates!AC:AC,,0)</f>
        <v>6997.4283370000003</v>
      </c>
      <c r="L188">
        <f>_xlfn.XLOOKUP(Data[[#This Row],[F15_LB_UNME]],CAFB_HungerEstimates!AB:AB,CAFB_HungerEstimates!AB:AB,,0)</f>
        <v>7159.9316630000003</v>
      </c>
      <c r="M188" s="6">
        <f t="shared" si="10"/>
        <v>0.49426081818926693</v>
      </c>
      <c r="N188" s="8">
        <f t="shared" si="11"/>
        <v>106.20522818025395</v>
      </c>
      <c r="O188" s="2" t="str">
        <f>IFERROR(_xlfn.XLOOKUP(Data[[#This Row],[STATEFP10]],StateMap[Code],StateMap[State],,0),"UNK")</f>
        <v>MD</v>
      </c>
      <c r="P188" t="str">
        <f>IF(CalcsTable[[#This Row],[State (Label)]]="MD","Maryland",IF(CalcsTable[[#This Row],[State (Label)]]="DC","District of Columbia","Virginia"))</f>
        <v>Maryland</v>
      </c>
    </row>
    <row r="189" spans="1:16" x14ac:dyDescent="0.25">
      <c r="A189">
        <f>_xlfn.XLOOKUP(Data[[#This Row],[GEOID10]],CAFB_HungerEstimates!D:D,CAFB_HungerEstimates!D:D,,0)</f>
        <v>24031704000</v>
      </c>
      <c r="B189">
        <f>_xlfn.XLOOKUP(Data[[#This Row],[STATEFP10]],CAFB_HungerEstimates!A:A,CAFB_HungerEstimates!A:A,,0)</f>
        <v>24</v>
      </c>
      <c r="C189">
        <f>_xlfn.XLOOKUP(Data[[#This Row],[F14_FI_RATE]],CAFB_HungerEstimates!AJ:AJ,CAFB_HungerEstimates!AJ:AJ,,0)</f>
        <v>10.7</v>
      </c>
      <c r="D189">
        <f>_xlfn.XLOOKUP(Data[[#This Row],[F14_DISTRIB]],CAFB_HungerEstimates!AL:AL,CAFB_HungerEstimates!AL:AL,,0)</f>
        <v>25267.03</v>
      </c>
      <c r="E189">
        <f>_xlfn.XLOOKUP(Data[[#This Row],[F14_LB_UNME]],CAFB_HungerEstimates!AK:AK,CAFB_HungerEstimates!AK:AK,,0)</f>
        <v>125821.248557</v>
      </c>
      <c r="F189">
        <f t="shared" si="8"/>
        <v>151088.27855699998</v>
      </c>
      <c r="G189" s="6">
        <f t="shared" si="9"/>
        <v>0.16723355538442838</v>
      </c>
      <c r="H189">
        <f>_xlfn.XLOOKUP(Data[[#This Row],[F15_FI_RATE]],CAFB_HungerEstimates!Y:Y,CAFB_HungerEstimates!Y:Y,,0)</f>
        <v>0.1</v>
      </c>
      <c r="I189">
        <f>_xlfn.XLOOKUP(Data[[#This Row],[F15_FI_POP]],CAFB_HungerEstimates!Z:Z,CAFB_HungerEstimates!Z:Z,,0)</f>
        <v>667</v>
      </c>
      <c r="J189">
        <f>_xlfn.XLOOKUP(Data[[#This Row],[F15_LB_NEED]],CAFB_HungerEstimates!AA:AA,CAFB_HungerEstimates!AA:AA,,0)</f>
        <v>140070</v>
      </c>
      <c r="K189">
        <f>_xlfn.XLOOKUP(Data[[#This Row],[F15_DISTRIB]],CAFB_HungerEstimates!AC:AC,CAFB_HungerEstimates!AC:AC,,0)</f>
        <v>38976.833832999997</v>
      </c>
      <c r="L189">
        <f>_xlfn.XLOOKUP(Data[[#This Row],[F15_LB_UNME]],CAFB_HungerEstimates!AB:AB,CAFB_HungerEstimates!AB:AB,,0)</f>
        <v>101093.166167</v>
      </c>
      <c r="M189" s="6">
        <f t="shared" si="10"/>
        <v>0.27826682253873064</v>
      </c>
      <c r="N189" s="8">
        <f t="shared" si="11"/>
        <v>151.56396726686657</v>
      </c>
      <c r="O189" s="2" t="str">
        <f>IFERROR(_xlfn.XLOOKUP(Data[[#This Row],[STATEFP10]],StateMap[Code],StateMap[State],,0),"UNK")</f>
        <v>MD</v>
      </c>
      <c r="P189" t="str">
        <f>IF(CalcsTable[[#This Row],[State (Label)]]="MD","Maryland",IF(CalcsTable[[#This Row],[State (Label)]]="DC","District of Columbia","Virginia"))</f>
        <v>Maryland</v>
      </c>
    </row>
    <row r="190" spans="1:16" x14ac:dyDescent="0.25">
      <c r="A190">
        <f>_xlfn.XLOOKUP(Data[[#This Row],[GEOID10]],CAFB_HungerEstimates!D:D,CAFB_HungerEstimates!D:D,,0)</f>
        <v>24031703901</v>
      </c>
      <c r="B190">
        <f>_xlfn.XLOOKUP(Data[[#This Row],[STATEFP10]],CAFB_HungerEstimates!A:A,CAFB_HungerEstimates!A:A,,0)</f>
        <v>24</v>
      </c>
      <c r="C190">
        <f>_xlfn.XLOOKUP(Data[[#This Row],[F14_FI_RATE]],CAFB_HungerEstimates!AJ:AJ,CAFB_HungerEstimates!AJ:AJ,,0)</f>
        <v>4.3</v>
      </c>
      <c r="D190">
        <f>_xlfn.XLOOKUP(Data[[#This Row],[F14_DISTRIB]],CAFB_HungerEstimates!AL:AL,CAFB_HungerEstimates!AL:AL,,0)</f>
        <v>9132.0499999999993</v>
      </c>
      <c r="E190">
        <f>_xlfn.XLOOKUP(Data[[#This Row],[F14_LB_UNME]],CAFB_HungerEstimates!AK:AK,CAFB_HungerEstimates!AK:AK,,0)</f>
        <v>18039.223163999999</v>
      </c>
      <c r="F190">
        <f t="shared" si="8"/>
        <v>27171.273163999998</v>
      </c>
      <c r="G190" s="6">
        <f t="shared" si="9"/>
        <v>0.33609209052814332</v>
      </c>
      <c r="H190">
        <f>_xlfn.XLOOKUP(Data[[#This Row],[F15_FI_RATE]],CAFB_HungerEstimates!Y:Y,CAFB_HungerEstimates!Y:Y,,0)</f>
        <v>3.7999999999999999E-2</v>
      </c>
      <c r="I190">
        <f>_xlfn.XLOOKUP(Data[[#This Row],[F15_FI_POP]],CAFB_HungerEstimates!Z:Z,CAFB_HungerEstimates!Z:Z,,0)</f>
        <v>114.114</v>
      </c>
      <c r="J190">
        <f>_xlfn.XLOOKUP(Data[[#This Row],[F15_LB_NEED]],CAFB_HungerEstimates!AA:AA,CAFB_HungerEstimates!AA:AA,,0)</f>
        <v>23963.94</v>
      </c>
      <c r="K190">
        <f>_xlfn.XLOOKUP(Data[[#This Row],[F15_DISTRIB]],CAFB_HungerEstimates!AC:AC,CAFB_HungerEstimates!AC:AC,,0)</f>
        <v>8181.1194569999998</v>
      </c>
      <c r="L190">
        <f>_xlfn.XLOOKUP(Data[[#This Row],[F15_LB_UNME]],CAFB_HungerEstimates!AB:AB,CAFB_HungerEstimates!AB:AB,,0)</f>
        <v>15782.820543</v>
      </c>
      <c r="M190" s="6">
        <f t="shared" si="10"/>
        <v>0.3413929202376571</v>
      </c>
      <c r="N190" s="8">
        <f t="shared" si="11"/>
        <v>138.30748675009201</v>
      </c>
      <c r="O190" s="2" t="str">
        <f>IFERROR(_xlfn.XLOOKUP(Data[[#This Row],[STATEFP10]],StateMap[Code],StateMap[State],,0),"UNK")</f>
        <v>MD</v>
      </c>
      <c r="P190" t="str">
        <f>IF(CalcsTable[[#This Row],[State (Label)]]="MD","Maryland",IF(CalcsTable[[#This Row],[State (Label)]]="DC","District of Columbia","Virginia"))</f>
        <v>Maryland</v>
      </c>
    </row>
    <row r="191" spans="1:16" x14ac:dyDescent="0.25">
      <c r="A191">
        <f>_xlfn.XLOOKUP(Data[[#This Row],[GEOID10]],CAFB_HungerEstimates!D:D,CAFB_HungerEstimates!D:D,,0)</f>
        <v>24031704100</v>
      </c>
      <c r="B191">
        <f>_xlfn.XLOOKUP(Data[[#This Row],[STATEFP10]],CAFB_HungerEstimates!A:A,CAFB_HungerEstimates!A:A,,0)</f>
        <v>24</v>
      </c>
      <c r="C191">
        <f>_xlfn.XLOOKUP(Data[[#This Row],[F14_FI_RATE]],CAFB_HungerEstimates!AJ:AJ,CAFB_HungerEstimates!AJ:AJ,,0)</f>
        <v>2.8</v>
      </c>
      <c r="D191">
        <f>_xlfn.XLOOKUP(Data[[#This Row],[F14_DISTRIB]],CAFB_HungerEstimates!AL:AL,CAFB_HungerEstimates!AL:AL,,0)</f>
        <v>5336.38</v>
      </c>
      <c r="E191">
        <f>_xlfn.XLOOKUP(Data[[#This Row],[F14_LB_UNME]],CAFB_HungerEstimates!AK:AK,CAFB_HungerEstimates!AK:AK,,0)</f>
        <v>20641.460603</v>
      </c>
      <c r="F191">
        <f t="shared" si="8"/>
        <v>25977.840603000001</v>
      </c>
      <c r="G191" s="6">
        <f t="shared" si="9"/>
        <v>0.20542046129052538</v>
      </c>
      <c r="H191">
        <f>_xlfn.XLOOKUP(Data[[#This Row],[F15_FI_RATE]],CAFB_HungerEstimates!Y:Y,CAFB_HungerEstimates!Y:Y,,0)</f>
        <v>3.1E-2</v>
      </c>
      <c r="I191">
        <f>_xlfn.XLOOKUP(Data[[#This Row],[F15_FI_POP]],CAFB_HungerEstimates!Z:Z,CAFB_HungerEstimates!Z:Z,,0)</f>
        <v>141.143</v>
      </c>
      <c r="J191">
        <f>_xlfn.XLOOKUP(Data[[#This Row],[F15_LB_NEED]],CAFB_HungerEstimates!AA:AA,CAFB_HungerEstimates!AA:AA,,0)</f>
        <v>29640.03</v>
      </c>
      <c r="K191">
        <f>_xlfn.XLOOKUP(Data[[#This Row],[F15_DISTRIB]],CAFB_HungerEstimates!AC:AC,CAFB_HungerEstimates!AC:AC,,0)</f>
        <v>7840.6638650000004</v>
      </c>
      <c r="L191">
        <f>_xlfn.XLOOKUP(Data[[#This Row],[F15_LB_UNME]],CAFB_HungerEstimates!AB:AB,CAFB_HungerEstimates!AB:AB,,0)</f>
        <v>21799.366135</v>
      </c>
      <c r="M191" s="6">
        <f t="shared" si="10"/>
        <v>0.26452955226428587</v>
      </c>
      <c r="N191" s="8">
        <f t="shared" si="11"/>
        <v>154.44879402449999</v>
      </c>
      <c r="O191" s="2" t="str">
        <f>IFERROR(_xlfn.XLOOKUP(Data[[#This Row],[STATEFP10]],StateMap[Code],StateMap[State],,0),"UNK")</f>
        <v>MD</v>
      </c>
      <c r="P191" t="str">
        <f>IF(CalcsTable[[#This Row],[State (Label)]]="MD","Maryland",IF(CalcsTable[[#This Row],[State (Label)]]="DC","District of Columbia","Virginia"))</f>
        <v>Maryland</v>
      </c>
    </row>
    <row r="192" spans="1:16" x14ac:dyDescent="0.25">
      <c r="A192">
        <f>_xlfn.XLOOKUP(Data[[#This Row],[GEOID10]],CAFB_HungerEstimates!D:D,CAFB_HungerEstimates!D:D,,0)</f>
        <v>24031704501</v>
      </c>
      <c r="B192">
        <f>_xlfn.XLOOKUP(Data[[#This Row],[STATEFP10]],CAFB_HungerEstimates!A:A,CAFB_HungerEstimates!A:A,,0)</f>
        <v>24</v>
      </c>
      <c r="C192">
        <f>_xlfn.XLOOKUP(Data[[#This Row],[F14_FI_RATE]],CAFB_HungerEstimates!AJ:AJ,CAFB_HungerEstimates!AJ:AJ,,0)</f>
        <v>4.2</v>
      </c>
      <c r="D192">
        <f>_xlfn.XLOOKUP(Data[[#This Row],[F14_DISTRIB]],CAFB_HungerEstimates!AL:AL,CAFB_HungerEstimates!AL:AL,,0)</f>
        <v>2568.4699999999998</v>
      </c>
      <c r="E192">
        <f>_xlfn.XLOOKUP(Data[[#This Row],[F14_LB_UNME]],CAFB_HungerEstimates!AK:AK,CAFB_HungerEstimates!AK:AK,,0)</f>
        <v>27472.449408</v>
      </c>
      <c r="F192">
        <f t="shared" si="8"/>
        <v>30040.919408000002</v>
      </c>
      <c r="G192" s="6">
        <f t="shared" si="9"/>
        <v>8.549904765284938E-2</v>
      </c>
      <c r="H192">
        <f>_xlfn.XLOOKUP(Data[[#This Row],[F15_FI_RATE]],CAFB_HungerEstimates!Y:Y,CAFB_HungerEstimates!Y:Y,,0)</f>
        <v>3.5000000000000003E-2</v>
      </c>
      <c r="I192">
        <f>_xlfn.XLOOKUP(Data[[#This Row],[F15_FI_POP]],CAFB_HungerEstimates!Z:Z,CAFB_HungerEstimates!Z:Z,,0)</f>
        <v>120.505</v>
      </c>
      <c r="J192">
        <f>_xlfn.XLOOKUP(Data[[#This Row],[F15_LB_NEED]],CAFB_HungerEstimates!AA:AA,CAFB_HungerEstimates!AA:AA,,0)</f>
        <v>25306.05</v>
      </c>
      <c r="K192">
        <f>_xlfn.XLOOKUP(Data[[#This Row],[F15_DISTRIB]],CAFB_HungerEstimates!AC:AC,CAFB_HungerEstimates!AC:AC,,0)</f>
        <v>846.94307400000002</v>
      </c>
      <c r="L192">
        <f>_xlfn.XLOOKUP(Data[[#This Row],[F15_LB_UNME]],CAFB_HungerEstimates!AB:AB,CAFB_HungerEstimates!AB:AB,,0)</f>
        <v>24459.106926</v>
      </c>
      <c r="M192" s="6">
        <f t="shared" si="10"/>
        <v>3.3468007610828243E-2</v>
      </c>
      <c r="N192" s="8">
        <f t="shared" si="11"/>
        <v>202.97171840172609</v>
      </c>
      <c r="O192" s="2" t="str">
        <f>IFERROR(_xlfn.XLOOKUP(Data[[#This Row],[STATEFP10]],StateMap[Code],StateMap[State],,0),"UNK")</f>
        <v>MD</v>
      </c>
      <c r="P192" t="str">
        <f>IF(CalcsTable[[#This Row],[State (Label)]]="MD","Maryland",IF(CalcsTable[[#This Row],[State (Label)]]="DC","District of Columbia","Virginia"))</f>
        <v>Maryland</v>
      </c>
    </row>
    <row r="193" spans="1:16" x14ac:dyDescent="0.25">
      <c r="A193">
        <f>_xlfn.XLOOKUP(Data[[#This Row],[GEOID10]],CAFB_HungerEstimates!D:D,CAFB_HungerEstimates!D:D,,0)</f>
        <v>24031706013</v>
      </c>
      <c r="B193">
        <f>_xlfn.XLOOKUP(Data[[#This Row],[STATEFP10]],CAFB_HungerEstimates!A:A,CAFB_HungerEstimates!A:A,,0)</f>
        <v>24</v>
      </c>
      <c r="C193">
        <f>_xlfn.XLOOKUP(Data[[#This Row],[F14_FI_RATE]],CAFB_HungerEstimates!AJ:AJ,CAFB_HungerEstimates!AJ:AJ,,0)</f>
        <v>0.2</v>
      </c>
      <c r="D193">
        <f>_xlfn.XLOOKUP(Data[[#This Row],[F14_DISTRIB]],CAFB_HungerEstimates!AL:AL,CAFB_HungerEstimates!AL:AL,,0)</f>
        <v>35.24</v>
      </c>
      <c r="E193">
        <f>_xlfn.XLOOKUP(Data[[#This Row],[F14_LB_UNME]],CAFB_HungerEstimates!AK:AK,CAFB_HungerEstimates!AK:AK,,0)</f>
        <v>1163.019661</v>
      </c>
      <c r="F193">
        <f t="shared" si="8"/>
        <v>1198.2596610000001</v>
      </c>
      <c r="G193" s="6">
        <f t="shared" si="9"/>
        <v>2.9409318486604715E-2</v>
      </c>
      <c r="H193">
        <f>_xlfn.XLOOKUP(Data[[#This Row],[F15_FI_RATE]],CAFB_HungerEstimates!Y:Y,CAFB_HungerEstimates!Y:Y,,0)</f>
        <v>0</v>
      </c>
      <c r="I193">
        <f>_xlfn.XLOOKUP(Data[[#This Row],[F15_FI_POP]],CAFB_HungerEstimates!Z:Z,CAFB_HungerEstimates!Z:Z,,0)</f>
        <v>0</v>
      </c>
      <c r="J193">
        <f>_xlfn.XLOOKUP(Data[[#This Row],[F15_LB_NEED]],CAFB_HungerEstimates!AA:AA,CAFB_HungerEstimates!AA:AA,,0)</f>
        <v>0</v>
      </c>
      <c r="K193">
        <f>_xlfn.XLOOKUP(Data[[#This Row],[F15_DISTRIB]],CAFB_HungerEstimates!AC:AC,CAFB_HungerEstimates!AC:AC,,0)</f>
        <v>0</v>
      </c>
      <c r="L193">
        <f>_xlfn.XLOOKUP(Data[[#This Row],[F15_LB_UNME]],CAFB_HungerEstimates!AB:AB,CAFB_HungerEstimates!AB:AB,,0)</f>
        <v>0</v>
      </c>
      <c r="M193" s="6">
        <f t="shared" si="10"/>
        <v>0</v>
      </c>
      <c r="N193" s="8">
        <f t="shared" si="11"/>
        <v>0</v>
      </c>
      <c r="O193" s="2" t="str">
        <f>IFERROR(_xlfn.XLOOKUP(Data[[#This Row],[STATEFP10]],StateMap[Code],StateMap[State],,0),"UNK")</f>
        <v>MD</v>
      </c>
      <c r="P193" t="str">
        <f>IF(CalcsTable[[#This Row],[State (Label)]]="MD","Maryland",IF(CalcsTable[[#This Row],[State (Label)]]="DC","District of Columbia","Virginia"))</f>
        <v>Maryland</v>
      </c>
    </row>
    <row r="194" spans="1:16" x14ac:dyDescent="0.25">
      <c r="A194">
        <f>_xlfn.XLOOKUP(Data[[#This Row],[GEOID10]],CAFB_HungerEstimates!D:D,CAFB_HungerEstimates!D:D,,0)</f>
        <v>24033807301</v>
      </c>
      <c r="B194">
        <f>_xlfn.XLOOKUP(Data[[#This Row],[STATEFP10]],CAFB_HungerEstimates!A:A,CAFB_HungerEstimates!A:A,,0)</f>
        <v>24</v>
      </c>
      <c r="C194">
        <f>_xlfn.XLOOKUP(Data[[#This Row],[F14_FI_RATE]],CAFB_HungerEstimates!AJ:AJ,CAFB_HungerEstimates!AJ:AJ,,0)</f>
        <v>17.7</v>
      </c>
      <c r="D194">
        <f>_xlfn.XLOOKUP(Data[[#This Row],[F14_DISTRIB]],CAFB_HungerEstimates!AL:AL,CAFB_HungerEstimates!AL:AL,,0)</f>
        <v>36259.01</v>
      </c>
      <c r="E194">
        <f>_xlfn.XLOOKUP(Data[[#This Row],[F14_LB_UNME]],CAFB_HungerEstimates!AK:AK,CAFB_HungerEstimates!AK:AK,,0)</f>
        <v>94802.408783000006</v>
      </c>
      <c r="F194">
        <f t="shared" si="8"/>
        <v>131061.418783</v>
      </c>
      <c r="G194" s="6">
        <f t="shared" si="9"/>
        <v>0.27665662661591117</v>
      </c>
      <c r="H194">
        <f>_xlfn.XLOOKUP(Data[[#This Row],[F15_FI_RATE]],CAFB_HungerEstimates!Y:Y,CAFB_HungerEstimates!Y:Y,,0)</f>
        <v>0.19</v>
      </c>
      <c r="I194">
        <f>_xlfn.XLOOKUP(Data[[#This Row],[F15_FI_POP]],CAFB_HungerEstimates!Z:Z,CAFB_HungerEstimates!Z:Z,,0)</f>
        <v>646.64599999999996</v>
      </c>
      <c r="J194">
        <f>_xlfn.XLOOKUP(Data[[#This Row],[F15_LB_NEED]],CAFB_HungerEstimates!AA:AA,CAFB_HungerEstimates!AA:AA,,0)</f>
        <v>135795.66</v>
      </c>
      <c r="K194">
        <f>_xlfn.XLOOKUP(Data[[#This Row],[F15_DISTRIB]],CAFB_HungerEstimates!AC:AC,CAFB_HungerEstimates!AC:AC,,0)</f>
        <v>53348.111040999996</v>
      </c>
      <c r="L194">
        <f>_xlfn.XLOOKUP(Data[[#This Row],[F15_LB_UNME]],CAFB_HungerEstimates!AB:AB,CAFB_HungerEstimates!AB:AB,,0)</f>
        <v>82447.548959000007</v>
      </c>
      <c r="M194" s="6">
        <f t="shared" si="10"/>
        <v>0.39285578818203759</v>
      </c>
      <c r="N194" s="8">
        <f t="shared" si="11"/>
        <v>127.50028448177211</v>
      </c>
      <c r="O194" s="2" t="str">
        <f>IFERROR(_xlfn.XLOOKUP(Data[[#This Row],[STATEFP10]],StateMap[Code],StateMap[State],,0),"UNK")</f>
        <v>MD</v>
      </c>
      <c r="P194" t="str">
        <f>IF(CalcsTable[[#This Row],[State (Label)]]="MD","Maryland",IF(CalcsTable[[#This Row],[State (Label)]]="DC","District of Columbia","Virginia"))</f>
        <v>Maryland</v>
      </c>
    </row>
    <row r="195" spans="1:16" x14ac:dyDescent="0.25">
      <c r="A195">
        <f>_xlfn.XLOOKUP(Data[[#This Row],[GEOID10]],CAFB_HungerEstimates!D:D,CAFB_HungerEstimates!D:D,,0)</f>
        <v>24031703000</v>
      </c>
      <c r="B195">
        <f>_xlfn.XLOOKUP(Data[[#This Row],[STATEFP10]],CAFB_HungerEstimates!A:A,CAFB_HungerEstimates!A:A,,0)</f>
        <v>24</v>
      </c>
      <c r="C195">
        <f>_xlfn.XLOOKUP(Data[[#This Row],[F14_FI_RATE]],CAFB_HungerEstimates!AJ:AJ,CAFB_HungerEstimates!AJ:AJ,,0)</f>
        <v>5.9</v>
      </c>
      <c r="D195">
        <f>_xlfn.XLOOKUP(Data[[#This Row],[F14_DISTRIB]],CAFB_HungerEstimates!AL:AL,CAFB_HungerEstimates!AL:AL,,0)</f>
        <v>4658.17</v>
      </c>
      <c r="E195">
        <f>_xlfn.XLOOKUP(Data[[#This Row],[F14_LB_UNME]],CAFB_HungerEstimates!AK:AK,CAFB_HungerEstimates!AK:AK,,0)</f>
        <v>17619.053705999999</v>
      </c>
      <c r="F195">
        <f t="shared" ref="F195:F258" si="12">IFERROR(D195+E195,0)</f>
        <v>22277.223705999997</v>
      </c>
      <c r="G195" s="6">
        <f t="shared" ref="G195:G258" si="13">IFERROR(D195/F195,0)</f>
        <v>0.20910011325807173</v>
      </c>
      <c r="H195">
        <f>_xlfn.XLOOKUP(Data[[#This Row],[F15_FI_RATE]],CAFB_HungerEstimates!Y:Y,CAFB_HungerEstimates!Y:Y,,0)</f>
        <v>6.5000000000000002E-2</v>
      </c>
      <c r="I195">
        <f>_xlfn.XLOOKUP(Data[[#This Row],[F15_FI_POP]],CAFB_HungerEstimates!Z:Z,CAFB_HungerEstimates!Z:Z,,0)</f>
        <v>124.350525</v>
      </c>
      <c r="J195">
        <f>_xlfn.XLOOKUP(Data[[#This Row],[F15_LB_NEED]],CAFB_HungerEstimates!AA:AA,CAFB_HungerEstimates!AA:AA,,0)</f>
        <v>26113.610250000002</v>
      </c>
      <c r="K195">
        <f>_xlfn.XLOOKUP(Data[[#This Row],[F15_DISTRIB]],CAFB_HungerEstimates!AC:AC,CAFB_HungerEstimates!AC:AC,,0)</f>
        <v>9480.6879609999996</v>
      </c>
      <c r="L195">
        <f>_xlfn.XLOOKUP(Data[[#This Row],[F15_LB_UNME]],CAFB_HungerEstimates!AB:AB,CAFB_HungerEstimates!AB:AB,,0)</f>
        <v>16632.922288999998</v>
      </c>
      <c r="M195" s="6">
        <f t="shared" ref="M195:M258" si="14">IFERROR(K195/J195,0)</f>
        <v>0.36305542857675144</v>
      </c>
      <c r="N195" s="8">
        <f t="shared" ref="N195:N258" si="15">IFERROR(L195/I195,0)</f>
        <v>133.75835999888218</v>
      </c>
      <c r="O195" s="2" t="str">
        <f>IFERROR(_xlfn.XLOOKUP(Data[[#This Row],[STATEFP10]],StateMap[Code],StateMap[State],,0),"UNK")</f>
        <v>MD</v>
      </c>
      <c r="P195" t="str">
        <f>IF(CalcsTable[[#This Row],[State (Label)]]="MD","Maryland",IF(CalcsTable[[#This Row],[State (Label)]]="DC","District of Columbia","Virginia"))</f>
        <v>Maryland</v>
      </c>
    </row>
    <row r="196" spans="1:16" x14ac:dyDescent="0.25">
      <c r="A196">
        <f>_xlfn.XLOOKUP(Data[[#This Row],[GEOID10]],CAFB_HungerEstimates!D:D,CAFB_HungerEstimates!D:D,,0)</f>
        <v>24033807305</v>
      </c>
      <c r="B196">
        <f>_xlfn.XLOOKUP(Data[[#This Row],[STATEFP10]],CAFB_HungerEstimates!A:A,CAFB_HungerEstimates!A:A,,0)</f>
        <v>24</v>
      </c>
      <c r="C196">
        <f>_xlfn.XLOOKUP(Data[[#This Row],[F14_FI_RATE]],CAFB_HungerEstimates!AJ:AJ,CAFB_HungerEstimates!AJ:AJ,,0)</f>
        <v>15.1</v>
      </c>
      <c r="D196">
        <f>_xlfn.XLOOKUP(Data[[#This Row],[F14_DISTRIB]],CAFB_HungerEstimates!AL:AL,CAFB_HungerEstimates!AL:AL,,0)</f>
        <v>23788.400000000001</v>
      </c>
      <c r="E196">
        <f>_xlfn.XLOOKUP(Data[[#This Row],[F14_LB_UNME]],CAFB_HungerEstimates!AK:AK,CAFB_HungerEstimates!AK:AK,,0)</f>
        <v>89638.269346000001</v>
      </c>
      <c r="F196">
        <f t="shared" si="12"/>
        <v>113426.66934600001</v>
      </c>
      <c r="G196" s="6">
        <f t="shared" si="13"/>
        <v>0.20972492745454047</v>
      </c>
      <c r="H196">
        <f>_xlfn.XLOOKUP(Data[[#This Row],[F15_FI_RATE]],CAFB_HungerEstimates!Y:Y,CAFB_HungerEstimates!Y:Y,,0)</f>
        <v>0.112</v>
      </c>
      <c r="I196">
        <f>_xlfn.XLOOKUP(Data[[#This Row],[F15_FI_POP]],CAFB_HungerEstimates!Z:Z,CAFB_HungerEstimates!Z:Z,,0)</f>
        <v>441.95760000000001</v>
      </c>
      <c r="J196">
        <f>_xlfn.XLOOKUP(Data[[#This Row],[F15_LB_NEED]],CAFB_HungerEstimates!AA:AA,CAFB_HungerEstimates!AA:AA,,0)</f>
        <v>92811.096000000005</v>
      </c>
      <c r="K196">
        <f>_xlfn.XLOOKUP(Data[[#This Row],[F15_DISTRIB]],CAFB_HungerEstimates!AC:AC,CAFB_HungerEstimates!AC:AC,,0)</f>
        <v>39639.992209999997</v>
      </c>
      <c r="L196">
        <f>_xlfn.XLOOKUP(Data[[#This Row],[F15_LB_UNME]],CAFB_HungerEstimates!AB:AB,CAFB_HungerEstimates!AB:AB,,0)</f>
        <v>53171.103790000001</v>
      </c>
      <c r="M196" s="6">
        <f t="shared" si="14"/>
        <v>0.42710402008397785</v>
      </c>
      <c r="N196" s="8">
        <f t="shared" si="15"/>
        <v>120.30815578236464</v>
      </c>
      <c r="O196" s="2" t="str">
        <f>IFERROR(_xlfn.XLOOKUP(Data[[#This Row],[STATEFP10]],StateMap[Code],StateMap[State],,0),"UNK")</f>
        <v>MD</v>
      </c>
      <c r="P196" t="str">
        <f>IF(CalcsTable[[#This Row],[State (Label)]]="MD","Maryland",IF(CalcsTable[[#This Row],[State (Label)]]="DC","District of Columbia","Virginia"))</f>
        <v>Maryland</v>
      </c>
    </row>
    <row r="197" spans="1:16" x14ac:dyDescent="0.25">
      <c r="A197">
        <f>_xlfn.XLOOKUP(Data[[#This Row],[GEOID10]],CAFB_HungerEstimates!D:D,CAFB_HungerEstimates!D:D,,0)</f>
        <v>24033806712</v>
      </c>
      <c r="B197">
        <f>_xlfn.XLOOKUP(Data[[#This Row],[STATEFP10]],CAFB_HungerEstimates!A:A,CAFB_HungerEstimates!A:A,,0)</f>
        <v>24</v>
      </c>
      <c r="C197">
        <f>_xlfn.XLOOKUP(Data[[#This Row],[F14_FI_RATE]],CAFB_HungerEstimates!AJ:AJ,CAFB_HungerEstimates!AJ:AJ,,0)</f>
        <v>14.3</v>
      </c>
      <c r="D197">
        <f>_xlfn.XLOOKUP(Data[[#This Row],[F14_DISTRIB]],CAFB_HungerEstimates!AL:AL,CAFB_HungerEstimates!AL:AL,,0)</f>
        <v>19578.560000000001</v>
      </c>
      <c r="E197">
        <f>_xlfn.XLOOKUP(Data[[#This Row],[F14_LB_UNME]],CAFB_HungerEstimates!AK:AK,CAFB_HungerEstimates!AK:AK,,0)</f>
        <v>74895.823826000007</v>
      </c>
      <c r="F197">
        <f t="shared" si="12"/>
        <v>94474.383826000005</v>
      </c>
      <c r="G197" s="6">
        <f t="shared" si="13"/>
        <v>0.20723670488350776</v>
      </c>
      <c r="H197">
        <f>_xlfn.XLOOKUP(Data[[#This Row],[F15_FI_RATE]],CAFB_HungerEstimates!Y:Y,CAFB_HungerEstimates!Y:Y,,0)</f>
        <v>0.16600000000000001</v>
      </c>
      <c r="I197">
        <f>_xlfn.XLOOKUP(Data[[#This Row],[F15_FI_POP]],CAFB_HungerEstimates!Z:Z,CAFB_HungerEstimates!Z:Z,,0)</f>
        <v>553.22222399999998</v>
      </c>
      <c r="J197">
        <f>_xlfn.XLOOKUP(Data[[#This Row],[F15_LB_NEED]],CAFB_HungerEstimates!AA:AA,CAFB_HungerEstimates!AA:AA,,0)</f>
        <v>116176.66704</v>
      </c>
      <c r="K197">
        <f>_xlfn.XLOOKUP(Data[[#This Row],[F15_DISTRIB]],CAFB_HungerEstimates!AC:AC,CAFB_HungerEstimates!AC:AC,,0)</f>
        <v>24794.259825000001</v>
      </c>
      <c r="L197">
        <f>_xlfn.XLOOKUP(Data[[#This Row],[F15_LB_UNME]],CAFB_HungerEstimates!AB:AB,CAFB_HungerEstimates!AB:AB,,0)</f>
        <v>91382.407214999999</v>
      </c>
      <c r="M197" s="6">
        <f t="shared" si="14"/>
        <v>0.21341858444315034</v>
      </c>
      <c r="N197" s="8">
        <f t="shared" si="15"/>
        <v>165.18209726693843</v>
      </c>
      <c r="O197" s="2" t="str">
        <f>IFERROR(_xlfn.XLOOKUP(Data[[#This Row],[STATEFP10]],StateMap[Code],StateMap[State],,0),"UNK")</f>
        <v>MD</v>
      </c>
      <c r="P197" t="str">
        <f>IF(CalcsTable[[#This Row],[State (Label)]]="MD","Maryland",IF(CalcsTable[[#This Row],[State (Label)]]="DC","District of Columbia","Virginia"))</f>
        <v>Maryland</v>
      </c>
    </row>
    <row r="198" spans="1:16" x14ac:dyDescent="0.25">
      <c r="A198">
        <f>_xlfn.XLOOKUP(Data[[#This Row],[GEOID10]],CAFB_HungerEstimates!D:D,CAFB_HungerEstimates!D:D,,0)</f>
        <v>24031701602</v>
      </c>
      <c r="B198">
        <f>_xlfn.XLOOKUP(Data[[#This Row],[STATEFP10]],CAFB_HungerEstimates!A:A,CAFB_HungerEstimates!A:A,,0)</f>
        <v>24</v>
      </c>
      <c r="C198">
        <f>_xlfn.XLOOKUP(Data[[#This Row],[F14_FI_RATE]],CAFB_HungerEstimates!AJ:AJ,CAFB_HungerEstimates!AJ:AJ,,0)</f>
        <v>14.5</v>
      </c>
      <c r="D198">
        <f>_xlfn.XLOOKUP(Data[[#This Row],[F14_DISTRIB]],CAFB_HungerEstimates!AL:AL,CAFB_HungerEstimates!AL:AL,,0)</f>
        <v>71560.740000000005</v>
      </c>
      <c r="E198">
        <f>_xlfn.XLOOKUP(Data[[#This Row],[F14_LB_UNME]],CAFB_HungerEstimates!AK:AK,CAFB_HungerEstimates!AK:AK,,0)</f>
        <v>136473.66376600001</v>
      </c>
      <c r="F198">
        <f t="shared" si="12"/>
        <v>208034.403766</v>
      </c>
      <c r="G198" s="6">
        <f t="shared" si="13"/>
        <v>0.34398512315536289</v>
      </c>
      <c r="H198">
        <f>_xlfn.XLOOKUP(Data[[#This Row],[F15_FI_RATE]],CAFB_HungerEstimates!Y:Y,CAFB_HungerEstimates!Y:Y,,0)</f>
        <v>0.11899999999999999</v>
      </c>
      <c r="I198">
        <f>_xlfn.XLOOKUP(Data[[#This Row],[F15_FI_POP]],CAFB_HungerEstimates!Z:Z,CAFB_HungerEstimates!Z:Z,,0)</f>
        <v>798.72799999999995</v>
      </c>
      <c r="J198">
        <f>_xlfn.XLOOKUP(Data[[#This Row],[F15_LB_NEED]],CAFB_HungerEstimates!AA:AA,CAFB_HungerEstimates!AA:AA,,0)</f>
        <v>167732.88</v>
      </c>
      <c r="K198">
        <f>_xlfn.XLOOKUP(Data[[#This Row],[F15_DISTRIB]],CAFB_HungerEstimates!AC:AC,CAFB_HungerEstimates!AC:AC,,0)</f>
        <v>64916.479968</v>
      </c>
      <c r="L198">
        <f>_xlfn.XLOOKUP(Data[[#This Row],[F15_LB_UNME]],CAFB_HungerEstimates!AB:AB,CAFB_HungerEstimates!AB:AB,,0)</f>
        <v>102816.40003200001</v>
      </c>
      <c r="M198" s="6">
        <f t="shared" si="14"/>
        <v>0.38702298540393509</v>
      </c>
      <c r="N198" s="8">
        <f t="shared" si="15"/>
        <v>128.72517306517364</v>
      </c>
      <c r="O198" s="2" t="str">
        <f>IFERROR(_xlfn.XLOOKUP(Data[[#This Row],[STATEFP10]],StateMap[Code],StateMap[State],,0),"UNK")</f>
        <v>MD</v>
      </c>
      <c r="P198" t="str">
        <f>IF(CalcsTable[[#This Row],[State (Label)]]="MD","Maryland",IF(CalcsTable[[#This Row],[State (Label)]]="DC","District of Columbia","Virginia"))</f>
        <v>Maryland</v>
      </c>
    </row>
    <row r="199" spans="1:16" x14ac:dyDescent="0.25">
      <c r="A199">
        <f>_xlfn.XLOOKUP(Data[[#This Row],[GEOID10]],CAFB_HungerEstimates!D:D,CAFB_HungerEstimates!D:D,,0)</f>
        <v>24031701601</v>
      </c>
      <c r="B199">
        <f>_xlfn.XLOOKUP(Data[[#This Row],[STATEFP10]],CAFB_HungerEstimates!A:A,CAFB_HungerEstimates!A:A,,0)</f>
        <v>24</v>
      </c>
      <c r="C199">
        <f>_xlfn.XLOOKUP(Data[[#This Row],[F14_FI_RATE]],CAFB_HungerEstimates!AJ:AJ,CAFB_HungerEstimates!AJ:AJ,,0)</f>
        <v>22.4</v>
      </c>
      <c r="D199">
        <f>_xlfn.XLOOKUP(Data[[#This Row],[F14_DISTRIB]],CAFB_HungerEstimates!AL:AL,CAFB_HungerEstimates!AL:AL,,0)</f>
        <v>40890.93</v>
      </c>
      <c r="E199">
        <f>_xlfn.XLOOKUP(Data[[#This Row],[F14_LB_UNME]],CAFB_HungerEstimates!AK:AK,CAFB_HungerEstimates!AK:AK,,0)</f>
        <v>65278.353239999997</v>
      </c>
      <c r="F199">
        <f t="shared" si="12"/>
        <v>106169.28323999999</v>
      </c>
      <c r="G199" s="6">
        <f t="shared" si="13"/>
        <v>0.38514840405924555</v>
      </c>
      <c r="H199">
        <f>_xlfn.XLOOKUP(Data[[#This Row],[F15_FI_RATE]],CAFB_HungerEstimates!Y:Y,CAFB_HungerEstimates!Y:Y,,0)</f>
        <v>0.191</v>
      </c>
      <c r="I199">
        <f>_xlfn.XLOOKUP(Data[[#This Row],[F15_FI_POP]],CAFB_HungerEstimates!Z:Z,CAFB_HungerEstimates!Z:Z,,0)</f>
        <v>438.66989100000001</v>
      </c>
      <c r="J199">
        <f>_xlfn.XLOOKUP(Data[[#This Row],[F15_LB_NEED]],CAFB_HungerEstimates!AA:AA,CAFB_HungerEstimates!AA:AA,,0)</f>
        <v>92120.677110000004</v>
      </c>
      <c r="K199">
        <f>_xlfn.XLOOKUP(Data[[#This Row],[F15_DISTRIB]],CAFB_HungerEstimates!AC:AC,CAFB_HungerEstimates!AC:AC,,0)</f>
        <v>42288.630108999998</v>
      </c>
      <c r="L199">
        <f>_xlfn.XLOOKUP(Data[[#This Row],[F15_LB_UNME]],CAFB_HungerEstimates!AB:AB,CAFB_HungerEstimates!AB:AB,,0)</f>
        <v>49832.047000999999</v>
      </c>
      <c r="M199" s="6">
        <f t="shared" si="14"/>
        <v>0.45905687447893745</v>
      </c>
      <c r="N199" s="8">
        <f t="shared" si="15"/>
        <v>113.59805635942313</v>
      </c>
      <c r="O199" s="2" t="str">
        <f>IFERROR(_xlfn.XLOOKUP(Data[[#This Row],[STATEFP10]],StateMap[Code],StateMap[State],,0),"UNK")</f>
        <v>MD</v>
      </c>
      <c r="P199" t="str">
        <f>IF(CalcsTable[[#This Row],[State (Label)]]="MD","Maryland",IF(CalcsTable[[#This Row],[State (Label)]]="DC","District of Columbia","Virginia"))</f>
        <v>Maryland</v>
      </c>
    </row>
    <row r="200" spans="1:16" x14ac:dyDescent="0.25">
      <c r="A200">
        <f>_xlfn.XLOOKUP(Data[[#This Row],[GEOID10]],CAFB_HungerEstimates!D:D,CAFB_HungerEstimates!D:D,,0)</f>
        <v>24031704403</v>
      </c>
      <c r="B200">
        <f>_xlfn.XLOOKUP(Data[[#This Row],[STATEFP10]],CAFB_HungerEstimates!A:A,CAFB_HungerEstimates!A:A,,0)</f>
        <v>24</v>
      </c>
      <c r="C200">
        <f>_xlfn.XLOOKUP(Data[[#This Row],[F14_FI_RATE]],CAFB_HungerEstimates!AJ:AJ,CAFB_HungerEstimates!AJ:AJ,,0)</f>
        <v>6.7</v>
      </c>
      <c r="D200">
        <f>_xlfn.XLOOKUP(Data[[#This Row],[F14_DISTRIB]],CAFB_HungerEstimates!AL:AL,CAFB_HungerEstimates!AL:AL,,0)</f>
        <v>3171.41</v>
      </c>
      <c r="E200">
        <f>_xlfn.XLOOKUP(Data[[#This Row],[F14_LB_UNME]],CAFB_HungerEstimates!AK:AK,CAFB_HungerEstimates!AK:AK,,0)</f>
        <v>17342.649455999999</v>
      </c>
      <c r="F200">
        <f t="shared" si="12"/>
        <v>20514.059455999999</v>
      </c>
      <c r="G200" s="6">
        <f t="shared" si="13"/>
        <v>0.15459690008222232</v>
      </c>
      <c r="H200">
        <f>_xlfn.XLOOKUP(Data[[#This Row],[F15_FI_RATE]],CAFB_HungerEstimates!Y:Y,CAFB_HungerEstimates!Y:Y,,0)</f>
        <v>9.5000000000000001E-2</v>
      </c>
      <c r="I200">
        <f>_xlfn.XLOOKUP(Data[[#This Row],[F15_FI_POP]],CAFB_HungerEstimates!Z:Z,CAFB_HungerEstimates!Z:Z,,0)</f>
        <v>144.4</v>
      </c>
      <c r="J200">
        <f>_xlfn.XLOOKUP(Data[[#This Row],[F15_LB_NEED]],CAFB_HungerEstimates!AA:AA,CAFB_HungerEstimates!AA:AA,,0)</f>
        <v>30324</v>
      </c>
      <c r="K200">
        <f>_xlfn.XLOOKUP(Data[[#This Row],[F15_DISTRIB]],CAFB_HungerEstimates!AC:AC,CAFB_HungerEstimates!AC:AC,,0)</f>
        <v>4637.1051090000001</v>
      </c>
      <c r="L200">
        <f>_xlfn.XLOOKUP(Data[[#This Row],[F15_LB_UNME]],CAFB_HungerEstimates!AB:AB,CAFB_HungerEstimates!AB:AB,,0)</f>
        <v>25686.894891</v>
      </c>
      <c r="M200" s="6">
        <f t="shared" si="14"/>
        <v>0.15291864889196677</v>
      </c>
      <c r="N200" s="8">
        <f t="shared" si="15"/>
        <v>177.88708373268696</v>
      </c>
      <c r="O200" s="2" t="str">
        <f>IFERROR(_xlfn.XLOOKUP(Data[[#This Row],[STATEFP10]],StateMap[Code],StateMap[State],,0),"UNK")</f>
        <v>MD</v>
      </c>
      <c r="P200" t="str">
        <f>IF(CalcsTable[[#This Row],[State (Label)]]="MD","Maryland",IF(CalcsTable[[#This Row],[State (Label)]]="DC","District of Columbia","Virginia"))</f>
        <v>Maryland</v>
      </c>
    </row>
    <row r="201" spans="1:16" x14ac:dyDescent="0.25">
      <c r="A201">
        <f>_xlfn.XLOOKUP(Data[[#This Row],[GEOID10]],CAFB_HungerEstimates!D:D,CAFB_HungerEstimates!D:D,,0)</f>
        <v>24033806900</v>
      </c>
      <c r="B201">
        <f>_xlfn.XLOOKUP(Data[[#This Row],[STATEFP10]],CAFB_HungerEstimates!A:A,CAFB_HungerEstimates!A:A,,0)</f>
        <v>24</v>
      </c>
      <c r="C201">
        <f>_xlfn.XLOOKUP(Data[[#This Row],[F14_FI_RATE]],CAFB_HungerEstimates!AJ:AJ,CAFB_HungerEstimates!AJ:AJ,,0)</f>
        <v>5</v>
      </c>
      <c r="D201">
        <f>_xlfn.XLOOKUP(Data[[#This Row],[F14_DISTRIB]],CAFB_HungerEstimates!AL:AL,CAFB_HungerEstimates!AL:AL,,0)</f>
        <v>15197.41</v>
      </c>
      <c r="E201">
        <f>_xlfn.XLOOKUP(Data[[#This Row],[F14_LB_UNME]],CAFB_HungerEstimates!AK:AK,CAFB_HungerEstimates!AK:AK,,0)</f>
        <v>26949.588362999999</v>
      </c>
      <c r="F201">
        <f t="shared" si="12"/>
        <v>42146.998362999999</v>
      </c>
      <c r="G201" s="6">
        <f t="shared" si="13"/>
        <v>0.36058107552782453</v>
      </c>
      <c r="H201">
        <f>_xlfn.XLOOKUP(Data[[#This Row],[F15_FI_RATE]],CAFB_HungerEstimates!Y:Y,CAFB_HungerEstimates!Y:Y,,0)</f>
        <v>6.4000000000000001E-2</v>
      </c>
      <c r="I201">
        <f>_xlfn.XLOOKUP(Data[[#This Row],[F15_FI_POP]],CAFB_HungerEstimates!Z:Z,CAFB_HungerEstimates!Z:Z,,0)</f>
        <v>253.31443200000001</v>
      </c>
      <c r="J201">
        <f>_xlfn.XLOOKUP(Data[[#This Row],[F15_LB_NEED]],CAFB_HungerEstimates!AA:AA,CAFB_HungerEstimates!AA:AA,,0)</f>
        <v>53196.030720000002</v>
      </c>
      <c r="K201">
        <f>_xlfn.XLOOKUP(Data[[#This Row],[F15_DISTRIB]],CAFB_HungerEstimates!AC:AC,CAFB_HungerEstimates!AC:AC,,0)</f>
        <v>17134.638223999998</v>
      </c>
      <c r="L201">
        <f>_xlfn.XLOOKUP(Data[[#This Row],[F15_LB_UNME]],CAFB_HungerEstimates!AB:AB,CAFB_HungerEstimates!AB:AB,,0)</f>
        <v>36061.392496</v>
      </c>
      <c r="M201" s="6">
        <f t="shared" si="14"/>
        <v>0.3221036981911119</v>
      </c>
      <c r="N201" s="8">
        <f t="shared" si="15"/>
        <v>142.35822337986647</v>
      </c>
      <c r="O201" s="2" t="str">
        <f>IFERROR(_xlfn.XLOOKUP(Data[[#This Row],[STATEFP10]],StateMap[Code],StateMap[State],,0),"UNK")</f>
        <v>MD</v>
      </c>
      <c r="P201" t="str">
        <f>IF(CalcsTable[[#This Row],[State (Label)]]="MD","Maryland",IF(CalcsTable[[#This Row],[State (Label)]]="DC","District of Columbia","Virginia"))</f>
        <v>Maryland</v>
      </c>
    </row>
    <row r="202" spans="1:16" x14ac:dyDescent="0.25">
      <c r="A202">
        <f>_xlfn.XLOOKUP(Data[[#This Row],[GEOID10]],CAFB_HungerEstimates!D:D,CAFB_HungerEstimates!D:D,,0)</f>
        <v>24031706009</v>
      </c>
      <c r="B202">
        <f>_xlfn.XLOOKUP(Data[[#This Row],[STATEFP10]],CAFB_HungerEstimates!A:A,CAFB_HungerEstimates!A:A,,0)</f>
        <v>24</v>
      </c>
      <c r="C202">
        <f>_xlfn.XLOOKUP(Data[[#This Row],[F14_FI_RATE]],CAFB_HungerEstimates!AJ:AJ,CAFB_HungerEstimates!AJ:AJ,,0)</f>
        <v>0</v>
      </c>
      <c r="D202">
        <f>_xlfn.XLOOKUP(Data[[#This Row],[F14_DISTRIB]],CAFB_HungerEstimates!AL:AL,CAFB_HungerEstimates!AL:AL,,0)</f>
        <v>0</v>
      </c>
      <c r="E202">
        <f>_xlfn.XLOOKUP(Data[[#This Row],[F14_LB_UNME]],CAFB_HungerEstimates!AK:AK,CAFB_HungerEstimates!AK:AK,,0)</f>
        <v>0</v>
      </c>
      <c r="F202">
        <f t="shared" si="12"/>
        <v>0</v>
      </c>
      <c r="G202" s="6">
        <f t="shared" si="13"/>
        <v>0</v>
      </c>
      <c r="H202">
        <f>_xlfn.XLOOKUP(Data[[#This Row],[F15_FI_RATE]],CAFB_HungerEstimates!Y:Y,CAFB_HungerEstimates!Y:Y,,0)</f>
        <v>0</v>
      </c>
      <c r="I202">
        <f>_xlfn.XLOOKUP(Data[[#This Row],[F15_FI_POP]],CAFB_HungerEstimates!Z:Z,CAFB_HungerEstimates!Z:Z,,0)</f>
        <v>0</v>
      </c>
      <c r="J202">
        <f>_xlfn.XLOOKUP(Data[[#This Row],[F15_LB_NEED]],CAFB_HungerEstimates!AA:AA,CAFB_HungerEstimates!AA:AA,,0)</f>
        <v>0</v>
      </c>
      <c r="K202">
        <f>_xlfn.XLOOKUP(Data[[#This Row],[F15_DISTRIB]],CAFB_HungerEstimates!AC:AC,CAFB_HungerEstimates!AC:AC,,0)</f>
        <v>0</v>
      </c>
      <c r="L202">
        <f>_xlfn.XLOOKUP(Data[[#This Row],[F15_LB_UNME]],CAFB_HungerEstimates!AB:AB,CAFB_HungerEstimates!AB:AB,,0)</f>
        <v>0</v>
      </c>
      <c r="M202" s="6">
        <f t="shared" si="14"/>
        <v>0</v>
      </c>
      <c r="N202" s="8">
        <f t="shared" si="15"/>
        <v>0</v>
      </c>
      <c r="O202" s="2" t="str">
        <f>IFERROR(_xlfn.XLOOKUP(Data[[#This Row],[STATEFP10]],StateMap[Code],StateMap[State],,0),"UNK")</f>
        <v>MD</v>
      </c>
      <c r="P202" t="str">
        <f>IF(CalcsTable[[#This Row],[State (Label)]]="MD","Maryland",IF(CalcsTable[[#This Row],[State (Label)]]="DC","District of Columbia","Virginia"))</f>
        <v>Maryland</v>
      </c>
    </row>
    <row r="203" spans="1:16" x14ac:dyDescent="0.25">
      <c r="A203">
        <f>_xlfn.XLOOKUP(Data[[#This Row],[GEOID10]],CAFB_HungerEstimates!D:D,CAFB_HungerEstimates!D:D,,0)</f>
        <v>24031704404</v>
      </c>
      <c r="B203">
        <f>_xlfn.XLOOKUP(Data[[#This Row],[STATEFP10]],CAFB_HungerEstimates!A:A,CAFB_HungerEstimates!A:A,,0)</f>
        <v>24</v>
      </c>
      <c r="C203">
        <f>_xlfn.XLOOKUP(Data[[#This Row],[F14_FI_RATE]],CAFB_HungerEstimates!AJ:AJ,CAFB_HungerEstimates!AJ:AJ,,0)</f>
        <v>4.3</v>
      </c>
      <c r="D203">
        <f>_xlfn.XLOOKUP(Data[[#This Row],[F14_DISTRIB]],CAFB_HungerEstimates!AL:AL,CAFB_HungerEstimates!AL:AL,,0)</f>
        <v>7663.76</v>
      </c>
      <c r="E203">
        <f>_xlfn.XLOOKUP(Data[[#This Row],[F14_LB_UNME]],CAFB_HungerEstimates!AK:AK,CAFB_HungerEstimates!AK:AK,,0)</f>
        <v>39355.454248000002</v>
      </c>
      <c r="F203">
        <f t="shared" si="12"/>
        <v>47019.214248000004</v>
      </c>
      <c r="G203" s="6">
        <f t="shared" si="13"/>
        <v>0.16299208999065704</v>
      </c>
      <c r="H203">
        <f>_xlfn.XLOOKUP(Data[[#This Row],[F15_FI_RATE]],CAFB_HungerEstimates!Y:Y,CAFB_HungerEstimates!Y:Y,,0)</f>
        <v>4.4999999999999998E-2</v>
      </c>
      <c r="I203">
        <f>_xlfn.XLOOKUP(Data[[#This Row],[F15_FI_POP]],CAFB_HungerEstimates!Z:Z,CAFB_HungerEstimates!Z:Z,,0)</f>
        <v>219.15562499999999</v>
      </c>
      <c r="J203">
        <f>_xlfn.XLOOKUP(Data[[#This Row],[F15_LB_NEED]],CAFB_HungerEstimates!AA:AA,CAFB_HungerEstimates!AA:AA,,0)</f>
        <v>46022.681250000001</v>
      </c>
      <c r="K203">
        <f>_xlfn.XLOOKUP(Data[[#This Row],[F15_DISTRIB]],CAFB_HungerEstimates!AC:AC,CAFB_HungerEstimates!AC:AC,,0)</f>
        <v>6399.4317389999997</v>
      </c>
      <c r="L203">
        <f>_xlfn.XLOOKUP(Data[[#This Row],[F15_LB_UNME]],CAFB_HungerEstimates!AB:AB,CAFB_HungerEstimates!AB:AB,,0)</f>
        <v>39623.249511000002</v>
      </c>
      <c r="M203" s="6">
        <f t="shared" si="14"/>
        <v>0.13904952004507559</v>
      </c>
      <c r="N203" s="8">
        <f t="shared" si="15"/>
        <v>180.79960079053416</v>
      </c>
      <c r="O203" s="2" t="str">
        <f>IFERROR(_xlfn.XLOOKUP(Data[[#This Row],[STATEFP10]],StateMap[Code],StateMap[State],,0),"UNK")</f>
        <v>MD</v>
      </c>
      <c r="P203" t="str">
        <f>IF(CalcsTable[[#This Row],[State (Label)]]="MD","Maryland",IF(CalcsTable[[#This Row],[State (Label)]]="DC","District of Columbia","Virginia"))</f>
        <v>Maryland</v>
      </c>
    </row>
    <row r="204" spans="1:16" x14ac:dyDescent="0.25">
      <c r="A204">
        <f>_xlfn.XLOOKUP(Data[[#This Row],[GEOID10]],CAFB_HungerEstimates!D:D,CAFB_HungerEstimates!D:D,,0)</f>
        <v>24031702101</v>
      </c>
      <c r="B204">
        <f>_xlfn.XLOOKUP(Data[[#This Row],[STATEFP10]],CAFB_HungerEstimates!A:A,CAFB_HungerEstimates!A:A,,0)</f>
        <v>24</v>
      </c>
      <c r="C204">
        <f>_xlfn.XLOOKUP(Data[[#This Row],[F14_FI_RATE]],CAFB_HungerEstimates!AJ:AJ,CAFB_HungerEstimates!AJ:AJ,,0)</f>
        <v>15.4</v>
      </c>
      <c r="D204">
        <f>_xlfn.XLOOKUP(Data[[#This Row],[F14_DISTRIB]],CAFB_HungerEstimates!AL:AL,CAFB_HungerEstimates!AL:AL,,0)</f>
        <v>37530.85</v>
      </c>
      <c r="E204">
        <f>_xlfn.XLOOKUP(Data[[#This Row],[F14_LB_UNME]],CAFB_HungerEstimates!AK:AK,CAFB_HungerEstimates!AK:AK,,0)</f>
        <v>145707.586817</v>
      </c>
      <c r="F204">
        <f t="shared" si="12"/>
        <v>183238.43681700001</v>
      </c>
      <c r="G204" s="6">
        <f t="shared" si="13"/>
        <v>0.20481974552905627</v>
      </c>
      <c r="H204">
        <f>_xlfn.XLOOKUP(Data[[#This Row],[F15_FI_RATE]],CAFB_HungerEstimates!Y:Y,CAFB_HungerEstimates!Y:Y,,0)</f>
        <v>0.14399999999999999</v>
      </c>
      <c r="I204">
        <f>_xlfn.XLOOKUP(Data[[#This Row],[F15_FI_POP]],CAFB_HungerEstimates!Z:Z,CAFB_HungerEstimates!Z:Z,,0)</f>
        <v>814.46400000000006</v>
      </c>
      <c r="J204">
        <f>_xlfn.XLOOKUP(Data[[#This Row],[F15_LB_NEED]],CAFB_HungerEstimates!AA:AA,CAFB_HungerEstimates!AA:AA,,0)</f>
        <v>171037.44</v>
      </c>
      <c r="K204">
        <f>_xlfn.XLOOKUP(Data[[#This Row],[F15_DISTRIB]],CAFB_HungerEstimates!AC:AC,CAFB_HungerEstimates!AC:AC,,0)</f>
        <v>67961.533488000001</v>
      </c>
      <c r="L204">
        <f>_xlfn.XLOOKUP(Data[[#This Row],[F15_LB_UNME]],CAFB_HungerEstimates!AB:AB,CAFB_HungerEstimates!AB:AB,,0)</f>
        <v>103075.906512</v>
      </c>
      <c r="M204" s="6">
        <f t="shared" si="14"/>
        <v>0.39734886986147594</v>
      </c>
      <c r="N204" s="8">
        <f t="shared" si="15"/>
        <v>126.55673732909004</v>
      </c>
      <c r="O204" s="2" t="str">
        <f>IFERROR(_xlfn.XLOOKUP(Data[[#This Row],[STATEFP10]],StateMap[Code],StateMap[State],,0),"UNK")</f>
        <v>MD</v>
      </c>
      <c r="P204" t="str">
        <f>IF(CalcsTable[[#This Row],[State (Label)]]="MD","Maryland",IF(CalcsTable[[#This Row],[State (Label)]]="DC","District of Columbia","Virginia"))</f>
        <v>Maryland</v>
      </c>
    </row>
    <row r="205" spans="1:16" x14ac:dyDescent="0.25">
      <c r="A205">
        <f>_xlfn.XLOOKUP(Data[[#This Row],[GEOID10]],CAFB_HungerEstimates!D:D,CAFB_HungerEstimates!D:D,,0)</f>
        <v>24033807000</v>
      </c>
      <c r="B205">
        <f>_xlfn.XLOOKUP(Data[[#This Row],[STATEFP10]],CAFB_HungerEstimates!A:A,CAFB_HungerEstimates!A:A,,0)</f>
        <v>24</v>
      </c>
      <c r="C205">
        <f>_xlfn.XLOOKUP(Data[[#This Row],[F14_FI_RATE]],CAFB_HungerEstimates!AJ:AJ,CAFB_HungerEstimates!AJ:AJ,,0)</f>
        <v>19.600000000000001</v>
      </c>
      <c r="D205">
        <f>_xlfn.XLOOKUP(Data[[#This Row],[F14_DISTRIB]],CAFB_HungerEstimates!AL:AL,CAFB_HungerEstimates!AL:AL,,0)</f>
        <v>78045.48</v>
      </c>
      <c r="E205">
        <f>_xlfn.XLOOKUP(Data[[#This Row],[F14_LB_UNME]],CAFB_HungerEstimates!AK:AK,CAFB_HungerEstimates!AK:AK,,0)</f>
        <v>150063.24236599999</v>
      </c>
      <c r="F205">
        <f t="shared" si="12"/>
        <v>228108.722366</v>
      </c>
      <c r="G205" s="6">
        <f t="shared" si="13"/>
        <v>0.34214158577757575</v>
      </c>
      <c r="H205">
        <f>_xlfn.XLOOKUP(Data[[#This Row],[F15_FI_RATE]],CAFB_HungerEstimates!Y:Y,CAFB_HungerEstimates!Y:Y,,0)</f>
        <v>0.193</v>
      </c>
      <c r="I205">
        <f>_xlfn.XLOOKUP(Data[[#This Row],[F15_FI_POP]],CAFB_HungerEstimates!Z:Z,CAFB_HungerEstimates!Z:Z,,0)</f>
        <v>1113.1780659999999</v>
      </c>
      <c r="J205">
        <f>_xlfn.XLOOKUP(Data[[#This Row],[F15_LB_NEED]],CAFB_HungerEstimates!AA:AA,CAFB_HungerEstimates!AA:AA,,0)</f>
        <v>233767.39386000001</v>
      </c>
      <c r="K205">
        <f>_xlfn.XLOOKUP(Data[[#This Row],[F15_DISTRIB]],CAFB_HungerEstimates!AC:AC,CAFB_HungerEstimates!AC:AC,,0)</f>
        <v>89392.589462000004</v>
      </c>
      <c r="L205">
        <f>_xlfn.XLOOKUP(Data[[#This Row],[F15_LB_UNME]],CAFB_HungerEstimates!AB:AB,CAFB_HungerEstimates!AB:AB,,0)</f>
        <v>144374.80439800001</v>
      </c>
      <c r="M205" s="6">
        <f t="shared" si="14"/>
        <v>0.38239973499270802</v>
      </c>
      <c r="N205" s="8">
        <f t="shared" si="15"/>
        <v>129.69605565153134</v>
      </c>
      <c r="O205" s="2" t="str">
        <f>IFERROR(_xlfn.XLOOKUP(Data[[#This Row],[STATEFP10]],StateMap[Code],StateMap[State],,0),"UNK")</f>
        <v>MD</v>
      </c>
      <c r="P205" t="str">
        <f>IF(CalcsTable[[#This Row],[State (Label)]]="MD","Maryland",IF(CalcsTable[[#This Row],[State (Label)]]="DC","District of Columbia","Virginia"))</f>
        <v>Maryland</v>
      </c>
    </row>
    <row r="206" spans="1:16" x14ac:dyDescent="0.25">
      <c r="A206">
        <f>_xlfn.XLOOKUP(Data[[#This Row],[GEOID10]],CAFB_HungerEstimates!D:D,CAFB_HungerEstimates!D:D,,0)</f>
        <v>24031702302</v>
      </c>
      <c r="B206">
        <f>_xlfn.XLOOKUP(Data[[#This Row],[STATEFP10]],CAFB_HungerEstimates!A:A,CAFB_HungerEstimates!A:A,,0)</f>
        <v>24</v>
      </c>
      <c r="C206">
        <f>_xlfn.XLOOKUP(Data[[#This Row],[F14_FI_RATE]],CAFB_HungerEstimates!AJ:AJ,CAFB_HungerEstimates!AJ:AJ,,0)</f>
        <v>8.6</v>
      </c>
      <c r="D206">
        <f>_xlfn.XLOOKUP(Data[[#This Row],[F14_DISTRIB]],CAFB_HungerEstimates!AL:AL,CAFB_HungerEstimates!AL:AL,,0)</f>
        <v>22555.4</v>
      </c>
      <c r="E206">
        <f>_xlfn.XLOOKUP(Data[[#This Row],[F14_LB_UNME]],CAFB_HungerEstimates!AK:AK,CAFB_HungerEstimates!AK:AK,,0)</f>
        <v>56113.955254</v>
      </c>
      <c r="F206">
        <f t="shared" si="12"/>
        <v>78669.355253999995</v>
      </c>
      <c r="G206" s="6">
        <f t="shared" si="13"/>
        <v>0.28671138751773562</v>
      </c>
      <c r="H206">
        <f>_xlfn.XLOOKUP(Data[[#This Row],[F15_FI_RATE]],CAFB_HungerEstimates!Y:Y,CAFB_HungerEstimates!Y:Y,,0)</f>
        <v>7.2999999999999995E-2</v>
      </c>
      <c r="I206">
        <f>_xlfn.XLOOKUP(Data[[#This Row],[F15_FI_POP]],CAFB_HungerEstimates!Z:Z,CAFB_HungerEstimates!Z:Z,,0)</f>
        <v>315.23692199999999</v>
      </c>
      <c r="J206">
        <f>_xlfn.XLOOKUP(Data[[#This Row],[F15_LB_NEED]],CAFB_HungerEstimates!AA:AA,CAFB_HungerEstimates!AA:AA,,0)</f>
        <v>66199.753620000003</v>
      </c>
      <c r="K206">
        <f>_xlfn.XLOOKUP(Data[[#This Row],[F15_DISTRIB]],CAFB_HungerEstimates!AC:AC,CAFB_HungerEstimates!AC:AC,,0)</f>
        <v>21968.759224000001</v>
      </c>
      <c r="L206">
        <f>_xlfn.XLOOKUP(Data[[#This Row],[F15_LB_UNME]],CAFB_HungerEstimates!AB:AB,CAFB_HungerEstimates!AB:AB,,0)</f>
        <v>44230.994396000002</v>
      </c>
      <c r="M206" s="6">
        <f t="shared" si="14"/>
        <v>0.33185560402694442</v>
      </c>
      <c r="N206" s="8">
        <f t="shared" si="15"/>
        <v>140.31032315434169</v>
      </c>
      <c r="O206" s="2" t="str">
        <f>IFERROR(_xlfn.XLOOKUP(Data[[#This Row],[STATEFP10]],StateMap[Code],StateMap[State],,0),"UNK")</f>
        <v>MD</v>
      </c>
      <c r="P206" t="str">
        <f>IF(CalcsTable[[#This Row],[State (Label)]]="MD","Maryland",IF(CalcsTable[[#This Row],[State (Label)]]="DC","District of Columbia","Virginia"))</f>
        <v>Maryland</v>
      </c>
    </row>
    <row r="207" spans="1:16" x14ac:dyDescent="0.25">
      <c r="A207">
        <f>_xlfn.XLOOKUP(Data[[#This Row],[GEOID10]],CAFB_HungerEstimates!D:D,CAFB_HungerEstimates!D:D,,0)</f>
        <v>24031702200</v>
      </c>
      <c r="B207">
        <f>_xlfn.XLOOKUP(Data[[#This Row],[STATEFP10]],CAFB_HungerEstimates!A:A,CAFB_HungerEstimates!A:A,,0)</f>
        <v>24</v>
      </c>
      <c r="C207">
        <f>_xlfn.XLOOKUP(Data[[#This Row],[F14_FI_RATE]],CAFB_HungerEstimates!AJ:AJ,CAFB_HungerEstimates!AJ:AJ,,0)</f>
        <v>3.9</v>
      </c>
      <c r="D207">
        <f>_xlfn.XLOOKUP(Data[[#This Row],[F14_DISTRIB]],CAFB_HungerEstimates!AL:AL,CAFB_HungerEstimates!AL:AL,,0)</f>
        <v>8372.84</v>
      </c>
      <c r="E207">
        <f>_xlfn.XLOOKUP(Data[[#This Row],[F14_LB_UNME]],CAFB_HungerEstimates!AK:AK,CAFB_HungerEstimates!AK:AK,,0)</f>
        <v>25566.524902000001</v>
      </c>
      <c r="F207">
        <f t="shared" si="12"/>
        <v>33939.364902000001</v>
      </c>
      <c r="G207" s="6">
        <f t="shared" si="13"/>
        <v>0.24669996106811651</v>
      </c>
      <c r="H207">
        <f>_xlfn.XLOOKUP(Data[[#This Row],[F15_FI_RATE]],CAFB_HungerEstimates!Y:Y,CAFB_HungerEstimates!Y:Y,,0)</f>
        <v>2.4E-2</v>
      </c>
      <c r="I207">
        <f>_xlfn.XLOOKUP(Data[[#This Row],[F15_FI_POP]],CAFB_HungerEstimates!Z:Z,CAFB_HungerEstimates!Z:Z,,0)</f>
        <v>110.21767199999999</v>
      </c>
      <c r="J207">
        <f>_xlfn.XLOOKUP(Data[[#This Row],[F15_LB_NEED]],CAFB_HungerEstimates!AA:AA,CAFB_HungerEstimates!AA:AA,,0)</f>
        <v>23145.71112</v>
      </c>
      <c r="K207">
        <f>_xlfn.XLOOKUP(Data[[#This Row],[F15_DISTRIB]],CAFB_HungerEstimates!AC:AC,CAFB_HungerEstimates!AC:AC,,0)</f>
        <v>9182.4359029999996</v>
      </c>
      <c r="L207">
        <f>_xlfn.XLOOKUP(Data[[#This Row],[F15_LB_UNME]],CAFB_HungerEstimates!AB:AB,CAFB_HungerEstimates!AB:AB,,0)</f>
        <v>13963.275217</v>
      </c>
      <c r="M207" s="6">
        <f t="shared" si="14"/>
        <v>0.39672299785447246</v>
      </c>
      <c r="N207" s="8">
        <f t="shared" si="15"/>
        <v>126.68817045056079</v>
      </c>
      <c r="O207" s="2" t="str">
        <f>IFERROR(_xlfn.XLOOKUP(Data[[#This Row],[STATEFP10]],StateMap[Code],StateMap[State],,0),"UNK")</f>
        <v>MD</v>
      </c>
      <c r="P207" t="str">
        <f>IF(CalcsTable[[#This Row],[State (Label)]]="MD","Maryland",IF(CalcsTable[[#This Row],[State (Label)]]="DC","District of Columbia","Virginia"))</f>
        <v>Maryland</v>
      </c>
    </row>
    <row r="208" spans="1:16" x14ac:dyDescent="0.25">
      <c r="A208">
        <f>_xlfn.XLOOKUP(Data[[#This Row],[GEOID10]],CAFB_HungerEstimates!D:D,CAFB_HungerEstimates!D:D,,0)</f>
        <v>24031704503</v>
      </c>
      <c r="B208">
        <f>_xlfn.XLOOKUP(Data[[#This Row],[STATEFP10]],CAFB_HungerEstimates!A:A,CAFB_HungerEstimates!A:A,,0)</f>
        <v>24</v>
      </c>
      <c r="C208">
        <f>_xlfn.XLOOKUP(Data[[#This Row],[F14_FI_RATE]],CAFB_HungerEstimates!AJ:AJ,CAFB_HungerEstimates!AJ:AJ,,0)</f>
        <v>2.7</v>
      </c>
      <c r="D208">
        <f>_xlfn.XLOOKUP(Data[[#This Row],[F14_DISTRIB]],CAFB_HungerEstimates!AL:AL,CAFB_HungerEstimates!AL:AL,,0)</f>
        <v>2521.9299999999998</v>
      </c>
      <c r="E208">
        <f>_xlfn.XLOOKUP(Data[[#This Row],[F14_LB_UNME]],CAFB_HungerEstimates!AK:AK,CAFB_HungerEstimates!AK:AK,,0)</f>
        <v>19506.018141</v>
      </c>
      <c r="F208">
        <f t="shared" si="12"/>
        <v>22027.948141000001</v>
      </c>
      <c r="G208" s="6">
        <f t="shared" si="13"/>
        <v>0.11448774002268521</v>
      </c>
      <c r="H208">
        <f>_xlfn.XLOOKUP(Data[[#This Row],[F15_FI_RATE]],CAFB_HungerEstimates!Y:Y,CAFB_HungerEstimates!Y:Y,,0)</f>
        <v>2.1999999999999999E-2</v>
      </c>
      <c r="I208">
        <f>_xlfn.XLOOKUP(Data[[#This Row],[F15_FI_POP]],CAFB_HungerEstimates!Z:Z,CAFB_HungerEstimates!Z:Z,,0)</f>
        <v>89.012</v>
      </c>
      <c r="J208">
        <f>_xlfn.XLOOKUP(Data[[#This Row],[F15_LB_NEED]],CAFB_HungerEstimates!AA:AA,CAFB_HungerEstimates!AA:AA,,0)</f>
        <v>18692.52</v>
      </c>
      <c r="K208">
        <f>_xlfn.XLOOKUP(Data[[#This Row],[F15_DISTRIB]],CAFB_HungerEstimates!AC:AC,CAFB_HungerEstimates!AC:AC,,0)</f>
        <v>1352.431274</v>
      </c>
      <c r="L208">
        <f>_xlfn.XLOOKUP(Data[[#This Row],[F15_LB_UNME]],CAFB_HungerEstimates!AB:AB,CAFB_HungerEstimates!AB:AB,,0)</f>
        <v>17340.088726000002</v>
      </c>
      <c r="M208" s="6">
        <f t="shared" si="14"/>
        <v>7.2351468608833902E-2</v>
      </c>
      <c r="N208" s="8">
        <f t="shared" si="15"/>
        <v>194.8061915921449</v>
      </c>
      <c r="O208" s="2" t="str">
        <f>IFERROR(_xlfn.XLOOKUP(Data[[#This Row],[STATEFP10]],StateMap[Code],StateMap[State],,0),"UNK")</f>
        <v>MD</v>
      </c>
      <c r="P208" t="str">
        <f>IF(CalcsTable[[#This Row],[State (Label)]]="MD","Maryland",IF(CalcsTable[[#This Row],[State (Label)]]="DC","District of Columbia","Virginia"))</f>
        <v>Maryland</v>
      </c>
    </row>
    <row r="209" spans="1:16" x14ac:dyDescent="0.25">
      <c r="A209">
        <f>_xlfn.XLOOKUP(Data[[#This Row],[GEOID10]],CAFB_HungerEstimates!D:D,CAFB_HungerEstimates!D:D,,0)</f>
        <v>24031704502</v>
      </c>
      <c r="B209">
        <f>_xlfn.XLOOKUP(Data[[#This Row],[STATEFP10]],CAFB_HungerEstimates!A:A,CAFB_HungerEstimates!A:A,,0)</f>
        <v>24</v>
      </c>
      <c r="C209">
        <f>_xlfn.XLOOKUP(Data[[#This Row],[F14_FI_RATE]],CAFB_HungerEstimates!AJ:AJ,CAFB_HungerEstimates!AJ:AJ,,0)</f>
        <v>0.4</v>
      </c>
      <c r="D209">
        <f>_xlfn.XLOOKUP(Data[[#This Row],[F14_DISTRIB]],CAFB_HungerEstimates!AL:AL,CAFB_HungerEstimates!AL:AL,,0)</f>
        <v>165.74</v>
      </c>
      <c r="E209">
        <f>_xlfn.XLOOKUP(Data[[#This Row],[F14_LB_UNME]],CAFB_HungerEstimates!AK:AK,CAFB_HungerEstimates!AK:AK,,0)</f>
        <v>2046.8155079999999</v>
      </c>
      <c r="F209">
        <f t="shared" si="12"/>
        <v>2212.5555079999999</v>
      </c>
      <c r="G209" s="6">
        <f t="shared" si="13"/>
        <v>7.4908855122833837E-2</v>
      </c>
      <c r="H209">
        <f>_xlfn.XLOOKUP(Data[[#This Row],[F15_FI_RATE]],CAFB_HungerEstimates!Y:Y,CAFB_HungerEstimates!Y:Y,,0)</f>
        <v>3.0000000000000001E-3</v>
      </c>
      <c r="I209">
        <f>_xlfn.XLOOKUP(Data[[#This Row],[F15_FI_POP]],CAFB_HungerEstimates!Z:Z,CAFB_HungerEstimates!Z:Z,,0)</f>
        <v>7.68</v>
      </c>
      <c r="J209">
        <f>_xlfn.XLOOKUP(Data[[#This Row],[F15_LB_NEED]],CAFB_HungerEstimates!AA:AA,CAFB_HungerEstimates!AA:AA,,0)</f>
        <v>1612.8</v>
      </c>
      <c r="K209">
        <f>_xlfn.XLOOKUP(Data[[#This Row],[F15_DISTRIB]],CAFB_HungerEstimates!AC:AC,CAFB_HungerEstimates!AC:AC,,0)</f>
        <v>57.570839999999997</v>
      </c>
      <c r="L209">
        <f>_xlfn.XLOOKUP(Data[[#This Row],[F15_LB_UNME]],CAFB_HungerEstimates!AB:AB,CAFB_HungerEstimates!AB:AB,,0)</f>
        <v>1555.2291600000001</v>
      </c>
      <c r="M209" s="6">
        <f t="shared" si="14"/>
        <v>3.5696205357142859E-2</v>
      </c>
      <c r="N209" s="8">
        <f t="shared" si="15"/>
        <v>202.50379687500001</v>
      </c>
      <c r="O209" s="2" t="str">
        <f>IFERROR(_xlfn.XLOOKUP(Data[[#This Row],[STATEFP10]],StateMap[Code],StateMap[State],,0),"UNK")</f>
        <v>MD</v>
      </c>
      <c r="P209" t="str">
        <f>IF(CalcsTable[[#This Row],[State (Label)]]="MD","Maryland",IF(CalcsTable[[#This Row],[State (Label)]]="DC","District of Columbia","Virginia"))</f>
        <v>Maryland</v>
      </c>
    </row>
    <row r="210" spans="1:16" x14ac:dyDescent="0.25">
      <c r="A210">
        <f>_xlfn.XLOOKUP(Data[[#This Row],[GEOID10]],CAFB_HungerEstimates!D:D,CAFB_HungerEstimates!D:D,,0)</f>
        <v>51059480502</v>
      </c>
      <c r="B210">
        <f>_xlfn.XLOOKUP(Data[[#This Row],[STATEFP10]],CAFB_HungerEstimates!A:A,CAFB_HungerEstimates!A:A,,0)</f>
        <v>51</v>
      </c>
      <c r="C210">
        <f>_xlfn.XLOOKUP(Data[[#This Row],[F14_FI_RATE]],CAFB_HungerEstimates!AJ:AJ,CAFB_HungerEstimates!AJ:AJ,,0)</f>
        <v>6.3</v>
      </c>
      <c r="D210">
        <f>_xlfn.XLOOKUP(Data[[#This Row],[F14_DISTRIB]],CAFB_HungerEstimates!AL:AL,CAFB_HungerEstimates!AL:AL,,0)</f>
        <v>12957.81</v>
      </c>
      <c r="E210">
        <f>_xlfn.XLOOKUP(Data[[#This Row],[F14_LB_UNME]],CAFB_HungerEstimates!AK:AK,CAFB_HungerEstimates!AK:AK,,0)</f>
        <v>64397.996021999999</v>
      </c>
      <c r="F210">
        <f t="shared" si="12"/>
        <v>77355.806022000004</v>
      </c>
      <c r="G210" s="6">
        <f t="shared" si="13"/>
        <v>0.16750921057321536</v>
      </c>
      <c r="H210">
        <f>_xlfn.XLOOKUP(Data[[#This Row],[F15_FI_RATE]],CAFB_HungerEstimates!Y:Y,CAFB_HungerEstimates!Y:Y,,0)</f>
        <v>4.4999999999999998E-2</v>
      </c>
      <c r="I210">
        <f>_xlfn.XLOOKUP(Data[[#This Row],[F15_FI_POP]],CAFB_HungerEstimates!Z:Z,CAFB_HungerEstimates!Z:Z,,0)</f>
        <v>271.89</v>
      </c>
      <c r="J210">
        <f>_xlfn.XLOOKUP(Data[[#This Row],[F15_LB_NEED]],CAFB_HungerEstimates!AA:AA,CAFB_HungerEstimates!AA:AA,,0)</f>
        <v>57096.9</v>
      </c>
      <c r="K210">
        <f>_xlfn.XLOOKUP(Data[[#This Row],[F15_DISTRIB]],CAFB_HungerEstimates!AC:AC,CAFB_HungerEstimates!AC:AC,,0)</f>
        <v>19142.132813</v>
      </c>
      <c r="L210">
        <f>_xlfn.XLOOKUP(Data[[#This Row],[F15_LB_UNME]],CAFB_HungerEstimates!AB:AB,CAFB_HungerEstimates!AB:AB,,0)</f>
        <v>37954.767186999998</v>
      </c>
      <c r="M210" s="6">
        <f t="shared" si="14"/>
        <v>0.33525695463326377</v>
      </c>
      <c r="N210" s="8">
        <f t="shared" si="15"/>
        <v>139.5960395270146</v>
      </c>
      <c r="O210" s="2" t="str">
        <f>IFERROR(_xlfn.XLOOKUP(Data[[#This Row],[STATEFP10]],StateMap[Code],StateMap[State],,0),"UNK")</f>
        <v>VA</v>
      </c>
      <c r="P210" t="str">
        <f>IF(CalcsTable[[#This Row],[State (Label)]]="MD","Maryland",IF(CalcsTable[[#This Row],[State (Label)]]="DC","District of Columbia","Virginia"))</f>
        <v>Virginia</v>
      </c>
    </row>
    <row r="211" spans="1:16" x14ac:dyDescent="0.25">
      <c r="A211">
        <f>_xlfn.XLOOKUP(Data[[#This Row],[GEOID10]],CAFB_HungerEstimates!D:D,CAFB_HungerEstimates!D:D,,0)</f>
        <v>24031702700</v>
      </c>
      <c r="B211">
        <f>_xlfn.XLOOKUP(Data[[#This Row],[STATEFP10]],CAFB_HungerEstimates!A:A,CAFB_HungerEstimates!A:A,,0)</f>
        <v>24</v>
      </c>
      <c r="C211">
        <f>_xlfn.XLOOKUP(Data[[#This Row],[F14_FI_RATE]],CAFB_HungerEstimates!AJ:AJ,CAFB_HungerEstimates!AJ:AJ,,0)</f>
        <v>13.1</v>
      </c>
      <c r="D211">
        <f>_xlfn.XLOOKUP(Data[[#This Row],[F14_DISTRIB]],CAFB_HungerEstimates!AL:AL,CAFB_HungerEstimates!AL:AL,,0)</f>
        <v>26781.67</v>
      </c>
      <c r="E211">
        <f>_xlfn.XLOOKUP(Data[[#This Row],[F14_LB_UNME]],CAFB_HungerEstimates!AK:AK,CAFB_HungerEstimates!AK:AK,,0)</f>
        <v>154839.34692000001</v>
      </c>
      <c r="F211">
        <f t="shared" si="12"/>
        <v>181621.01692000002</v>
      </c>
      <c r="G211" s="6">
        <f t="shared" si="13"/>
        <v>0.14745909066127916</v>
      </c>
      <c r="H211">
        <f>_xlfn.XLOOKUP(Data[[#This Row],[F15_FI_RATE]],CAFB_HungerEstimates!Y:Y,CAFB_HungerEstimates!Y:Y,,0)</f>
        <v>0.11</v>
      </c>
      <c r="I211">
        <f>_xlfn.XLOOKUP(Data[[#This Row],[F15_FI_POP]],CAFB_HungerEstimates!Z:Z,CAFB_HungerEstimates!Z:Z,,0)</f>
        <v>755.27396999999996</v>
      </c>
      <c r="J211">
        <f>_xlfn.XLOOKUP(Data[[#This Row],[F15_LB_NEED]],CAFB_HungerEstimates!AA:AA,CAFB_HungerEstimates!AA:AA,,0)</f>
        <v>158607.5337</v>
      </c>
      <c r="K211">
        <f>_xlfn.XLOOKUP(Data[[#This Row],[F15_DISTRIB]],CAFB_HungerEstimates!AC:AC,CAFB_HungerEstimates!AC:AC,,0)</f>
        <v>47704.096855999996</v>
      </c>
      <c r="L211">
        <f>_xlfn.XLOOKUP(Data[[#This Row],[F15_LB_UNME]],CAFB_HungerEstimates!AB:AB,CAFB_HungerEstimates!AB:AB,,0)</f>
        <v>110903.436844</v>
      </c>
      <c r="M211" s="6">
        <f t="shared" si="14"/>
        <v>0.30076816493616532</v>
      </c>
      <c r="N211" s="8">
        <f t="shared" si="15"/>
        <v>146.83868536340529</v>
      </c>
      <c r="O211" s="2" t="str">
        <f>IFERROR(_xlfn.XLOOKUP(Data[[#This Row],[STATEFP10]],StateMap[Code],StateMap[State],,0),"UNK")</f>
        <v>MD</v>
      </c>
      <c r="P211" t="str">
        <f>IF(CalcsTable[[#This Row],[State (Label)]]="MD","Maryland",IF(CalcsTable[[#This Row],[State (Label)]]="DC","District of Columbia","Virginia"))</f>
        <v>Maryland</v>
      </c>
    </row>
    <row r="212" spans="1:16" x14ac:dyDescent="0.25">
      <c r="A212">
        <f>_xlfn.XLOOKUP(Data[[#This Row],[GEOID10]],CAFB_HungerEstimates!D:D,CAFB_HungerEstimates!D:D,,0)</f>
        <v>24031702900</v>
      </c>
      <c r="B212">
        <f>_xlfn.XLOOKUP(Data[[#This Row],[STATEFP10]],CAFB_HungerEstimates!A:A,CAFB_HungerEstimates!A:A,,0)</f>
        <v>24</v>
      </c>
      <c r="C212">
        <f>_xlfn.XLOOKUP(Data[[#This Row],[F14_FI_RATE]],CAFB_HungerEstimates!AJ:AJ,CAFB_HungerEstimates!AJ:AJ,,0)</f>
        <v>6.1</v>
      </c>
      <c r="D212">
        <f>_xlfn.XLOOKUP(Data[[#This Row],[F14_DISTRIB]],CAFB_HungerEstimates!AL:AL,CAFB_HungerEstimates!AL:AL,,0)</f>
        <v>9902.9500000000007</v>
      </c>
      <c r="E212">
        <f>_xlfn.XLOOKUP(Data[[#This Row],[F14_LB_UNME]],CAFB_HungerEstimates!AK:AK,CAFB_HungerEstimates!AK:AK,,0)</f>
        <v>60769.823940000002</v>
      </c>
      <c r="F212">
        <f t="shared" si="12"/>
        <v>70672.773939999999</v>
      </c>
      <c r="G212" s="6">
        <f t="shared" si="13"/>
        <v>0.14012397487620112</v>
      </c>
      <c r="H212">
        <f>_xlfn.XLOOKUP(Data[[#This Row],[F15_FI_RATE]],CAFB_HungerEstimates!Y:Y,CAFB_HungerEstimates!Y:Y,,0)</f>
        <v>7.6999999999999999E-2</v>
      </c>
      <c r="I212">
        <f>_xlfn.XLOOKUP(Data[[#This Row],[F15_FI_POP]],CAFB_HungerEstimates!Z:Z,CAFB_HungerEstimates!Z:Z,,0)</f>
        <v>422.80700000000002</v>
      </c>
      <c r="J212">
        <f>_xlfn.XLOOKUP(Data[[#This Row],[F15_LB_NEED]],CAFB_HungerEstimates!AA:AA,CAFB_HungerEstimates!AA:AA,,0)</f>
        <v>88789.47</v>
      </c>
      <c r="K212">
        <f>_xlfn.XLOOKUP(Data[[#This Row],[F15_DISTRIB]],CAFB_HungerEstimates!AC:AC,CAFB_HungerEstimates!AC:AC,,0)</f>
        <v>27310.906899000001</v>
      </c>
      <c r="L212">
        <f>_xlfn.XLOOKUP(Data[[#This Row],[F15_LB_UNME]],CAFB_HungerEstimates!AB:AB,CAFB_HungerEstimates!AB:AB,,0)</f>
        <v>61478.563101</v>
      </c>
      <c r="M212" s="6">
        <f t="shared" si="14"/>
        <v>0.307591732431785</v>
      </c>
      <c r="N212" s="8">
        <f t="shared" si="15"/>
        <v>145.40573618932515</v>
      </c>
      <c r="O212" s="2" t="str">
        <f>IFERROR(_xlfn.XLOOKUP(Data[[#This Row],[STATEFP10]],StateMap[Code],StateMap[State],,0),"UNK")</f>
        <v>MD</v>
      </c>
      <c r="P212" t="str">
        <f>IF(CalcsTable[[#This Row],[State (Label)]]="MD","Maryland",IF(CalcsTable[[#This Row],[State (Label)]]="DC","District of Columbia","Virginia"))</f>
        <v>Maryland</v>
      </c>
    </row>
    <row r="213" spans="1:16" x14ac:dyDescent="0.25">
      <c r="A213">
        <f>_xlfn.XLOOKUP(Data[[#This Row],[GEOID10]],CAFB_HungerEstimates!D:D,CAFB_HungerEstimates!D:D,,0)</f>
        <v>51059480501</v>
      </c>
      <c r="B213">
        <f>_xlfn.XLOOKUP(Data[[#This Row],[STATEFP10]],CAFB_HungerEstimates!A:A,CAFB_HungerEstimates!A:A,,0)</f>
        <v>51</v>
      </c>
      <c r="C213">
        <f>_xlfn.XLOOKUP(Data[[#This Row],[F14_FI_RATE]],CAFB_HungerEstimates!AJ:AJ,CAFB_HungerEstimates!AJ:AJ,,0)</f>
        <v>0</v>
      </c>
      <c r="D213">
        <f>_xlfn.XLOOKUP(Data[[#This Row],[F14_DISTRIB]],CAFB_HungerEstimates!AL:AL,CAFB_HungerEstimates!AL:AL,,0)</f>
        <v>0</v>
      </c>
      <c r="E213">
        <f>_xlfn.XLOOKUP(Data[[#This Row],[F14_LB_UNME]],CAFB_HungerEstimates!AK:AK,CAFB_HungerEstimates!AK:AK,,0)</f>
        <v>0</v>
      </c>
      <c r="F213">
        <f t="shared" si="12"/>
        <v>0</v>
      </c>
      <c r="G213" s="6">
        <f t="shared" si="13"/>
        <v>0</v>
      </c>
      <c r="H213">
        <f>_xlfn.XLOOKUP(Data[[#This Row],[F15_FI_RATE]],CAFB_HungerEstimates!Y:Y,CAFB_HungerEstimates!Y:Y,,0)</f>
        <v>0</v>
      </c>
      <c r="I213">
        <f>_xlfn.XLOOKUP(Data[[#This Row],[F15_FI_POP]],CAFB_HungerEstimates!Z:Z,CAFB_HungerEstimates!Z:Z,,0)</f>
        <v>0</v>
      </c>
      <c r="J213">
        <f>_xlfn.XLOOKUP(Data[[#This Row],[F15_LB_NEED]],CAFB_HungerEstimates!AA:AA,CAFB_HungerEstimates!AA:AA,,0)</f>
        <v>0</v>
      </c>
      <c r="K213">
        <f>_xlfn.XLOOKUP(Data[[#This Row],[F15_DISTRIB]],CAFB_HungerEstimates!AC:AC,CAFB_HungerEstimates!AC:AC,,0)</f>
        <v>0</v>
      </c>
      <c r="L213">
        <f>_xlfn.XLOOKUP(Data[[#This Row],[F15_LB_UNME]],CAFB_HungerEstimates!AB:AB,CAFB_HungerEstimates!AB:AB,,0)</f>
        <v>0</v>
      </c>
      <c r="M213" s="6">
        <f t="shared" si="14"/>
        <v>0</v>
      </c>
      <c r="N213" s="8">
        <f t="shared" si="15"/>
        <v>0</v>
      </c>
      <c r="O213" s="2" t="str">
        <f>IFERROR(_xlfn.XLOOKUP(Data[[#This Row],[STATEFP10]],StateMap[Code],StateMap[State],,0),"UNK")</f>
        <v>VA</v>
      </c>
      <c r="P213" t="str">
        <f>IF(CalcsTable[[#This Row],[State (Label)]]="MD","Maryland",IF(CalcsTable[[#This Row],[State (Label)]]="DC","District of Columbia","Virginia"))</f>
        <v>Virginia</v>
      </c>
    </row>
    <row r="214" spans="1:16" x14ac:dyDescent="0.25">
      <c r="A214">
        <f>_xlfn.XLOOKUP(Data[[#This Row],[GEOID10]],CAFB_HungerEstimates!D:D,CAFB_HungerEstimates!D:D,,0)</f>
        <v>24031702800</v>
      </c>
      <c r="B214">
        <f>_xlfn.XLOOKUP(Data[[#This Row],[STATEFP10]],CAFB_HungerEstimates!A:A,CAFB_HungerEstimates!A:A,,0)</f>
        <v>24</v>
      </c>
      <c r="C214">
        <f>_xlfn.XLOOKUP(Data[[#This Row],[F14_FI_RATE]],CAFB_HungerEstimates!AJ:AJ,CAFB_HungerEstimates!AJ:AJ,,0)</f>
        <v>10.6</v>
      </c>
      <c r="D214">
        <f>_xlfn.XLOOKUP(Data[[#This Row],[F14_DISTRIB]],CAFB_HungerEstimates!AL:AL,CAFB_HungerEstimates!AL:AL,,0)</f>
        <v>37106.239999999998</v>
      </c>
      <c r="E214">
        <f>_xlfn.XLOOKUP(Data[[#This Row],[F14_LB_UNME]],CAFB_HungerEstimates!AK:AK,CAFB_HungerEstimates!AK:AK,,0)</f>
        <v>68049.999230000001</v>
      </c>
      <c r="F214">
        <f t="shared" si="12"/>
        <v>105156.23923000001</v>
      </c>
      <c r="G214" s="6">
        <f t="shared" si="13"/>
        <v>0.35286769735878842</v>
      </c>
      <c r="H214">
        <f>_xlfn.XLOOKUP(Data[[#This Row],[F15_FI_RATE]],CAFB_HungerEstimates!Y:Y,CAFB_HungerEstimates!Y:Y,,0)</f>
        <v>0.10100000000000001</v>
      </c>
      <c r="I214">
        <f>_xlfn.XLOOKUP(Data[[#This Row],[F15_FI_POP]],CAFB_HungerEstimates!Z:Z,CAFB_HungerEstimates!Z:Z,,0)</f>
        <v>482.29721999999998</v>
      </c>
      <c r="J214">
        <f>_xlfn.XLOOKUP(Data[[#This Row],[F15_LB_NEED]],CAFB_HungerEstimates!AA:AA,CAFB_HungerEstimates!AA:AA,,0)</f>
        <v>101282.41620000001</v>
      </c>
      <c r="K214">
        <f>_xlfn.XLOOKUP(Data[[#This Row],[F15_DISTRIB]],CAFB_HungerEstimates!AC:AC,CAFB_HungerEstimates!AC:AC,,0)</f>
        <v>25191.95361</v>
      </c>
      <c r="L214">
        <f>_xlfn.XLOOKUP(Data[[#This Row],[F15_LB_UNME]],CAFB_HungerEstimates!AB:AB,CAFB_HungerEstimates!AB:AB,,0)</f>
        <v>76090.462589999996</v>
      </c>
      <c r="M214" s="6">
        <f t="shared" si="14"/>
        <v>0.24872978504239118</v>
      </c>
      <c r="N214" s="8">
        <f t="shared" si="15"/>
        <v>157.76674514109786</v>
      </c>
      <c r="O214" s="2" t="str">
        <f>IFERROR(_xlfn.XLOOKUP(Data[[#This Row],[STATEFP10]],StateMap[Code],StateMap[State],,0),"UNK")</f>
        <v>MD</v>
      </c>
      <c r="P214" t="str">
        <f>IF(CalcsTable[[#This Row],[State (Label)]]="MD","Maryland",IF(CalcsTable[[#This Row],[State (Label)]]="DC","District of Columbia","Virginia"))</f>
        <v>Maryland</v>
      </c>
    </row>
    <row r="215" spans="1:16" x14ac:dyDescent="0.25">
      <c r="A215">
        <f>_xlfn.XLOOKUP(Data[[#This Row],[GEOID10]],CAFB_HungerEstimates!D:D,CAFB_HungerEstimates!D:D,,0)</f>
        <v>24031705100</v>
      </c>
      <c r="B215">
        <f>_xlfn.XLOOKUP(Data[[#This Row],[STATEFP10]],CAFB_HungerEstimates!A:A,CAFB_HungerEstimates!A:A,,0)</f>
        <v>24</v>
      </c>
      <c r="C215">
        <f>_xlfn.XLOOKUP(Data[[#This Row],[F14_FI_RATE]],CAFB_HungerEstimates!AJ:AJ,CAFB_HungerEstimates!AJ:AJ,,0)</f>
        <v>3</v>
      </c>
      <c r="D215">
        <f>_xlfn.XLOOKUP(Data[[#This Row],[F14_DISTRIB]],CAFB_HungerEstimates!AL:AL,CAFB_HungerEstimates!AL:AL,,0)</f>
        <v>9384.19</v>
      </c>
      <c r="E215">
        <f>_xlfn.XLOOKUP(Data[[#This Row],[F14_LB_UNME]],CAFB_HungerEstimates!AK:AK,CAFB_HungerEstimates!AK:AK,,0)</f>
        <v>23319.109109000001</v>
      </c>
      <c r="F215">
        <f t="shared" si="12"/>
        <v>32703.299109</v>
      </c>
      <c r="G215" s="6">
        <f t="shared" si="13"/>
        <v>0.28694933709050341</v>
      </c>
      <c r="H215">
        <f>_xlfn.XLOOKUP(Data[[#This Row],[F15_FI_RATE]],CAFB_HungerEstimates!Y:Y,CAFB_HungerEstimates!Y:Y,,0)</f>
        <v>2.8000000000000001E-2</v>
      </c>
      <c r="I215">
        <f>_xlfn.XLOOKUP(Data[[#This Row],[F15_FI_POP]],CAFB_HungerEstimates!Z:Z,CAFB_HungerEstimates!Z:Z,,0)</f>
        <v>149.69754800000001</v>
      </c>
      <c r="J215">
        <f>_xlfn.XLOOKUP(Data[[#This Row],[F15_LB_NEED]],CAFB_HungerEstimates!AA:AA,CAFB_HungerEstimates!AA:AA,,0)</f>
        <v>31436.485079999999</v>
      </c>
      <c r="K215">
        <f>_xlfn.XLOOKUP(Data[[#This Row],[F15_DISTRIB]],CAFB_HungerEstimates!AC:AC,CAFB_HungerEstimates!AC:AC,,0)</f>
        <v>8161.9307269999999</v>
      </c>
      <c r="L215">
        <f>_xlfn.XLOOKUP(Data[[#This Row],[F15_LB_UNME]],CAFB_HungerEstimates!AB:AB,CAFB_HungerEstimates!AB:AB,,0)</f>
        <v>23274.554353</v>
      </c>
      <c r="M215" s="6">
        <f t="shared" si="14"/>
        <v>0.25963242093476441</v>
      </c>
      <c r="N215" s="8">
        <f t="shared" si="15"/>
        <v>155.47719160369945</v>
      </c>
      <c r="O215" s="2" t="str">
        <f>IFERROR(_xlfn.XLOOKUP(Data[[#This Row],[STATEFP10]],StateMap[Code],StateMap[State],,0),"UNK")</f>
        <v>MD</v>
      </c>
      <c r="P215" t="str">
        <f>IF(CalcsTable[[#This Row],[State (Label)]]="MD","Maryland",IF(CalcsTable[[#This Row],[State (Label)]]="DC","District of Columbia","Virginia"))</f>
        <v>Maryland</v>
      </c>
    </row>
    <row r="216" spans="1:16" x14ac:dyDescent="0.25">
      <c r="A216">
        <f>_xlfn.XLOOKUP(Data[[#This Row],[GEOID10]],CAFB_HungerEstimates!D:D,CAFB_HungerEstimates!D:D,,0)</f>
        <v>24033800401</v>
      </c>
      <c r="B216">
        <f>_xlfn.XLOOKUP(Data[[#This Row],[STATEFP10]],CAFB_HungerEstimates!A:A,CAFB_HungerEstimates!A:A,,0)</f>
        <v>24</v>
      </c>
      <c r="C216">
        <f>_xlfn.XLOOKUP(Data[[#This Row],[F14_FI_RATE]],CAFB_HungerEstimates!AJ:AJ,CAFB_HungerEstimates!AJ:AJ,,0)</f>
        <v>5.0999999999999996</v>
      </c>
      <c r="D216">
        <f>_xlfn.XLOOKUP(Data[[#This Row],[F14_DISTRIB]],CAFB_HungerEstimates!AL:AL,CAFB_HungerEstimates!AL:AL,,0)</f>
        <v>2541.4</v>
      </c>
      <c r="E216">
        <f>_xlfn.XLOOKUP(Data[[#This Row],[F14_LB_UNME]],CAFB_HungerEstimates!AK:AK,CAFB_HungerEstimates!AK:AK,,0)</f>
        <v>30134.811635999999</v>
      </c>
      <c r="F216">
        <f t="shared" si="12"/>
        <v>32676.211636</v>
      </c>
      <c r="G216" s="6">
        <f t="shared" si="13"/>
        <v>7.777523380954271E-2</v>
      </c>
      <c r="H216">
        <f>_xlfn.XLOOKUP(Data[[#This Row],[F15_FI_RATE]],CAFB_HungerEstimates!Y:Y,CAFB_HungerEstimates!Y:Y,,0)</f>
        <v>3.9E-2</v>
      </c>
      <c r="I216">
        <f>_xlfn.XLOOKUP(Data[[#This Row],[F15_FI_POP]],CAFB_HungerEstimates!Z:Z,CAFB_HungerEstimates!Z:Z,,0)</f>
        <v>121.71899999999999</v>
      </c>
      <c r="J216">
        <f>_xlfn.XLOOKUP(Data[[#This Row],[F15_LB_NEED]],CAFB_HungerEstimates!AA:AA,CAFB_HungerEstimates!AA:AA,,0)</f>
        <v>25560.99</v>
      </c>
      <c r="K216">
        <f>_xlfn.XLOOKUP(Data[[#This Row],[F15_DISTRIB]],CAFB_HungerEstimates!AC:AC,CAFB_HungerEstimates!AC:AC,,0)</f>
        <v>5622.0705379999999</v>
      </c>
      <c r="L216">
        <f>_xlfn.XLOOKUP(Data[[#This Row],[F15_LB_UNME]],CAFB_HungerEstimates!AB:AB,CAFB_HungerEstimates!AB:AB,,0)</f>
        <v>19938.919462000002</v>
      </c>
      <c r="M216" s="6">
        <f t="shared" si="14"/>
        <v>0.21994729226058926</v>
      </c>
      <c r="N216" s="8">
        <f t="shared" si="15"/>
        <v>163.81106862527628</v>
      </c>
      <c r="O216" s="2" t="str">
        <f>IFERROR(_xlfn.XLOOKUP(Data[[#This Row],[STATEFP10]],StateMap[Code],StateMap[State],,0),"UNK")</f>
        <v>MD</v>
      </c>
      <c r="P216" t="str">
        <f>IF(CalcsTable[[#This Row],[State (Label)]]="MD","Maryland",IF(CalcsTable[[#This Row],[State (Label)]]="DC","District of Columbia","Virginia"))</f>
        <v>Maryland</v>
      </c>
    </row>
    <row r="217" spans="1:16" x14ac:dyDescent="0.25">
      <c r="A217">
        <f>_xlfn.XLOOKUP(Data[[#This Row],[GEOID10]],CAFB_HungerEstimates!D:D,CAFB_HungerEstimates!D:D,,0)</f>
        <v>24033805906</v>
      </c>
      <c r="B217">
        <f>_xlfn.XLOOKUP(Data[[#This Row],[STATEFP10]],CAFB_HungerEstimates!A:A,CAFB_HungerEstimates!A:A,,0)</f>
        <v>24</v>
      </c>
      <c r="C217">
        <f>_xlfn.XLOOKUP(Data[[#This Row],[F14_FI_RATE]],CAFB_HungerEstimates!AJ:AJ,CAFB_HungerEstimates!AJ:AJ,,0)</f>
        <v>16.399999999999999</v>
      </c>
      <c r="D217">
        <f>_xlfn.XLOOKUP(Data[[#This Row],[F14_DISTRIB]],CAFB_HungerEstimates!AL:AL,CAFB_HungerEstimates!AL:AL,,0)</f>
        <v>45538.22</v>
      </c>
      <c r="E217">
        <f>_xlfn.XLOOKUP(Data[[#This Row],[F14_LB_UNME]],CAFB_HungerEstimates!AK:AK,CAFB_HungerEstimates!AK:AK,,0)</f>
        <v>60571.419277000001</v>
      </c>
      <c r="F217">
        <f t="shared" si="12"/>
        <v>106109.63927700001</v>
      </c>
      <c r="G217" s="6">
        <f t="shared" si="13"/>
        <v>0.42916195277153035</v>
      </c>
      <c r="H217">
        <f>_xlfn.XLOOKUP(Data[[#This Row],[F15_FI_RATE]],CAFB_HungerEstimates!Y:Y,CAFB_HungerEstimates!Y:Y,,0)</f>
        <v>0.13700000000000001</v>
      </c>
      <c r="I217">
        <f>_xlfn.XLOOKUP(Data[[#This Row],[F15_FI_POP]],CAFB_HungerEstimates!Z:Z,CAFB_HungerEstimates!Z:Z,,0)</f>
        <v>395.39720699999998</v>
      </c>
      <c r="J217">
        <f>_xlfn.XLOOKUP(Data[[#This Row],[F15_LB_NEED]],CAFB_HungerEstimates!AA:AA,CAFB_HungerEstimates!AA:AA,,0)</f>
        <v>83033.41347</v>
      </c>
      <c r="K217">
        <f>_xlfn.XLOOKUP(Data[[#This Row],[F15_DISTRIB]],CAFB_HungerEstimates!AC:AC,CAFB_HungerEstimates!AC:AC,,0)</f>
        <v>34263.647543999999</v>
      </c>
      <c r="L217">
        <f>_xlfn.XLOOKUP(Data[[#This Row],[F15_LB_UNME]],CAFB_HungerEstimates!AB:AB,CAFB_HungerEstimates!AB:AB,,0)</f>
        <v>48769.765926</v>
      </c>
      <c r="M217" s="6">
        <f t="shared" si="14"/>
        <v>0.41264890978352309</v>
      </c>
      <c r="N217" s="8">
        <f t="shared" si="15"/>
        <v>123.34372894546016</v>
      </c>
      <c r="O217" s="2" t="str">
        <f>IFERROR(_xlfn.XLOOKUP(Data[[#This Row],[STATEFP10]],StateMap[Code],StateMap[State],,0),"UNK")</f>
        <v>MD</v>
      </c>
      <c r="P217" t="str">
        <f>IF(CalcsTable[[#This Row],[State (Label)]]="MD","Maryland",IF(CalcsTable[[#This Row],[State (Label)]]="DC","District of Columbia","Virginia"))</f>
        <v>Maryland</v>
      </c>
    </row>
    <row r="218" spans="1:16" x14ac:dyDescent="0.25">
      <c r="A218">
        <f>_xlfn.XLOOKUP(Data[[#This Row],[GEOID10]],CAFB_HungerEstimates!D:D,CAFB_HungerEstimates!D:D,,0)</f>
        <v>24031705901</v>
      </c>
      <c r="B218">
        <f>_xlfn.XLOOKUP(Data[[#This Row],[STATEFP10]],CAFB_HungerEstimates!A:A,CAFB_HungerEstimates!A:A,,0)</f>
        <v>24</v>
      </c>
      <c r="C218">
        <f>_xlfn.XLOOKUP(Data[[#This Row],[F14_FI_RATE]],CAFB_HungerEstimates!AJ:AJ,CAFB_HungerEstimates!AJ:AJ,,0)</f>
        <v>1.3</v>
      </c>
      <c r="D218">
        <f>_xlfn.XLOOKUP(Data[[#This Row],[F14_DISTRIB]],CAFB_HungerEstimates!AL:AL,CAFB_HungerEstimates!AL:AL,,0)</f>
        <v>786.72</v>
      </c>
      <c r="E218">
        <f>_xlfn.XLOOKUP(Data[[#This Row],[F14_LB_UNME]],CAFB_HungerEstimates!AK:AK,CAFB_HungerEstimates!AK:AK,,0)</f>
        <v>9740.1628639999999</v>
      </c>
      <c r="F218">
        <f t="shared" si="12"/>
        <v>10526.882863999999</v>
      </c>
      <c r="G218" s="6">
        <f t="shared" si="13"/>
        <v>7.4734373903830309E-2</v>
      </c>
      <c r="H218">
        <f>_xlfn.XLOOKUP(Data[[#This Row],[F15_FI_RATE]],CAFB_HungerEstimates!Y:Y,CAFB_HungerEstimates!Y:Y,,0)</f>
        <v>1E-3</v>
      </c>
      <c r="I218">
        <f>_xlfn.XLOOKUP(Data[[#This Row],[F15_FI_POP]],CAFB_HungerEstimates!Z:Z,CAFB_HungerEstimates!Z:Z,,0)</f>
        <v>3.9209170000000002</v>
      </c>
      <c r="J218">
        <f>_xlfn.XLOOKUP(Data[[#This Row],[F15_LB_NEED]],CAFB_HungerEstimates!AA:AA,CAFB_HungerEstimates!AA:AA,,0)</f>
        <v>823.39256999999998</v>
      </c>
      <c r="K218">
        <f>_xlfn.XLOOKUP(Data[[#This Row],[F15_DISTRIB]],CAFB_HungerEstimates!AC:AC,CAFB_HungerEstimates!AC:AC,,0)</f>
        <v>18.497243999999998</v>
      </c>
      <c r="L218">
        <f>_xlfn.XLOOKUP(Data[[#This Row],[F15_LB_UNME]],CAFB_HungerEstimates!AB:AB,CAFB_HungerEstimates!AB:AB,,0)</f>
        <v>804.89532599999995</v>
      </c>
      <c r="M218" s="6">
        <f t="shared" si="14"/>
        <v>2.2464671985077542E-2</v>
      </c>
      <c r="N218" s="8">
        <f t="shared" si="15"/>
        <v>205.28241888313369</v>
      </c>
      <c r="O218" s="2" t="str">
        <f>IFERROR(_xlfn.XLOOKUP(Data[[#This Row],[STATEFP10]],StateMap[Code],StateMap[State],,0),"UNK")</f>
        <v>MD</v>
      </c>
      <c r="P218" t="str">
        <f>IF(CalcsTable[[#This Row],[State (Label)]]="MD","Maryland",IF(CalcsTable[[#This Row],[State (Label)]]="DC","District of Columbia","Virginia"))</f>
        <v>Maryland</v>
      </c>
    </row>
    <row r="219" spans="1:16" x14ac:dyDescent="0.25">
      <c r="A219">
        <f>_xlfn.XLOOKUP(Data[[#This Row],[GEOID10]],CAFB_HungerEstimates!D:D,CAFB_HungerEstimates!D:D,,0)</f>
        <v>24033800403</v>
      </c>
      <c r="B219">
        <f>_xlfn.XLOOKUP(Data[[#This Row],[STATEFP10]],CAFB_HungerEstimates!A:A,CAFB_HungerEstimates!A:A,,0)</f>
        <v>24</v>
      </c>
      <c r="C219">
        <f>_xlfn.XLOOKUP(Data[[#This Row],[F14_FI_RATE]],CAFB_HungerEstimates!AJ:AJ,CAFB_HungerEstimates!AJ:AJ,,0)</f>
        <v>5.0999999999999996</v>
      </c>
      <c r="D219">
        <f>_xlfn.XLOOKUP(Data[[#This Row],[F14_DISTRIB]],CAFB_HungerEstimates!AL:AL,CAFB_HungerEstimates!AL:AL,,0)</f>
        <v>3299.04</v>
      </c>
      <c r="E219">
        <f>_xlfn.XLOOKUP(Data[[#This Row],[F14_LB_UNME]],CAFB_HungerEstimates!AK:AK,CAFB_HungerEstimates!AK:AK,,0)</f>
        <v>40097.876893000001</v>
      </c>
      <c r="F219">
        <f t="shared" si="12"/>
        <v>43396.916893000001</v>
      </c>
      <c r="G219" s="6">
        <f t="shared" si="13"/>
        <v>7.6020146964222268E-2</v>
      </c>
      <c r="H219">
        <f>_xlfn.XLOOKUP(Data[[#This Row],[F15_FI_RATE]],CAFB_HungerEstimates!Y:Y,CAFB_HungerEstimates!Y:Y,,0)</f>
        <v>6.8000000000000005E-2</v>
      </c>
      <c r="I219">
        <f>_xlfn.XLOOKUP(Data[[#This Row],[F15_FI_POP]],CAFB_HungerEstimates!Z:Z,CAFB_HungerEstimates!Z:Z,,0)</f>
        <v>273.69802800000002</v>
      </c>
      <c r="J219">
        <f>_xlfn.XLOOKUP(Data[[#This Row],[F15_LB_NEED]],CAFB_HungerEstimates!AA:AA,CAFB_HungerEstimates!AA:AA,,0)</f>
        <v>57476.585879999999</v>
      </c>
      <c r="K219">
        <f>_xlfn.XLOOKUP(Data[[#This Row],[F15_DISTRIB]],CAFB_HungerEstimates!AC:AC,CAFB_HungerEstimates!AC:AC,,0)</f>
        <v>13301.053368999999</v>
      </c>
      <c r="L219">
        <f>_xlfn.XLOOKUP(Data[[#This Row],[F15_LB_UNME]],CAFB_HungerEstimates!AB:AB,CAFB_HungerEstimates!AB:AB,,0)</f>
        <v>44175.532510999998</v>
      </c>
      <c r="M219" s="6">
        <f t="shared" si="14"/>
        <v>0.23141690073189156</v>
      </c>
      <c r="N219" s="8">
        <f t="shared" si="15"/>
        <v>161.40245084630274</v>
      </c>
      <c r="O219" s="2" t="str">
        <f>IFERROR(_xlfn.XLOOKUP(Data[[#This Row],[STATEFP10]],StateMap[Code],StateMap[State],,0),"UNK")</f>
        <v>MD</v>
      </c>
      <c r="P219" t="str">
        <f>IF(CalcsTable[[#This Row],[State (Label)]]="MD","Maryland",IF(CalcsTable[[#This Row],[State (Label)]]="DC","District of Columbia","Virginia"))</f>
        <v>Maryland</v>
      </c>
    </row>
    <row r="220" spans="1:16" x14ac:dyDescent="0.25">
      <c r="A220">
        <f>_xlfn.XLOOKUP(Data[[#This Row],[GEOID10]],CAFB_HungerEstimates!D:D,CAFB_HungerEstimates!D:D,,0)</f>
        <v>24033806708</v>
      </c>
      <c r="B220">
        <f>_xlfn.XLOOKUP(Data[[#This Row],[STATEFP10]],CAFB_HungerEstimates!A:A,CAFB_HungerEstimates!A:A,,0)</f>
        <v>24</v>
      </c>
      <c r="C220">
        <f>_xlfn.XLOOKUP(Data[[#This Row],[F14_FI_RATE]],CAFB_HungerEstimates!AJ:AJ,CAFB_HungerEstimates!AJ:AJ,,0)</f>
        <v>14.2</v>
      </c>
      <c r="D220">
        <f>_xlfn.XLOOKUP(Data[[#This Row],[F14_DISTRIB]],CAFB_HungerEstimates!AL:AL,CAFB_HungerEstimates!AL:AL,,0)</f>
        <v>41035.06</v>
      </c>
      <c r="E220">
        <f>_xlfn.XLOOKUP(Data[[#This Row],[F14_LB_UNME]],CAFB_HungerEstimates!AK:AK,CAFB_HungerEstimates!AK:AK,,0)</f>
        <v>92707.638619000005</v>
      </c>
      <c r="F220">
        <f t="shared" si="12"/>
        <v>133742.698619</v>
      </c>
      <c r="G220" s="6">
        <f t="shared" si="13"/>
        <v>0.30682093619853429</v>
      </c>
      <c r="H220">
        <f>_xlfn.XLOOKUP(Data[[#This Row],[F15_FI_RATE]],CAFB_HungerEstimates!Y:Y,CAFB_HungerEstimates!Y:Y,,0)</f>
        <v>0.154</v>
      </c>
      <c r="I220">
        <f>_xlfn.XLOOKUP(Data[[#This Row],[F15_FI_POP]],CAFB_HungerEstimates!Z:Z,CAFB_HungerEstimates!Z:Z,,0)</f>
        <v>658.04200000000003</v>
      </c>
      <c r="J220">
        <f>_xlfn.XLOOKUP(Data[[#This Row],[F15_LB_NEED]],CAFB_HungerEstimates!AA:AA,CAFB_HungerEstimates!AA:AA,,0)</f>
        <v>138188.82</v>
      </c>
      <c r="K220">
        <f>_xlfn.XLOOKUP(Data[[#This Row],[F15_DISTRIB]],CAFB_HungerEstimates!AC:AC,CAFB_HungerEstimates!AC:AC,,0)</f>
        <v>36778.497557000002</v>
      </c>
      <c r="L220">
        <f>_xlfn.XLOOKUP(Data[[#This Row],[F15_LB_UNME]],CAFB_HungerEstimates!AB:AB,CAFB_HungerEstimates!AB:AB,,0)</f>
        <v>101410.322443</v>
      </c>
      <c r="M220" s="6">
        <f t="shared" si="14"/>
        <v>0.26614669375568878</v>
      </c>
      <c r="N220" s="8">
        <f t="shared" si="15"/>
        <v>154.10919431130534</v>
      </c>
      <c r="O220" s="2" t="str">
        <f>IFERROR(_xlfn.XLOOKUP(Data[[#This Row],[STATEFP10]],StateMap[Code],StateMap[State],,0),"UNK")</f>
        <v>MD</v>
      </c>
      <c r="P220" t="str">
        <f>IF(CalcsTable[[#This Row],[State (Label)]]="MD","Maryland",IF(CalcsTable[[#This Row],[State (Label)]]="DC","District of Columbia","Virginia"))</f>
        <v>Maryland</v>
      </c>
    </row>
    <row r="221" spans="1:16" x14ac:dyDescent="0.25">
      <c r="A221">
        <f>_xlfn.XLOOKUP(Data[[#This Row],[GEOID10]],CAFB_HungerEstimates!D:D,CAFB_HungerEstimates!D:D,,0)</f>
        <v>24031705000</v>
      </c>
      <c r="B221">
        <f>_xlfn.XLOOKUP(Data[[#This Row],[STATEFP10]],CAFB_HungerEstimates!A:A,CAFB_HungerEstimates!A:A,,0)</f>
        <v>24</v>
      </c>
      <c r="C221">
        <f>_xlfn.XLOOKUP(Data[[#This Row],[F14_FI_RATE]],CAFB_HungerEstimates!AJ:AJ,CAFB_HungerEstimates!AJ:AJ,,0)</f>
        <v>5.3</v>
      </c>
      <c r="D221">
        <f>_xlfn.XLOOKUP(Data[[#This Row],[F14_DISTRIB]],CAFB_HungerEstimates!AL:AL,CAFB_HungerEstimates!AL:AL,,0)</f>
        <v>11543.16</v>
      </c>
      <c r="E221">
        <f>_xlfn.XLOOKUP(Data[[#This Row],[F14_LB_UNME]],CAFB_HungerEstimates!AK:AK,CAFB_HungerEstimates!AK:AK,,0)</f>
        <v>34835.552107000003</v>
      </c>
      <c r="F221">
        <f t="shared" si="12"/>
        <v>46378.712106999999</v>
      </c>
      <c r="G221" s="6">
        <f t="shared" si="13"/>
        <v>0.24888918806906188</v>
      </c>
      <c r="H221">
        <f>_xlfn.XLOOKUP(Data[[#This Row],[F15_FI_RATE]],CAFB_HungerEstimates!Y:Y,CAFB_HungerEstimates!Y:Y,,0)</f>
        <v>5.0999999999999997E-2</v>
      </c>
      <c r="I221">
        <f>_xlfn.XLOOKUP(Data[[#This Row],[F15_FI_POP]],CAFB_HungerEstimates!Z:Z,CAFB_HungerEstimates!Z:Z,,0)</f>
        <v>212.262</v>
      </c>
      <c r="J221">
        <f>_xlfn.XLOOKUP(Data[[#This Row],[F15_LB_NEED]],CAFB_HungerEstimates!AA:AA,CAFB_HungerEstimates!AA:AA,,0)</f>
        <v>44575.02</v>
      </c>
      <c r="K221">
        <f>_xlfn.XLOOKUP(Data[[#This Row],[F15_DISTRIB]],CAFB_HungerEstimates!AC:AC,CAFB_HungerEstimates!AC:AC,,0)</f>
        <v>5262.9432980000001</v>
      </c>
      <c r="L221">
        <f>_xlfn.XLOOKUP(Data[[#This Row],[F15_LB_UNME]],CAFB_HungerEstimates!AB:AB,CAFB_HungerEstimates!AB:AB,,0)</f>
        <v>39312.076701999998</v>
      </c>
      <c r="M221" s="6">
        <f t="shared" si="14"/>
        <v>0.11806934238055307</v>
      </c>
      <c r="N221" s="8">
        <f t="shared" si="15"/>
        <v>185.20543810008385</v>
      </c>
      <c r="O221" s="2" t="str">
        <f>IFERROR(_xlfn.XLOOKUP(Data[[#This Row],[STATEFP10]],StateMap[Code],StateMap[State],,0),"UNK")</f>
        <v>MD</v>
      </c>
      <c r="P221" t="str">
        <f>IF(CalcsTable[[#This Row],[State (Label)]]="MD","Maryland",IF(CalcsTable[[#This Row],[State (Label)]]="DC","District of Columbia","Virginia"))</f>
        <v>Maryland</v>
      </c>
    </row>
    <row r="222" spans="1:16" x14ac:dyDescent="0.25">
      <c r="A222">
        <f>_xlfn.XLOOKUP(Data[[#This Row],[GEOID10]],CAFB_HungerEstimates!D:D,CAFB_HungerEstimates!D:D,,0)</f>
        <v>24033805907</v>
      </c>
      <c r="B222">
        <f>_xlfn.XLOOKUP(Data[[#This Row],[STATEFP10]],CAFB_HungerEstimates!A:A,CAFB_HungerEstimates!A:A,,0)</f>
        <v>24</v>
      </c>
      <c r="C222">
        <f>_xlfn.XLOOKUP(Data[[#This Row],[F14_FI_RATE]],CAFB_HungerEstimates!AJ:AJ,CAFB_HungerEstimates!AJ:AJ,,0)</f>
        <v>17.899999999999999</v>
      </c>
      <c r="D222">
        <f>_xlfn.XLOOKUP(Data[[#This Row],[F14_DISTRIB]],CAFB_HungerEstimates!AL:AL,CAFB_HungerEstimates!AL:AL,,0)</f>
        <v>57152.4</v>
      </c>
      <c r="E222">
        <f>_xlfn.XLOOKUP(Data[[#This Row],[F14_LB_UNME]],CAFB_HungerEstimates!AK:AK,CAFB_HungerEstimates!AK:AK,,0)</f>
        <v>83095.885769</v>
      </c>
      <c r="F222">
        <f t="shared" si="12"/>
        <v>140248.28576900001</v>
      </c>
      <c r="G222" s="6">
        <f t="shared" si="13"/>
        <v>0.40750872416461842</v>
      </c>
      <c r="H222">
        <f>_xlfn.XLOOKUP(Data[[#This Row],[F15_FI_RATE]],CAFB_HungerEstimates!Y:Y,CAFB_HungerEstimates!Y:Y,,0)</f>
        <v>0.153</v>
      </c>
      <c r="I222">
        <f>_xlfn.XLOOKUP(Data[[#This Row],[F15_FI_POP]],CAFB_HungerEstimates!Z:Z,CAFB_HungerEstimates!Z:Z,,0)</f>
        <v>638.01</v>
      </c>
      <c r="J222">
        <f>_xlfn.XLOOKUP(Data[[#This Row],[F15_LB_NEED]],CAFB_HungerEstimates!AA:AA,CAFB_HungerEstimates!AA:AA,,0)</f>
        <v>133982.1</v>
      </c>
      <c r="K222">
        <f>_xlfn.XLOOKUP(Data[[#This Row],[F15_DISTRIB]],CAFB_HungerEstimates!AC:AC,CAFB_HungerEstimates!AC:AC,,0)</f>
        <v>49976.563039000001</v>
      </c>
      <c r="L222">
        <f>_xlfn.XLOOKUP(Data[[#This Row],[F15_LB_UNME]],CAFB_HungerEstimates!AB:AB,CAFB_HungerEstimates!AB:AB,,0)</f>
        <v>84005.536961000005</v>
      </c>
      <c r="M222" s="6">
        <f t="shared" si="14"/>
        <v>0.37300925301961979</v>
      </c>
      <c r="N222" s="8">
        <f t="shared" si="15"/>
        <v>131.66805686587986</v>
      </c>
      <c r="O222" s="2" t="str">
        <f>IFERROR(_xlfn.XLOOKUP(Data[[#This Row],[STATEFP10]],StateMap[Code],StateMap[State],,0),"UNK")</f>
        <v>MD</v>
      </c>
      <c r="P222" t="str">
        <f>IF(CalcsTable[[#This Row],[State (Label)]]="MD","Maryland",IF(CalcsTable[[#This Row],[State (Label)]]="DC","District of Columbia","Virginia"))</f>
        <v>Maryland</v>
      </c>
    </row>
    <row r="223" spans="1:16" x14ac:dyDescent="0.25">
      <c r="A223">
        <f>_xlfn.XLOOKUP(Data[[#This Row],[GEOID10]],CAFB_HungerEstimates!D:D,CAFB_HungerEstimates!D:D,,0)</f>
        <v>24031704600</v>
      </c>
      <c r="B223">
        <f>_xlfn.XLOOKUP(Data[[#This Row],[STATEFP10]],CAFB_HungerEstimates!A:A,CAFB_HungerEstimates!A:A,,0)</f>
        <v>24</v>
      </c>
      <c r="C223">
        <f>_xlfn.XLOOKUP(Data[[#This Row],[F14_FI_RATE]],CAFB_HungerEstimates!AJ:AJ,CAFB_HungerEstimates!AJ:AJ,,0)</f>
        <v>5.2</v>
      </c>
      <c r="D223">
        <f>_xlfn.XLOOKUP(Data[[#This Row],[F14_DISTRIB]],CAFB_HungerEstimates!AL:AL,CAFB_HungerEstimates!AL:AL,,0)</f>
        <v>6154.03</v>
      </c>
      <c r="E223">
        <f>_xlfn.XLOOKUP(Data[[#This Row],[F14_LB_UNME]],CAFB_HungerEstimates!AK:AK,CAFB_HungerEstimates!AK:AK,,0)</f>
        <v>51569.094872000001</v>
      </c>
      <c r="F223">
        <f t="shared" si="12"/>
        <v>57723.124872</v>
      </c>
      <c r="G223" s="6">
        <f t="shared" si="13"/>
        <v>0.10661290451004604</v>
      </c>
      <c r="H223">
        <f>_xlfn.XLOOKUP(Data[[#This Row],[F15_FI_RATE]],CAFB_HungerEstimates!Y:Y,CAFB_HungerEstimates!Y:Y,,0)</f>
        <v>4.7E-2</v>
      </c>
      <c r="I223">
        <f>_xlfn.XLOOKUP(Data[[#This Row],[F15_FI_POP]],CAFB_HungerEstimates!Z:Z,CAFB_HungerEstimates!Z:Z,,0)</f>
        <v>248.113</v>
      </c>
      <c r="J223">
        <f>_xlfn.XLOOKUP(Data[[#This Row],[F15_LB_NEED]],CAFB_HungerEstimates!AA:AA,CAFB_HungerEstimates!AA:AA,,0)</f>
        <v>52103.73</v>
      </c>
      <c r="K223">
        <f>_xlfn.XLOOKUP(Data[[#This Row],[F15_DISTRIB]],CAFB_HungerEstimates!AC:AC,CAFB_HungerEstimates!AC:AC,,0)</f>
        <v>3408.4143210000002</v>
      </c>
      <c r="L223">
        <f>_xlfn.XLOOKUP(Data[[#This Row],[F15_LB_UNME]],CAFB_HungerEstimates!AB:AB,CAFB_HungerEstimates!AB:AB,,0)</f>
        <v>48695.315678999999</v>
      </c>
      <c r="M223" s="6">
        <f t="shared" si="14"/>
        <v>6.5415937035601862E-2</v>
      </c>
      <c r="N223" s="8">
        <f t="shared" si="15"/>
        <v>196.2626532225236</v>
      </c>
      <c r="O223" s="2" t="str">
        <f>IFERROR(_xlfn.XLOOKUP(Data[[#This Row],[STATEFP10]],StateMap[Code],StateMap[State],,0),"UNK")</f>
        <v>MD</v>
      </c>
      <c r="P223" t="str">
        <f>IF(CalcsTable[[#This Row],[State (Label)]]="MD","Maryland",IF(CalcsTable[[#This Row],[State (Label)]]="DC","District of Columbia","Virginia"))</f>
        <v>Maryland</v>
      </c>
    </row>
    <row r="224" spans="1:16" x14ac:dyDescent="0.25">
      <c r="A224">
        <f>_xlfn.XLOOKUP(Data[[#This Row],[GEOID10]],CAFB_HungerEstimates!D:D,CAFB_HungerEstimates!D:D,,0)</f>
        <v>24033805904</v>
      </c>
      <c r="B224">
        <f>_xlfn.XLOOKUP(Data[[#This Row],[STATEFP10]],CAFB_HungerEstimates!A:A,CAFB_HungerEstimates!A:A,,0)</f>
        <v>24</v>
      </c>
      <c r="C224">
        <f>_xlfn.XLOOKUP(Data[[#This Row],[F14_FI_RATE]],CAFB_HungerEstimates!AJ:AJ,CAFB_HungerEstimates!AJ:AJ,,0)</f>
        <v>12.8</v>
      </c>
      <c r="D224">
        <f>_xlfn.XLOOKUP(Data[[#This Row],[F14_DISTRIB]],CAFB_HungerEstimates!AL:AL,CAFB_HungerEstimates!AL:AL,,0)</f>
        <v>38590.980000000003</v>
      </c>
      <c r="E224">
        <f>_xlfn.XLOOKUP(Data[[#This Row],[F14_LB_UNME]],CAFB_HungerEstimates!AK:AK,CAFB_HungerEstimates!AK:AK,,0)</f>
        <v>50328.056152999998</v>
      </c>
      <c r="F224">
        <f t="shared" si="12"/>
        <v>88919.036152999994</v>
      </c>
      <c r="G224" s="6">
        <f t="shared" si="13"/>
        <v>0.4340013305317188</v>
      </c>
      <c r="H224">
        <f>_xlfn.XLOOKUP(Data[[#This Row],[F15_FI_RATE]],CAFB_HungerEstimates!Y:Y,CAFB_HungerEstimates!Y:Y,,0)</f>
        <v>0.105</v>
      </c>
      <c r="I224">
        <f>_xlfn.XLOOKUP(Data[[#This Row],[F15_FI_POP]],CAFB_HungerEstimates!Z:Z,CAFB_HungerEstimates!Z:Z,,0)</f>
        <v>343.42622999999998</v>
      </c>
      <c r="J224">
        <f>_xlfn.XLOOKUP(Data[[#This Row],[F15_LB_NEED]],CAFB_HungerEstimates!AA:AA,CAFB_HungerEstimates!AA:AA,,0)</f>
        <v>72119.508300000001</v>
      </c>
      <c r="K224">
        <f>_xlfn.XLOOKUP(Data[[#This Row],[F15_DISTRIB]],CAFB_HungerEstimates!AC:AC,CAFB_HungerEstimates!AC:AC,,0)</f>
        <v>36496.259035000003</v>
      </c>
      <c r="L224">
        <f>_xlfn.XLOOKUP(Data[[#This Row],[F15_LB_UNME]],CAFB_HungerEstimates!AB:AB,CAFB_HungerEstimates!AB:AB,,0)</f>
        <v>35623.249264999999</v>
      </c>
      <c r="M224" s="6">
        <f t="shared" si="14"/>
        <v>0.50605252164482661</v>
      </c>
      <c r="N224" s="8">
        <f t="shared" si="15"/>
        <v>103.72897045458642</v>
      </c>
      <c r="O224" s="2" t="str">
        <f>IFERROR(_xlfn.XLOOKUP(Data[[#This Row],[STATEFP10]],StateMap[Code],StateMap[State],,0),"UNK")</f>
        <v>MD</v>
      </c>
      <c r="P224" t="str">
        <f>IF(CalcsTable[[#This Row],[State (Label)]]="MD","Maryland",IF(CalcsTable[[#This Row],[State (Label)]]="DC","District of Columbia","Virginia"))</f>
        <v>Maryland</v>
      </c>
    </row>
    <row r="225" spans="1:16" x14ac:dyDescent="0.25">
      <c r="A225">
        <f>_xlfn.XLOOKUP(Data[[#This Row],[GEOID10]],CAFB_HungerEstimates!D:D,CAFB_HungerEstimates!D:D,,0)</f>
        <v>24031702301</v>
      </c>
      <c r="B225">
        <f>_xlfn.XLOOKUP(Data[[#This Row],[STATEFP10]],CAFB_HungerEstimates!A:A,CAFB_HungerEstimates!A:A,,0)</f>
        <v>24</v>
      </c>
      <c r="C225">
        <f>_xlfn.XLOOKUP(Data[[#This Row],[F14_FI_RATE]],CAFB_HungerEstimates!AJ:AJ,CAFB_HungerEstimates!AJ:AJ,,0)</f>
        <v>13.6</v>
      </c>
      <c r="D225">
        <f>_xlfn.XLOOKUP(Data[[#This Row],[F14_DISTRIB]],CAFB_HungerEstimates!AL:AL,CAFB_HungerEstimates!AL:AL,,0)</f>
        <v>31663.08</v>
      </c>
      <c r="E225">
        <f>_xlfn.XLOOKUP(Data[[#This Row],[F14_LB_UNME]],CAFB_HungerEstimates!AK:AK,CAFB_HungerEstimates!AK:AK,,0)</f>
        <v>92258.760225999999</v>
      </c>
      <c r="F225">
        <f t="shared" si="12"/>
        <v>123921.840226</v>
      </c>
      <c r="G225" s="6">
        <f t="shared" si="13"/>
        <v>0.25550847164838003</v>
      </c>
      <c r="H225">
        <f>_xlfn.XLOOKUP(Data[[#This Row],[F15_FI_RATE]],CAFB_HungerEstimates!Y:Y,CAFB_HungerEstimates!Y:Y,,0)</f>
        <v>0.114</v>
      </c>
      <c r="I225">
        <f>_xlfn.XLOOKUP(Data[[#This Row],[F15_FI_POP]],CAFB_HungerEstimates!Z:Z,CAFB_HungerEstimates!Z:Z,,0)</f>
        <v>476.76829199999997</v>
      </c>
      <c r="J225">
        <f>_xlfn.XLOOKUP(Data[[#This Row],[F15_LB_NEED]],CAFB_HungerEstimates!AA:AA,CAFB_HungerEstimates!AA:AA,,0)</f>
        <v>100121.34132000001</v>
      </c>
      <c r="K225">
        <f>_xlfn.XLOOKUP(Data[[#This Row],[F15_DISTRIB]],CAFB_HungerEstimates!AC:AC,CAFB_HungerEstimates!AC:AC,,0)</f>
        <v>41272.812557999998</v>
      </c>
      <c r="L225">
        <f>_xlfn.XLOOKUP(Data[[#This Row],[F15_LB_UNME]],CAFB_HungerEstimates!AB:AB,CAFB_HungerEstimates!AB:AB,,0)</f>
        <v>58848.528762000002</v>
      </c>
      <c r="M225" s="6">
        <f t="shared" si="14"/>
        <v>0.41222792277709364</v>
      </c>
      <c r="N225" s="8">
        <f t="shared" si="15"/>
        <v>123.43213621681033</v>
      </c>
      <c r="O225" s="2" t="str">
        <f>IFERROR(_xlfn.XLOOKUP(Data[[#This Row],[STATEFP10]],StateMap[Code],StateMap[State],,0),"UNK")</f>
        <v>MD</v>
      </c>
      <c r="P225" t="str">
        <f>IF(CalcsTable[[#This Row],[State (Label)]]="MD","Maryland",IF(CalcsTable[[#This Row],[State (Label)]]="DC","District of Columbia","Virginia"))</f>
        <v>Maryland</v>
      </c>
    </row>
    <row r="226" spans="1:16" x14ac:dyDescent="0.25">
      <c r="A226">
        <f>_xlfn.XLOOKUP(Data[[#This Row],[GEOID10]],CAFB_HungerEstimates!D:D,CAFB_HungerEstimates!D:D,,0)</f>
        <v>24033800409</v>
      </c>
      <c r="B226">
        <f>_xlfn.XLOOKUP(Data[[#This Row],[STATEFP10]],CAFB_HungerEstimates!A:A,CAFB_HungerEstimates!A:A,,0)</f>
        <v>24</v>
      </c>
      <c r="C226">
        <f>_xlfn.XLOOKUP(Data[[#This Row],[F14_FI_RATE]],CAFB_HungerEstimates!AJ:AJ,CAFB_HungerEstimates!AJ:AJ,,0)</f>
        <v>10.199999999999999</v>
      </c>
      <c r="D226">
        <f>_xlfn.XLOOKUP(Data[[#This Row],[F14_DISTRIB]],CAFB_HungerEstimates!AL:AL,CAFB_HungerEstimates!AL:AL,,0)</f>
        <v>17465.53</v>
      </c>
      <c r="E226">
        <f>_xlfn.XLOOKUP(Data[[#This Row],[F14_LB_UNME]],CAFB_HungerEstimates!AK:AK,CAFB_HungerEstimates!AK:AK,,0)</f>
        <v>116259.534975</v>
      </c>
      <c r="F226">
        <f t="shared" si="12"/>
        <v>133725.06497499999</v>
      </c>
      <c r="G226" s="6">
        <f t="shared" si="13"/>
        <v>0.13060775108439987</v>
      </c>
      <c r="H226">
        <f>_xlfn.XLOOKUP(Data[[#This Row],[F15_FI_RATE]],CAFB_HungerEstimates!Y:Y,CAFB_HungerEstimates!Y:Y,,0)</f>
        <v>8.1000000000000003E-2</v>
      </c>
      <c r="I226">
        <f>_xlfn.XLOOKUP(Data[[#This Row],[F15_FI_POP]],CAFB_HungerEstimates!Z:Z,CAFB_HungerEstimates!Z:Z,,0)</f>
        <v>519.40488600000003</v>
      </c>
      <c r="J226">
        <f>_xlfn.XLOOKUP(Data[[#This Row],[F15_LB_NEED]],CAFB_HungerEstimates!AA:AA,CAFB_HungerEstimates!AA:AA,,0)</f>
        <v>109075.02606</v>
      </c>
      <c r="K226">
        <f>_xlfn.XLOOKUP(Data[[#This Row],[F15_DISTRIB]],CAFB_HungerEstimates!AC:AC,CAFB_HungerEstimates!AC:AC,,0)</f>
        <v>27464.612944</v>
      </c>
      <c r="L226">
        <f>_xlfn.XLOOKUP(Data[[#This Row],[F15_LB_UNME]],CAFB_HungerEstimates!AB:AB,CAFB_HungerEstimates!AB:AB,,0)</f>
        <v>81610.413115999996</v>
      </c>
      <c r="M226" s="6">
        <f t="shared" si="14"/>
        <v>0.25179561203031264</v>
      </c>
      <c r="N226" s="8">
        <f t="shared" si="15"/>
        <v>157.12292147363434</v>
      </c>
      <c r="O226" s="2" t="str">
        <f>IFERROR(_xlfn.XLOOKUP(Data[[#This Row],[STATEFP10]],StateMap[Code],StateMap[State],,0),"UNK")</f>
        <v>MD</v>
      </c>
      <c r="P226" t="str">
        <f>IF(CalcsTable[[#This Row],[State (Label)]]="MD","Maryland",IF(CalcsTable[[#This Row],[State (Label)]]="DC","District of Columbia","Virginia"))</f>
        <v>Maryland</v>
      </c>
    </row>
    <row r="227" spans="1:16" x14ac:dyDescent="0.25">
      <c r="A227">
        <f>_xlfn.XLOOKUP(Data[[#This Row],[GEOID10]],CAFB_HungerEstimates!D:D,CAFB_HungerEstimates!D:D,,0)</f>
        <v>24033806706</v>
      </c>
      <c r="B227">
        <f>_xlfn.XLOOKUP(Data[[#This Row],[STATEFP10]],CAFB_HungerEstimates!A:A,CAFB_HungerEstimates!A:A,,0)</f>
        <v>24</v>
      </c>
      <c r="C227">
        <f>_xlfn.XLOOKUP(Data[[#This Row],[F14_FI_RATE]],CAFB_HungerEstimates!AJ:AJ,CAFB_HungerEstimates!AJ:AJ,,0)</f>
        <v>12</v>
      </c>
      <c r="D227">
        <f>_xlfn.XLOOKUP(Data[[#This Row],[F14_DISTRIB]],CAFB_HungerEstimates!AL:AL,CAFB_HungerEstimates!AL:AL,,0)</f>
        <v>27343.05</v>
      </c>
      <c r="E227">
        <f>_xlfn.XLOOKUP(Data[[#This Row],[F14_LB_UNME]],CAFB_HungerEstimates!AK:AK,CAFB_HungerEstimates!AK:AK,,0)</f>
        <v>51684.152477000003</v>
      </c>
      <c r="F227">
        <f t="shared" si="12"/>
        <v>79027.202476999999</v>
      </c>
      <c r="G227" s="6">
        <f t="shared" si="13"/>
        <v>0.34599541857701333</v>
      </c>
      <c r="H227">
        <f>_xlfn.XLOOKUP(Data[[#This Row],[F15_FI_RATE]],CAFB_HungerEstimates!Y:Y,CAFB_HungerEstimates!Y:Y,,0)</f>
        <v>0.122</v>
      </c>
      <c r="I227">
        <f>_xlfn.XLOOKUP(Data[[#This Row],[F15_FI_POP]],CAFB_HungerEstimates!Z:Z,CAFB_HungerEstimates!Z:Z,,0)</f>
        <v>395.30891400000002</v>
      </c>
      <c r="J227">
        <f>_xlfn.XLOOKUP(Data[[#This Row],[F15_LB_NEED]],CAFB_HungerEstimates!AA:AA,CAFB_HungerEstimates!AA:AA,,0)</f>
        <v>83014.871939999997</v>
      </c>
      <c r="K227">
        <f>_xlfn.XLOOKUP(Data[[#This Row],[F15_DISTRIB]],CAFB_HungerEstimates!AC:AC,CAFB_HungerEstimates!AC:AC,,0)</f>
        <v>33779.333320999998</v>
      </c>
      <c r="L227">
        <f>_xlfn.XLOOKUP(Data[[#This Row],[F15_LB_UNME]],CAFB_HungerEstimates!AB:AB,CAFB_HungerEstimates!AB:AB,,0)</f>
        <v>49235.538618999999</v>
      </c>
      <c r="M227" s="6">
        <f t="shared" si="14"/>
        <v>0.40690700993208084</v>
      </c>
      <c r="N227" s="8">
        <f t="shared" si="15"/>
        <v>124.54952791426301</v>
      </c>
      <c r="O227" s="2" t="str">
        <f>IFERROR(_xlfn.XLOOKUP(Data[[#This Row],[STATEFP10]],StateMap[Code],StateMap[State],,0),"UNK")</f>
        <v>MD</v>
      </c>
      <c r="P227" t="str">
        <f>IF(CalcsTable[[#This Row],[State (Label)]]="MD","Maryland",IF(CalcsTable[[#This Row],[State (Label)]]="DC","District of Columbia","Virginia"))</f>
        <v>Maryland</v>
      </c>
    </row>
    <row r="228" spans="1:16" x14ac:dyDescent="0.25">
      <c r="A228">
        <f>_xlfn.XLOOKUP(Data[[#This Row],[GEOID10]],CAFB_HungerEstimates!D:D,CAFB_HungerEstimates!D:D,,0)</f>
        <v>24033805700</v>
      </c>
      <c r="B228">
        <f>_xlfn.XLOOKUP(Data[[#This Row],[STATEFP10]],CAFB_HungerEstimates!A:A,CAFB_HungerEstimates!A:A,,0)</f>
        <v>24</v>
      </c>
      <c r="C228">
        <f>_xlfn.XLOOKUP(Data[[#This Row],[F14_FI_RATE]],CAFB_HungerEstimates!AJ:AJ,CAFB_HungerEstimates!AJ:AJ,,0)</f>
        <v>15.4</v>
      </c>
      <c r="D228">
        <f>_xlfn.XLOOKUP(Data[[#This Row],[F14_DISTRIB]],CAFB_HungerEstimates!AL:AL,CAFB_HungerEstimates!AL:AL,,0)</f>
        <v>85371</v>
      </c>
      <c r="E228">
        <f>_xlfn.XLOOKUP(Data[[#This Row],[F14_LB_UNME]],CAFB_HungerEstimates!AK:AK,CAFB_HungerEstimates!AK:AK,,0)</f>
        <v>108345.602126</v>
      </c>
      <c r="F228">
        <f t="shared" si="12"/>
        <v>193716.60212599998</v>
      </c>
      <c r="G228" s="6">
        <f t="shared" si="13"/>
        <v>0.44070048236997128</v>
      </c>
      <c r="H228">
        <f>_xlfn.XLOOKUP(Data[[#This Row],[F15_FI_RATE]],CAFB_HungerEstimates!Y:Y,CAFB_HungerEstimates!Y:Y,,0)</f>
        <v>9.9000000000000005E-2</v>
      </c>
      <c r="I228">
        <f>_xlfn.XLOOKUP(Data[[#This Row],[F15_FI_POP]],CAFB_HungerEstimates!Z:Z,CAFB_HungerEstimates!Z:Z,,0)</f>
        <v>623.37300300000004</v>
      </c>
      <c r="J228">
        <f>_xlfn.XLOOKUP(Data[[#This Row],[F15_LB_NEED]],CAFB_HungerEstimates!AA:AA,CAFB_HungerEstimates!AA:AA,,0)</f>
        <v>130908.33063</v>
      </c>
      <c r="K228">
        <f>_xlfn.XLOOKUP(Data[[#This Row],[F15_DISTRIB]],CAFB_HungerEstimates!AC:AC,CAFB_HungerEstimates!AC:AC,,0)</f>
        <v>64213.466041</v>
      </c>
      <c r="L228">
        <f>_xlfn.XLOOKUP(Data[[#This Row],[F15_LB_UNME]],CAFB_HungerEstimates!AB:AB,CAFB_HungerEstimates!AB:AB,,0)</f>
        <v>66694.864589000004</v>
      </c>
      <c r="M228" s="6">
        <f t="shared" si="14"/>
        <v>0.49052238105833984</v>
      </c>
      <c r="N228" s="8">
        <f t="shared" si="15"/>
        <v>106.99029997774863</v>
      </c>
      <c r="O228" s="2" t="str">
        <f>IFERROR(_xlfn.XLOOKUP(Data[[#This Row],[STATEFP10]],StateMap[Code],StateMap[State],,0),"UNK")</f>
        <v>MD</v>
      </c>
      <c r="P228" t="str">
        <f>IF(CalcsTable[[#This Row],[State (Label)]]="MD","Maryland",IF(CalcsTable[[#This Row],[State (Label)]]="DC","District of Columbia","Virginia"))</f>
        <v>Maryland</v>
      </c>
    </row>
    <row r="229" spans="1:16" x14ac:dyDescent="0.25">
      <c r="A229">
        <f>_xlfn.XLOOKUP(Data[[#This Row],[GEOID10]],CAFB_HungerEstimates!D:D,CAFB_HungerEstimates!D:D,,0)</f>
        <v>51059480401</v>
      </c>
      <c r="B229">
        <f>_xlfn.XLOOKUP(Data[[#This Row],[STATEFP10]],CAFB_HungerEstimates!A:A,CAFB_HungerEstimates!A:A,,0)</f>
        <v>51</v>
      </c>
      <c r="C229">
        <f>_xlfn.XLOOKUP(Data[[#This Row],[F14_FI_RATE]],CAFB_HungerEstimates!AJ:AJ,CAFB_HungerEstimates!AJ:AJ,,0)</f>
        <v>0.6</v>
      </c>
      <c r="D229">
        <f>_xlfn.XLOOKUP(Data[[#This Row],[F14_DISTRIB]],CAFB_HungerEstimates!AL:AL,CAFB_HungerEstimates!AL:AL,,0)</f>
        <v>781.22</v>
      </c>
      <c r="E229">
        <f>_xlfn.XLOOKUP(Data[[#This Row],[F14_LB_UNME]],CAFB_HungerEstimates!AK:AK,CAFB_HungerEstimates!AK:AK,,0)</f>
        <v>4800.584511</v>
      </c>
      <c r="F229">
        <f t="shared" si="12"/>
        <v>5581.8045110000003</v>
      </c>
      <c r="G229" s="6">
        <f t="shared" si="13"/>
        <v>0.13995832323766597</v>
      </c>
      <c r="H229">
        <f>_xlfn.XLOOKUP(Data[[#This Row],[F15_FI_RATE]],CAFB_HungerEstimates!Y:Y,CAFB_HungerEstimates!Y:Y,,0)</f>
        <v>0</v>
      </c>
      <c r="I229">
        <f>_xlfn.XLOOKUP(Data[[#This Row],[F15_FI_POP]],CAFB_HungerEstimates!Z:Z,CAFB_HungerEstimates!Z:Z,,0)</f>
        <v>0</v>
      </c>
      <c r="J229">
        <f>_xlfn.XLOOKUP(Data[[#This Row],[F15_LB_NEED]],CAFB_HungerEstimates!AA:AA,CAFB_HungerEstimates!AA:AA,,0)</f>
        <v>0</v>
      </c>
      <c r="K229">
        <f>_xlfn.XLOOKUP(Data[[#This Row],[F15_DISTRIB]],CAFB_HungerEstimates!AC:AC,CAFB_HungerEstimates!AC:AC,,0)</f>
        <v>0</v>
      </c>
      <c r="L229">
        <f>_xlfn.XLOOKUP(Data[[#This Row],[F15_LB_UNME]],CAFB_HungerEstimates!AB:AB,CAFB_HungerEstimates!AB:AB,,0)</f>
        <v>0</v>
      </c>
      <c r="M229" s="6">
        <f t="shared" si="14"/>
        <v>0</v>
      </c>
      <c r="N229" s="8">
        <f t="shared" si="15"/>
        <v>0</v>
      </c>
      <c r="O229" s="2" t="str">
        <f>IFERROR(_xlfn.XLOOKUP(Data[[#This Row],[STATEFP10]],StateMap[Code],StateMap[State],,0),"UNK")</f>
        <v>VA</v>
      </c>
      <c r="P229" t="str">
        <f>IF(CalcsTable[[#This Row],[State (Label)]]="MD","Maryland",IF(CalcsTable[[#This Row],[State (Label)]]="DC","District of Columbia","Virginia"))</f>
        <v>Virginia</v>
      </c>
    </row>
    <row r="230" spans="1:16" x14ac:dyDescent="0.25">
      <c r="A230">
        <f>_xlfn.XLOOKUP(Data[[#This Row],[GEOID10]],CAFB_HungerEstimates!D:D,CAFB_HungerEstimates!D:D,,0)</f>
        <v>24031702000</v>
      </c>
      <c r="B230">
        <f>_xlfn.XLOOKUP(Data[[#This Row],[STATEFP10]],CAFB_HungerEstimates!A:A,CAFB_HungerEstimates!A:A,,0)</f>
        <v>24</v>
      </c>
      <c r="C230">
        <f>_xlfn.XLOOKUP(Data[[#This Row],[F14_FI_RATE]],CAFB_HungerEstimates!AJ:AJ,CAFB_HungerEstimates!AJ:AJ,,0)</f>
        <v>16.2</v>
      </c>
      <c r="D230">
        <f>_xlfn.XLOOKUP(Data[[#This Row],[F14_DISTRIB]],CAFB_HungerEstimates!AL:AL,CAFB_HungerEstimates!AL:AL,,0)</f>
        <v>82151.03</v>
      </c>
      <c r="E230">
        <f>_xlfn.XLOOKUP(Data[[#This Row],[F14_LB_UNME]],CAFB_HungerEstimates!AK:AK,CAFB_HungerEstimates!AK:AK,,0)</f>
        <v>102985.808674</v>
      </c>
      <c r="F230">
        <f t="shared" si="12"/>
        <v>185136.838674</v>
      </c>
      <c r="G230" s="6">
        <f t="shared" si="13"/>
        <v>0.44373140747345502</v>
      </c>
      <c r="H230">
        <f>_xlfn.XLOOKUP(Data[[#This Row],[F15_FI_RATE]],CAFB_HungerEstimates!Y:Y,CAFB_HungerEstimates!Y:Y,,0)</f>
        <v>0.13400000000000001</v>
      </c>
      <c r="I230">
        <f>_xlfn.XLOOKUP(Data[[#This Row],[F15_FI_POP]],CAFB_HungerEstimates!Z:Z,CAFB_HungerEstimates!Z:Z,,0)</f>
        <v>763.26400000000001</v>
      </c>
      <c r="J230">
        <f>_xlfn.XLOOKUP(Data[[#This Row],[F15_LB_NEED]],CAFB_HungerEstimates!AA:AA,CAFB_HungerEstimates!AA:AA,,0)</f>
        <v>160285.44</v>
      </c>
      <c r="K230">
        <f>_xlfn.XLOOKUP(Data[[#This Row],[F15_DISTRIB]],CAFB_HungerEstimates!AC:AC,CAFB_HungerEstimates!AC:AC,,0)</f>
        <v>76288.849977999998</v>
      </c>
      <c r="L230">
        <f>_xlfn.XLOOKUP(Data[[#This Row],[F15_LB_UNME]],CAFB_HungerEstimates!AB:AB,CAFB_HungerEstimates!AB:AB,,0)</f>
        <v>83996.590022000004</v>
      </c>
      <c r="M230" s="6">
        <f t="shared" si="14"/>
        <v>0.4759562064901216</v>
      </c>
      <c r="N230" s="8">
        <f t="shared" si="15"/>
        <v>110.04919663707446</v>
      </c>
      <c r="O230" s="2" t="str">
        <f>IFERROR(_xlfn.XLOOKUP(Data[[#This Row],[STATEFP10]],StateMap[Code],StateMap[State],,0),"UNK")</f>
        <v>MD</v>
      </c>
      <c r="P230" t="str">
        <f>IF(CalcsTable[[#This Row],[State (Label)]]="MD","Maryland",IF(CalcsTable[[#This Row],[State (Label)]]="DC","District of Columbia","Virginia"))</f>
        <v>Maryland</v>
      </c>
    </row>
    <row r="231" spans="1:16" x14ac:dyDescent="0.25">
      <c r="A231">
        <f>_xlfn.XLOOKUP(Data[[#This Row],[GEOID10]],CAFB_HungerEstimates!D:D,CAFB_HungerEstimates!D:D,,0)</f>
        <v>24031702602</v>
      </c>
      <c r="B231">
        <f>_xlfn.XLOOKUP(Data[[#This Row],[STATEFP10]],CAFB_HungerEstimates!A:A,CAFB_HungerEstimates!A:A,,0)</f>
        <v>24</v>
      </c>
      <c r="C231">
        <f>_xlfn.XLOOKUP(Data[[#This Row],[F14_FI_RATE]],CAFB_HungerEstimates!AJ:AJ,CAFB_HungerEstimates!AJ:AJ,,0)</f>
        <v>17.100000000000001</v>
      </c>
      <c r="D231">
        <f>_xlfn.XLOOKUP(Data[[#This Row],[F14_DISTRIB]],CAFB_HungerEstimates!AL:AL,CAFB_HungerEstimates!AL:AL,,0)</f>
        <v>67361.09</v>
      </c>
      <c r="E231">
        <f>_xlfn.XLOOKUP(Data[[#This Row],[F14_LB_UNME]],CAFB_HungerEstimates!AK:AK,CAFB_HungerEstimates!AK:AK,,0)</f>
        <v>102349.567138</v>
      </c>
      <c r="F231">
        <f t="shared" si="12"/>
        <v>169710.65713800001</v>
      </c>
      <c r="G231" s="6">
        <f t="shared" si="13"/>
        <v>0.39691726575087982</v>
      </c>
      <c r="H231">
        <f>_xlfn.XLOOKUP(Data[[#This Row],[F15_FI_RATE]],CAFB_HungerEstimates!Y:Y,CAFB_HungerEstimates!Y:Y,,0)</f>
        <v>0.17299999999999999</v>
      </c>
      <c r="I231">
        <f>_xlfn.XLOOKUP(Data[[#This Row],[F15_FI_POP]],CAFB_HungerEstimates!Z:Z,CAFB_HungerEstimates!Z:Z,,0)</f>
        <v>817.64453700000001</v>
      </c>
      <c r="J231">
        <f>_xlfn.XLOOKUP(Data[[#This Row],[F15_LB_NEED]],CAFB_HungerEstimates!AA:AA,CAFB_HungerEstimates!AA:AA,,0)</f>
        <v>171705.35277</v>
      </c>
      <c r="K231">
        <f>_xlfn.XLOOKUP(Data[[#This Row],[F15_DISTRIB]],CAFB_HungerEstimates!AC:AC,CAFB_HungerEstimates!AC:AC,,0)</f>
        <v>51352.090136999999</v>
      </c>
      <c r="L231">
        <f>_xlfn.XLOOKUP(Data[[#This Row],[F15_LB_UNME]],CAFB_HungerEstimates!AB:AB,CAFB_HungerEstimates!AB:AB,,0)</f>
        <v>120353.26263300001</v>
      </c>
      <c r="M231" s="6">
        <f t="shared" si="14"/>
        <v>0.29907099172258378</v>
      </c>
      <c r="N231" s="8">
        <f t="shared" si="15"/>
        <v>147.19509173825742</v>
      </c>
      <c r="O231" s="2" t="str">
        <f>IFERROR(_xlfn.XLOOKUP(Data[[#This Row],[STATEFP10]],StateMap[Code],StateMap[State],,0),"UNK")</f>
        <v>MD</v>
      </c>
      <c r="P231" t="str">
        <f>IF(CalcsTable[[#This Row],[State (Label)]]="MD","Maryland",IF(CalcsTable[[#This Row],[State (Label)]]="DC","District of Columbia","Virginia"))</f>
        <v>Maryland</v>
      </c>
    </row>
    <row r="232" spans="1:16" x14ac:dyDescent="0.25">
      <c r="A232">
        <f>_xlfn.XLOOKUP(Data[[#This Row],[GEOID10]],CAFB_HungerEstimates!D:D,CAFB_HungerEstimates!D:D,,0)</f>
        <v>24031702500</v>
      </c>
      <c r="B232">
        <f>_xlfn.XLOOKUP(Data[[#This Row],[STATEFP10]],CAFB_HungerEstimates!A:A,CAFB_HungerEstimates!A:A,,0)</f>
        <v>24</v>
      </c>
      <c r="C232">
        <f>_xlfn.XLOOKUP(Data[[#This Row],[F14_FI_RATE]],CAFB_HungerEstimates!AJ:AJ,CAFB_HungerEstimates!AJ:AJ,,0)</f>
        <v>17.600000000000001</v>
      </c>
      <c r="D232">
        <f>_xlfn.XLOOKUP(Data[[#This Row],[F14_DISTRIB]],CAFB_HungerEstimates!AL:AL,CAFB_HungerEstimates!AL:AL,,0)</f>
        <v>82686.27</v>
      </c>
      <c r="E232">
        <f>_xlfn.XLOOKUP(Data[[#This Row],[F14_LB_UNME]],CAFB_HungerEstimates!AK:AK,CAFB_HungerEstimates!AK:AK,,0)</f>
        <v>117378.211348</v>
      </c>
      <c r="F232">
        <f t="shared" si="12"/>
        <v>200064.481348</v>
      </c>
      <c r="G232" s="6">
        <f t="shared" si="13"/>
        <v>0.41329809990696081</v>
      </c>
      <c r="H232">
        <f>_xlfn.XLOOKUP(Data[[#This Row],[F15_FI_RATE]],CAFB_HungerEstimates!Y:Y,CAFB_HungerEstimates!Y:Y,,0)</f>
        <v>0.19</v>
      </c>
      <c r="I232">
        <f>_xlfn.XLOOKUP(Data[[#This Row],[F15_FI_POP]],CAFB_HungerEstimates!Z:Z,CAFB_HungerEstimates!Z:Z,,0)</f>
        <v>1115.65454</v>
      </c>
      <c r="J232">
        <f>_xlfn.XLOOKUP(Data[[#This Row],[F15_LB_NEED]],CAFB_HungerEstimates!AA:AA,CAFB_HungerEstimates!AA:AA,,0)</f>
        <v>234287.4534</v>
      </c>
      <c r="K232">
        <f>_xlfn.XLOOKUP(Data[[#This Row],[F15_DISTRIB]],CAFB_HungerEstimates!AC:AC,CAFB_HungerEstimates!AC:AC,,0)</f>
        <v>73904.162075</v>
      </c>
      <c r="L232">
        <f>_xlfn.XLOOKUP(Data[[#This Row],[F15_LB_UNME]],CAFB_HungerEstimates!AB:AB,CAFB_HungerEstimates!AB:AB,,0)</f>
        <v>160383.291325</v>
      </c>
      <c r="M232" s="6">
        <f t="shared" si="14"/>
        <v>0.3154422526793319</v>
      </c>
      <c r="N232" s="8">
        <f t="shared" si="15"/>
        <v>143.7571269373403</v>
      </c>
      <c r="O232" s="2" t="str">
        <f>IFERROR(_xlfn.XLOOKUP(Data[[#This Row],[STATEFP10]],StateMap[Code],StateMap[State],,0),"UNK")</f>
        <v>MD</v>
      </c>
      <c r="P232" t="str">
        <f>IF(CalcsTable[[#This Row],[State (Label)]]="MD","Maryland",IF(CalcsTable[[#This Row],[State (Label)]]="DC","District of Columbia","Virginia"))</f>
        <v>Maryland</v>
      </c>
    </row>
    <row r="233" spans="1:16" x14ac:dyDescent="0.25">
      <c r="A233">
        <f>_xlfn.XLOOKUP(Data[[#This Row],[GEOID10]],CAFB_HungerEstimates!D:D,CAFB_HungerEstimates!D:D,,0)</f>
        <v>24031702401</v>
      </c>
      <c r="B233">
        <f>_xlfn.XLOOKUP(Data[[#This Row],[STATEFP10]],CAFB_HungerEstimates!A:A,CAFB_HungerEstimates!A:A,,0)</f>
        <v>24</v>
      </c>
      <c r="C233">
        <f>_xlfn.XLOOKUP(Data[[#This Row],[F14_FI_RATE]],CAFB_HungerEstimates!AJ:AJ,CAFB_HungerEstimates!AJ:AJ,,0)</f>
        <v>5.9</v>
      </c>
      <c r="D233">
        <f>_xlfn.XLOOKUP(Data[[#This Row],[F14_DISTRIB]],CAFB_HungerEstimates!AL:AL,CAFB_HungerEstimates!AL:AL,,0)</f>
        <v>7858.55</v>
      </c>
      <c r="E233">
        <f>_xlfn.XLOOKUP(Data[[#This Row],[F14_LB_UNME]],CAFB_HungerEstimates!AK:AK,CAFB_HungerEstimates!AK:AK,,0)</f>
        <v>23029.717377000001</v>
      </c>
      <c r="F233">
        <f t="shared" si="12"/>
        <v>30888.267377</v>
      </c>
      <c r="G233" s="6">
        <f t="shared" si="13"/>
        <v>0.25441860833708102</v>
      </c>
      <c r="H233">
        <f>_xlfn.XLOOKUP(Data[[#This Row],[F15_FI_RATE]],CAFB_HungerEstimates!Y:Y,CAFB_HungerEstimates!Y:Y,,0)</f>
        <v>6.0999999999999999E-2</v>
      </c>
      <c r="I233">
        <f>_xlfn.XLOOKUP(Data[[#This Row],[F15_FI_POP]],CAFB_HungerEstimates!Z:Z,CAFB_HungerEstimates!Z:Z,,0)</f>
        <v>154.452</v>
      </c>
      <c r="J233">
        <f>_xlfn.XLOOKUP(Data[[#This Row],[F15_LB_NEED]],CAFB_HungerEstimates!AA:AA,CAFB_HungerEstimates!AA:AA,,0)</f>
        <v>32434.92</v>
      </c>
      <c r="K233">
        <f>_xlfn.XLOOKUP(Data[[#This Row],[F15_DISTRIB]],CAFB_HungerEstimates!AC:AC,CAFB_HungerEstimates!AC:AC,,0)</f>
        <v>16018.472282999999</v>
      </c>
      <c r="L233">
        <f>_xlfn.XLOOKUP(Data[[#This Row],[F15_LB_UNME]],CAFB_HungerEstimates!AB:AB,CAFB_HungerEstimates!AB:AB,,0)</f>
        <v>16416.447716999999</v>
      </c>
      <c r="M233" s="6">
        <f t="shared" si="14"/>
        <v>0.49386501594577698</v>
      </c>
      <c r="N233" s="8">
        <f t="shared" si="15"/>
        <v>106.28834665138683</v>
      </c>
      <c r="O233" s="2" t="str">
        <f>IFERROR(_xlfn.XLOOKUP(Data[[#This Row],[STATEFP10]],StateMap[Code],StateMap[State],,0),"UNK")</f>
        <v>MD</v>
      </c>
      <c r="P233" t="str">
        <f>IF(CalcsTable[[#This Row],[State (Label)]]="MD","Maryland",IF(CalcsTable[[#This Row],[State (Label)]]="DC","District of Columbia","Virginia"))</f>
        <v>Maryland</v>
      </c>
    </row>
    <row r="234" spans="1:16" x14ac:dyDescent="0.25">
      <c r="A234">
        <f>_xlfn.XLOOKUP(Data[[#This Row],[GEOID10]],CAFB_HungerEstimates!D:D,CAFB_HungerEstimates!D:D,,0)</f>
        <v>51059482001</v>
      </c>
      <c r="B234">
        <f>_xlfn.XLOOKUP(Data[[#This Row],[STATEFP10]],CAFB_HungerEstimates!A:A,CAFB_HungerEstimates!A:A,,0)</f>
        <v>51</v>
      </c>
      <c r="C234">
        <f>_xlfn.XLOOKUP(Data[[#This Row],[F14_FI_RATE]],CAFB_HungerEstimates!AJ:AJ,CAFB_HungerEstimates!AJ:AJ,,0)</f>
        <v>3.3</v>
      </c>
      <c r="D234">
        <f>_xlfn.XLOOKUP(Data[[#This Row],[F14_DISTRIB]],CAFB_HungerEstimates!AL:AL,CAFB_HungerEstimates!AL:AL,,0)</f>
        <v>5286.6</v>
      </c>
      <c r="E234">
        <f>_xlfn.XLOOKUP(Data[[#This Row],[F14_LB_UNME]],CAFB_HungerEstimates!AK:AK,CAFB_HungerEstimates!AK:AK,,0)</f>
        <v>28705.049869999999</v>
      </c>
      <c r="F234">
        <f t="shared" si="12"/>
        <v>33991.649870000001</v>
      </c>
      <c r="G234" s="6">
        <f t="shared" si="13"/>
        <v>0.15552643135059452</v>
      </c>
      <c r="H234">
        <f>_xlfn.XLOOKUP(Data[[#This Row],[F15_FI_RATE]],CAFB_HungerEstimates!Y:Y,CAFB_HungerEstimates!Y:Y,,0)</f>
        <v>3.5000000000000003E-2</v>
      </c>
      <c r="I234">
        <f>_xlfn.XLOOKUP(Data[[#This Row],[F15_FI_POP]],CAFB_HungerEstimates!Z:Z,CAFB_HungerEstimates!Z:Z,,0)</f>
        <v>171.78</v>
      </c>
      <c r="J234">
        <f>_xlfn.XLOOKUP(Data[[#This Row],[F15_LB_NEED]],CAFB_HungerEstimates!AA:AA,CAFB_HungerEstimates!AA:AA,,0)</f>
        <v>36073.800000000003</v>
      </c>
      <c r="K234">
        <f>_xlfn.XLOOKUP(Data[[#This Row],[F15_DISTRIB]],CAFB_HungerEstimates!AC:AC,CAFB_HungerEstimates!AC:AC,,0)</f>
        <v>9999.2229019999995</v>
      </c>
      <c r="L234">
        <f>_xlfn.XLOOKUP(Data[[#This Row],[F15_LB_UNME]],CAFB_HungerEstimates!AB:AB,CAFB_HungerEstimates!AB:AB,,0)</f>
        <v>26074.577098000002</v>
      </c>
      <c r="M234" s="6">
        <f t="shared" si="14"/>
        <v>0.27718795641157845</v>
      </c>
      <c r="N234" s="8">
        <f t="shared" si="15"/>
        <v>151.79052915356851</v>
      </c>
      <c r="O234" s="2" t="str">
        <f>IFERROR(_xlfn.XLOOKUP(Data[[#This Row],[STATEFP10]],StateMap[Code],StateMap[State],,0),"UNK")</f>
        <v>VA</v>
      </c>
      <c r="P234" t="str">
        <f>IF(CalcsTable[[#This Row],[State (Label)]]="MD","Maryland",IF(CalcsTable[[#This Row],[State (Label)]]="DC","District of Columbia","Virginia"))</f>
        <v>Virginia</v>
      </c>
    </row>
    <row r="235" spans="1:16" x14ac:dyDescent="0.25">
      <c r="A235">
        <f>_xlfn.XLOOKUP(Data[[#This Row],[GEOID10]],CAFB_HungerEstimates!D:D,CAFB_HungerEstimates!D:D,,0)</f>
        <v>24031702601</v>
      </c>
      <c r="B235">
        <f>_xlfn.XLOOKUP(Data[[#This Row],[STATEFP10]],CAFB_HungerEstimates!A:A,CAFB_HungerEstimates!A:A,,0)</f>
        <v>24</v>
      </c>
      <c r="C235">
        <f>_xlfn.XLOOKUP(Data[[#This Row],[F14_FI_RATE]],CAFB_HungerEstimates!AJ:AJ,CAFB_HungerEstimates!AJ:AJ,,0)</f>
        <v>21.1</v>
      </c>
      <c r="D235">
        <f>_xlfn.XLOOKUP(Data[[#This Row],[F14_DISTRIB]],CAFB_HungerEstimates!AL:AL,CAFB_HungerEstimates!AL:AL,,0)</f>
        <v>43026.239999999998</v>
      </c>
      <c r="E235">
        <f>_xlfn.XLOOKUP(Data[[#This Row],[F14_LB_UNME]],CAFB_HungerEstimates!AK:AK,CAFB_HungerEstimates!AK:AK,,0)</f>
        <v>158938.74512599999</v>
      </c>
      <c r="F235">
        <f t="shared" si="12"/>
        <v>201964.98512599999</v>
      </c>
      <c r="G235" s="6">
        <f t="shared" si="13"/>
        <v>0.21303811635050104</v>
      </c>
      <c r="H235">
        <f>_xlfn.XLOOKUP(Data[[#This Row],[F15_FI_RATE]],CAFB_HungerEstimates!Y:Y,CAFB_HungerEstimates!Y:Y,,0)</f>
        <v>0.19800000000000001</v>
      </c>
      <c r="I235">
        <f>_xlfn.XLOOKUP(Data[[#This Row],[F15_FI_POP]],CAFB_HungerEstimates!Z:Z,CAFB_HungerEstimates!Z:Z,,0)</f>
        <v>872.19</v>
      </c>
      <c r="J235">
        <f>_xlfn.XLOOKUP(Data[[#This Row],[F15_LB_NEED]],CAFB_HungerEstimates!AA:AA,CAFB_HungerEstimates!AA:AA,,0)</f>
        <v>183159.9</v>
      </c>
      <c r="K235">
        <f>_xlfn.XLOOKUP(Data[[#This Row],[F15_DISTRIB]],CAFB_HungerEstimates!AC:AC,CAFB_HungerEstimates!AC:AC,,0)</f>
        <v>47114.091940999999</v>
      </c>
      <c r="L235">
        <f>_xlfn.XLOOKUP(Data[[#This Row],[F15_LB_UNME]],CAFB_HungerEstimates!AB:AB,CAFB_HungerEstimates!AB:AB,,0)</f>
        <v>136045.808059</v>
      </c>
      <c r="M235" s="6">
        <f t="shared" si="14"/>
        <v>0.25722929495484548</v>
      </c>
      <c r="N235" s="8">
        <f t="shared" si="15"/>
        <v>155.98184805948245</v>
      </c>
      <c r="O235" s="2" t="str">
        <f>IFERROR(_xlfn.XLOOKUP(Data[[#This Row],[STATEFP10]],StateMap[Code],StateMap[State],,0),"UNK")</f>
        <v>MD</v>
      </c>
      <c r="P235" t="str">
        <f>IF(CalcsTable[[#This Row],[State (Label)]]="MD","Maryland",IF(CalcsTable[[#This Row],[State (Label)]]="DC","District of Columbia","Virginia"))</f>
        <v>Maryland</v>
      </c>
    </row>
    <row r="236" spans="1:16" x14ac:dyDescent="0.25">
      <c r="A236">
        <f>_xlfn.XLOOKUP(Data[[#This Row],[GEOID10]],CAFB_HungerEstimates!D:D,CAFB_HungerEstimates!D:D,,0)</f>
        <v>24033800402</v>
      </c>
      <c r="B236">
        <f>_xlfn.XLOOKUP(Data[[#This Row],[STATEFP10]],CAFB_HungerEstimates!A:A,CAFB_HungerEstimates!A:A,,0)</f>
        <v>24</v>
      </c>
      <c r="C236">
        <f>_xlfn.XLOOKUP(Data[[#This Row],[F14_FI_RATE]],CAFB_HungerEstimates!AJ:AJ,CAFB_HungerEstimates!AJ:AJ,,0)</f>
        <v>7.1</v>
      </c>
      <c r="D236">
        <f>_xlfn.XLOOKUP(Data[[#This Row],[F14_DISTRIB]],CAFB_HungerEstimates!AL:AL,CAFB_HungerEstimates!AL:AL,,0)</f>
        <v>6917.62</v>
      </c>
      <c r="E236">
        <f>_xlfn.XLOOKUP(Data[[#This Row],[F14_LB_UNME]],CAFB_HungerEstimates!AK:AK,CAFB_HungerEstimates!AK:AK,,0)</f>
        <v>65708.987718999997</v>
      </c>
      <c r="F236">
        <f t="shared" si="12"/>
        <v>72626.607718999992</v>
      </c>
      <c r="G236" s="6">
        <f t="shared" si="13"/>
        <v>9.5249113475945363E-2</v>
      </c>
      <c r="H236">
        <f>_xlfn.XLOOKUP(Data[[#This Row],[F15_FI_RATE]],CAFB_HungerEstimates!Y:Y,CAFB_HungerEstimates!Y:Y,,0)</f>
        <v>7.5999999999999998E-2</v>
      </c>
      <c r="I236">
        <f>_xlfn.XLOOKUP(Data[[#This Row],[F15_FI_POP]],CAFB_HungerEstimates!Z:Z,CAFB_HungerEstimates!Z:Z,,0)</f>
        <v>386.76400000000001</v>
      </c>
      <c r="J236">
        <f>_xlfn.XLOOKUP(Data[[#This Row],[F15_LB_NEED]],CAFB_HungerEstimates!AA:AA,CAFB_HungerEstimates!AA:AA,,0)</f>
        <v>81220.44</v>
      </c>
      <c r="K236">
        <f>_xlfn.XLOOKUP(Data[[#This Row],[F15_DISTRIB]],CAFB_HungerEstimates!AC:AC,CAFB_HungerEstimates!AC:AC,,0)</f>
        <v>18220.644961999998</v>
      </c>
      <c r="L236">
        <f>_xlfn.XLOOKUP(Data[[#This Row],[F15_LB_UNME]],CAFB_HungerEstimates!AB:AB,CAFB_HungerEstimates!AB:AB,,0)</f>
        <v>62999.795037999997</v>
      </c>
      <c r="M236" s="6">
        <f t="shared" si="14"/>
        <v>0.2243357086221153</v>
      </c>
      <c r="N236" s="8">
        <f t="shared" si="15"/>
        <v>162.88950118935577</v>
      </c>
      <c r="O236" s="2" t="str">
        <f>IFERROR(_xlfn.XLOOKUP(Data[[#This Row],[STATEFP10]],StateMap[Code],StateMap[State],,0),"UNK")</f>
        <v>MD</v>
      </c>
      <c r="P236" t="str">
        <f>IF(CalcsTable[[#This Row],[State (Label)]]="MD","Maryland",IF(CalcsTable[[#This Row],[State (Label)]]="DC","District of Columbia","Virginia"))</f>
        <v>Maryland</v>
      </c>
    </row>
    <row r="237" spans="1:16" x14ac:dyDescent="0.25">
      <c r="A237">
        <f>_xlfn.XLOOKUP(Data[[#This Row],[GEOID10]],CAFB_HungerEstimates!D:D,CAFB_HungerEstimates!D:D,,0)</f>
        <v>24031701900</v>
      </c>
      <c r="B237">
        <f>_xlfn.XLOOKUP(Data[[#This Row],[STATEFP10]],CAFB_HungerEstimates!A:A,CAFB_HungerEstimates!A:A,,0)</f>
        <v>24</v>
      </c>
      <c r="C237">
        <f>_xlfn.XLOOKUP(Data[[#This Row],[F14_FI_RATE]],CAFB_HungerEstimates!AJ:AJ,CAFB_HungerEstimates!AJ:AJ,,0)</f>
        <v>16.3</v>
      </c>
      <c r="D237">
        <f>_xlfn.XLOOKUP(Data[[#This Row],[F14_DISTRIB]],CAFB_HungerEstimates!AL:AL,CAFB_HungerEstimates!AL:AL,,0)</f>
        <v>40526.82</v>
      </c>
      <c r="E237">
        <f>_xlfn.XLOOKUP(Data[[#This Row],[F14_LB_UNME]],CAFB_HungerEstimates!AK:AK,CAFB_HungerEstimates!AK:AK,,0)</f>
        <v>69043.410302000004</v>
      </c>
      <c r="F237">
        <f t="shared" si="12"/>
        <v>109570.23030200001</v>
      </c>
      <c r="G237" s="6">
        <f t="shared" si="13"/>
        <v>0.36987072025219841</v>
      </c>
      <c r="H237">
        <f>_xlfn.XLOOKUP(Data[[#This Row],[F15_FI_RATE]],CAFB_HungerEstimates!Y:Y,CAFB_HungerEstimates!Y:Y,,0)</f>
        <v>0.14499999999999999</v>
      </c>
      <c r="I237">
        <f>_xlfn.XLOOKUP(Data[[#This Row],[F15_FI_POP]],CAFB_HungerEstimates!Z:Z,CAFB_HungerEstimates!Z:Z,,0)</f>
        <v>430.65</v>
      </c>
      <c r="J237">
        <f>_xlfn.XLOOKUP(Data[[#This Row],[F15_LB_NEED]],CAFB_HungerEstimates!AA:AA,CAFB_HungerEstimates!AA:AA,,0)</f>
        <v>90436.5</v>
      </c>
      <c r="K237">
        <f>_xlfn.XLOOKUP(Data[[#This Row],[F15_DISTRIB]],CAFB_HungerEstimates!AC:AC,CAFB_HungerEstimates!AC:AC,,0)</f>
        <v>40122.891860999996</v>
      </c>
      <c r="L237">
        <f>_xlfn.XLOOKUP(Data[[#This Row],[F15_LB_UNME]],CAFB_HungerEstimates!AB:AB,CAFB_HungerEstimates!AB:AB,,0)</f>
        <v>50313.608139000004</v>
      </c>
      <c r="M237" s="6">
        <f t="shared" si="14"/>
        <v>0.44365816745451225</v>
      </c>
      <c r="N237" s="8">
        <f t="shared" si="15"/>
        <v>116.83178483455244</v>
      </c>
      <c r="O237" s="2" t="str">
        <f>IFERROR(_xlfn.XLOOKUP(Data[[#This Row],[STATEFP10]],StateMap[Code],StateMap[State],,0),"UNK")</f>
        <v>MD</v>
      </c>
      <c r="P237" t="str">
        <f>IF(CalcsTable[[#This Row],[State (Label)]]="MD","Maryland",IF(CalcsTable[[#This Row],[State (Label)]]="DC","District of Columbia","Virginia"))</f>
        <v>Maryland</v>
      </c>
    </row>
    <row r="238" spans="1:16" x14ac:dyDescent="0.25">
      <c r="A238">
        <f>_xlfn.XLOOKUP(Data[[#This Row],[GEOID10]],CAFB_HungerEstimates!D:D,CAFB_HungerEstimates!D:D,,0)</f>
        <v>51059480300</v>
      </c>
      <c r="B238">
        <f>_xlfn.XLOOKUP(Data[[#This Row],[STATEFP10]],CAFB_HungerEstimates!A:A,CAFB_HungerEstimates!A:A,,0)</f>
        <v>51</v>
      </c>
      <c r="C238">
        <f>_xlfn.XLOOKUP(Data[[#This Row],[F14_FI_RATE]],CAFB_HungerEstimates!AJ:AJ,CAFB_HungerEstimates!AJ:AJ,,0)</f>
        <v>0</v>
      </c>
      <c r="D238">
        <f>_xlfn.XLOOKUP(Data[[#This Row],[F14_DISTRIB]],CAFB_HungerEstimates!AL:AL,CAFB_HungerEstimates!AL:AL,,0)</f>
        <v>0</v>
      </c>
      <c r="E238">
        <f>_xlfn.XLOOKUP(Data[[#This Row],[F14_LB_UNME]],CAFB_HungerEstimates!AK:AK,CAFB_HungerEstimates!AK:AK,,0)</f>
        <v>0</v>
      </c>
      <c r="F238">
        <f t="shared" si="12"/>
        <v>0</v>
      </c>
      <c r="G238" s="6">
        <f t="shared" si="13"/>
        <v>0</v>
      </c>
      <c r="H238">
        <f>_xlfn.XLOOKUP(Data[[#This Row],[F15_FI_RATE]],CAFB_HungerEstimates!Y:Y,CAFB_HungerEstimates!Y:Y,,0)</f>
        <v>0</v>
      </c>
      <c r="I238">
        <f>_xlfn.XLOOKUP(Data[[#This Row],[F15_FI_POP]],CAFB_HungerEstimates!Z:Z,CAFB_HungerEstimates!Z:Z,,0)</f>
        <v>0</v>
      </c>
      <c r="J238">
        <f>_xlfn.XLOOKUP(Data[[#This Row],[F15_LB_NEED]],CAFB_HungerEstimates!AA:AA,CAFB_HungerEstimates!AA:AA,,0)</f>
        <v>0</v>
      </c>
      <c r="K238">
        <f>_xlfn.XLOOKUP(Data[[#This Row],[F15_DISTRIB]],CAFB_HungerEstimates!AC:AC,CAFB_HungerEstimates!AC:AC,,0)</f>
        <v>0</v>
      </c>
      <c r="L238">
        <f>_xlfn.XLOOKUP(Data[[#This Row],[F15_LB_UNME]],CAFB_HungerEstimates!AB:AB,CAFB_HungerEstimates!AB:AB,,0)</f>
        <v>0</v>
      </c>
      <c r="M238" s="6">
        <f t="shared" si="14"/>
        <v>0</v>
      </c>
      <c r="N238" s="8">
        <f t="shared" si="15"/>
        <v>0</v>
      </c>
      <c r="O238" s="2" t="str">
        <f>IFERROR(_xlfn.XLOOKUP(Data[[#This Row],[STATEFP10]],StateMap[Code],StateMap[State],,0),"UNK")</f>
        <v>VA</v>
      </c>
      <c r="P238" t="str">
        <f>IF(CalcsTable[[#This Row],[State (Label)]]="MD","Maryland",IF(CalcsTable[[#This Row],[State (Label)]]="DC","District of Columbia","Virginia"))</f>
        <v>Virginia</v>
      </c>
    </row>
    <row r="239" spans="1:16" x14ac:dyDescent="0.25">
      <c r="A239">
        <f>_xlfn.XLOOKUP(Data[[#This Row],[GEOID10]],CAFB_HungerEstimates!D:D,CAFB_HungerEstimates!D:D,,0)</f>
        <v>24031701702</v>
      </c>
      <c r="B239">
        <f>_xlfn.XLOOKUP(Data[[#This Row],[STATEFP10]],CAFB_HungerEstimates!A:A,CAFB_HungerEstimates!A:A,,0)</f>
        <v>24</v>
      </c>
      <c r="C239">
        <f>_xlfn.XLOOKUP(Data[[#This Row],[F14_FI_RATE]],CAFB_HungerEstimates!AJ:AJ,CAFB_HungerEstimates!AJ:AJ,,0)</f>
        <v>23.1</v>
      </c>
      <c r="D239">
        <f>_xlfn.XLOOKUP(Data[[#This Row],[F14_DISTRIB]],CAFB_HungerEstimates!AL:AL,CAFB_HungerEstimates!AL:AL,,0)</f>
        <v>25205.67</v>
      </c>
      <c r="E239">
        <f>_xlfn.XLOOKUP(Data[[#This Row],[F14_LB_UNME]],CAFB_HungerEstimates!AK:AK,CAFB_HungerEstimates!AK:AK,,0)</f>
        <v>95341.679633000007</v>
      </c>
      <c r="F239">
        <f t="shared" si="12"/>
        <v>120547.34963300001</v>
      </c>
      <c r="G239" s="6">
        <f t="shared" si="13"/>
        <v>0.20909352280856708</v>
      </c>
      <c r="H239">
        <f>_xlfn.XLOOKUP(Data[[#This Row],[F15_FI_RATE]],CAFB_HungerEstimates!Y:Y,CAFB_HungerEstimates!Y:Y,,0)</f>
        <v>0.22700000000000001</v>
      </c>
      <c r="I239">
        <f>_xlfn.XLOOKUP(Data[[#This Row],[F15_FI_POP]],CAFB_HungerEstimates!Z:Z,CAFB_HungerEstimates!Z:Z,,0)</f>
        <v>566.47691099999997</v>
      </c>
      <c r="J239">
        <f>_xlfn.XLOOKUP(Data[[#This Row],[F15_LB_NEED]],CAFB_HungerEstimates!AA:AA,CAFB_HungerEstimates!AA:AA,,0)</f>
        <v>118960.15131</v>
      </c>
      <c r="K239">
        <f>_xlfn.XLOOKUP(Data[[#This Row],[F15_DISTRIB]],CAFB_HungerEstimates!AC:AC,CAFB_HungerEstimates!AC:AC,,0)</f>
        <v>49360.884590000001</v>
      </c>
      <c r="L239">
        <f>_xlfn.XLOOKUP(Data[[#This Row],[F15_LB_UNME]],CAFB_HungerEstimates!AB:AB,CAFB_HungerEstimates!AB:AB,,0)</f>
        <v>69599.26672</v>
      </c>
      <c r="M239" s="6">
        <f t="shared" si="14"/>
        <v>0.41493629628437301</v>
      </c>
      <c r="N239" s="8">
        <f t="shared" si="15"/>
        <v>122.86337778028168</v>
      </c>
      <c r="O239" s="2" t="str">
        <f>IFERROR(_xlfn.XLOOKUP(Data[[#This Row],[STATEFP10]],StateMap[Code],StateMap[State],,0),"UNK")</f>
        <v>MD</v>
      </c>
      <c r="P239" t="str">
        <f>IF(CalcsTable[[#This Row],[State (Label)]]="MD","Maryland",IF(CalcsTable[[#This Row],[State (Label)]]="DC","District of Columbia","Virginia"))</f>
        <v>Maryland</v>
      </c>
    </row>
    <row r="240" spans="1:16" x14ac:dyDescent="0.25">
      <c r="A240">
        <f>_xlfn.XLOOKUP(Data[[#This Row],[GEOID10]],CAFB_HungerEstimates!D:D,CAFB_HungerEstimates!D:D,,0)</f>
        <v>24033806800</v>
      </c>
      <c r="B240">
        <f>_xlfn.XLOOKUP(Data[[#This Row],[STATEFP10]],CAFB_HungerEstimates!A:A,CAFB_HungerEstimates!A:A,,0)</f>
        <v>24</v>
      </c>
      <c r="C240">
        <f>_xlfn.XLOOKUP(Data[[#This Row],[F14_FI_RATE]],CAFB_HungerEstimates!AJ:AJ,CAFB_HungerEstimates!AJ:AJ,,0)</f>
        <v>6.8</v>
      </c>
      <c r="D240">
        <f>_xlfn.XLOOKUP(Data[[#This Row],[F14_DISTRIB]],CAFB_HungerEstimates!AL:AL,CAFB_HungerEstimates!AL:AL,,0)</f>
        <v>18563.47</v>
      </c>
      <c r="E240">
        <f>_xlfn.XLOOKUP(Data[[#This Row],[F14_LB_UNME]],CAFB_HungerEstimates!AK:AK,CAFB_HungerEstimates!AK:AK,,0)</f>
        <v>37828.253677000001</v>
      </c>
      <c r="F240">
        <f t="shared" si="12"/>
        <v>56391.723677000002</v>
      </c>
      <c r="G240" s="6">
        <f t="shared" si="13"/>
        <v>0.32918784512294169</v>
      </c>
      <c r="H240">
        <f>_xlfn.XLOOKUP(Data[[#This Row],[F15_FI_RATE]],CAFB_HungerEstimates!Y:Y,CAFB_HungerEstimates!Y:Y,,0)</f>
        <v>6.2E-2</v>
      </c>
      <c r="I240">
        <f>_xlfn.XLOOKUP(Data[[#This Row],[F15_FI_POP]],CAFB_HungerEstimates!Z:Z,CAFB_HungerEstimates!Z:Z,,0)</f>
        <v>247.06882200000001</v>
      </c>
      <c r="J240">
        <f>_xlfn.XLOOKUP(Data[[#This Row],[F15_LB_NEED]],CAFB_HungerEstimates!AA:AA,CAFB_HungerEstimates!AA:AA,,0)</f>
        <v>51884.452619999996</v>
      </c>
      <c r="K240">
        <f>_xlfn.XLOOKUP(Data[[#This Row],[F15_DISTRIB]],CAFB_HungerEstimates!AC:AC,CAFB_HungerEstimates!AC:AC,,0)</f>
        <v>21884.908227</v>
      </c>
      <c r="L240">
        <f>_xlfn.XLOOKUP(Data[[#This Row],[F15_LB_UNME]],CAFB_HungerEstimates!AB:AB,CAFB_HungerEstimates!AB:AB,,0)</f>
        <v>29999.544393</v>
      </c>
      <c r="M240" s="6">
        <f t="shared" si="14"/>
        <v>0.42180088874184218</v>
      </c>
      <c r="N240" s="8">
        <f t="shared" si="15"/>
        <v>121.42181336421315</v>
      </c>
      <c r="O240" s="2" t="str">
        <f>IFERROR(_xlfn.XLOOKUP(Data[[#This Row],[STATEFP10]],StateMap[Code],StateMap[State],,0),"UNK")</f>
        <v>MD</v>
      </c>
      <c r="P240" t="str">
        <f>IF(CalcsTable[[#This Row],[State (Label)]]="MD","Maryland",IF(CalcsTable[[#This Row],[State (Label)]]="DC","District of Columbia","Virginia"))</f>
        <v>Maryland</v>
      </c>
    </row>
    <row r="241" spans="1:16" x14ac:dyDescent="0.25">
      <c r="A241">
        <f>_xlfn.XLOOKUP(Data[[#This Row],[GEOID10]],CAFB_HungerEstimates!D:D,CAFB_HungerEstimates!D:D,,0)</f>
        <v>24031702402</v>
      </c>
      <c r="B241">
        <f>_xlfn.XLOOKUP(Data[[#This Row],[STATEFP10]],CAFB_HungerEstimates!A:A,CAFB_HungerEstimates!A:A,,0)</f>
        <v>24</v>
      </c>
      <c r="C241">
        <f>_xlfn.XLOOKUP(Data[[#This Row],[F14_FI_RATE]],CAFB_HungerEstimates!AJ:AJ,CAFB_HungerEstimates!AJ:AJ,,0)</f>
        <v>16.600000000000001</v>
      </c>
      <c r="D241">
        <f>_xlfn.XLOOKUP(Data[[#This Row],[F14_DISTRIB]],CAFB_HungerEstimates!AL:AL,CAFB_HungerEstimates!AL:AL,,0)</f>
        <v>35562.42</v>
      </c>
      <c r="E241">
        <f>_xlfn.XLOOKUP(Data[[#This Row],[F14_LB_UNME]],CAFB_HungerEstimates!AK:AK,CAFB_HungerEstimates!AK:AK,,0)</f>
        <v>113673.239468</v>
      </c>
      <c r="F241">
        <f t="shared" si="12"/>
        <v>149235.659468</v>
      </c>
      <c r="G241" s="6">
        <f t="shared" si="13"/>
        <v>0.2382970673817105</v>
      </c>
      <c r="H241">
        <f>_xlfn.XLOOKUP(Data[[#This Row],[F15_FI_RATE]],CAFB_HungerEstimates!Y:Y,CAFB_HungerEstimates!Y:Y,,0)</f>
        <v>0.16900000000000001</v>
      </c>
      <c r="I241">
        <f>_xlfn.XLOOKUP(Data[[#This Row],[F15_FI_POP]],CAFB_HungerEstimates!Z:Z,CAFB_HungerEstimates!Z:Z,,0)</f>
        <v>739.71299999999997</v>
      </c>
      <c r="J241">
        <f>_xlfn.XLOOKUP(Data[[#This Row],[F15_LB_NEED]],CAFB_HungerEstimates!AA:AA,CAFB_HungerEstimates!AA:AA,,0)</f>
        <v>155339.73000000001</v>
      </c>
      <c r="K241">
        <f>_xlfn.XLOOKUP(Data[[#This Row],[F15_DISTRIB]],CAFB_HungerEstimates!AC:AC,CAFB_HungerEstimates!AC:AC,,0)</f>
        <v>54414.588649999998</v>
      </c>
      <c r="L241">
        <f>_xlfn.XLOOKUP(Data[[#This Row],[F15_LB_UNME]],CAFB_HungerEstimates!AB:AB,CAFB_HungerEstimates!AB:AB,,0)</f>
        <v>100925.14135000001</v>
      </c>
      <c r="M241" s="6">
        <f t="shared" si="14"/>
        <v>0.35029408542167539</v>
      </c>
      <c r="N241" s="8">
        <f t="shared" si="15"/>
        <v>136.43824206144816</v>
      </c>
      <c r="O241" s="2" t="str">
        <f>IFERROR(_xlfn.XLOOKUP(Data[[#This Row],[STATEFP10]],StateMap[Code],StateMap[State],,0),"UNK")</f>
        <v>MD</v>
      </c>
      <c r="P241" t="str">
        <f>IF(CalcsTable[[#This Row],[State (Label)]]="MD","Maryland",IF(CalcsTable[[#This Row],[State (Label)]]="DC","District of Columbia","Virginia"))</f>
        <v>Maryland</v>
      </c>
    </row>
    <row r="242" spans="1:16" x14ac:dyDescent="0.25">
      <c r="A242">
        <f>_xlfn.XLOOKUP(Data[[#This Row],[GEOID10]],CAFB_HungerEstimates!D:D,CAFB_HungerEstimates!D:D,,0)</f>
        <v>24033805601</v>
      </c>
      <c r="B242">
        <f>_xlfn.XLOOKUP(Data[[#This Row],[STATEFP10]],CAFB_HungerEstimates!A:A,CAFB_HungerEstimates!A:A,,0)</f>
        <v>24</v>
      </c>
      <c r="C242">
        <f>_xlfn.XLOOKUP(Data[[#This Row],[F14_FI_RATE]],CAFB_HungerEstimates!AJ:AJ,CAFB_HungerEstimates!AJ:AJ,,0)</f>
        <v>18.3</v>
      </c>
      <c r="D242">
        <f>_xlfn.XLOOKUP(Data[[#This Row],[F14_DISTRIB]],CAFB_HungerEstimates!AL:AL,CAFB_HungerEstimates!AL:AL,,0)</f>
        <v>112420.28</v>
      </c>
      <c r="E242">
        <f>_xlfn.XLOOKUP(Data[[#This Row],[F14_LB_UNME]],CAFB_HungerEstimates!AK:AK,CAFB_HungerEstimates!AK:AK,,0)</f>
        <v>147289.655814</v>
      </c>
      <c r="F242">
        <f t="shared" si="12"/>
        <v>259709.935814</v>
      </c>
      <c r="G242" s="6">
        <f t="shared" si="13"/>
        <v>0.43286861416235367</v>
      </c>
      <c r="H242">
        <f>_xlfn.XLOOKUP(Data[[#This Row],[F15_FI_RATE]],CAFB_HungerEstimates!Y:Y,CAFB_HungerEstimates!Y:Y,,0)</f>
        <v>0.111</v>
      </c>
      <c r="I242">
        <f>_xlfn.XLOOKUP(Data[[#This Row],[F15_FI_POP]],CAFB_HungerEstimates!Z:Z,CAFB_HungerEstimates!Z:Z,,0)</f>
        <v>743.47799999999995</v>
      </c>
      <c r="J242">
        <f>_xlfn.XLOOKUP(Data[[#This Row],[F15_LB_NEED]],CAFB_HungerEstimates!AA:AA,CAFB_HungerEstimates!AA:AA,,0)</f>
        <v>156130.38</v>
      </c>
      <c r="K242">
        <f>_xlfn.XLOOKUP(Data[[#This Row],[F15_DISTRIB]],CAFB_HungerEstimates!AC:AC,CAFB_HungerEstimates!AC:AC,,0)</f>
        <v>75877.757800000007</v>
      </c>
      <c r="L242">
        <f>_xlfn.XLOOKUP(Data[[#This Row],[F15_LB_UNME]],CAFB_HungerEstimates!AB:AB,CAFB_HungerEstimates!AB:AB,,0)</f>
        <v>80252.622199999998</v>
      </c>
      <c r="M242" s="6">
        <f t="shared" si="14"/>
        <v>0.48598970808884218</v>
      </c>
      <c r="N242" s="8">
        <f t="shared" si="15"/>
        <v>107.94216130134315</v>
      </c>
      <c r="O242" s="2" t="str">
        <f>IFERROR(_xlfn.XLOOKUP(Data[[#This Row],[STATEFP10]],StateMap[Code],StateMap[State],,0),"UNK")</f>
        <v>MD</v>
      </c>
      <c r="P242" t="str">
        <f>IF(CalcsTable[[#This Row],[State (Label)]]="MD","Maryland",IF(CalcsTable[[#This Row],[State (Label)]]="DC","District of Columbia","Virginia"))</f>
        <v>Maryland</v>
      </c>
    </row>
    <row r="243" spans="1:16" x14ac:dyDescent="0.25">
      <c r="A243">
        <f>_xlfn.XLOOKUP(Data[[#This Row],[GEOID10]],CAFB_HungerEstimates!D:D,CAFB_HungerEstimates!D:D,,0)</f>
        <v>24033800408</v>
      </c>
      <c r="B243">
        <f>_xlfn.XLOOKUP(Data[[#This Row],[STATEFP10]],CAFB_HungerEstimates!A:A,CAFB_HungerEstimates!A:A,,0)</f>
        <v>24</v>
      </c>
      <c r="C243">
        <f>_xlfn.XLOOKUP(Data[[#This Row],[F14_FI_RATE]],CAFB_HungerEstimates!AJ:AJ,CAFB_HungerEstimates!AJ:AJ,,0)</f>
        <v>10.4</v>
      </c>
      <c r="D243">
        <f>_xlfn.XLOOKUP(Data[[#This Row],[F14_DISTRIB]],CAFB_HungerEstimates!AL:AL,CAFB_HungerEstimates!AL:AL,,0)</f>
        <v>29450.240000000002</v>
      </c>
      <c r="E243">
        <f>_xlfn.XLOOKUP(Data[[#This Row],[F14_LB_UNME]],CAFB_HungerEstimates!AK:AK,CAFB_HungerEstimates!AK:AK,,0)</f>
        <v>118341.04440100001</v>
      </c>
      <c r="F243">
        <f t="shared" si="12"/>
        <v>147791.28440100001</v>
      </c>
      <c r="G243" s="6">
        <f t="shared" si="13"/>
        <v>0.19926912550602835</v>
      </c>
      <c r="H243">
        <f>_xlfn.XLOOKUP(Data[[#This Row],[F15_FI_RATE]],CAFB_HungerEstimates!Y:Y,CAFB_HungerEstimates!Y:Y,,0)</f>
        <v>0.125</v>
      </c>
      <c r="I243">
        <f>_xlfn.XLOOKUP(Data[[#This Row],[F15_FI_POP]],CAFB_HungerEstimates!Z:Z,CAFB_HungerEstimates!Z:Z,,0)</f>
        <v>809.875</v>
      </c>
      <c r="J243">
        <f>_xlfn.XLOOKUP(Data[[#This Row],[F15_LB_NEED]],CAFB_HungerEstimates!AA:AA,CAFB_HungerEstimates!AA:AA,,0)</f>
        <v>170073.75</v>
      </c>
      <c r="K243">
        <f>_xlfn.XLOOKUP(Data[[#This Row],[F15_DISTRIB]],CAFB_HungerEstimates!AC:AC,CAFB_HungerEstimates!AC:AC,,0)</f>
        <v>38373.771843000002</v>
      </c>
      <c r="L243">
        <f>_xlfn.XLOOKUP(Data[[#This Row],[F15_LB_UNME]],CAFB_HungerEstimates!AB:AB,CAFB_HungerEstimates!AB:AB,,0)</f>
        <v>131699.97815700001</v>
      </c>
      <c r="M243" s="6">
        <f t="shared" si="14"/>
        <v>0.22563018598108175</v>
      </c>
      <c r="N243" s="8">
        <f t="shared" si="15"/>
        <v>162.61766094397285</v>
      </c>
      <c r="O243" s="2" t="str">
        <f>IFERROR(_xlfn.XLOOKUP(Data[[#This Row],[STATEFP10]],StateMap[Code],StateMap[State],,0),"UNK")</f>
        <v>MD</v>
      </c>
      <c r="P243" t="str">
        <f>IF(CalcsTable[[#This Row],[State (Label)]]="MD","Maryland",IF(CalcsTable[[#This Row],[State (Label)]]="DC","District of Columbia","Virginia"))</f>
        <v>Maryland</v>
      </c>
    </row>
    <row r="244" spans="1:16" x14ac:dyDescent="0.25">
      <c r="A244">
        <f>_xlfn.XLOOKUP(Data[[#This Row],[GEOID10]],CAFB_HungerEstimates!D:D,CAFB_HungerEstimates!D:D,,0)</f>
        <v>11001001600</v>
      </c>
      <c r="B244">
        <f>_xlfn.XLOOKUP(Data[[#This Row],[STATEFP10]],CAFB_HungerEstimates!A:A,CAFB_HungerEstimates!A:A,,0)</f>
        <v>11</v>
      </c>
      <c r="C244">
        <f>_xlfn.XLOOKUP(Data[[#This Row],[F14_FI_RATE]],CAFB_HungerEstimates!AJ:AJ,CAFB_HungerEstimates!AJ:AJ,,0)</f>
        <v>5.6</v>
      </c>
      <c r="D244">
        <f>_xlfn.XLOOKUP(Data[[#This Row],[F14_DISTRIB]],CAFB_HungerEstimates!AL:AL,CAFB_HungerEstimates!AL:AL,,0)</f>
        <v>15189.93</v>
      </c>
      <c r="E244">
        <f>_xlfn.XLOOKUP(Data[[#This Row],[F14_LB_UNME]],CAFB_HungerEstimates!AK:AK,CAFB_HungerEstimates!AK:AK,,0)</f>
        <v>35225.186743999999</v>
      </c>
      <c r="F244">
        <f t="shared" si="12"/>
        <v>50415.116743999999</v>
      </c>
      <c r="G244" s="6">
        <f t="shared" si="13"/>
        <v>0.30129713032565342</v>
      </c>
      <c r="H244">
        <f>_xlfn.XLOOKUP(Data[[#This Row],[F15_FI_RATE]],CAFB_HungerEstimates!Y:Y,CAFB_HungerEstimates!Y:Y,,0)</f>
        <v>8.2000000000000003E-2</v>
      </c>
      <c r="I244">
        <f>_xlfn.XLOOKUP(Data[[#This Row],[F15_FI_POP]],CAFB_HungerEstimates!Z:Z,CAFB_HungerEstimates!Z:Z,,0)</f>
        <v>344.05560000000003</v>
      </c>
      <c r="J244">
        <f>_xlfn.XLOOKUP(Data[[#This Row],[F15_LB_NEED]],CAFB_HungerEstimates!AA:AA,CAFB_HungerEstimates!AA:AA,,0)</f>
        <v>72251.676000000007</v>
      </c>
      <c r="K244">
        <f>_xlfn.XLOOKUP(Data[[#This Row],[F15_DISTRIB]],CAFB_HungerEstimates!AC:AC,CAFB_HungerEstimates!AC:AC,,0)</f>
        <v>29057.603942000002</v>
      </c>
      <c r="L244">
        <f>_xlfn.XLOOKUP(Data[[#This Row],[F15_LB_UNME]],CAFB_HungerEstimates!AB:AB,CAFB_HungerEstimates!AB:AB,,0)</f>
        <v>43194.072057999998</v>
      </c>
      <c r="M244" s="6">
        <f t="shared" si="14"/>
        <v>0.40217204016139363</v>
      </c>
      <c r="N244" s="8">
        <f t="shared" si="15"/>
        <v>125.54387156610733</v>
      </c>
      <c r="O244" s="2" t="str">
        <f>IFERROR(_xlfn.XLOOKUP(Data[[#This Row],[STATEFP10]],StateMap[Code],StateMap[State],,0),"UNK")</f>
        <v>DC</v>
      </c>
      <c r="P244" t="str">
        <f>IF(CalcsTable[[#This Row],[State (Label)]]="MD","Maryland",IF(CalcsTable[[#This Row],[State (Label)]]="DC","District of Columbia","Virginia"))</f>
        <v>District of Columbia</v>
      </c>
    </row>
    <row r="245" spans="1:16" x14ac:dyDescent="0.25">
      <c r="A245">
        <f>_xlfn.XLOOKUP(Data[[#This Row],[GEOID10]],CAFB_HungerEstimates!D:D,CAFB_HungerEstimates!D:D,,0)</f>
        <v>24033806710</v>
      </c>
      <c r="B245">
        <f>_xlfn.XLOOKUP(Data[[#This Row],[STATEFP10]],CAFB_HungerEstimates!A:A,CAFB_HungerEstimates!A:A,,0)</f>
        <v>24</v>
      </c>
      <c r="C245">
        <f>_xlfn.XLOOKUP(Data[[#This Row],[F14_FI_RATE]],CAFB_HungerEstimates!AJ:AJ,CAFB_HungerEstimates!AJ:AJ,,0)</f>
        <v>13.1</v>
      </c>
      <c r="D245">
        <f>_xlfn.XLOOKUP(Data[[#This Row],[F14_DISTRIB]],CAFB_HungerEstimates!AL:AL,CAFB_HungerEstimates!AL:AL,,0)</f>
        <v>51234.6</v>
      </c>
      <c r="E245">
        <f>_xlfn.XLOOKUP(Data[[#This Row],[F14_LB_UNME]],CAFB_HungerEstimates!AK:AK,CAFB_HungerEstimates!AK:AK,,0)</f>
        <v>104884.648522</v>
      </c>
      <c r="F245">
        <f t="shared" si="12"/>
        <v>156119.24852200001</v>
      </c>
      <c r="G245" s="6">
        <f t="shared" si="13"/>
        <v>0.32817606083198719</v>
      </c>
      <c r="H245">
        <f>_xlfn.XLOOKUP(Data[[#This Row],[F15_FI_RATE]],CAFB_HungerEstimates!Y:Y,CAFB_HungerEstimates!Y:Y,,0)</f>
        <v>0.154</v>
      </c>
      <c r="I245">
        <f>_xlfn.XLOOKUP(Data[[#This Row],[F15_FI_POP]],CAFB_HungerEstimates!Z:Z,CAFB_HungerEstimates!Z:Z,,0)</f>
        <v>899.822</v>
      </c>
      <c r="J245">
        <f>_xlfn.XLOOKUP(Data[[#This Row],[F15_LB_NEED]],CAFB_HungerEstimates!AA:AA,CAFB_HungerEstimates!AA:AA,,0)</f>
        <v>188962.62</v>
      </c>
      <c r="K245">
        <f>_xlfn.XLOOKUP(Data[[#This Row],[F15_DISTRIB]],CAFB_HungerEstimates!AC:AC,CAFB_HungerEstimates!AC:AC,,0)</f>
        <v>57592.816300999999</v>
      </c>
      <c r="L245">
        <f>_xlfn.XLOOKUP(Data[[#This Row],[F15_LB_UNME]],CAFB_HungerEstimates!AB:AB,CAFB_HungerEstimates!AB:AB,,0)</f>
        <v>131369.80369900001</v>
      </c>
      <c r="M245" s="6">
        <f t="shared" si="14"/>
        <v>0.30478417530938129</v>
      </c>
      <c r="N245" s="8">
        <f t="shared" si="15"/>
        <v>145.99532318502995</v>
      </c>
      <c r="O245" s="2" t="str">
        <f>IFERROR(_xlfn.XLOOKUP(Data[[#This Row],[STATEFP10]],StateMap[Code],StateMap[State],,0),"UNK")</f>
        <v>MD</v>
      </c>
      <c r="P245" t="str">
        <f>IF(CalcsTable[[#This Row],[State (Label)]]="MD","Maryland",IF(CalcsTable[[#This Row],[State (Label)]]="DC","District of Columbia","Virginia"))</f>
        <v>Maryland</v>
      </c>
    </row>
    <row r="246" spans="1:16" x14ac:dyDescent="0.25">
      <c r="A246">
        <f>_xlfn.XLOOKUP(Data[[#This Row],[GEOID10]],CAFB_HungerEstimates!D:D,CAFB_HungerEstimates!D:D,,0)</f>
        <v>24031704806</v>
      </c>
      <c r="B246">
        <f>_xlfn.XLOOKUP(Data[[#This Row],[STATEFP10]],CAFB_HungerEstimates!A:A,CAFB_HungerEstimates!A:A,,0)</f>
        <v>24</v>
      </c>
      <c r="C246">
        <f>_xlfn.XLOOKUP(Data[[#This Row],[F14_FI_RATE]],CAFB_HungerEstimates!AJ:AJ,CAFB_HungerEstimates!AJ:AJ,,0)</f>
        <v>12.6</v>
      </c>
      <c r="D246">
        <f>_xlfn.XLOOKUP(Data[[#This Row],[F14_DISTRIB]],CAFB_HungerEstimates!AL:AL,CAFB_HungerEstimates!AL:AL,,0)</f>
        <v>14937.97</v>
      </c>
      <c r="E246">
        <f>_xlfn.XLOOKUP(Data[[#This Row],[F14_LB_UNME]],CAFB_HungerEstimates!AK:AK,CAFB_HungerEstimates!AK:AK,,0)</f>
        <v>64997.694667000003</v>
      </c>
      <c r="F246">
        <f t="shared" si="12"/>
        <v>79935.664667000005</v>
      </c>
      <c r="G246" s="6">
        <f t="shared" si="13"/>
        <v>0.18687490824313957</v>
      </c>
      <c r="H246">
        <f>_xlfn.XLOOKUP(Data[[#This Row],[F15_FI_RATE]],CAFB_HungerEstimates!Y:Y,CAFB_HungerEstimates!Y:Y,,0)</f>
        <v>0.129</v>
      </c>
      <c r="I246">
        <f>_xlfn.XLOOKUP(Data[[#This Row],[F15_FI_POP]],CAFB_HungerEstimates!Z:Z,CAFB_HungerEstimates!Z:Z,,0)</f>
        <v>413.05799999999999</v>
      </c>
      <c r="J246">
        <f>_xlfn.XLOOKUP(Data[[#This Row],[F15_LB_NEED]],CAFB_HungerEstimates!AA:AA,CAFB_HungerEstimates!AA:AA,,0)</f>
        <v>86742.18</v>
      </c>
      <c r="K246">
        <f>_xlfn.XLOOKUP(Data[[#This Row],[F15_DISTRIB]],CAFB_HungerEstimates!AC:AC,CAFB_HungerEstimates!AC:AC,,0)</f>
        <v>6545.6325649999999</v>
      </c>
      <c r="L246">
        <f>_xlfn.XLOOKUP(Data[[#This Row],[F15_LB_UNME]],CAFB_HungerEstimates!AB:AB,CAFB_HungerEstimates!AB:AB,,0)</f>
        <v>80196.547435</v>
      </c>
      <c r="M246" s="6">
        <f t="shared" si="14"/>
        <v>7.5460780038039174E-2</v>
      </c>
      <c r="N246" s="8">
        <f t="shared" si="15"/>
        <v>194.15323619201178</v>
      </c>
      <c r="O246" s="2" t="str">
        <f>IFERROR(_xlfn.XLOOKUP(Data[[#This Row],[STATEFP10]],StateMap[Code],StateMap[State],,0),"UNK")</f>
        <v>MD</v>
      </c>
      <c r="P246" t="str">
        <f>IF(CalcsTable[[#This Row],[State (Label)]]="MD","Maryland",IF(CalcsTable[[#This Row],[State (Label)]]="DC","District of Columbia","Virginia"))</f>
        <v>Maryland</v>
      </c>
    </row>
    <row r="247" spans="1:16" x14ac:dyDescent="0.25">
      <c r="A247">
        <f>_xlfn.XLOOKUP(Data[[#This Row],[GEOID10]],CAFB_HungerEstimates!D:D,CAFB_HungerEstimates!D:D,,0)</f>
        <v>51059480503</v>
      </c>
      <c r="B247">
        <f>_xlfn.XLOOKUP(Data[[#This Row],[STATEFP10]],CAFB_HungerEstimates!A:A,CAFB_HungerEstimates!A:A,,0)</f>
        <v>51</v>
      </c>
      <c r="C247">
        <f>_xlfn.XLOOKUP(Data[[#This Row],[F14_FI_RATE]],CAFB_HungerEstimates!AJ:AJ,CAFB_HungerEstimates!AJ:AJ,,0)</f>
        <v>2.4</v>
      </c>
      <c r="D247">
        <f>_xlfn.XLOOKUP(Data[[#This Row],[F14_DISTRIB]],CAFB_HungerEstimates!AL:AL,CAFB_HungerEstimates!AL:AL,,0)</f>
        <v>3089.1</v>
      </c>
      <c r="E247">
        <f>_xlfn.XLOOKUP(Data[[#This Row],[F14_LB_UNME]],CAFB_HungerEstimates!AK:AK,CAFB_HungerEstimates!AK:AK,,0)</f>
        <v>15246.425035</v>
      </c>
      <c r="F247">
        <f t="shared" si="12"/>
        <v>18335.525034999999</v>
      </c>
      <c r="G247" s="6">
        <f t="shared" si="13"/>
        <v>0.1684762227480987</v>
      </c>
      <c r="H247">
        <f>_xlfn.XLOOKUP(Data[[#This Row],[F15_FI_RATE]],CAFB_HungerEstimates!Y:Y,CAFB_HungerEstimates!Y:Y,,0)</f>
        <v>7.0000000000000001E-3</v>
      </c>
      <c r="I247">
        <f>_xlfn.XLOOKUP(Data[[#This Row],[F15_FI_POP]],CAFB_HungerEstimates!Z:Z,CAFB_HungerEstimates!Z:Z,,0)</f>
        <v>24.416</v>
      </c>
      <c r="J247">
        <f>_xlfn.XLOOKUP(Data[[#This Row],[F15_LB_NEED]],CAFB_HungerEstimates!AA:AA,CAFB_HungerEstimates!AA:AA,,0)</f>
        <v>5127.3599999999997</v>
      </c>
      <c r="K247">
        <f>_xlfn.XLOOKUP(Data[[#This Row],[F15_DISTRIB]],CAFB_HungerEstimates!AC:AC,CAFB_HungerEstimates!AC:AC,,0)</f>
        <v>1906.4374419999999</v>
      </c>
      <c r="L247">
        <f>_xlfn.XLOOKUP(Data[[#This Row],[F15_LB_UNME]],CAFB_HungerEstimates!AB:AB,CAFB_HungerEstimates!AB:AB,,0)</f>
        <v>3220.9225580000002</v>
      </c>
      <c r="M247" s="6">
        <f t="shared" si="14"/>
        <v>0.37181657656181738</v>
      </c>
      <c r="N247" s="8">
        <f t="shared" si="15"/>
        <v>131.91851892201836</v>
      </c>
      <c r="O247" s="2" t="str">
        <f>IFERROR(_xlfn.XLOOKUP(Data[[#This Row],[STATEFP10]],StateMap[Code],StateMap[State],,0),"UNK")</f>
        <v>VA</v>
      </c>
      <c r="P247" t="str">
        <f>IF(CalcsTable[[#This Row],[State (Label)]]="MD","Maryland",IF(CalcsTable[[#This Row],[State (Label)]]="DC","District of Columbia","Virginia"))</f>
        <v>Virginia</v>
      </c>
    </row>
    <row r="248" spans="1:16" x14ac:dyDescent="0.25">
      <c r="A248">
        <f>_xlfn.XLOOKUP(Data[[#This Row],[GEOID10]],CAFB_HungerEstimates!D:D,CAFB_HungerEstimates!D:D,,0)</f>
        <v>24031705200</v>
      </c>
      <c r="B248">
        <f>_xlfn.XLOOKUP(Data[[#This Row],[STATEFP10]],CAFB_HungerEstimates!A:A,CAFB_HungerEstimates!A:A,,0)</f>
        <v>24</v>
      </c>
      <c r="C248">
        <f>_xlfn.XLOOKUP(Data[[#This Row],[F14_FI_RATE]],CAFB_HungerEstimates!AJ:AJ,CAFB_HungerEstimates!AJ:AJ,,0)</f>
        <v>0</v>
      </c>
      <c r="D248">
        <f>_xlfn.XLOOKUP(Data[[#This Row],[F14_DISTRIB]],CAFB_HungerEstimates!AL:AL,CAFB_HungerEstimates!AL:AL,,0)</f>
        <v>0</v>
      </c>
      <c r="E248">
        <f>_xlfn.XLOOKUP(Data[[#This Row],[F14_LB_UNME]],CAFB_HungerEstimates!AK:AK,CAFB_HungerEstimates!AK:AK,,0)</f>
        <v>0</v>
      </c>
      <c r="F248">
        <f t="shared" si="12"/>
        <v>0</v>
      </c>
      <c r="G248" s="6">
        <f t="shared" si="13"/>
        <v>0</v>
      </c>
      <c r="H248">
        <f>_xlfn.XLOOKUP(Data[[#This Row],[F15_FI_RATE]],CAFB_HungerEstimates!Y:Y,CAFB_HungerEstimates!Y:Y,,0)</f>
        <v>0</v>
      </c>
      <c r="I248">
        <f>_xlfn.XLOOKUP(Data[[#This Row],[F15_FI_POP]],CAFB_HungerEstimates!Z:Z,CAFB_HungerEstimates!Z:Z,,0)</f>
        <v>0</v>
      </c>
      <c r="J248">
        <f>_xlfn.XLOOKUP(Data[[#This Row],[F15_LB_NEED]],CAFB_HungerEstimates!AA:AA,CAFB_HungerEstimates!AA:AA,,0)</f>
        <v>0</v>
      </c>
      <c r="K248">
        <f>_xlfn.XLOOKUP(Data[[#This Row],[F15_DISTRIB]],CAFB_HungerEstimates!AC:AC,CAFB_HungerEstimates!AC:AC,,0)</f>
        <v>0</v>
      </c>
      <c r="L248">
        <f>_xlfn.XLOOKUP(Data[[#This Row],[F15_LB_UNME]],CAFB_HungerEstimates!AB:AB,CAFB_HungerEstimates!AB:AB,,0)</f>
        <v>0</v>
      </c>
      <c r="M248" s="6">
        <f t="shared" si="14"/>
        <v>0</v>
      </c>
      <c r="N248" s="8">
        <f t="shared" si="15"/>
        <v>0</v>
      </c>
      <c r="O248" s="2" t="str">
        <f>IFERROR(_xlfn.XLOOKUP(Data[[#This Row],[STATEFP10]],StateMap[Code],StateMap[State],,0),"UNK")</f>
        <v>MD</v>
      </c>
      <c r="P248" t="str">
        <f>IF(CalcsTable[[#This Row],[State (Label)]]="MD","Maryland",IF(CalcsTable[[#This Row],[State (Label)]]="DC","District of Columbia","Virginia"))</f>
        <v>Maryland</v>
      </c>
    </row>
    <row r="249" spans="1:16" x14ac:dyDescent="0.25">
      <c r="A249">
        <f>_xlfn.XLOOKUP(Data[[#This Row],[GEOID10]],CAFB_HungerEstimates!D:D,CAFB_HungerEstimates!D:D,,0)</f>
        <v>51059480504</v>
      </c>
      <c r="B249">
        <f>_xlfn.XLOOKUP(Data[[#This Row],[STATEFP10]],CAFB_HungerEstimates!A:A,CAFB_HungerEstimates!A:A,,0)</f>
        <v>51</v>
      </c>
      <c r="C249">
        <f>_xlfn.XLOOKUP(Data[[#This Row],[F14_FI_RATE]],CAFB_HungerEstimates!AJ:AJ,CAFB_HungerEstimates!AJ:AJ,,0)</f>
        <v>3.4</v>
      </c>
      <c r="D249">
        <f>_xlfn.XLOOKUP(Data[[#This Row],[F14_DISTRIB]],CAFB_HungerEstimates!AL:AL,CAFB_HungerEstimates!AL:AL,,0)</f>
        <v>2371.25</v>
      </c>
      <c r="E249">
        <f>_xlfn.XLOOKUP(Data[[#This Row],[F14_LB_UNME]],CAFB_HungerEstimates!AK:AK,CAFB_HungerEstimates!AK:AK,,0)</f>
        <v>12479.949494</v>
      </c>
      <c r="F249">
        <f t="shared" si="12"/>
        <v>14851.199494</v>
      </c>
      <c r="G249" s="6">
        <f t="shared" si="13"/>
        <v>0.15966723771760008</v>
      </c>
      <c r="H249">
        <f>_xlfn.XLOOKUP(Data[[#This Row],[F15_FI_RATE]],CAFB_HungerEstimates!Y:Y,CAFB_HungerEstimates!Y:Y,,0)</f>
        <v>2.1999999999999999E-2</v>
      </c>
      <c r="I249">
        <f>_xlfn.XLOOKUP(Data[[#This Row],[F15_FI_POP]],CAFB_HungerEstimates!Z:Z,CAFB_HungerEstimates!Z:Z,,0)</f>
        <v>46.53</v>
      </c>
      <c r="J249">
        <f>_xlfn.XLOOKUP(Data[[#This Row],[F15_LB_NEED]],CAFB_HungerEstimates!AA:AA,CAFB_HungerEstimates!AA:AA,,0)</f>
        <v>9771.2999999999993</v>
      </c>
      <c r="K249">
        <f>_xlfn.XLOOKUP(Data[[#This Row],[F15_DISTRIB]],CAFB_HungerEstimates!AC:AC,CAFB_HungerEstimates!AC:AC,,0)</f>
        <v>3304.912292</v>
      </c>
      <c r="L249">
        <f>_xlfn.XLOOKUP(Data[[#This Row],[F15_LB_UNME]],CAFB_HungerEstimates!AB:AB,CAFB_HungerEstimates!AB:AB,,0)</f>
        <v>6466.3877080000002</v>
      </c>
      <c r="M249" s="6">
        <f t="shared" si="14"/>
        <v>0.33822646853540472</v>
      </c>
      <c r="N249" s="8">
        <f t="shared" si="15"/>
        <v>138.972441607565</v>
      </c>
      <c r="O249" s="2" t="str">
        <f>IFERROR(_xlfn.XLOOKUP(Data[[#This Row],[STATEFP10]],StateMap[Code],StateMap[State],,0),"UNK")</f>
        <v>VA</v>
      </c>
      <c r="P249" t="str">
        <f>IF(CalcsTable[[#This Row],[State (Label)]]="MD","Maryland",IF(CalcsTable[[#This Row],[State (Label)]]="DC","District of Columbia","Virginia"))</f>
        <v>Virginia</v>
      </c>
    </row>
    <row r="250" spans="1:16" x14ac:dyDescent="0.25">
      <c r="A250">
        <f>_xlfn.XLOOKUP(Data[[#This Row],[GEOID10]],CAFB_HungerEstimates!D:D,CAFB_HungerEstimates!D:D,,0)</f>
        <v>24031704700</v>
      </c>
      <c r="B250">
        <f>_xlfn.XLOOKUP(Data[[#This Row],[STATEFP10]],CAFB_HungerEstimates!A:A,CAFB_HungerEstimates!A:A,,0)</f>
        <v>24</v>
      </c>
      <c r="C250">
        <f>_xlfn.XLOOKUP(Data[[#This Row],[F14_FI_RATE]],CAFB_HungerEstimates!AJ:AJ,CAFB_HungerEstimates!AJ:AJ,,0)</f>
        <v>0</v>
      </c>
      <c r="D250">
        <f>_xlfn.XLOOKUP(Data[[#This Row],[F14_DISTRIB]],CAFB_HungerEstimates!AL:AL,CAFB_HungerEstimates!AL:AL,,0)</f>
        <v>0</v>
      </c>
      <c r="E250">
        <f>_xlfn.XLOOKUP(Data[[#This Row],[F14_LB_UNME]],CAFB_HungerEstimates!AK:AK,CAFB_HungerEstimates!AK:AK,,0)</f>
        <v>0</v>
      </c>
      <c r="F250">
        <f t="shared" si="12"/>
        <v>0</v>
      </c>
      <c r="G250" s="6">
        <f t="shared" si="13"/>
        <v>0</v>
      </c>
      <c r="H250">
        <f>_xlfn.XLOOKUP(Data[[#This Row],[F15_FI_RATE]],CAFB_HungerEstimates!Y:Y,CAFB_HungerEstimates!Y:Y,,0)</f>
        <v>0</v>
      </c>
      <c r="I250">
        <f>_xlfn.XLOOKUP(Data[[#This Row],[F15_FI_POP]],CAFB_HungerEstimates!Z:Z,CAFB_HungerEstimates!Z:Z,,0)</f>
        <v>0</v>
      </c>
      <c r="J250">
        <f>_xlfn.XLOOKUP(Data[[#This Row],[F15_LB_NEED]],CAFB_HungerEstimates!AA:AA,CAFB_HungerEstimates!AA:AA,,0)</f>
        <v>0</v>
      </c>
      <c r="K250">
        <f>_xlfn.XLOOKUP(Data[[#This Row],[F15_DISTRIB]],CAFB_HungerEstimates!AC:AC,CAFB_HungerEstimates!AC:AC,,0)</f>
        <v>0</v>
      </c>
      <c r="L250">
        <f>_xlfn.XLOOKUP(Data[[#This Row],[F15_LB_UNME]],CAFB_HungerEstimates!AB:AB,CAFB_HungerEstimates!AB:AB,,0)</f>
        <v>0</v>
      </c>
      <c r="M250" s="6">
        <f t="shared" si="14"/>
        <v>0</v>
      </c>
      <c r="N250" s="8">
        <f t="shared" si="15"/>
        <v>0</v>
      </c>
      <c r="O250" s="2" t="str">
        <f>IFERROR(_xlfn.XLOOKUP(Data[[#This Row],[STATEFP10]],StateMap[Code],StateMap[State],,0),"UNK")</f>
        <v>MD</v>
      </c>
      <c r="P250" t="str">
        <f>IF(CalcsTable[[#This Row],[State (Label)]]="MD","Maryland",IF(CalcsTable[[#This Row],[State (Label)]]="DC","District of Columbia","Virginia"))</f>
        <v>Maryland</v>
      </c>
    </row>
    <row r="251" spans="1:16" x14ac:dyDescent="0.25">
      <c r="A251">
        <f>_xlfn.XLOOKUP(Data[[#This Row],[GEOID10]],CAFB_HungerEstimates!D:D,CAFB_HungerEstimates!D:D,,0)</f>
        <v>24031701703</v>
      </c>
      <c r="B251">
        <f>_xlfn.XLOOKUP(Data[[#This Row],[STATEFP10]],CAFB_HungerEstimates!A:A,CAFB_HungerEstimates!A:A,,0)</f>
        <v>24</v>
      </c>
      <c r="C251">
        <f>_xlfn.XLOOKUP(Data[[#This Row],[F14_FI_RATE]],CAFB_HungerEstimates!AJ:AJ,CAFB_HungerEstimates!AJ:AJ,,0)</f>
        <v>11.2</v>
      </c>
      <c r="D251">
        <f>_xlfn.XLOOKUP(Data[[#This Row],[F14_DISTRIB]],CAFB_HungerEstimates!AL:AL,CAFB_HungerEstimates!AL:AL,,0)</f>
        <v>32813.85</v>
      </c>
      <c r="E251">
        <f>_xlfn.XLOOKUP(Data[[#This Row],[F14_LB_UNME]],CAFB_HungerEstimates!AK:AK,CAFB_HungerEstimates!AK:AK,,0)</f>
        <v>54751.110639999999</v>
      </c>
      <c r="F251">
        <f t="shared" si="12"/>
        <v>87564.960640000005</v>
      </c>
      <c r="G251" s="6">
        <f t="shared" si="13"/>
        <v>0.37473722091768413</v>
      </c>
      <c r="H251">
        <f>_xlfn.XLOOKUP(Data[[#This Row],[F15_FI_RATE]],CAFB_HungerEstimates!Y:Y,CAFB_HungerEstimates!Y:Y,,0)</f>
        <v>0.114</v>
      </c>
      <c r="I251">
        <f>_xlfn.XLOOKUP(Data[[#This Row],[F15_FI_POP]],CAFB_HungerEstimates!Z:Z,CAFB_HungerEstimates!Z:Z,,0)</f>
        <v>407.09399999999999</v>
      </c>
      <c r="J251">
        <f>_xlfn.XLOOKUP(Data[[#This Row],[F15_LB_NEED]],CAFB_HungerEstimates!AA:AA,CAFB_HungerEstimates!AA:AA,,0)</f>
        <v>85489.74</v>
      </c>
      <c r="K251">
        <f>_xlfn.XLOOKUP(Data[[#This Row],[F15_DISTRIB]],CAFB_HungerEstimates!AC:AC,CAFB_HungerEstimates!AC:AC,,0)</f>
        <v>44501.271145999999</v>
      </c>
      <c r="L251">
        <f>_xlfn.XLOOKUP(Data[[#This Row],[F15_LB_UNME]],CAFB_HungerEstimates!AB:AB,CAFB_HungerEstimates!AB:AB,,0)</f>
        <v>40988.468853999999</v>
      </c>
      <c r="M251" s="6">
        <f t="shared" si="14"/>
        <v>0.52054516888225411</v>
      </c>
      <c r="N251" s="8">
        <f t="shared" si="15"/>
        <v>100.68551453472662</v>
      </c>
      <c r="O251" s="2" t="str">
        <f>IFERROR(_xlfn.XLOOKUP(Data[[#This Row],[STATEFP10]],StateMap[Code],StateMap[State],,0),"UNK")</f>
        <v>MD</v>
      </c>
      <c r="P251" t="str">
        <f>IF(CalcsTable[[#This Row],[State (Label)]]="MD","Maryland",IF(CalcsTable[[#This Row],[State (Label)]]="DC","District of Columbia","Virginia"))</f>
        <v>Maryland</v>
      </c>
    </row>
    <row r="252" spans="1:16" x14ac:dyDescent="0.25">
      <c r="A252">
        <f>_xlfn.XLOOKUP(Data[[#This Row],[GEOID10]],CAFB_HungerEstimates!D:D,CAFB_HungerEstimates!D:D,,0)</f>
        <v>24033805602</v>
      </c>
      <c r="B252">
        <f>_xlfn.XLOOKUP(Data[[#This Row],[STATEFP10]],CAFB_HungerEstimates!A:A,CAFB_HungerEstimates!A:A,,0)</f>
        <v>24</v>
      </c>
      <c r="C252">
        <f>_xlfn.XLOOKUP(Data[[#This Row],[F14_FI_RATE]],CAFB_HungerEstimates!AJ:AJ,CAFB_HungerEstimates!AJ:AJ,,0)</f>
        <v>13.3</v>
      </c>
      <c r="D252">
        <f>_xlfn.XLOOKUP(Data[[#This Row],[F14_DISTRIB]],CAFB_HungerEstimates!AL:AL,CAFB_HungerEstimates!AL:AL,,0)</f>
        <v>81873.38</v>
      </c>
      <c r="E252">
        <f>_xlfn.XLOOKUP(Data[[#This Row],[F14_LB_UNME]],CAFB_HungerEstimates!AK:AK,CAFB_HungerEstimates!AK:AK,,0)</f>
        <v>77662.778928</v>
      </c>
      <c r="F252">
        <f t="shared" si="12"/>
        <v>159536.15892800002</v>
      </c>
      <c r="G252" s="6">
        <f t="shared" si="13"/>
        <v>0.51319638475782869</v>
      </c>
      <c r="H252">
        <f>_xlfn.XLOOKUP(Data[[#This Row],[F15_FI_RATE]],CAFB_HungerEstimates!Y:Y,CAFB_HungerEstimates!Y:Y,,0)</f>
        <v>7.0999999999999994E-2</v>
      </c>
      <c r="I252">
        <f>_xlfn.XLOOKUP(Data[[#This Row],[F15_FI_POP]],CAFB_HungerEstimates!Z:Z,CAFB_HungerEstimates!Z:Z,,0)</f>
        <v>415.56299999999999</v>
      </c>
      <c r="J252">
        <f>_xlfn.XLOOKUP(Data[[#This Row],[F15_LB_NEED]],CAFB_HungerEstimates!AA:AA,CAFB_HungerEstimates!AA:AA,,0)</f>
        <v>87268.23</v>
      </c>
      <c r="K252">
        <f>_xlfn.XLOOKUP(Data[[#This Row],[F15_DISTRIB]],CAFB_HungerEstimates!AC:AC,CAFB_HungerEstimates!AC:AC,,0)</f>
        <v>43156.872769000001</v>
      </c>
      <c r="L252">
        <f>_xlfn.XLOOKUP(Data[[#This Row],[F15_LB_UNME]],CAFB_HungerEstimates!AB:AB,CAFB_HungerEstimates!AB:AB,,0)</f>
        <v>44111.357231000002</v>
      </c>
      <c r="M252" s="6">
        <f t="shared" si="14"/>
        <v>0.4945313176284199</v>
      </c>
      <c r="N252" s="8">
        <f t="shared" si="15"/>
        <v>106.14842329803183</v>
      </c>
      <c r="O252" s="2" t="str">
        <f>IFERROR(_xlfn.XLOOKUP(Data[[#This Row],[STATEFP10]],StateMap[Code],StateMap[State],,0),"UNK")</f>
        <v>MD</v>
      </c>
      <c r="P252" t="str">
        <f>IF(CalcsTable[[#This Row],[State (Label)]]="MD","Maryland",IF(CalcsTable[[#This Row],[State (Label)]]="DC","District of Columbia","Virginia"))</f>
        <v>Maryland</v>
      </c>
    </row>
    <row r="253" spans="1:16" x14ac:dyDescent="0.25">
      <c r="A253">
        <f>_xlfn.XLOOKUP(Data[[#This Row],[GEOID10]],CAFB_HungerEstimates!D:D,CAFB_HungerEstimates!D:D,,0)</f>
        <v>24033800412</v>
      </c>
      <c r="B253">
        <f>_xlfn.XLOOKUP(Data[[#This Row],[STATEFP10]],CAFB_HungerEstimates!A:A,CAFB_HungerEstimates!A:A,,0)</f>
        <v>24</v>
      </c>
      <c r="C253">
        <f>_xlfn.XLOOKUP(Data[[#This Row],[F14_FI_RATE]],CAFB_HungerEstimates!AJ:AJ,CAFB_HungerEstimates!AJ:AJ,,0)</f>
        <v>17.8</v>
      </c>
      <c r="D253">
        <f>_xlfn.XLOOKUP(Data[[#This Row],[F14_DISTRIB]],CAFB_HungerEstimates!AL:AL,CAFB_HungerEstimates!AL:AL,,0)</f>
        <v>22858.97</v>
      </c>
      <c r="E253">
        <f>_xlfn.XLOOKUP(Data[[#This Row],[F14_LB_UNME]],CAFB_HungerEstimates!AK:AK,CAFB_HungerEstimates!AK:AK,,0)</f>
        <v>97205.591895999998</v>
      </c>
      <c r="F253">
        <f t="shared" si="12"/>
        <v>120064.561896</v>
      </c>
      <c r="G253" s="6">
        <f t="shared" si="13"/>
        <v>0.19038898438492163</v>
      </c>
      <c r="H253">
        <f>_xlfn.XLOOKUP(Data[[#This Row],[F15_FI_RATE]],CAFB_HungerEstimates!Y:Y,CAFB_HungerEstimates!Y:Y,,0)</f>
        <v>0.19900000000000001</v>
      </c>
      <c r="I253">
        <f>_xlfn.XLOOKUP(Data[[#This Row],[F15_FI_POP]],CAFB_HungerEstimates!Z:Z,CAFB_HungerEstimates!Z:Z,,0)</f>
        <v>619.46391600000004</v>
      </c>
      <c r="J253">
        <f>_xlfn.XLOOKUP(Data[[#This Row],[F15_LB_NEED]],CAFB_HungerEstimates!AA:AA,CAFB_HungerEstimates!AA:AA,,0)</f>
        <v>130087.42236</v>
      </c>
      <c r="K253">
        <f>_xlfn.XLOOKUP(Data[[#This Row],[F15_DISTRIB]],CAFB_HungerEstimates!AC:AC,CAFB_HungerEstimates!AC:AC,,0)</f>
        <v>34610.910413999998</v>
      </c>
      <c r="L253">
        <f>_xlfn.XLOOKUP(Data[[#This Row],[F15_LB_UNME]],CAFB_HungerEstimates!AB:AB,CAFB_HungerEstimates!AB:AB,,0)</f>
        <v>95476.511945999999</v>
      </c>
      <c r="M253" s="6">
        <f t="shared" si="14"/>
        <v>0.26605885323962231</v>
      </c>
      <c r="N253" s="8">
        <f t="shared" si="15"/>
        <v>154.1276408196793</v>
      </c>
      <c r="O253" s="2" t="str">
        <f>IFERROR(_xlfn.XLOOKUP(Data[[#This Row],[STATEFP10]],StateMap[Code],StateMap[State],,0),"UNK")</f>
        <v>MD</v>
      </c>
      <c r="P253" t="str">
        <f>IF(CalcsTable[[#This Row],[State (Label)]]="MD","Maryland",IF(CalcsTable[[#This Row],[State (Label)]]="DC","District of Columbia","Virginia"))</f>
        <v>Maryland</v>
      </c>
    </row>
    <row r="254" spans="1:16" x14ac:dyDescent="0.25">
      <c r="A254">
        <f>_xlfn.XLOOKUP(Data[[#This Row],[GEOID10]],CAFB_HungerEstimates!D:D,CAFB_HungerEstimates!D:D,,0)</f>
        <v>24033806711</v>
      </c>
      <c r="B254">
        <f>_xlfn.XLOOKUP(Data[[#This Row],[STATEFP10]],CAFB_HungerEstimates!A:A,CAFB_HungerEstimates!A:A,,0)</f>
        <v>24</v>
      </c>
      <c r="C254">
        <f>_xlfn.XLOOKUP(Data[[#This Row],[F14_FI_RATE]],CAFB_HungerEstimates!AJ:AJ,CAFB_HungerEstimates!AJ:AJ,,0)</f>
        <v>16.7</v>
      </c>
      <c r="D254">
        <f>_xlfn.XLOOKUP(Data[[#This Row],[F14_DISTRIB]],CAFB_HungerEstimates!AL:AL,CAFB_HungerEstimates!AL:AL,,0)</f>
        <v>49281.84</v>
      </c>
      <c r="E254">
        <f>_xlfn.XLOOKUP(Data[[#This Row],[F14_LB_UNME]],CAFB_HungerEstimates!AK:AK,CAFB_HungerEstimates!AK:AK,,0)</f>
        <v>116739.53688699999</v>
      </c>
      <c r="F254">
        <f t="shared" si="12"/>
        <v>166021.37688699999</v>
      </c>
      <c r="G254" s="6">
        <f t="shared" si="13"/>
        <v>0.29684032817980394</v>
      </c>
      <c r="H254">
        <f>_xlfn.XLOOKUP(Data[[#This Row],[F15_FI_RATE]],CAFB_HungerEstimates!Y:Y,CAFB_HungerEstimates!Y:Y,,0)</f>
        <v>0.185</v>
      </c>
      <c r="I254">
        <f>_xlfn.XLOOKUP(Data[[#This Row],[F15_FI_POP]],CAFB_HungerEstimates!Z:Z,CAFB_HungerEstimates!Z:Z,,0)</f>
        <v>871.16499999999996</v>
      </c>
      <c r="J254">
        <f>_xlfn.XLOOKUP(Data[[#This Row],[F15_LB_NEED]],CAFB_HungerEstimates!AA:AA,CAFB_HungerEstimates!AA:AA,,0)</f>
        <v>182944.65</v>
      </c>
      <c r="K254">
        <f>_xlfn.XLOOKUP(Data[[#This Row],[F15_DISTRIB]],CAFB_HungerEstimates!AC:AC,CAFB_HungerEstimates!AC:AC,,0)</f>
        <v>51824.581108999999</v>
      </c>
      <c r="L254">
        <f>_xlfn.XLOOKUP(Data[[#This Row],[F15_LB_UNME]],CAFB_HungerEstimates!AB:AB,CAFB_HungerEstimates!AB:AB,,0)</f>
        <v>131120.068891</v>
      </c>
      <c r="M254" s="6">
        <f t="shared" si="14"/>
        <v>0.28328011291393324</v>
      </c>
      <c r="N254" s="8">
        <f t="shared" si="15"/>
        <v>150.51117628807401</v>
      </c>
      <c r="O254" s="2" t="str">
        <f>IFERROR(_xlfn.XLOOKUP(Data[[#This Row],[STATEFP10]],StateMap[Code],StateMap[State],,0),"UNK")</f>
        <v>MD</v>
      </c>
      <c r="P254" t="str">
        <f>IF(CalcsTable[[#This Row],[State (Label)]]="MD","Maryland",IF(CalcsTable[[#This Row],[State (Label)]]="DC","District of Columbia","Virginia"))</f>
        <v>Maryland</v>
      </c>
    </row>
    <row r="255" spans="1:16" x14ac:dyDescent="0.25">
      <c r="A255">
        <f>_xlfn.XLOOKUP(Data[[#This Row],[GEOID10]],CAFB_HungerEstimates!D:D,CAFB_HungerEstimates!D:D,,0)</f>
        <v>24031705903</v>
      </c>
      <c r="B255">
        <f>_xlfn.XLOOKUP(Data[[#This Row],[STATEFP10]],CAFB_HungerEstimates!A:A,CAFB_HungerEstimates!A:A,,0)</f>
        <v>24</v>
      </c>
      <c r="C255">
        <f>_xlfn.XLOOKUP(Data[[#This Row],[F14_FI_RATE]],CAFB_HungerEstimates!AJ:AJ,CAFB_HungerEstimates!AJ:AJ,,0)</f>
        <v>0.6</v>
      </c>
      <c r="D255">
        <f>_xlfn.XLOOKUP(Data[[#This Row],[F14_DISTRIB]],CAFB_HungerEstimates!AL:AL,CAFB_HungerEstimates!AL:AL,,0)</f>
        <v>781.39</v>
      </c>
      <c r="E255">
        <f>_xlfn.XLOOKUP(Data[[#This Row],[F14_LB_UNME]],CAFB_HungerEstimates!AK:AK,CAFB_HungerEstimates!AK:AK,,0)</f>
        <v>4964.2071340000002</v>
      </c>
      <c r="F255">
        <f t="shared" si="12"/>
        <v>5745.5971340000006</v>
      </c>
      <c r="G255" s="6">
        <f t="shared" si="13"/>
        <v>0.13599804890183934</v>
      </c>
      <c r="H255">
        <f>_xlfn.XLOOKUP(Data[[#This Row],[F15_FI_RATE]],CAFB_HungerEstimates!Y:Y,CAFB_HungerEstimates!Y:Y,,0)</f>
        <v>0</v>
      </c>
      <c r="I255">
        <f>_xlfn.XLOOKUP(Data[[#This Row],[F15_FI_POP]],CAFB_HungerEstimates!Z:Z,CAFB_HungerEstimates!Z:Z,,0)</f>
        <v>0</v>
      </c>
      <c r="J255">
        <f>_xlfn.XLOOKUP(Data[[#This Row],[F15_LB_NEED]],CAFB_HungerEstimates!AA:AA,CAFB_HungerEstimates!AA:AA,,0)</f>
        <v>0</v>
      </c>
      <c r="K255">
        <f>_xlfn.XLOOKUP(Data[[#This Row],[F15_DISTRIB]],CAFB_HungerEstimates!AC:AC,CAFB_HungerEstimates!AC:AC,,0)</f>
        <v>0</v>
      </c>
      <c r="L255">
        <f>_xlfn.XLOOKUP(Data[[#This Row],[F15_LB_UNME]],CAFB_HungerEstimates!AB:AB,CAFB_HungerEstimates!AB:AB,,0)</f>
        <v>0</v>
      </c>
      <c r="M255" s="6">
        <f t="shared" si="14"/>
        <v>0</v>
      </c>
      <c r="N255" s="8">
        <f t="shared" si="15"/>
        <v>0</v>
      </c>
      <c r="O255" s="2" t="str">
        <f>IFERROR(_xlfn.XLOOKUP(Data[[#This Row],[STATEFP10]],StateMap[Code],StateMap[State],,0),"UNK")</f>
        <v>MD</v>
      </c>
      <c r="P255" t="str">
        <f>IF(CalcsTable[[#This Row],[State (Label)]]="MD","Maryland",IF(CalcsTable[[#This Row],[State (Label)]]="DC","District of Columbia","Virginia"))</f>
        <v>Maryland</v>
      </c>
    </row>
    <row r="256" spans="1:16" x14ac:dyDescent="0.25">
      <c r="A256">
        <f>_xlfn.XLOOKUP(Data[[#This Row],[GEOID10]],CAFB_HungerEstimates!D:D,CAFB_HungerEstimates!D:D,,0)</f>
        <v>24031705902</v>
      </c>
      <c r="B256">
        <f>_xlfn.XLOOKUP(Data[[#This Row],[STATEFP10]],CAFB_HungerEstimates!A:A,CAFB_HungerEstimates!A:A,,0)</f>
        <v>24</v>
      </c>
      <c r="C256">
        <f>_xlfn.XLOOKUP(Data[[#This Row],[F14_FI_RATE]],CAFB_HungerEstimates!AJ:AJ,CAFB_HungerEstimates!AJ:AJ,,0)</f>
        <v>2.9</v>
      </c>
      <c r="D256">
        <f>_xlfn.XLOOKUP(Data[[#This Row],[F14_DISTRIB]],CAFB_HungerEstimates!AL:AL,CAFB_HungerEstimates!AL:AL,,0)</f>
        <v>1268.71</v>
      </c>
      <c r="E256">
        <f>_xlfn.XLOOKUP(Data[[#This Row],[F14_LB_UNME]],CAFB_HungerEstimates!AK:AK,CAFB_HungerEstimates!AK:AK,,0)</f>
        <v>24814.761415000001</v>
      </c>
      <c r="F256">
        <f t="shared" si="12"/>
        <v>26083.471415</v>
      </c>
      <c r="G256" s="6">
        <f t="shared" si="13"/>
        <v>4.864038148198304E-2</v>
      </c>
      <c r="H256">
        <f>_xlfn.XLOOKUP(Data[[#This Row],[F15_FI_RATE]],CAFB_HungerEstimates!Y:Y,CAFB_HungerEstimates!Y:Y,,0)</f>
        <v>2.8000000000000001E-2</v>
      </c>
      <c r="I256">
        <f>_xlfn.XLOOKUP(Data[[#This Row],[F15_FI_POP]],CAFB_HungerEstimates!Z:Z,CAFB_HungerEstimates!Z:Z,,0)</f>
        <v>120.856736</v>
      </c>
      <c r="J256">
        <f>_xlfn.XLOOKUP(Data[[#This Row],[F15_LB_NEED]],CAFB_HungerEstimates!AA:AA,CAFB_HungerEstimates!AA:AA,,0)</f>
        <v>25379.914560000001</v>
      </c>
      <c r="K256">
        <f>_xlfn.XLOOKUP(Data[[#This Row],[F15_DISTRIB]],CAFB_HungerEstimates!AC:AC,CAFB_HungerEstimates!AC:AC,,0)</f>
        <v>532.99666500000001</v>
      </c>
      <c r="L256">
        <f>_xlfn.XLOOKUP(Data[[#This Row],[F15_LB_UNME]],CAFB_HungerEstimates!AB:AB,CAFB_HungerEstimates!AB:AB,,0)</f>
        <v>24846.917894999999</v>
      </c>
      <c r="M256" s="6">
        <f t="shared" si="14"/>
        <v>2.1000727316869264E-2</v>
      </c>
      <c r="N256" s="8">
        <f t="shared" si="15"/>
        <v>205.58984726345744</v>
      </c>
      <c r="O256" s="2" t="str">
        <f>IFERROR(_xlfn.XLOOKUP(Data[[#This Row],[STATEFP10]],StateMap[Code],StateMap[State],,0),"UNK")</f>
        <v>MD</v>
      </c>
      <c r="P256" t="str">
        <f>IF(CalcsTable[[#This Row],[State (Label)]]="MD","Maryland",IF(CalcsTable[[#This Row],[State (Label)]]="DC","District of Columbia","Virginia"))</f>
        <v>Maryland</v>
      </c>
    </row>
    <row r="257" spans="1:16" x14ac:dyDescent="0.25">
      <c r="A257">
        <f>_xlfn.XLOOKUP(Data[[#This Row],[GEOID10]],CAFB_HungerEstimates!D:D,CAFB_HungerEstimates!D:D,,0)</f>
        <v>24033800413</v>
      </c>
      <c r="B257">
        <f>_xlfn.XLOOKUP(Data[[#This Row],[STATEFP10]],CAFB_HungerEstimates!A:A,CAFB_HungerEstimates!A:A,,0)</f>
        <v>24</v>
      </c>
      <c r="C257">
        <f>_xlfn.XLOOKUP(Data[[#This Row],[F14_FI_RATE]],CAFB_HungerEstimates!AJ:AJ,CAFB_HungerEstimates!AJ:AJ,,0)</f>
        <v>16.8</v>
      </c>
      <c r="D257">
        <f>_xlfn.XLOOKUP(Data[[#This Row],[F14_DISTRIB]],CAFB_HungerEstimates!AL:AL,CAFB_HungerEstimates!AL:AL,,0)</f>
        <v>15829.84</v>
      </c>
      <c r="E257">
        <f>_xlfn.XLOOKUP(Data[[#This Row],[F14_LB_UNME]],CAFB_HungerEstimates!AK:AK,CAFB_HungerEstimates!AK:AK,,0)</f>
        <v>110684.24475</v>
      </c>
      <c r="F257">
        <f t="shared" si="12"/>
        <v>126514.08474999999</v>
      </c>
      <c r="G257" s="6">
        <f t="shared" si="13"/>
        <v>0.12512314365061239</v>
      </c>
      <c r="H257">
        <f>_xlfn.XLOOKUP(Data[[#This Row],[F15_FI_RATE]],CAFB_HungerEstimates!Y:Y,CAFB_HungerEstimates!Y:Y,,0)</f>
        <v>0.20200000000000001</v>
      </c>
      <c r="I257">
        <f>_xlfn.XLOOKUP(Data[[#This Row],[F15_FI_POP]],CAFB_HungerEstimates!Z:Z,CAFB_HungerEstimates!Z:Z,,0)</f>
        <v>792.25894800000003</v>
      </c>
      <c r="J257">
        <f>_xlfn.XLOOKUP(Data[[#This Row],[F15_LB_NEED]],CAFB_HungerEstimates!AA:AA,CAFB_HungerEstimates!AA:AA,,0)</f>
        <v>166374.37908000001</v>
      </c>
      <c r="K257">
        <f>_xlfn.XLOOKUP(Data[[#This Row],[F15_DISTRIB]],CAFB_HungerEstimates!AC:AC,CAFB_HungerEstimates!AC:AC,,0)</f>
        <v>26189.622496</v>
      </c>
      <c r="L257">
        <f>_xlfn.XLOOKUP(Data[[#This Row],[F15_LB_UNME]],CAFB_HungerEstimates!AB:AB,CAFB_HungerEstimates!AB:AB,,0)</f>
        <v>140184.75658399999</v>
      </c>
      <c r="M257" s="6">
        <f t="shared" si="14"/>
        <v>0.15741379556648499</v>
      </c>
      <c r="N257" s="8">
        <f t="shared" si="15"/>
        <v>176.94310293103811</v>
      </c>
      <c r="O257" s="2" t="str">
        <f>IFERROR(_xlfn.XLOOKUP(Data[[#This Row],[STATEFP10]],StateMap[Code],StateMap[State],,0),"UNK")</f>
        <v>MD</v>
      </c>
      <c r="P257" t="str">
        <f>IF(CalcsTable[[#This Row],[State (Label)]]="MD","Maryland",IF(CalcsTable[[#This Row],[State (Label)]]="DC","District of Columbia","Virginia"))</f>
        <v>Maryland</v>
      </c>
    </row>
    <row r="258" spans="1:16" x14ac:dyDescent="0.25">
      <c r="A258">
        <f>_xlfn.XLOOKUP(Data[[#This Row],[GEOID10]],CAFB_HungerEstimates!D:D,CAFB_HungerEstimates!D:D,,0)</f>
        <v>24033805801</v>
      </c>
      <c r="B258">
        <f>_xlfn.XLOOKUP(Data[[#This Row],[STATEFP10]],CAFB_HungerEstimates!A:A,CAFB_HungerEstimates!A:A,,0)</f>
        <v>24</v>
      </c>
      <c r="C258">
        <f>_xlfn.XLOOKUP(Data[[#This Row],[F14_FI_RATE]],CAFB_HungerEstimates!AJ:AJ,CAFB_HungerEstimates!AJ:AJ,,0)</f>
        <v>10.1</v>
      </c>
      <c r="D258">
        <f>_xlfn.XLOOKUP(Data[[#This Row],[F14_DISTRIB]],CAFB_HungerEstimates!AL:AL,CAFB_HungerEstimates!AL:AL,,0)</f>
        <v>53095.38</v>
      </c>
      <c r="E258">
        <f>_xlfn.XLOOKUP(Data[[#This Row],[F14_LB_UNME]],CAFB_HungerEstimates!AK:AK,CAFB_HungerEstimates!AK:AK,,0)</f>
        <v>43791.898544999996</v>
      </c>
      <c r="F258">
        <f t="shared" si="12"/>
        <v>96887.278544999994</v>
      </c>
      <c r="G258" s="6">
        <f t="shared" si="13"/>
        <v>0.54801188347280771</v>
      </c>
      <c r="H258">
        <f>_xlfn.XLOOKUP(Data[[#This Row],[F15_FI_RATE]],CAFB_HungerEstimates!Y:Y,CAFB_HungerEstimates!Y:Y,,0)</f>
        <v>8.7999999999999995E-2</v>
      </c>
      <c r="I258">
        <f>_xlfn.XLOOKUP(Data[[#This Row],[F15_FI_POP]],CAFB_HungerEstimates!Z:Z,CAFB_HungerEstimates!Z:Z,,0)</f>
        <v>404.27199999999999</v>
      </c>
      <c r="J258">
        <f>_xlfn.XLOOKUP(Data[[#This Row],[F15_LB_NEED]],CAFB_HungerEstimates!AA:AA,CAFB_HungerEstimates!AA:AA,,0)</f>
        <v>84897.12</v>
      </c>
      <c r="K258">
        <f>_xlfn.XLOOKUP(Data[[#This Row],[F15_DISTRIB]],CAFB_HungerEstimates!AC:AC,CAFB_HungerEstimates!AC:AC,,0)</f>
        <v>41901.780119000003</v>
      </c>
      <c r="L258">
        <f>_xlfn.XLOOKUP(Data[[#This Row],[F15_LB_UNME]],CAFB_HungerEstimates!AB:AB,CAFB_HungerEstimates!AB:AB,,0)</f>
        <v>42995.339881</v>
      </c>
      <c r="M258" s="6">
        <f t="shared" si="14"/>
        <v>0.49355950023981976</v>
      </c>
      <c r="N258" s="8">
        <f t="shared" si="15"/>
        <v>106.35250494963788</v>
      </c>
      <c r="O258" s="2" t="str">
        <f>IFERROR(_xlfn.XLOOKUP(Data[[#This Row],[STATEFP10]],StateMap[Code],StateMap[State],,0),"UNK")</f>
        <v>MD</v>
      </c>
      <c r="P258" t="str">
        <f>IF(CalcsTable[[#This Row],[State (Label)]]="MD","Maryland",IF(CalcsTable[[#This Row],[State (Label)]]="DC","District of Columbia","Virginia"))</f>
        <v>Maryland</v>
      </c>
    </row>
    <row r="259" spans="1:16" x14ac:dyDescent="0.25">
      <c r="A259">
        <f>_xlfn.XLOOKUP(Data[[#This Row],[GEOID10]],CAFB_HungerEstimates!D:D,CAFB_HungerEstimates!D:D,,0)</f>
        <v>24033800504</v>
      </c>
      <c r="B259">
        <f>_xlfn.XLOOKUP(Data[[#This Row],[STATEFP10]],CAFB_HungerEstimates!A:A,CAFB_HungerEstimates!A:A,,0)</f>
        <v>24</v>
      </c>
      <c r="C259">
        <f>_xlfn.XLOOKUP(Data[[#This Row],[F14_FI_RATE]],CAFB_HungerEstimates!AJ:AJ,CAFB_HungerEstimates!AJ:AJ,,0)</f>
        <v>4.7</v>
      </c>
      <c r="D259">
        <f>_xlfn.XLOOKUP(Data[[#This Row],[F14_DISTRIB]],CAFB_HungerEstimates!AL:AL,CAFB_HungerEstimates!AL:AL,,0)</f>
        <v>4125.5600000000004</v>
      </c>
      <c r="E259">
        <f>_xlfn.XLOOKUP(Data[[#This Row],[F14_LB_UNME]],CAFB_HungerEstimates!AK:AK,CAFB_HungerEstimates!AK:AK,,0)</f>
        <v>43595.891090999998</v>
      </c>
      <c r="F259">
        <f t="shared" ref="F259:F322" si="16">IFERROR(D259+E259,0)</f>
        <v>47721.451090999995</v>
      </c>
      <c r="G259" s="6">
        <f t="shared" ref="G259:G322" si="17">IFERROR(D259/F259,0)</f>
        <v>8.645084978939499E-2</v>
      </c>
      <c r="H259">
        <f>_xlfn.XLOOKUP(Data[[#This Row],[F15_FI_RATE]],CAFB_HungerEstimates!Y:Y,CAFB_HungerEstimates!Y:Y,,0)</f>
        <v>5.0999999999999997E-2</v>
      </c>
      <c r="I259">
        <f>_xlfn.XLOOKUP(Data[[#This Row],[F15_FI_POP]],CAFB_HungerEstimates!Z:Z,CAFB_HungerEstimates!Z:Z,,0)</f>
        <v>254.49025499999999</v>
      </c>
      <c r="J259">
        <f>_xlfn.XLOOKUP(Data[[#This Row],[F15_LB_NEED]],CAFB_HungerEstimates!AA:AA,CAFB_HungerEstimates!AA:AA,,0)</f>
        <v>53442.953549999998</v>
      </c>
      <c r="K259">
        <f>_xlfn.XLOOKUP(Data[[#This Row],[F15_DISTRIB]],CAFB_HungerEstimates!AC:AC,CAFB_HungerEstimates!AC:AC,,0)</f>
        <v>12035.075865999999</v>
      </c>
      <c r="L259">
        <f>_xlfn.XLOOKUP(Data[[#This Row],[F15_LB_UNME]],CAFB_HungerEstimates!AB:AB,CAFB_HungerEstimates!AB:AB,,0)</f>
        <v>41407.877683999999</v>
      </c>
      <c r="M259" s="6">
        <f t="shared" ref="M259:M322" si="18">IFERROR(K259/J259,0)</f>
        <v>0.22519481178637066</v>
      </c>
      <c r="N259" s="8">
        <f t="shared" ref="N259:N322" si="19">IFERROR(L259/I259,0)</f>
        <v>162.70908952486215</v>
      </c>
      <c r="O259" s="2" t="str">
        <f>IFERROR(_xlfn.XLOOKUP(Data[[#This Row],[STATEFP10]],StateMap[Code],StateMap[State],,0),"UNK")</f>
        <v>MD</v>
      </c>
      <c r="P259" t="str">
        <f>IF(CalcsTable[[#This Row],[State (Label)]]="MD","Maryland",IF(CalcsTable[[#This Row],[State (Label)]]="DC","District of Columbia","Virginia"))</f>
        <v>Maryland</v>
      </c>
    </row>
    <row r="260" spans="1:16" x14ac:dyDescent="0.25">
      <c r="A260">
        <f>_xlfn.XLOOKUP(Data[[#This Row],[GEOID10]],CAFB_HungerEstimates!D:D,CAFB_HungerEstimates!D:D,,0)</f>
        <v>51059480801</v>
      </c>
      <c r="B260">
        <f>_xlfn.XLOOKUP(Data[[#This Row],[STATEFP10]],CAFB_HungerEstimates!A:A,CAFB_HungerEstimates!A:A,,0)</f>
        <v>51</v>
      </c>
      <c r="C260">
        <f>_xlfn.XLOOKUP(Data[[#This Row],[F14_FI_RATE]],CAFB_HungerEstimates!AJ:AJ,CAFB_HungerEstimates!AJ:AJ,,0)</f>
        <v>4.5999999999999996</v>
      </c>
      <c r="D260">
        <f>_xlfn.XLOOKUP(Data[[#This Row],[F14_DISTRIB]],CAFB_HungerEstimates!AL:AL,CAFB_HungerEstimates!AL:AL,,0)</f>
        <v>8672.69</v>
      </c>
      <c r="E260">
        <f>_xlfn.XLOOKUP(Data[[#This Row],[F14_LB_UNME]],CAFB_HungerEstimates!AK:AK,CAFB_HungerEstimates!AK:AK,,0)</f>
        <v>40090.994662999998</v>
      </c>
      <c r="F260">
        <f t="shared" si="16"/>
        <v>48763.684663</v>
      </c>
      <c r="G260" s="6">
        <f t="shared" si="17"/>
        <v>0.17785140848022304</v>
      </c>
      <c r="H260">
        <f>_xlfn.XLOOKUP(Data[[#This Row],[F15_FI_RATE]],CAFB_HungerEstimates!Y:Y,CAFB_HungerEstimates!Y:Y,,0)</f>
        <v>3.5999999999999997E-2</v>
      </c>
      <c r="I260">
        <f>_xlfn.XLOOKUP(Data[[#This Row],[F15_FI_POP]],CAFB_HungerEstimates!Z:Z,CAFB_HungerEstimates!Z:Z,,0)</f>
        <v>188.352</v>
      </c>
      <c r="J260">
        <f>_xlfn.XLOOKUP(Data[[#This Row],[F15_LB_NEED]],CAFB_HungerEstimates!AA:AA,CAFB_HungerEstimates!AA:AA,,0)</f>
        <v>39553.919999999998</v>
      </c>
      <c r="K260">
        <f>_xlfn.XLOOKUP(Data[[#This Row],[F15_DISTRIB]],CAFB_HungerEstimates!AC:AC,CAFB_HungerEstimates!AC:AC,,0)</f>
        <v>14288.668062999999</v>
      </c>
      <c r="L260">
        <f>_xlfn.XLOOKUP(Data[[#This Row],[F15_LB_UNME]],CAFB_HungerEstimates!AB:AB,CAFB_HungerEstimates!AB:AB,,0)</f>
        <v>25265.251937000001</v>
      </c>
      <c r="M260" s="6">
        <f t="shared" si="18"/>
        <v>0.36124530926391113</v>
      </c>
      <c r="N260" s="8">
        <f t="shared" si="19"/>
        <v>134.13848505457867</v>
      </c>
      <c r="O260" s="2" t="str">
        <f>IFERROR(_xlfn.XLOOKUP(Data[[#This Row],[STATEFP10]],StateMap[Code],StateMap[State],,0),"UNK")</f>
        <v>VA</v>
      </c>
      <c r="P260" t="str">
        <f>IF(CalcsTable[[#This Row],[State (Label)]]="MD","Maryland",IF(CalcsTable[[#This Row],[State (Label)]]="DC","District of Columbia","Virginia"))</f>
        <v>Virginia</v>
      </c>
    </row>
    <row r="261" spans="1:16" x14ac:dyDescent="0.25">
      <c r="A261">
        <f>_xlfn.XLOOKUP(Data[[#This Row],[GEOID10]],CAFB_HungerEstimates!D:D,CAFB_HungerEstimates!D:D,,0)</f>
        <v>24031701800</v>
      </c>
      <c r="B261">
        <f>_xlfn.XLOOKUP(Data[[#This Row],[STATEFP10]],CAFB_HungerEstimates!A:A,CAFB_HungerEstimates!A:A,,0)</f>
        <v>24</v>
      </c>
      <c r="C261">
        <f>_xlfn.XLOOKUP(Data[[#This Row],[F14_FI_RATE]],CAFB_HungerEstimates!AJ:AJ,CAFB_HungerEstimates!AJ:AJ,,0)</f>
        <v>16.399999999999999</v>
      </c>
      <c r="D261">
        <f>_xlfn.XLOOKUP(Data[[#This Row],[F14_DISTRIB]],CAFB_HungerEstimates!AL:AL,CAFB_HungerEstimates!AL:AL,,0)</f>
        <v>35410.44</v>
      </c>
      <c r="E261">
        <f>_xlfn.XLOOKUP(Data[[#This Row],[F14_LB_UNME]],CAFB_HungerEstimates!AK:AK,CAFB_HungerEstimates!AK:AK,,0)</f>
        <v>124391.16194200001</v>
      </c>
      <c r="F261">
        <f t="shared" si="16"/>
        <v>159801.60194200001</v>
      </c>
      <c r="G261" s="6">
        <f t="shared" si="17"/>
        <v>0.22159001893392921</v>
      </c>
      <c r="H261">
        <f>_xlfn.XLOOKUP(Data[[#This Row],[F15_FI_RATE]],CAFB_HungerEstimates!Y:Y,CAFB_HungerEstimates!Y:Y,,0)</f>
        <v>0.16</v>
      </c>
      <c r="I261">
        <f>_xlfn.XLOOKUP(Data[[#This Row],[F15_FI_POP]],CAFB_HungerEstimates!Z:Z,CAFB_HungerEstimates!Z:Z,,0)</f>
        <v>821.62080000000003</v>
      </c>
      <c r="J261">
        <f>_xlfn.XLOOKUP(Data[[#This Row],[F15_LB_NEED]],CAFB_HungerEstimates!AA:AA,CAFB_HungerEstimates!AA:AA,,0)</f>
        <v>172540.36799999999</v>
      </c>
      <c r="K261">
        <f>_xlfn.XLOOKUP(Data[[#This Row],[F15_DISTRIB]],CAFB_HungerEstimates!AC:AC,CAFB_HungerEstimates!AC:AC,,0)</f>
        <v>74312.433879999997</v>
      </c>
      <c r="L261">
        <f>_xlfn.XLOOKUP(Data[[#This Row],[F15_LB_UNME]],CAFB_HungerEstimates!AB:AB,CAFB_HungerEstimates!AB:AB,,0)</f>
        <v>98227.934120000005</v>
      </c>
      <c r="M261" s="6">
        <f t="shared" si="18"/>
        <v>0.43069592780745664</v>
      </c>
      <c r="N261" s="8">
        <f t="shared" si="19"/>
        <v>119.55385516043411</v>
      </c>
      <c r="O261" s="2" t="str">
        <f>IFERROR(_xlfn.XLOOKUP(Data[[#This Row],[STATEFP10]],StateMap[Code],StateMap[State],,0),"UNK")</f>
        <v>MD</v>
      </c>
      <c r="P261" t="str">
        <f>IF(CalcsTable[[#This Row],[State (Label)]]="MD","Maryland",IF(CalcsTable[[#This Row],[State (Label)]]="DC","District of Columbia","Virginia"))</f>
        <v>Maryland</v>
      </c>
    </row>
    <row r="262" spans="1:16" x14ac:dyDescent="0.25">
      <c r="A262">
        <f>_xlfn.XLOOKUP(Data[[#This Row],[GEOID10]],CAFB_HungerEstimates!D:D,CAFB_HungerEstimates!D:D,,0)</f>
        <v>24031704805</v>
      </c>
      <c r="B262">
        <f>_xlfn.XLOOKUP(Data[[#This Row],[STATEFP10]],CAFB_HungerEstimates!A:A,CAFB_HungerEstimates!A:A,,0)</f>
        <v>24</v>
      </c>
      <c r="C262">
        <f>_xlfn.XLOOKUP(Data[[#This Row],[F14_FI_RATE]],CAFB_HungerEstimates!AJ:AJ,CAFB_HungerEstimates!AJ:AJ,,0)</f>
        <v>14.7</v>
      </c>
      <c r="D262">
        <f>_xlfn.XLOOKUP(Data[[#This Row],[F14_DISTRIB]],CAFB_HungerEstimates!AL:AL,CAFB_HungerEstimates!AL:AL,,0)</f>
        <v>13922.91</v>
      </c>
      <c r="E262">
        <f>_xlfn.XLOOKUP(Data[[#This Row],[F14_LB_UNME]],CAFB_HungerEstimates!AK:AK,CAFB_HungerEstimates!AK:AK,,0)</f>
        <v>34388.638923999999</v>
      </c>
      <c r="F262">
        <f t="shared" si="16"/>
        <v>48311.548924000002</v>
      </c>
      <c r="G262" s="6">
        <f t="shared" si="17"/>
        <v>0.28819009760797459</v>
      </c>
      <c r="H262">
        <f>_xlfn.XLOOKUP(Data[[#This Row],[F15_FI_RATE]],CAFB_HungerEstimates!Y:Y,CAFB_HungerEstimates!Y:Y,,0)</f>
        <v>0.155</v>
      </c>
      <c r="I262">
        <f>_xlfn.XLOOKUP(Data[[#This Row],[F15_FI_POP]],CAFB_HungerEstimates!Z:Z,CAFB_HungerEstimates!Z:Z,,0)</f>
        <v>260.08999999999997</v>
      </c>
      <c r="J262">
        <f>_xlfn.XLOOKUP(Data[[#This Row],[F15_LB_NEED]],CAFB_HungerEstimates!AA:AA,CAFB_HungerEstimates!AA:AA,,0)</f>
        <v>54618.9</v>
      </c>
      <c r="K262">
        <f>_xlfn.XLOOKUP(Data[[#This Row],[F15_DISTRIB]],CAFB_HungerEstimates!AC:AC,CAFB_HungerEstimates!AC:AC,,0)</f>
        <v>6091.504312</v>
      </c>
      <c r="L262">
        <f>_xlfn.XLOOKUP(Data[[#This Row],[F15_LB_UNME]],CAFB_HungerEstimates!AB:AB,CAFB_HungerEstimates!AB:AB,,0)</f>
        <v>48527.395687999997</v>
      </c>
      <c r="M262" s="6">
        <f t="shared" si="18"/>
        <v>0.11152740739927021</v>
      </c>
      <c r="N262" s="8">
        <f t="shared" si="19"/>
        <v>186.57924444615327</v>
      </c>
      <c r="O262" s="2" t="str">
        <f>IFERROR(_xlfn.XLOOKUP(Data[[#This Row],[STATEFP10]],StateMap[Code],StateMap[State],,0),"UNK")</f>
        <v>MD</v>
      </c>
      <c r="P262" t="str">
        <f>IF(CalcsTable[[#This Row],[State (Label)]]="MD","Maryland",IF(CalcsTable[[#This Row],[State (Label)]]="DC","District of Columbia","Virginia"))</f>
        <v>Maryland</v>
      </c>
    </row>
    <row r="263" spans="1:16" x14ac:dyDescent="0.25">
      <c r="A263">
        <f>_xlfn.XLOOKUP(Data[[#This Row],[GEOID10]],CAFB_HungerEstimates!D:D,CAFB_HungerEstimates!D:D,,0)</f>
        <v>24031705400</v>
      </c>
      <c r="B263">
        <f>_xlfn.XLOOKUP(Data[[#This Row],[STATEFP10]],CAFB_HungerEstimates!A:A,CAFB_HungerEstimates!A:A,,0)</f>
        <v>24</v>
      </c>
      <c r="C263">
        <f>_xlfn.XLOOKUP(Data[[#This Row],[F14_FI_RATE]],CAFB_HungerEstimates!AJ:AJ,CAFB_HungerEstimates!AJ:AJ,,0)</f>
        <v>0</v>
      </c>
      <c r="D263">
        <f>_xlfn.XLOOKUP(Data[[#This Row],[F14_DISTRIB]],CAFB_HungerEstimates!AL:AL,CAFB_HungerEstimates!AL:AL,,0)</f>
        <v>0</v>
      </c>
      <c r="E263">
        <f>_xlfn.XLOOKUP(Data[[#This Row],[F14_LB_UNME]],CAFB_HungerEstimates!AK:AK,CAFB_HungerEstimates!AK:AK,,0)</f>
        <v>0</v>
      </c>
      <c r="F263">
        <f t="shared" si="16"/>
        <v>0</v>
      </c>
      <c r="G263" s="6">
        <f t="shared" si="17"/>
        <v>0</v>
      </c>
      <c r="H263">
        <f>_xlfn.XLOOKUP(Data[[#This Row],[F15_FI_RATE]],CAFB_HungerEstimates!Y:Y,CAFB_HungerEstimates!Y:Y,,0)</f>
        <v>0</v>
      </c>
      <c r="I263">
        <f>_xlfn.XLOOKUP(Data[[#This Row],[F15_FI_POP]],CAFB_HungerEstimates!Z:Z,CAFB_HungerEstimates!Z:Z,,0)</f>
        <v>0</v>
      </c>
      <c r="J263">
        <f>_xlfn.XLOOKUP(Data[[#This Row],[F15_LB_NEED]],CAFB_HungerEstimates!AA:AA,CAFB_HungerEstimates!AA:AA,,0)</f>
        <v>0</v>
      </c>
      <c r="K263">
        <f>_xlfn.XLOOKUP(Data[[#This Row],[F15_DISTRIB]],CAFB_HungerEstimates!AC:AC,CAFB_HungerEstimates!AC:AC,,0)</f>
        <v>0</v>
      </c>
      <c r="L263">
        <f>_xlfn.XLOOKUP(Data[[#This Row],[F15_LB_UNME]],CAFB_HungerEstimates!AB:AB,CAFB_HungerEstimates!AB:AB,,0)</f>
        <v>0</v>
      </c>
      <c r="M263" s="6">
        <f t="shared" si="18"/>
        <v>0</v>
      </c>
      <c r="N263" s="8">
        <f t="shared" si="19"/>
        <v>0</v>
      </c>
      <c r="O263" s="2" t="str">
        <f>IFERROR(_xlfn.XLOOKUP(Data[[#This Row],[STATEFP10]],StateMap[Code],StateMap[State],,0),"UNK")</f>
        <v>MD</v>
      </c>
      <c r="P263" t="str">
        <f>IF(CalcsTable[[#This Row],[State (Label)]]="MD","Maryland",IF(CalcsTable[[#This Row],[State (Label)]]="DC","District of Columbia","Virginia"))</f>
        <v>Maryland</v>
      </c>
    </row>
    <row r="264" spans="1:16" x14ac:dyDescent="0.25">
      <c r="A264">
        <f>_xlfn.XLOOKUP(Data[[#This Row],[GEOID10]],CAFB_HungerEstimates!D:D,CAFB_HungerEstimates!D:D,,0)</f>
        <v>11001001500</v>
      </c>
      <c r="B264">
        <f>_xlfn.XLOOKUP(Data[[#This Row],[STATEFP10]],CAFB_HungerEstimates!A:A,CAFB_HungerEstimates!A:A,,0)</f>
        <v>11</v>
      </c>
      <c r="C264">
        <f>_xlfn.XLOOKUP(Data[[#This Row],[F14_FI_RATE]],CAFB_HungerEstimates!AJ:AJ,CAFB_HungerEstimates!AJ:AJ,,0)</f>
        <v>0</v>
      </c>
      <c r="D264">
        <f>_xlfn.XLOOKUP(Data[[#This Row],[F14_DISTRIB]],CAFB_HungerEstimates!AL:AL,CAFB_HungerEstimates!AL:AL,,0)</f>
        <v>0</v>
      </c>
      <c r="E264">
        <f>_xlfn.XLOOKUP(Data[[#This Row],[F14_LB_UNME]],CAFB_HungerEstimates!AK:AK,CAFB_HungerEstimates!AK:AK,,0)</f>
        <v>0</v>
      </c>
      <c r="F264">
        <f t="shared" si="16"/>
        <v>0</v>
      </c>
      <c r="G264" s="6">
        <f t="shared" si="17"/>
        <v>0</v>
      </c>
      <c r="H264">
        <f>_xlfn.XLOOKUP(Data[[#This Row],[F15_FI_RATE]],CAFB_HungerEstimates!Y:Y,CAFB_HungerEstimates!Y:Y,,0)</f>
        <v>0</v>
      </c>
      <c r="I264">
        <f>_xlfn.XLOOKUP(Data[[#This Row],[F15_FI_POP]],CAFB_HungerEstimates!Z:Z,CAFB_HungerEstimates!Z:Z,,0)</f>
        <v>0</v>
      </c>
      <c r="J264">
        <f>_xlfn.XLOOKUP(Data[[#This Row],[F15_LB_NEED]],CAFB_HungerEstimates!AA:AA,CAFB_HungerEstimates!AA:AA,,0)</f>
        <v>0</v>
      </c>
      <c r="K264">
        <f>_xlfn.XLOOKUP(Data[[#This Row],[F15_DISTRIB]],CAFB_HungerEstimates!AC:AC,CAFB_HungerEstimates!AC:AC,,0)</f>
        <v>0</v>
      </c>
      <c r="L264">
        <f>_xlfn.XLOOKUP(Data[[#This Row],[F15_LB_UNME]],CAFB_HungerEstimates!AB:AB,CAFB_HungerEstimates!AB:AB,,0)</f>
        <v>0</v>
      </c>
      <c r="M264" s="6">
        <f t="shared" si="18"/>
        <v>0</v>
      </c>
      <c r="N264" s="8">
        <f t="shared" si="19"/>
        <v>0</v>
      </c>
      <c r="O264" s="2" t="str">
        <f>IFERROR(_xlfn.XLOOKUP(Data[[#This Row],[STATEFP10]],StateMap[Code],StateMap[State],,0),"UNK")</f>
        <v>DC</v>
      </c>
      <c r="P264" t="str">
        <f>IF(CalcsTable[[#This Row],[State (Label)]]="MD","Maryland",IF(CalcsTable[[#This Row],[State (Label)]]="DC","District of Columbia","Virginia"))</f>
        <v>District of Columbia</v>
      </c>
    </row>
    <row r="265" spans="1:16" x14ac:dyDescent="0.25">
      <c r="A265">
        <f>_xlfn.XLOOKUP(Data[[#This Row],[GEOID10]],CAFB_HungerEstimates!D:D,CAFB_HungerEstimates!D:D,,0)</f>
        <v>24033805500</v>
      </c>
      <c r="B265">
        <f>_xlfn.XLOOKUP(Data[[#This Row],[STATEFP10]],CAFB_HungerEstimates!A:A,CAFB_HungerEstimates!A:A,,0)</f>
        <v>24</v>
      </c>
      <c r="C265">
        <f>_xlfn.XLOOKUP(Data[[#This Row],[F14_FI_RATE]],CAFB_HungerEstimates!AJ:AJ,CAFB_HungerEstimates!AJ:AJ,,0)</f>
        <v>10.3</v>
      </c>
      <c r="D265">
        <f>_xlfn.XLOOKUP(Data[[#This Row],[F14_DISTRIB]],CAFB_HungerEstimates!AL:AL,CAFB_HungerEstimates!AL:AL,,0)</f>
        <v>46788.39</v>
      </c>
      <c r="E265">
        <f>_xlfn.XLOOKUP(Data[[#This Row],[F14_LB_UNME]],CAFB_HungerEstimates!AK:AK,CAFB_HungerEstimates!AK:AK,,0)</f>
        <v>44382.060061999997</v>
      </c>
      <c r="F265">
        <f t="shared" si="16"/>
        <v>91170.450061999989</v>
      </c>
      <c r="G265" s="6">
        <f t="shared" si="17"/>
        <v>0.51319687429624183</v>
      </c>
      <c r="H265">
        <f>_xlfn.XLOOKUP(Data[[#This Row],[F15_FI_RATE]],CAFB_HungerEstimates!Y:Y,CAFB_HungerEstimates!Y:Y,,0)</f>
        <v>8.3000000000000004E-2</v>
      </c>
      <c r="I265">
        <f>_xlfn.XLOOKUP(Data[[#This Row],[F15_FI_POP]],CAFB_HungerEstimates!Z:Z,CAFB_HungerEstimates!Z:Z,,0)</f>
        <v>352.25200000000001</v>
      </c>
      <c r="J265">
        <f>_xlfn.XLOOKUP(Data[[#This Row],[F15_LB_NEED]],CAFB_HungerEstimates!AA:AA,CAFB_HungerEstimates!AA:AA,,0)</f>
        <v>73972.92</v>
      </c>
      <c r="K265">
        <f>_xlfn.XLOOKUP(Data[[#This Row],[F15_DISTRIB]],CAFB_HungerEstimates!AC:AC,CAFB_HungerEstimates!AC:AC,,0)</f>
        <v>36545.190725</v>
      </c>
      <c r="L265">
        <f>_xlfn.XLOOKUP(Data[[#This Row],[F15_LB_UNME]],CAFB_HungerEstimates!AB:AB,CAFB_HungerEstimates!AB:AB,,0)</f>
        <v>37427.729274999998</v>
      </c>
      <c r="M265" s="6">
        <f t="shared" si="18"/>
        <v>0.49403471871868787</v>
      </c>
      <c r="N265" s="8">
        <f t="shared" si="19"/>
        <v>106.25270906907554</v>
      </c>
      <c r="O265" s="2" t="str">
        <f>IFERROR(_xlfn.XLOOKUP(Data[[#This Row],[STATEFP10]],StateMap[Code],StateMap[State],,0),"UNK")</f>
        <v>MD</v>
      </c>
      <c r="P265" t="str">
        <f>IF(CalcsTable[[#This Row],[State (Label)]]="MD","Maryland",IF(CalcsTable[[#This Row],[State (Label)]]="DC","District of Columbia","Virginia"))</f>
        <v>Maryland</v>
      </c>
    </row>
    <row r="266" spans="1:16" x14ac:dyDescent="0.25">
      <c r="A266">
        <f>_xlfn.XLOOKUP(Data[[#This Row],[GEOID10]],CAFB_HungerEstimates!D:D,CAFB_HungerEstimates!D:D,,0)</f>
        <v>51059482002</v>
      </c>
      <c r="B266">
        <f>_xlfn.XLOOKUP(Data[[#This Row],[STATEFP10]],CAFB_HungerEstimates!A:A,CAFB_HungerEstimates!A:A,,0)</f>
        <v>51</v>
      </c>
      <c r="C266">
        <f>_xlfn.XLOOKUP(Data[[#This Row],[F14_FI_RATE]],CAFB_HungerEstimates!AJ:AJ,CAFB_HungerEstimates!AJ:AJ,,0)</f>
        <v>6.7</v>
      </c>
      <c r="D266">
        <f>_xlfn.XLOOKUP(Data[[#This Row],[F14_DISTRIB]],CAFB_HungerEstimates!AL:AL,CAFB_HungerEstimates!AL:AL,,0)</f>
        <v>8160.65</v>
      </c>
      <c r="E266">
        <f>_xlfn.XLOOKUP(Data[[#This Row],[F14_LB_UNME]],CAFB_HungerEstimates!AK:AK,CAFB_HungerEstimates!AK:AK,,0)</f>
        <v>42491.354656000003</v>
      </c>
      <c r="F266">
        <f t="shared" si="16"/>
        <v>50652.004656000005</v>
      </c>
      <c r="G266" s="6">
        <f t="shared" si="17"/>
        <v>0.16111208342932437</v>
      </c>
      <c r="H266">
        <f>_xlfn.XLOOKUP(Data[[#This Row],[F15_FI_RATE]],CAFB_HungerEstimates!Y:Y,CAFB_HungerEstimates!Y:Y,,0)</f>
        <v>6.6000000000000003E-2</v>
      </c>
      <c r="I266">
        <f>_xlfn.XLOOKUP(Data[[#This Row],[F15_FI_POP]],CAFB_HungerEstimates!Z:Z,CAFB_HungerEstimates!Z:Z,,0)</f>
        <v>240.348108</v>
      </c>
      <c r="J266">
        <f>_xlfn.XLOOKUP(Data[[#This Row],[F15_LB_NEED]],CAFB_HungerEstimates!AA:AA,CAFB_HungerEstimates!AA:AA,,0)</f>
        <v>50473.102680000004</v>
      </c>
      <c r="K266">
        <f>_xlfn.XLOOKUP(Data[[#This Row],[F15_DISTRIB]],CAFB_HungerEstimates!AC:AC,CAFB_HungerEstimates!AC:AC,,0)</f>
        <v>16400.683819000002</v>
      </c>
      <c r="L266">
        <f>_xlfn.XLOOKUP(Data[[#This Row],[F15_LB_UNME]],CAFB_HungerEstimates!AB:AB,CAFB_HungerEstimates!AB:AB,,0)</f>
        <v>34072.418860999998</v>
      </c>
      <c r="M266" s="6">
        <f t="shared" si="18"/>
        <v>0.32493908533779881</v>
      </c>
      <c r="N266" s="8">
        <f t="shared" si="19"/>
        <v>141.76279207906225</v>
      </c>
      <c r="O266" s="2" t="str">
        <f>IFERROR(_xlfn.XLOOKUP(Data[[#This Row],[STATEFP10]],StateMap[Code],StateMap[State],,0),"UNK")</f>
        <v>VA</v>
      </c>
      <c r="P266" t="str">
        <f>IF(CalcsTable[[#This Row],[State (Label)]]="MD","Maryland",IF(CalcsTable[[#This Row],[State (Label)]]="DC","District of Columbia","Virginia"))</f>
        <v>Virginia</v>
      </c>
    </row>
    <row r="267" spans="1:16" x14ac:dyDescent="0.25">
      <c r="A267">
        <f>_xlfn.XLOOKUP(Data[[#This Row],[GEOID10]],CAFB_HungerEstimates!D:D,CAFB_HungerEstimates!D:D,,0)</f>
        <v>51059480802</v>
      </c>
      <c r="B267">
        <f>_xlfn.XLOOKUP(Data[[#This Row],[STATEFP10]],CAFB_HungerEstimates!A:A,CAFB_HungerEstimates!A:A,,0)</f>
        <v>51</v>
      </c>
      <c r="C267">
        <f>_xlfn.XLOOKUP(Data[[#This Row],[F14_FI_RATE]],CAFB_HungerEstimates!AJ:AJ,CAFB_HungerEstimates!AJ:AJ,,0)</f>
        <v>8.1</v>
      </c>
      <c r="D267">
        <f>_xlfn.XLOOKUP(Data[[#This Row],[F14_DISTRIB]],CAFB_HungerEstimates!AL:AL,CAFB_HungerEstimates!AL:AL,,0)</f>
        <v>11685.68</v>
      </c>
      <c r="E267">
        <f>_xlfn.XLOOKUP(Data[[#This Row],[F14_LB_UNME]],CAFB_HungerEstimates!AK:AK,CAFB_HungerEstimates!AK:AK,,0)</f>
        <v>56014.115103999997</v>
      </c>
      <c r="F267">
        <f t="shared" si="16"/>
        <v>67699.79510399999</v>
      </c>
      <c r="G267" s="6">
        <f t="shared" si="17"/>
        <v>0.17261027130212925</v>
      </c>
      <c r="H267">
        <f>_xlfn.XLOOKUP(Data[[#This Row],[F15_FI_RATE]],CAFB_HungerEstimates!Y:Y,CAFB_HungerEstimates!Y:Y,,0)</f>
        <v>5.8000000000000003E-2</v>
      </c>
      <c r="I267">
        <f>_xlfn.XLOOKUP(Data[[#This Row],[F15_FI_POP]],CAFB_HungerEstimates!Z:Z,CAFB_HungerEstimates!Z:Z,,0)</f>
        <v>221.20097999999999</v>
      </c>
      <c r="J267">
        <f>_xlfn.XLOOKUP(Data[[#This Row],[F15_LB_NEED]],CAFB_HungerEstimates!AA:AA,CAFB_HungerEstimates!AA:AA,,0)</f>
        <v>46452.205800000003</v>
      </c>
      <c r="K267">
        <f>_xlfn.XLOOKUP(Data[[#This Row],[F15_DISTRIB]],CAFB_HungerEstimates!AC:AC,CAFB_HungerEstimates!AC:AC,,0)</f>
        <v>17276.660093999999</v>
      </c>
      <c r="L267">
        <f>_xlfn.XLOOKUP(Data[[#This Row],[F15_LB_UNME]],CAFB_HungerEstimates!AB:AB,CAFB_HungerEstimates!AB:AB,,0)</f>
        <v>29175.545706000001</v>
      </c>
      <c r="M267" s="6">
        <f t="shared" si="18"/>
        <v>0.37192335210914779</v>
      </c>
      <c r="N267" s="8">
        <f t="shared" si="19"/>
        <v>131.89609605707895</v>
      </c>
      <c r="O267" s="2" t="str">
        <f>IFERROR(_xlfn.XLOOKUP(Data[[#This Row],[STATEFP10]],StateMap[Code],StateMap[State],,0),"UNK")</f>
        <v>VA</v>
      </c>
      <c r="P267" t="str">
        <f>IF(CalcsTable[[#This Row],[State (Label)]]="MD","Maryland",IF(CalcsTable[[#This Row],[State (Label)]]="DC","District of Columbia","Virginia"))</f>
        <v>Virginia</v>
      </c>
    </row>
    <row r="268" spans="1:16" x14ac:dyDescent="0.25">
      <c r="A268">
        <f>_xlfn.XLOOKUP(Data[[#This Row],[GEOID10]],CAFB_HungerEstimates!D:D,CAFB_HungerEstimates!D:D,,0)</f>
        <v>24031704804</v>
      </c>
      <c r="B268">
        <f>_xlfn.XLOOKUP(Data[[#This Row],[STATEFP10]],CAFB_HungerEstimates!A:A,CAFB_HungerEstimates!A:A,,0)</f>
        <v>24</v>
      </c>
      <c r="C268">
        <f>_xlfn.XLOOKUP(Data[[#This Row],[F14_FI_RATE]],CAFB_HungerEstimates!AJ:AJ,CAFB_HungerEstimates!AJ:AJ,,0)</f>
        <v>7.9</v>
      </c>
      <c r="D268">
        <f>_xlfn.XLOOKUP(Data[[#This Row],[F14_DISTRIB]],CAFB_HungerEstimates!AL:AL,CAFB_HungerEstimates!AL:AL,,0)</f>
        <v>3706.2</v>
      </c>
      <c r="E268">
        <f>_xlfn.XLOOKUP(Data[[#This Row],[F14_LB_UNME]],CAFB_HungerEstimates!AK:AK,CAFB_HungerEstimates!AK:AK,,0)</f>
        <v>20681.095895999999</v>
      </c>
      <c r="F268">
        <f t="shared" si="16"/>
        <v>24387.295896</v>
      </c>
      <c r="G268" s="6">
        <f t="shared" si="17"/>
        <v>0.15197256866054962</v>
      </c>
      <c r="H268">
        <f>_xlfn.XLOOKUP(Data[[#This Row],[F15_FI_RATE]],CAFB_HungerEstimates!Y:Y,CAFB_HungerEstimates!Y:Y,,0)</f>
        <v>7.2999999999999995E-2</v>
      </c>
      <c r="I268">
        <f>_xlfn.XLOOKUP(Data[[#This Row],[F15_FI_POP]],CAFB_HungerEstimates!Z:Z,CAFB_HungerEstimates!Z:Z,,0)</f>
        <v>122.104983</v>
      </c>
      <c r="J268">
        <f>_xlfn.XLOOKUP(Data[[#This Row],[F15_LB_NEED]],CAFB_HungerEstimates!AA:AA,CAFB_HungerEstimates!AA:AA,,0)</f>
        <v>25642.046429999999</v>
      </c>
      <c r="K268">
        <f>_xlfn.XLOOKUP(Data[[#This Row],[F15_DISTRIB]],CAFB_HungerEstimates!AC:AC,CAFB_HungerEstimates!AC:AC,,0)</f>
        <v>3636.0517920000002</v>
      </c>
      <c r="L268">
        <f>_xlfn.XLOOKUP(Data[[#This Row],[F15_LB_UNME]],CAFB_HungerEstimates!AB:AB,CAFB_HungerEstimates!AB:AB,,0)</f>
        <v>22005.994638</v>
      </c>
      <c r="M268" s="6">
        <f t="shared" si="18"/>
        <v>0.14180037470589668</v>
      </c>
      <c r="N268" s="8">
        <f t="shared" si="19"/>
        <v>180.22192131176169</v>
      </c>
      <c r="O268" s="2" t="str">
        <f>IFERROR(_xlfn.XLOOKUP(Data[[#This Row],[STATEFP10]],StateMap[Code],StateMap[State],,0),"UNK")</f>
        <v>MD</v>
      </c>
      <c r="P268" t="str">
        <f>IF(CalcsTable[[#This Row],[State (Label)]]="MD","Maryland",IF(CalcsTable[[#This Row],[State (Label)]]="DC","District of Columbia","Virginia"))</f>
        <v>Maryland</v>
      </c>
    </row>
    <row r="269" spans="1:16" x14ac:dyDescent="0.25">
      <c r="A269">
        <f>_xlfn.XLOOKUP(Data[[#This Row],[GEOID10]],CAFB_HungerEstimates!D:D,CAFB_HungerEstimates!D:D,,0)</f>
        <v>24033805909</v>
      </c>
      <c r="B269">
        <f>_xlfn.XLOOKUP(Data[[#This Row],[STATEFP10]],CAFB_HungerEstimates!A:A,CAFB_HungerEstimates!A:A,,0)</f>
        <v>24</v>
      </c>
      <c r="C269">
        <f>_xlfn.XLOOKUP(Data[[#This Row],[F14_FI_RATE]],CAFB_HungerEstimates!AJ:AJ,CAFB_HungerEstimates!AJ:AJ,,0)</f>
        <v>20.7</v>
      </c>
      <c r="D269">
        <f>_xlfn.XLOOKUP(Data[[#This Row],[F14_DISTRIB]],CAFB_HungerEstimates!AL:AL,CAFB_HungerEstimates!AL:AL,,0)</f>
        <v>108435.28</v>
      </c>
      <c r="E269">
        <f>_xlfn.XLOOKUP(Data[[#This Row],[F14_LB_UNME]],CAFB_HungerEstimates!AK:AK,CAFB_HungerEstimates!AK:AK,,0)</f>
        <v>86658.080256999994</v>
      </c>
      <c r="F269">
        <f t="shared" si="16"/>
        <v>195093.36025699999</v>
      </c>
      <c r="G269" s="6">
        <f t="shared" si="17"/>
        <v>0.55581225243727539</v>
      </c>
      <c r="H269">
        <f>_xlfn.XLOOKUP(Data[[#This Row],[F15_FI_RATE]],CAFB_HungerEstimates!Y:Y,CAFB_HungerEstimates!Y:Y,,0)</f>
        <v>0.22</v>
      </c>
      <c r="I269">
        <f>_xlfn.XLOOKUP(Data[[#This Row],[F15_FI_POP]],CAFB_HungerEstimates!Z:Z,CAFB_HungerEstimates!Z:Z,,0)</f>
        <v>1014.64</v>
      </c>
      <c r="J269">
        <f>_xlfn.XLOOKUP(Data[[#This Row],[F15_LB_NEED]],CAFB_HungerEstimates!AA:AA,CAFB_HungerEstimates!AA:AA,,0)</f>
        <v>213074.4</v>
      </c>
      <c r="K269">
        <f>_xlfn.XLOOKUP(Data[[#This Row],[F15_DISTRIB]],CAFB_HungerEstimates!AC:AC,CAFB_HungerEstimates!AC:AC,,0)</f>
        <v>94529.816821</v>
      </c>
      <c r="L269">
        <f>_xlfn.XLOOKUP(Data[[#This Row],[F15_LB_UNME]],CAFB_HungerEstimates!AB:AB,CAFB_HungerEstimates!AB:AB,,0)</f>
        <v>118544.58317899999</v>
      </c>
      <c r="M269" s="6">
        <f t="shared" si="18"/>
        <v>0.44364699288605297</v>
      </c>
      <c r="N269" s="8">
        <f t="shared" si="19"/>
        <v>116.83413149392888</v>
      </c>
      <c r="O269" s="2" t="str">
        <f>IFERROR(_xlfn.XLOOKUP(Data[[#This Row],[STATEFP10]],StateMap[Code],StateMap[State],,0),"UNK")</f>
        <v>MD</v>
      </c>
      <c r="P269" t="str">
        <f>IF(CalcsTable[[#This Row],[State (Label)]]="MD","Maryland",IF(CalcsTable[[#This Row],[State (Label)]]="DC","District of Columbia","Virginia"))</f>
        <v>Maryland</v>
      </c>
    </row>
    <row r="270" spans="1:16" x14ac:dyDescent="0.25">
      <c r="A270">
        <f>_xlfn.XLOOKUP(Data[[#This Row],[GEOID10]],CAFB_HungerEstimates!D:D,CAFB_HungerEstimates!D:D,,0)</f>
        <v>24033806400</v>
      </c>
      <c r="B270">
        <f>_xlfn.XLOOKUP(Data[[#This Row],[STATEFP10]],CAFB_HungerEstimates!A:A,CAFB_HungerEstimates!A:A,,0)</f>
        <v>24</v>
      </c>
      <c r="C270">
        <f>_xlfn.XLOOKUP(Data[[#This Row],[F14_FI_RATE]],CAFB_HungerEstimates!AJ:AJ,CAFB_HungerEstimates!AJ:AJ,,0)</f>
        <v>4.9000000000000004</v>
      </c>
      <c r="D270">
        <f>_xlfn.XLOOKUP(Data[[#This Row],[F14_DISTRIB]],CAFB_HungerEstimates!AL:AL,CAFB_HungerEstimates!AL:AL,,0)</f>
        <v>19854.66</v>
      </c>
      <c r="E270">
        <f>_xlfn.XLOOKUP(Data[[#This Row],[F14_LB_UNME]],CAFB_HungerEstimates!AK:AK,CAFB_HungerEstimates!AK:AK,,0)</f>
        <v>16150.045556999999</v>
      </c>
      <c r="F270">
        <f t="shared" si="16"/>
        <v>36004.705557000001</v>
      </c>
      <c r="G270" s="6">
        <f t="shared" si="17"/>
        <v>0.55144625383944779</v>
      </c>
      <c r="H270">
        <f>_xlfn.XLOOKUP(Data[[#This Row],[F15_FI_RATE]],CAFB_HungerEstimates!Y:Y,CAFB_HungerEstimates!Y:Y,,0)</f>
        <v>5.1999999999999998E-2</v>
      </c>
      <c r="I270">
        <f>_xlfn.XLOOKUP(Data[[#This Row],[F15_FI_POP]],CAFB_HungerEstimates!Z:Z,CAFB_HungerEstimates!Z:Z,,0)</f>
        <v>186.285528</v>
      </c>
      <c r="J270">
        <f>_xlfn.XLOOKUP(Data[[#This Row],[F15_LB_NEED]],CAFB_HungerEstimates!AA:AA,CAFB_HungerEstimates!AA:AA,,0)</f>
        <v>39119.960879999999</v>
      </c>
      <c r="K270">
        <f>_xlfn.XLOOKUP(Data[[#This Row],[F15_DISTRIB]],CAFB_HungerEstimates!AC:AC,CAFB_HungerEstimates!AC:AC,,0)</f>
        <v>19511.121717000002</v>
      </c>
      <c r="L270">
        <f>_xlfn.XLOOKUP(Data[[#This Row],[F15_LB_UNME]],CAFB_HungerEstimates!AB:AB,CAFB_HungerEstimates!AB:AB,,0)</f>
        <v>19608.839163000001</v>
      </c>
      <c r="M270" s="6">
        <f t="shared" si="18"/>
        <v>0.49875105388909075</v>
      </c>
      <c r="N270" s="8">
        <f t="shared" si="19"/>
        <v>105.26227868329096</v>
      </c>
      <c r="O270" s="2" t="str">
        <f>IFERROR(_xlfn.XLOOKUP(Data[[#This Row],[STATEFP10]],StateMap[Code],StateMap[State],,0),"UNK")</f>
        <v>MD</v>
      </c>
      <c r="P270" t="str">
        <f>IF(CalcsTable[[#This Row],[State (Label)]]="MD","Maryland",IF(CalcsTable[[#This Row],[State (Label)]]="DC","District of Columbia","Virginia"))</f>
        <v>Maryland</v>
      </c>
    </row>
    <row r="271" spans="1:16" x14ac:dyDescent="0.25">
      <c r="A271">
        <f>_xlfn.XLOOKUP(Data[[#This Row],[GEOID10]],CAFB_HungerEstimates!D:D,CAFB_HungerEstimates!D:D,,0)</f>
        <v>24031705800</v>
      </c>
      <c r="B271">
        <f>_xlfn.XLOOKUP(Data[[#This Row],[STATEFP10]],CAFB_HungerEstimates!A:A,CAFB_HungerEstimates!A:A,,0)</f>
        <v>24</v>
      </c>
      <c r="C271">
        <f>_xlfn.XLOOKUP(Data[[#This Row],[F14_FI_RATE]],CAFB_HungerEstimates!AJ:AJ,CAFB_HungerEstimates!AJ:AJ,,0)</f>
        <v>2.5</v>
      </c>
      <c r="D271">
        <f>_xlfn.XLOOKUP(Data[[#This Row],[F14_DISTRIB]],CAFB_HungerEstimates!AL:AL,CAFB_HungerEstimates!AL:AL,,0)</f>
        <v>2993.99</v>
      </c>
      <c r="E271">
        <f>_xlfn.XLOOKUP(Data[[#This Row],[F14_LB_UNME]],CAFB_HungerEstimates!AK:AK,CAFB_HungerEstimates!AK:AK,,0)</f>
        <v>30464.259148000001</v>
      </c>
      <c r="F271">
        <f t="shared" si="16"/>
        <v>33458.249148000003</v>
      </c>
      <c r="G271" s="6">
        <f t="shared" si="17"/>
        <v>8.9484359649433964E-2</v>
      </c>
      <c r="H271">
        <f>_xlfn.XLOOKUP(Data[[#This Row],[F15_FI_RATE]],CAFB_HungerEstimates!Y:Y,CAFB_HungerEstimates!Y:Y,,0)</f>
        <v>2.5999999999999999E-2</v>
      </c>
      <c r="I271">
        <f>_xlfn.XLOOKUP(Data[[#This Row],[F15_FI_POP]],CAFB_HungerEstimates!Z:Z,CAFB_HungerEstimates!Z:Z,,0)</f>
        <v>164.16399999999999</v>
      </c>
      <c r="J271">
        <f>_xlfn.XLOOKUP(Data[[#This Row],[F15_LB_NEED]],CAFB_HungerEstimates!AA:AA,CAFB_HungerEstimates!AA:AA,,0)</f>
        <v>34474.44</v>
      </c>
      <c r="K271">
        <f>_xlfn.XLOOKUP(Data[[#This Row],[F15_DISTRIB]],CAFB_HungerEstimates!AC:AC,CAFB_HungerEstimates!AC:AC,,0)</f>
        <v>691.25767800000006</v>
      </c>
      <c r="L271">
        <f>_xlfn.XLOOKUP(Data[[#This Row],[F15_LB_UNME]],CAFB_HungerEstimates!AB:AB,CAFB_HungerEstimates!AB:AB,,0)</f>
        <v>33783.182322000001</v>
      </c>
      <c r="M271" s="6">
        <f t="shared" si="18"/>
        <v>2.0051309839985799E-2</v>
      </c>
      <c r="N271" s="8">
        <f t="shared" si="19"/>
        <v>205.78922493360301</v>
      </c>
      <c r="O271" s="2" t="str">
        <f>IFERROR(_xlfn.XLOOKUP(Data[[#This Row],[STATEFP10]],StateMap[Code],StateMap[State],,0),"UNK")</f>
        <v>MD</v>
      </c>
      <c r="P271" t="str">
        <f>IF(CalcsTable[[#This Row],[State (Label)]]="MD","Maryland",IF(CalcsTable[[#This Row],[State (Label)]]="DC","District of Columbia","Virginia"))</f>
        <v>Maryland</v>
      </c>
    </row>
    <row r="272" spans="1:16" x14ac:dyDescent="0.25">
      <c r="A272">
        <f>_xlfn.XLOOKUP(Data[[#This Row],[GEOID10]],CAFB_HungerEstimates!D:D,CAFB_HungerEstimates!D:D,,0)</f>
        <v>11001010300</v>
      </c>
      <c r="B272">
        <f>_xlfn.XLOOKUP(Data[[#This Row],[STATEFP10]],CAFB_HungerEstimates!A:A,CAFB_HungerEstimates!A:A,,0)</f>
        <v>11</v>
      </c>
      <c r="C272">
        <f>_xlfn.XLOOKUP(Data[[#This Row],[F14_FI_RATE]],CAFB_HungerEstimates!AJ:AJ,CAFB_HungerEstimates!AJ:AJ,,0)</f>
        <v>18</v>
      </c>
      <c r="D272">
        <f>_xlfn.XLOOKUP(Data[[#This Row],[F14_DISTRIB]],CAFB_HungerEstimates!AL:AL,CAFB_HungerEstimates!AL:AL,,0)</f>
        <v>54889.71</v>
      </c>
      <c r="E272">
        <f>_xlfn.XLOOKUP(Data[[#This Row],[F14_LB_UNME]],CAFB_HungerEstimates!AK:AK,CAFB_HungerEstimates!AK:AK,,0)</f>
        <v>68413.886020000005</v>
      </c>
      <c r="F272">
        <f t="shared" si="16"/>
        <v>123303.59602</v>
      </c>
      <c r="G272" s="6">
        <f t="shared" si="17"/>
        <v>0.44515903648987509</v>
      </c>
      <c r="H272">
        <f>_xlfn.XLOOKUP(Data[[#This Row],[F15_FI_RATE]],CAFB_HungerEstimates!Y:Y,CAFB_HungerEstimates!Y:Y,,0)</f>
        <v>0.18</v>
      </c>
      <c r="I272">
        <f>_xlfn.XLOOKUP(Data[[#This Row],[F15_FI_POP]],CAFB_HungerEstimates!Z:Z,CAFB_HungerEstimates!Z:Z,,0)</f>
        <v>569.16</v>
      </c>
      <c r="J272">
        <f>_xlfn.XLOOKUP(Data[[#This Row],[F15_LB_NEED]],CAFB_HungerEstimates!AA:AA,CAFB_HungerEstimates!AA:AA,,0)</f>
        <v>119523.6</v>
      </c>
      <c r="K272">
        <f>_xlfn.XLOOKUP(Data[[#This Row],[F15_DISTRIB]],CAFB_HungerEstimates!AC:AC,CAFB_HungerEstimates!AC:AC,,0)</f>
        <v>48441.025581000002</v>
      </c>
      <c r="L272">
        <f>_xlfn.XLOOKUP(Data[[#This Row],[F15_LB_UNME]],CAFB_HungerEstimates!AB:AB,CAFB_HungerEstimates!AB:AB,,0)</f>
        <v>71082.574418999997</v>
      </c>
      <c r="M272" s="6">
        <f t="shared" si="18"/>
        <v>0.40528419141491723</v>
      </c>
      <c r="N272" s="8">
        <f t="shared" si="19"/>
        <v>124.89031980286738</v>
      </c>
      <c r="O272" s="2" t="str">
        <f>IFERROR(_xlfn.XLOOKUP(Data[[#This Row],[STATEFP10]],StateMap[Code],StateMap[State],,0),"UNK")</f>
        <v>DC</v>
      </c>
      <c r="P272" t="str">
        <f>IF(CalcsTable[[#This Row],[State (Label)]]="MD","Maryland",IF(CalcsTable[[#This Row],[State (Label)]]="DC","District of Columbia","Virginia"))</f>
        <v>District of Columbia</v>
      </c>
    </row>
    <row r="273" spans="1:16" x14ac:dyDescent="0.25">
      <c r="A273">
        <f>_xlfn.XLOOKUP(Data[[#This Row],[GEOID10]],CAFB_HungerEstimates!D:D,CAFB_HungerEstimates!D:D,,0)</f>
        <v>24033807102</v>
      </c>
      <c r="B273">
        <f>_xlfn.XLOOKUP(Data[[#This Row],[STATEFP10]],CAFB_HungerEstimates!A:A,CAFB_HungerEstimates!A:A,,0)</f>
        <v>24</v>
      </c>
      <c r="C273">
        <f>_xlfn.XLOOKUP(Data[[#This Row],[F14_FI_RATE]],CAFB_HungerEstimates!AJ:AJ,CAFB_HungerEstimates!AJ:AJ,,0)</f>
        <v>13.3</v>
      </c>
      <c r="D273">
        <f>_xlfn.XLOOKUP(Data[[#This Row],[F14_DISTRIB]],CAFB_HungerEstimates!AL:AL,CAFB_HungerEstimates!AL:AL,,0)</f>
        <v>37969.879999999997</v>
      </c>
      <c r="E273">
        <f>_xlfn.XLOOKUP(Data[[#This Row],[F14_LB_UNME]],CAFB_HungerEstimates!AK:AK,CAFB_HungerEstimates!AK:AK,,0)</f>
        <v>34368.816946999999</v>
      </c>
      <c r="F273">
        <f t="shared" si="16"/>
        <v>72338.696946999989</v>
      </c>
      <c r="G273" s="6">
        <f t="shared" si="17"/>
        <v>0.52489029527058229</v>
      </c>
      <c r="H273">
        <f>_xlfn.XLOOKUP(Data[[#This Row],[F15_FI_RATE]],CAFB_HungerEstimates!Y:Y,CAFB_HungerEstimates!Y:Y,,0)</f>
        <v>0.112</v>
      </c>
      <c r="I273">
        <f>_xlfn.XLOOKUP(Data[[#This Row],[F15_FI_POP]],CAFB_HungerEstimates!Z:Z,CAFB_HungerEstimates!Z:Z,,0)</f>
        <v>285.60000000000002</v>
      </c>
      <c r="J273">
        <f>_xlfn.XLOOKUP(Data[[#This Row],[F15_LB_NEED]],CAFB_HungerEstimates!AA:AA,CAFB_HungerEstimates!AA:AA,,0)</f>
        <v>59976</v>
      </c>
      <c r="K273">
        <f>_xlfn.XLOOKUP(Data[[#This Row],[F15_DISTRIB]],CAFB_HungerEstimates!AC:AC,CAFB_HungerEstimates!AC:AC,,0)</f>
        <v>27714.490886</v>
      </c>
      <c r="L273">
        <f>_xlfn.XLOOKUP(Data[[#This Row],[F15_LB_UNME]],CAFB_HungerEstimates!AB:AB,CAFB_HungerEstimates!AB:AB,,0)</f>
        <v>32261.509114</v>
      </c>
      <c r="M273" s="6">
        <f t="shared" si="18"/>
        <v>0.46209301864078967</v>
      </c>
      <c r="N273" s="8">
        <f t="shared" si="19"/>
        <v>112.96046608543416</v>
      </c>
      <c r="O273" s="2" t="str">
        <f>IFERROR(_xlfn.XLOOKUP(Data[[#This Row],[STATEFP10]],StateMap[Code],StateMap[State],,0),"UNK")</f>
        <v>MD</v>
      </c>
      <c r="P273" t="str">
        <f>IF(CalcsTable[[#This Row],[State (Label)]]="MD","Maryland",IF(CalcsTable[[#This Row],[State (Label)]]="DC","District of Columbia","Virginia"))</f>
        <v>Maryland</v>
      </c>
    </row>
    <row r="274" spans="1:16" x14ac:dyDescent="0.25">
      <c r="A274">
        <f>_xlfn.XLOOKUP(Data[[#This Row],[GEOID10]],CAFB_HungerEstimates!D:D,CAFB_HungerEstimates!D:D,,0)</f>
        <v>24033805802</v>
      </c>
      <c r="B274">
        <f>_xlfn.XLOOKUP(Data[[#This Row],[STATEFP10]],CAFB_HungerEstimates!A:A,CAFB_HungerEstimates!A:A,,0)</f>
        <v>24</v>
      </c>
      <c r="C274">
        <f>_xlfn.XLOOKUP(Data[[#This Row],[F14_FI_RATE]],CAFB_HungerEstimates!AJ:AJ,CAFB_HungerEstimates!AJ:AJ,,0)</f>
        <v>13.8</v>
      </c>
      <c r="D274">
        <f>_xlfn.XLOOKUP(Data[[#This Row],[F14_DISTRIB]],CAFB_HungerEstimates!AL:AL,CAFB_HungerEstimates!AL:AL,,0)</f>
        <v>72253.42</v>
      </c>
      <c r="E274">
        <f>_xlfn.XLOOKUP(Data[[#This Row],[F14_LB_UNME]],CAFB_HungerEstimates!AK:AK,CAFB_HungerEstimates!AK:AK,,0)</f>
        <v>49955.237507999998</v>
      </c>
      <c r="F274">
        <f t="shared" si="16"/>
        <v>122208.657508</v>
      </c>
      <c r="G274" s="6">
        <f t="shared" si="17"/>
        <v>0.59122996253575699</v>
      </c>
      <c r="H274">
        <f>_xlfn.XLOOKUP(Data[[#This Row],[F15_FI_RATE]],CAFB_HungerEstimates!Y:Y,CAFB_HungerEstimates!Y:Y,,0)</f>
        <v>8.2000000000000003E-2</v>
      </c>
      <c r="I274">
        <f>_xlfn.XLOOKUP(Data[[#This Row],[F15_FI_POP]],CAFB_HungerEstimates!Z:Z,CAFB_HungerEstimates!Z:Z,,0)</f>
        <v>361.04599999999999</v>
      </c>
      <c r="J274">
        <f>_xlfn.XLOOKUP(Data[[#This Row],[F15_LB_NEED]],CAFB_HungerEstimates!AA:AA,CAFB_HungerEstimates!AA:AA,,0)</f>
        <v>75819.66</v>
      </c>
      <c r="K274">
        <f>_xlfn.XLOOKUP(Data[[#This Row],[F15_DISTRIB]],CAFB_HungerEstimates!AC:AC,CAFB_HungerEstimates!AC:AC,,0)</f>
        <v>41245.124300000003</v>
      </c>
      <c r="L274">
        <f>_xlfn.XLOOKUP(Data[[#This Row],[F15_LB_UNME]],CAFB_HungerEstimates!AB:AB,CAFB_HungerEstimates!AB:AB,,0)</f>
        <v>34574.5357</v>
      </c>
      <c r="M274" s="6">
        <f t="shared" si="18"/>
        <v>0.54398983456269789</v>
      </c>
      <c r="N274" s="8">
        <f t="shared" si="19"/>
        <v>95.762134741833449</v>
      </c>
      <c r="O274" s="2" t="str">
        <f>IFERROR(_xlfn.XLOOKUP(Data[[#This Row],[STATEFP10]],StateMap[Code],StateMap[State],,0),"UNK")</f>
        <v>MD</v>
      </c>
      <c r="P274" t="str">
        <f>IF(CalcsTable[[#This Row],[State (Label)]]="MD","Maryland",IF(CalcsTable[[#This Row],[State (Label)]]="DC","District of Columbia","Virginia"))</f>
        <v>Maryland</v>
      </c>
    </row>
    <row r="275" spans="1:16" x14ac:dyDescent="0.25">
      <c r="A275">
        <f>_xlfn.XLOOKUP(Data[[#This Row],[GEOID10]],CAFB_HungerEstimates!D:D,CAFB_HungerEstimates!D:D,,0)</f>
        <v>24031701701</v>
      </c>
      <c r="B275">
        <f>_xlfn.XLOOKUP(Data[[#This Row],[STATEFP10]],CAFB_HungerEstimates!A:A,CAFB_HungerEstimates!A:A,,0)</f>
        <v>24</v>
      </c>
      <c r="C275">
        <f>_xlfn.XLOOKUP(Data[[#This Row],[F14_FI_RATE]],CAFB_HungerEstimates!AJ:AJ,CAFB_HungerEstimates!AJ:AJ,,0)</f>
        <v>10.7</v>
      </c>
      <c r="D275">
        <f>_xlfn.XLOOKUP(Data[[#This Row],[F14_DISTRIB]],CAFB_HungerEstimates!AL:AL,CAFB_HungerEstimates!AL:AL,,0)</f>
        <v>20613.810000000001</v>
      </c>
      <c r="E275">
        <f>_xlfn.XLOOKUP(Data[[#This Row],[F14_LB_UNME]],CAFB_HungerEstimates!AK:AK,CAFB_HungerEstimates!AK:AK,,0)</f>
        <v>50436.327501</v>
      </c>
      <c r="F275">
        <f t="shared" si="16"/>
        <v>71050.137501000005</v>
      </c>
      <c r="G275" s="6">
        <f t="shared" si="17"/>
        <v>0.2901304730016866</v>
      </c>
      <c r="H275">
        <f>_xlfn.XLOOKUP(Data[[#This Row],[F15_FI_RATE]],CAFB_HungerEstimates!Y:Y,CAFB_HungerEstimates!Y:Y,,0)</f>
        <v>0.10199999999999999</v>
      </c>
      <c r="I275">
        <f>_xlfn.XLOOKUP(Data[[#This Row],[F15_FI_POP]],CAFB_HungerEstimates!Z:Z,CAFB_HungerEstimates!Z:Z,,0)</f>
        <v>327.31799999999998</v>
      </c>
      <c r="J275">
        <f>_xlfn.XLOOKUP(Data[[#This Row],[F15_LB_NEED]],CAFB_HungerEstimates!AA:AA,CAFB_HungerEstimates!AA:AA,,0)</f>
        <v>68736.78</v>
      </c>
      <c r="K275">
        <f>_xlfn.XLOOKUP(Data[[#This Row],[F15_DISTRIB]],CAFB_HungerEstimates!AC:AC,CAFB_HungerEstimates!AC:AC,,0)</f>
        <v>32211.84058</v>
      </c>
      <c r="L275">
        <f>_xlfn.XLOOKUP(Data[[#This Row],[F15_LB_UNME]],CAFB_HungerEstimates!AB:AB,CAFB_HungerEstimates!AB:AB,,0)</f>
        <v>36524.939420000002</v>
      </c>
      <c r="M275" s="6">
        <f t="shared" si="18"/>
        <v>0.46862597549667007</v>
      </c>
      <c r="N275" s="8">
        <f t="shared" si="19"/>
        <v>111.5885451456993</v>
      </c>
      <c r="O275" s="2" t="str">
        <f>IFERROR(_xlfn.XLOOKUP(Data[[#This Row],[STATEFP10]],StateMap[Code],StateMap[State],,0),"UNK")</f>
        <v>MD</v>
      </c>
      <c r="P275" t="str">
        <f>IF(CalcsTable[[#This Row],[State (Label)]]="MD","Maryland",IF(CalcsTable[[#This Row],[State (Label)]]="DC","District of Columbia","Virginia"))</f>
        <v>Maryland</v>
      </c>
    </row>
    <row r="276" spans="1:16" x14ac:dyDescent="0.25">
      <c r="A276">
        <f>_xlfn.XLOOKUP(Data[[#This Row],[GEOID10]],CAFB_HungerEstimates!D:D,CAFB_HungerEstimates!D:D,,0)</f>
        <v>51059480901</v>
      </c>
      <c r="B276">
        <f>_xlfn.XLOOKUP(Data[[#This Row],[STATEFP10]],CAFB_HungerEstimates!A:A,CAFB_HungerEstimates!A:A,,0)</f>
        <v>51</v>
      </c>
      <c r="C276">
        <f>_xlfn.XLOOKUP(Data[[#This Row],[F14_FI_RATE]],CAFB_HungerEstimates!AJ:AJ,CAFB_HungerEstimates!AJ:AJ,,0)</f>
        <v>7.3</v>
      </c>
      <c r="D276">
        <f>_xlfn.XLOOKUP(Data[[#This Row],[F14_DISTRIB]],CAFB_HungerEstimates!AL:AL,CAFB_HungerEstimates!AL:AL,,0)</f>
        <v>18546.439999999999</v>
      </c>
      <c r="E276">
        <f>_xlfn.XLOOKUP(Data[[#This Row],[F14_LB_UNME]],CAFB_HungerEstimates!AK:AK,CAFB_HungerEstimates!AK:AK,,0)</f>
        <v>90005.288277</v>
      </c>
      <c r="F276">
        <f t="shared" si="16"/>
        <v>108551.728277</v>
      </c>
      <c r="G276" s="6">
        <f t="shared" si="17"/>
        <v>0.17085347506097356</v>
      </c>
      <c r="H276">
        <f>_xlfn.XLOOKUP(Data[[#This Row],[F15_FI_RATE]],CAFB_HungerEstimates!Y:Y,CAFB_HungerEstimates!Y:Y,,0)</f>
        <v>4.9000000000000002E-2</v>
      </c>
      <c r="I276">
        <f>_xlfn.XLOOKUP(Data[[#This Row],[F15_FI_POP]],CAFB_HungerEstimates!Z:Z,CAFB_HungerEstimates!Z:Z,,0)</f>
        <v>347.214</v>
      </c>
      <c r="J276">
        <f>_xlfn.XLOOKUP(Data[[#This Row],[F15_LB_NEED]],CAFB_HungerEstimates!AA:AA,CAFB_HungerEstimates!AA:AA,,0)</f>
        <v>72914.94</v>
      </c>
      <c r="K276">
        <f>_xlfn.XLOOKUP(Data[[#This Row],[F15_DISTRIB]],CAFB_HungerEstimates!AC:AC,CAFB_HungerEstimates!AC:AC,,0)</f>
        <v>26412.928309999999</v>
      </c>
      <c r="L276">
        <f>_xlfn.XLOOKUP(Data[[#This Row],[F15_LB_UNME]],CAFB_HungerEstimates!AB:AB,CAFB_HungerEstimates!AB:AB,,0)</f>
        <v>46502.011689999999</v>
      </c>
      <c r="M276" s="6">
        <f t="shared" si="18"/>
        <v>0.36224302330907765</v>
      </c>
      <c r="N276" s="8">
        <f t="shared" si="19"/>
        <v>133.92896510509368</v>
      </c>
      <c r="O276" s="2" t="str">
        <f>IFERROR(_xlfn.XLOOKUP(Data[[#This Row],[STATEFP10]],StateMap[Code],StateMap[State],,0),"UNK")</f>
        <v>VA</v>
      </c>
      <c r="P276" t="str">
        <f>IF(CalcsTable[[#This Row],[State (Label)]]="MD","Maryland",IF(CalcsTable[[#This Row],[State (Label)]]="DC","District of Columbia","Virginia"))</f>
        <v>Virginia</v>
      </c>
    </row>
    <row r="277" spans="1:16" x14ac:dyDescent="0.25">
      <c r="A277">
        <f>_xlfn.XLOOKUP(Data[[#This Row],[GEOID10]],CAFB_HungerEstimates!D:D,CAFB_HungerEstimates!D:D,,0)</f>
        <v>24031701704</v>
      </c>
      <c r="B277">
        <f>_xlfn.XLOOKUP(Data[[#This Row],[STATEFP10]],CAFB_HungerEstimates!A:A,CAFB_HungerEstimates!A:A,,0)</f>
        <v>24</v>
      </c>
      <c r="C277">
        <f>_xlfn.XLOOKUP(Data[[#This Row],[F14_FI_RATE]],CAFB_HungerEstimates!AJ:AJ,CAFB_HungerEstimates!AJ:AJ,,0)</f>
        <v>11.8</v>
      </c>
      <c r="D277">
        <f>_xlfn.XLOOKUP(Data[[#This Row],[F14_DISTRIB]],CAFB_HungerEstimates!AL:AL,CAFB_HungerEstimates!AL:AL,,0)</f>
        <v>28562.66</v>
      </c>
      <c r="E277">
        <f>_xlfn.XLOOKUP(Data[[#This Row],[F14_LB_UNME]],CAFB_HungerEstimates!AK:AK,CAFB_HungerEstimates!AK:AK,,0)</f>
        <v>41242.601010999999</v>
      </c>
      <c r="F277">
        <f t="shared" si="16"/>
        <v>69805.261010999995</v>
      </c>
      <c r="G277" s="6">
        <f t="shared" si="17"/>
        <v>0.40917632261985326</v>
      </c>
      <c r="H277">
        <f>_xlfn.XLOOKUP(Data[[#This Row],[F15_FI_RATE]],CAFB_HungerEstimates!Y:Y,CAFB_HungerEstimates!Y:Y,,0)</f>
        <v>0.11700000000000001</v>
      </c>
      <c r="I277">
        <f>_xlfn.XLOOKUP(Data[[#This Row],[F15_FI_POP]],CAFB_HungerEstimates!Z:Z,CAFB_HungerEstimates!Z:Z,,0)</f>
        <v>320.346</v>
      </c>
      <c r="J277">
        <f>_xlfn.XLOOKUP(Data[[#This Row],[F15_LB_NEED]],CAFB_HungerEstimates!AA:AA,CAFB_HungerEstimates!AA:AA,,0)</f>
        <v>67272.66</v>
      </c>
      <c r="K277">
        <f>_xlfn.XLOOKUP(Data[[#This Row],[F15_DISTRIB]],CAFB_HungerEstimates!AC:AC,CAFB_HungerEstimates!AC:AC,,0)</f>
        <v>39649.053085</v>
      </c>
      <c r="L277">
        <f>_xlfn.XLOOKUP(Data[[#This Row],[F15_LB_UNME]],CAFB_HungerEstimates!AB:AB,CAFB_HungerEstimates!AB:AB,,0)</f>
        <v>27623.606915</v>
      </c>
      <c r="M277" s="6">
        <f t="shared" si="18"/>
        <v>0.58937840550678389</v>
      </c>
      <c r="N277" s="8">
        <f t="shared" si="19"/>
        <v>86.230534843575384</v>
      </c>
      <c r="O277" s="2" t="str">
        <f>IFERROR(_xlfn.XLOOKUP(Data[[#This Row],[STATEFP10]],StateMap[Code],StateMap[State],,0),"UNK")</f>
        <v>MD</v>
      </c>
      <c r="P277" t="str">
        <f>IF(CalcsTable[[#This Row],[State (Label)]]="MD","Maryland",IF(CalcsTable[[#This Row],[State (Label)]]="DC","District of Columbia","Virginia"))</f>
        <v>Maryland</v>
      </c>
    </row>
    <row r="278" spans="1:16" x14ac:dyDescent="0.25">
      <c r="A278">
        <f>_xlfn.XLOOKUP(Data[[#This Row],[GEOID10]],CAFB_HungerEstimates!D:D,CAFB_HungerEstimates!D:D,,0)</f>
        <v>24031704803</v>
      </c>
      <c r="B278">
        <f>_xlfn.XLOOKUP(Data[[#This Row],[STATEFP10]],CAFB_HungerEstimates!A:A,CAFB_HungerEstimates!A:A,,0)</f>
        <v>24</v>
      </c>
      <c r="C278">
        <f>_xlfn.XLOOKUP(Data[[#This Row],[F14_FI_RATE]],CAFB_HungerEstimates!AJ:AJ,CAFB_HungerEstimates!AJ:AJ,,0)</f>
        <v>11.3</v>
      </c>
      <c r="D278">
        <f>_xlfn.XLOOKUP(Data[[#This Row],[F14_DISTRIB]],CAFB_HungerEstimates!AL:AL,CAFB_HungerEstimates!AL:AL,,0)</f>
        <v>12227</v>
      </c>
      <c r="E278">
        <f>_xlfn.XLOOKUP(Data[[#This Row],[F14_LB_UNME]],CAFB_HungerEstimates!AK:AK,CAFB_HungerEstimates!AK:AK,,0)</f>
        <v>66461.680523000003</v>
      </c>
      <c r="F278">
        <f t="shared" si="16"/>
        <v>78688.680523000003</v>
      </c>
      <c r="G278" s="6">
        <f t="shared" si="17"/>
        <v>0.15538448374955477</v>
      </c>
      <c r="H278">
        <f>_xlfn.XLOOKUP(Data[[#This Row],[F15_FI_RATE]],CAFB_HungerEstimates!Y:Y,CAFB_HungerEstimates!Y:Y,,0)</f>
        <v>0.11799999999999999</v>
      </c>
      <c r="I278">
        <f>_xlfn.XLOOKUP(Data[[#This Row],[F15_FI_POP]],CAFB_HungerEstimates!Z:Z,CAFB_HungerEstimates!Z:Z,,0)</f>
        <v>414.00158399999998</v>
      </c>
      <c r="J278">
        <f>_xlfn.XLOOKUP(Data[[#This Row],[F15_LB_NEED]],CAFB_HungerEstimates!AA:AA,CAFB_HungerEstimates!AA:AA,,0)</f>
        <v>86940.332639999993</v>
      </c>
      <c r="K278">
        <f>_xlfn.XLOOKUP(Data[[#This Row],[F15_DISTRIB]],CAFB_HungerEstimates!AC:AC,CAFB_HungerEstimates!AC:AC,,0)</f>
        <v>12047.605088</v>
      </c>
      <c r="L278">
        <f>_xlfn.XLOOKUP(Data[[#This Row],[F15_LB_UNME]],CAFB_HungerEstimates!AB:AB,CAFB_HungerEstimates!AB:AB,,0)</f>
        <v>74892.727551999997</v>
      </c>
      <c r="M278" s="6">
        <f t="shared" si="18"/>
        <v>0.13857325733829859</v>
      </c>
      <c r="N278" s="8">
        <f t="shared" si="19"/>
        <v>180.8996159589573</v>
      </c>
      <c r="O278" s="2" t="str">
        <f>IFERROR(_xlfn.XLOOKUP(Data[[#This Row],[STATEFP10]],StateMap[Code],StateMap[State],,0),"UNK")</f>
        <v>MD</v>
      </c>
      <c r="P278" t="str">
        <f>IF(CalcsTable[[#This Row],[State (Label)]]="MD","Maryland",IF(CalcsTable[[#This Row],[State (Label)]]="DC","District of Columbia","Virginia"))</f>
        <v>Maryland</v>
      </c>
    </row>
    <row r="279" spans="1:16" x14ac:dyDescent="0.25">
      <c r="A279">
        <f>_xlfn.XLOOKUP(Data[[#This Row],[GEOID10]],CAFB_HungerEstimates!D:D,CAFB_HungerEstimates!D:D,,0)</f>
        <v>51059480505</v>
      </c>
      <c r="B279">
        <f>_xlfn.XLOOKUP(Data[[#This Row],[STATEFP10]],CAFB_HungerEstimates!A:A,CAFB_HungerEstimates!A:A,,0)</f>
        <v>51</v>
      </c>
      <c r="C279">
        <f>_xlfn.XLOOKUP(Data[[#This Row],[F14_FI_RATE]],CAFB_HungerEstimates!AJ:AJ,CAFB_HungerEstimates!AJ:AJ,,0)</f>
        <v>9.3000000000000007</v>
      </c>
      <c r="D279">
        <f>_xlfn.XLOOKUP(Data[[#This Row],[F14_DISTRIB]],CAFB_HungerEstimates!AL:AL,CAFB_HungerEstimates!AL:AL,,0)</f>
        <v>9909.8799999999992</v>
      </c>
      <c r="E279">
        <f>_xlfn.XLOOKUP(Data[[#This Row],[F14_LB_UNME]],CAFB_HungerEstimates!AK:AK,CAFB_HungerEstimates!AK:AK,,0)</f>
        <v>49930.042486999999</v>
      </c>
      <c r="F279">
        <f t="shared" si="16"/>
        <v>59839.922486999996</v>
      </c>
      <c r="G279" s="6">
        <f t="shared" si="17"/>
        <v>0.16560649793877799</v>
      </c>
      <c r="H279">
        <f>_xlfn.XLOOKUP(Data[[#This Row],[F15_FI_RATE]],CAFB_HungerEstimates!Y:Y,CAFB_HungerEstimates!Y:Y,,0)</f>
        <v>8.8999999999999996E-2</v>
      </c>
      <c r="I279">
        <f>_xlfn.XLOOKUP(Data[[#This Row],[F15_FI_POP]],CAFB_HungerEstimates!Z:Z,CAFB_HungerEstimates!Z:Z,,0)</f>
        <v>266.55500000000001</v>
      </c>
      <c r="J279">
        <f>_xlfn.XLOOKUP(Data[[#This Row],[F15_LB_NEED]],CAFB_HungerEstimates!AA:AA,CAFB_HungerEstimates!AA:AA,,0)</f>
        <v>55976.55</v>
      </c>
      <c r="K279">
        <f>_xlfn.XLOOKUP(Data[[#This Row],[F15_DISTRIB]],CAFB_HungerEstimates!AC:AC,CAFB_HungerEstimates!AC:AC,,0)</f>
        <v>20254.552951000001</v>
      </c>
      <c r="L279">
        <f>_xlfn.XLOOKUP(Data[[#This Row],[F15_LB_UNME]],CAFB_HungerEstimates!AB:AB,CAFB_HungerEstimates!AB:AB,,0)</f>
        <v>35721.997048999998</v>
      </c>
      <c r="M279" s="6">
        <f t="shared" si="18"/>
        <v>0.36183996603935042</v>
      </c>
      <c r="N279" s="8">
        <f t="shared" si="19"/>
        <v>134.01360713173639</v>
      </c>
      <c r="O279" s="2" t="str">
        <f>IFERROR(_xlfn.XLOOKUP(Data[[#This Row],[STATEFP10]],StateMap[Code],StateMap[State],,0),"UNK")</f>
        <v>VA</v>
      </c>
      <c r="P279" t="str">
        <f>IF(CalcsTable[[#This Row],[State (Label)]]="MD","Maryland",IF(CalcsTable[[#This Row],[State (Label)]]="DC","District of Columbia","Virginia"))</f>
        <v>Virginia</v>
      </c>
    </row>
    <row r="280" spans="1:16" x14ac:dyDescent="0.25">
      <c r="A280">
        <f>_xlfn.XLOOKUP(Data[[#This Row],[GEOID10]],CAFB_HungerEstimates!D:D,CAFB_HungerEstimates!D:D,,0)</f>
        <v>24033803606</v>
      </c>
      <c r="B280">
        <f>_xlfn.XLOOKUP(Data[[#This Row],[STATEFP10]],CAFB_HungerEstimates!A:A,CAFB_HungerEstimates!A:A,,0)</f>
        <v>24</v>
      </c>
      <c r="C280">
        <f>_xlfn.XLOOKUP(Data[[#This Row],[F14_FI_RATE]],CAFB_HungerEstimates!AJ:AJ,CAFB_HungerEstimates!AJ:AJ,,0)</f>
        <v>11.1</v>
      </c>
      <c r="D280">
        <f>_xlfn.XLOOKUP(Data[[#This Row],[F14_DISTRIB]],CAFB_HungerEstimates!AL:AL,CAFB_HungerEstimates!AL:AL,,0)</f>
        <v>34090.050000000003</v>
      </c>
      <c r="E280">
        <f>_xlfn.XLOOKUP(Data[[#This Row],[F14_LB_UNME]],CAFB_HungerEstimates!AK:AK,CAFB_HungerEstimates!AK:AK,,0)</f>
        <v>81597.480968999997</v>
      </c>
      <c r="F280">
        <f t="shared" si="16"/>
        <v>115687.530969</v>
      </c>
      <c r="G280" s="6">
        <f t="shared" si="17"/>
        <v>0.29467350296493822</v>
      </c>
      <c r="H280">
        <f>_xlfn.XLOOKUP(Data[[#This Row],[F15_FI_RATE]],CAFB_HungerEstimates!Y:Y,CAFB_HungerEstimates!Y:Y,,0)</f>
        <v>9.5000000000000001E-2</v>
      </c>
      <c r="I280">
        <f>_xlfn.XLOOKUP(Data[[#This Row],[F15_FI_POP]],CAFB_HungerEstimates!Z:Z,CAFB_HungerEstimates!Z:Z,,0)</f>
        <v>492.48</v>
      </c>
      <c r="J280">
        <f>_xlfn.XLOOKUP(Data[[#This Row],[F15_LB_NEED]],CAFB_HungerEstimates!AA:AA,CAFB_HungerEstimates!AA:AA,,0)</f>
        <v>103420.8</v>
      </c>
      <c r="K280">
        <f>_xlfn.XLOOKUP(Data[[#This Row],[F15_DISTRIB]],CAFB_HungerEstimates!AC:AC,CAFB_HungerEstimates!AC:AC,,0)</f>
        <v>31151.102185</v>
      </c>
      <c r="L280">
        <f>_xlfn.XLOOKUP(Data[[#This Row],[F15_LB_UNME]],CAFB_HungerEstimates!AB:AB,CAFB_HungerEstimates!AB:AB,,0)</f>
        <v>72269.697815000007</v>
      </c>
      <c r="M280" s="6">
        <f t="shared" si="18"/>
        <v>0.30120732178633308</v>
      </c>
      <c r="N280" s="8">
        <f t="shared" si="19"/>
        <v>146.74646242487006</v>
      </c>
      <c r="O280" s="2" t="str">
        <f>IFERROR(_xlfn.XLOOKUP(Data[[#This Row],[STATEFP10]],StateMap[Code],StateMap[State],,0),"UNK")</f>
        <v>MD</v>
      </c>
      <c r="P280" t="str">
        <f>IF(CalcsTable[[#This Row],[State (Label)]]="MD","Maryland",IF(CalcsTable[[#This Row],[State (Label)]]="DC","District of Columbia","Virginia"))</f>
        <v>Maryland</v>
      </c>
    </row>
    <row r="281" spans="1:16" x14ac:dyDescent="0.25">
      <c r="A281">
        <f>_xlfn.XLOOKUP(Data[[#This Row],[GEOID10]],CAFB_HungerEstimates!D:D,CAFB_HungerEstimates!D:D,,0)</f>
        <v>11001001702</v>
      </c>
      <c r="B281">
        <f>_xlfn.XLOOKUP(Data[[#This Row],[STATEFP10]],CAFB_HungerEstimates!A:A,CAFB_HungerEstimates!A:A,,0)</f>
        <v>11</v>
      </c>
      <c r="C281">
        <f>_xlfn.XLOOKUP(Data[[#This Row],[F14_FI_RATE]],CAFB_HungerEstimates!AJ:AJ,CAFB_HungerEstimates!AJ:AJ,,0)</f>
        <v>12.9</v>
      </c>
      <c r="D281">
        <f>_xlfn.XLOOKUP(Data[[#This Row],[F14_DISTRIB]],CAFB_HungerEstimates!AL:AL,CAFB_HungerEstimates!AL:AL,,0)</f>
        <v>24933.32</v>
      </c>
      <c r="E281">
        <f>_xlfn.XLOOKUP(Data[[#This Row],[F14_LB_UNME]],CAFB_HungerEstimates!AK:AK,CAFB_HungerEstimates!AK:AK,,0)</f>
        <v>50024.705119999999</v>
      </c>
      <c r="F281">
        <f t="shared" si="16"/>
        <v>74958.025120000006</v>
      </c>
      <c r="G281" s="6">
        <f t="shared" si="17"/>
        <v>0.33263042829749512</v>
      </c>
      <c r="H281">
        <f>_xlfn.XLOOKUP(Data[[#This Row],[F15_FI_RATE]],CAFB_HungerEstimates!Y:Y,CAFB_HungerEstimates!Y:Y,,0)</f>
        <v>0.11799999999999999</v>
      </c>
      <c r="I281">
        <f>_xlfn.XLOOKUP(Data[[#This Row],[F15_FI_POP]],CAFB_HungerEstimates!Z:Z,CAFB_HungerEstimates!Z:Z,,0)</f>
        <v>348.09374600000001</v>
      </c>
      <c r="J281">
        <f>_xlfn.XLOOKUP(Data[[#This Row],[F15_LB_NEED]],CAFB_HungerEstimates!AA:AA,CAFB_HungerEstimates!AA:AA,,0)</f>
        <v>73099.686660000007</v>
      </c>
      <c r="K281">
        <f>_xlfn.XLOOKUP(Data[[#This Row],[F15_DISTRIB]],CAFB_HungerEstimates!AC:AC,CAFB_HungerEstimates!AC:AC,,0)</f>
        <v>32174.049526999999</v>
      </c>
      <c r="L281">
        <f>_xlfn.XLOOKUP(Data[[#This Row],[F15_LB_UNME]],CAFB_HungerEstimates!AB:AB,CAFB_HungerEstimates!AB:AB,,0)</f>
        <v>40925.637132999997</v>
      </c>
      <c r="M281" s="6">
        <f t="shared" si="18"/>
        <v>0.44013936306796198</v>
      </c>
      <c r="N281" s="8">
        <f t="shared" si="19"/>
        <v>117.57073375572796</v>
      </c>
      <c r="O281" s="2" t="str">
        <f>IFERROR(_xlfn.XLOOKUP(Data[[#This Row],[STATEFP10]],StateMap[Code],StateMap[State],,0),"UNK")</f>
        <v>DC</v>
      </c>
      <c r="P281" t="str">
        <f>IF(CalcsTable[[#This Row],[State (Label)]]="MD","Maryland",IF(CalcsTable[[#This Row],[State (Label)]]="DC","District of Columbia","Virginia"))</f>
        <v>District of Columbia</v>
      </c>
    </row>
    <row r="282" spans="1:16" x14ac:dyDescent="0.25">
      <c r="A282">
        <f>_xlfn.XLOOKUP(Data[[#This Row],[GEOID10]],CAFB_HungerEstimates!D:D,CAFB_HungerEstimates!D:D,,0)</f>
        <v>24033803605</v>
      </c>
      <c r="B282">
        <f>_xlfn.XLOOKUP(Data[[#This Row],[STATEFP10]],CAFB_HungerEstimates!A:A,CAFB_HungerEstimates!A:A,,0)</f>
        <v>24</v>
      </c>
      <c r="C282">
        <f>_xlfn.XLOOKUP(Data[[#This Row],[F14_FI_RATE]],CAFB_HungerEstimates!AJ:AJ,CAFB_HungerEstimates!AJ:AJ,,0)</f>
        <v>12.6</v>
      </c>
      <c r="D282">
        <f>_xlfn.XLOOKUP(Data[[#This Row],[F14_DISTRIB]],CAFB_HungerEstimates!AL:AL,CAFB_HungerEstimates!AL:AL,,0)</f>
        <v>65774.62</v>
      </c>
      <c r="E282">
        <f>_xlfn.XLOOKUP(Data[[#This Row],[F14_LB_UNME]],CAFB_HungerEstimates!AK:AK,CAFB_HungerEstimates!AK:AK,,0)</f>
        <v>118545.743154</v>
      </c>
      <c r="F282">
        <f t="shared" si="16"/>
        <v>184320.36315399999</v>
      </c>
      <c r="G282" s="6">
        <f t="shared" si="17"/>
        <v>0.35684944883189701</v>
      </c>
      <c r="H282">
        <f>_xlfn.XLOOKUP(Data[[#This Row],[F15_FI_RATE]],CAFB_HungerEstimates!Y:Y,CAFB_HungerEstimates!Y:Y,,0)</f>
        <v>0.13100000000000001</v>
      </c>
      <c r="I282">
        <f>_xlfn.XLOOKUP(Data[[#This Row],[F15_FI_POP]],CAFB_HungerEstimates!Z:Z,CAFB_HungerEstimates!Z:Z,,0)</f>
        <v>905.73400000000004</v>
      </c>
      <c r="J282">
        <f>_xlfn.XLOOKUP(Data[[#This Row],[F15_LB_NEED]],CAFB_HungerEstimates!AA:AA,CAFB_HungerEstimates!AA:AA,,0)</f>
        <v>190204.14</v>
      </c>
      <c r="K282">
        <f>_xlfn.XLOOKUP(Data[[#This Row],[F15_DISTRIB]],CAFB_HungerEstimates!AC:AC,CAFB_HungerEstimates!AC:AC,,0)</f>
        <v>70031.930429</v>
      </c>
      <c r="L282">
        <f>_xlfn.XLOOKUP(Data[[#This Row],[F15_LB_UNME]],CAFB_HungerEstimates!AB:AB,CAFB_HungerEstimates!AB:AB,,0)</f>
        <v>120172.209571</v>
      </c>
      <c r="M282" s="6">
        <f t="shared" si="18"/>
        <v>0.36819351265960876</v>
      </c>
      <c r="N282" s="8">
        <f t="shared" si="19"/>
        <v>132.67936234148215</v>
      </c>
      <c r="O282" s="2" t="str">
        <f>IFERROR(_xlfn.XLOOKUP(Data[[#This Row],[STATEFP10]],StateMap[Code],StateMap[State],,0),"UNK")</f>
        <v>MD</v>
      </c>
      <c r="P282" t="str">
        <f>IF(CalcsTable[[#This Row],[State (Label)]]="MD","Maryland",IF(CalcsTable[[#This Row],[State (Label)]]="DC","District of Columbia","Virginia"))</f>
        <v>Maryland</v>
      </c>
    </row>
    <row r="283" spans="1:16" x14ac:dyDescent="0.25">
      <c r="A283">
        <f>_xlfn.XLOOKUP(Data[[#This Row],[GEOID10]],CAFB_HungerEstimates!D:D,CAFB_HungerEstimates!D:D,,0)</f>
        <v>51059481900</v>
      </c>
      <c r="B283">
        <f>_xlfn.XLOOKUP(Data[[#This Row],[STATEFP10]],CAFB_HungerEstimates!A:A,CAFB_HungerEstimates!A:A,,0)</f>
        <v>51</v>
      </c>
      <c r="C283">
        <f>_xlfn.XLOOKUP(Data[[#This Row],[F14_FI_RATE]],CAFB_HungerEstimates!AJ:AJ,CAFB_HungerEstimates!AJ:AJ,,0)</f>
        <v>8.5</v>
      </c>
      <c r="D283">
        <f>_xlfn.XLOOKUP(Data[[#This Row],[F14_DISTRIB]],CAFB_HungerEstimates!AL:AL,CAFB_HungerEstimates!AL:AL,,0)</f>
        <v>15137.81</v>
      </c>
      <c r="E283">
        <f>_xlfn.XLOOKUP(Data[[#This Row],[F14_LB_UNME]],CAFB_HungerEstimates!AK:AK,CAFB_HungerEstimates!AK:AK,,0)</f>
        <v>80734.544309999997</v>
      </c>
      <c r="F283">
        <f t="shared" si="16"/>
        <v>95872.354309999995</v>
      </c>
      <c r="G283" s="6">
        <f t="shared" si="17"/>
        <v>0.15789546537109547</v>
      </c>
      <c r="H283">
        <f>_xlfn.XLOOKUP(Data[[#This Row],[F15_FI_RATE]],CAFB_HungerEstimates!Y:Y,CAFB_HungerEstimates!Y:Y,,0)</f>
        <v>9.7000000000000003E-2</v>
      </c>
      <c r="I283">
        <f>_xlfn.XLOOKUP(Data[[#This Row],[F15_FI_POP]],CAFB_HungerEstimates!Z:Z,CAFB_HungerEstimates!Z:Z,,0)</f>
        <v>506.41507799999999</v>
      </c>
      <c r="J283">
        <f>_xlfn.XLOOKUP(Data[[#This Row],[F15_LB_NEED]],CAFB_HungerEstimates!AA:AA,CAFB_HungerEstimates!AA:AA,,0)</f>
        <v>106347.16638</v>
      </c>
      <c r="K283">
        <f>_xlfn.XLOOKUP(Data[[#This Row],[F15_DISTRIB]],CAFB_HungerEstimates!AC:AC,CAFB_HungerEstimates!AC:AC,,0)</f>
        <v>13299.456738000001</v>
      </c>
      <c r="L283">
        <f>_xlfn.XLOOKUP(Data[[#This Row],[F15_LB_UNME]],CAFB_HungerEstimates!AB:AB,CAFB_HungerEstimates!AB:AB,,0)</f>
        <v>93047.709642000002</v>
      </c>
      <c r="M283" s="6">
        <f t="shared" si="18"/>
        <v>0.12505699202626935</v>
      </c>
      <c r="N283" s="8">
        <f t="shared" si="19"/>
        <v>183.73803167448344</v>
      </c>
      <c r="O283" s="2" t="str">
        <f>IFERROR(_xlfn.XLOOKUP(Data[[#This Row],[STATEFP10]],StateMap[Code],StateMap[State],,0),"UNK")</f>
        <v>VA</v>
      </c>
      <c r="P283" t="str">
        <f>IF(CalcsTable[[#This Row],[State (Label)]]="MD","Maryland",IF(CalcsTable[[#This Row],[State (Label)]]="DC","District of Columbia","Virginia"))</f>
        <v>Virginia</v>
      </c>
    </row>
    <row r="284" spans="1:16" x14ac:dyDescent="0.25">
      <c r="A284">
        <f>_xlfn.XLOOKUP(Data[[#This Row],[GEOID10]],CAFB_HungerEstimates!D:D,CAFB_HungerEstimates!D:D,,0)</f>
        <v>24033800513</v>
      </c>
      <c r="B284">
        <f>_xlfn.XLOOKUP(Data[[#This Row],[STATEFP10]],CAFB_HungerEstimates!A:A,CAFB_HungerEstimates!A:A,,0)</f>
        <v>24</v>
      </c>
      <c r="C284">
        <f>_xlfn.XLOOKUP(Data[[#This Row],[F14_FI_RATE]],CAFB_HungerEstimates!AJ:AJ,CAFB_HungerEstimates!AJ:AJ,,0)</f>
        <v>10.1</v>
      </c>
      <c r="D284">
        <f>_xlfn.XLOOKUP(Data[[#This Row],[F14_DISTRIB]],CAFB_HungerEstimates!AL:AL,CAFB_HungerEstimates!AL:AL,,0)</f>
        <v>17194.669999999998</v>
      </c>
      <c r="E284">
        <f>_xlfn.XLOOKUP(Data[[#This Row],[F14_LB_UNME]],CAFB_HungerEstimates!AK:AK,CAFB_HungerEstimates!AK:AK,,0)</f>
        <v>97487.804694999999</v>
      </c>
      <c r="F284">
        <f t="shared" si="16"/>
        <v>114682.474695</v>
      </c>
      <c r="G284" s="6">
        <f t="shared" si="17"/>
        <v>0.14993284759270775</v>
      </c>
      <c r="H284">
        <f>_xlfn.XLOOKUP(Data[[#This Row],[F15_FI_RATE]],CAFB_HungerEstimates!Y:Y,CAFB_HungerEstimates!Y:Y,,0)</f>
        <v>0.108</v>
      </c>
      <c r="I284">
        <f>_xlfn.XLOOKUP(Data[[#This Row],[F15_FI_POP]],CAFB_HungerEstimates!Z:Z,CAFB_HungerEstimates!Z:Z,,0)</f>
        <v>609.01199999999994</v>
      </c>
      <c r="J284">
        <f>_xlfn.XLOOKUP(Data[[#This Row],[F15_LB_NEED]],CAFB_HungerEstimates!AA:AA,CAFB_HungerEstimates!AA:AA,,0)</f>
        <v>127892.52</v>
      </c>
      <c r="K284">
        <f>_xlfn.XLOOKUP(Data[[#This Row],[F15_DISTRIB]],CAFB_HungerEstimates!AC:AC,CAFB_HungerEstimates!AC:AC,,0)</f>
        <v>30490.856026000001</v>
      </c>
      <c r="L284">
        <f>_xlfn.XLOOKUP(Data[[#This Row],[F15_LB_UNME]],CAFB_HungerEstimates!AB:AB,CAFB_HungerEstimates!AB:AB,,0)</f>
        <v>97401.663973999996</v>
      </c>
      <c r="M284" s="6">
        <f t="shared" si="18"/>
        <v>0.23841000260218503</v>
      </c>
      <c r="N284" s="8">
        <f t="shared" si="19"/>
        <v>159.93389945354116</v>
      </c>
      <c r="O284" s="2" t="str">
        <f>IFERROR(_xlfn.XLOOKUP(Data[[#This Row],[STATEFP10]],StateMap[Code],StateMap[State],,0),"UNK")</f>
        <v>MD</v>
      </c>
      <c r="P284" t="str">
        <f>IF(CalcsTable[[#This Row],[State (Label)]]="MD","Maryland",IF(CalcsTable[[#This Row],[State (Label)]]="DC","District of Columbia","Virginia"))</f>
        <v>Maryland</v>
      </c>
    </row>
    <row r="285" spans="1:16" x14ac:dyDescent="0.25">
      <c r="A285">
        <f>_xlfn.XLOOKUP(Data[[#This Row],[GEOID10]],CAFB_HungerEstimates!D:D,CAFB_HungerEstimates!D:D,,0)</f>
        <v>24033805908</v>
      </c>
      <c r="B285">
        <f>_xlfn.XLOOKUP(Data[[#This Row],[STATEFP10]],CAFB_HungerEstimates!A:A,CAFB_HungerEstimates!A:A,,0)</f>
        <v>24</v>
      </c>
      <c r="C285">
        <f>_xlfn.XLOOKUP(Data[[#This Row],[F14_FI_RATE]],CAFB_HungerEstimates!AJ:AJ,CAFB_HungerEstimates!AJ:AJ,,0)</f>
        <v>23</v>
      </c>
      <c r="D285">
        <f>_xlfn.XLOOKUP(Data[[#This Row],[F14_DISTRIB]],CAFB_HungerEstimates!AL:AL,CAFB_HungerEstimates!AL:AL,,0)</f>
        <v>66375.89</v>
      </c>
      <c r="E285">
        <f>_xlfn.XLOOKUP(Data[[#This Row],[F14_LB_UNME]],CAFB_HungerEstimates!AK:AK,CAFB_HungerEstimates!AK:AK,,0)</f>
        <v>73935.613660999996</v>
      </c>
      <c r="F285">
        <f t="shared" si="16"/>
        <v>140311.503661</v>
      </c>
      <c r="G285" s="6">
        <f t="shared" si="17"/>
        <v>0.47306092706673331</v>
      </c>
      <c r="H285">
        <f>_xlfn.XLOOKUP(Data[[#This Row],[F15_FI_RATE]],CAFB_HungerEstimates!Y:Y,CAFB_HungerEstimates!Y:Y,,0)</f>
        <v>0.2</v>
      </c>
      <c r="I285">
        <f>_xlfn.XLOOKUP(Data[[#This Row],[F15_FI_POP]],CAFB_HungerEstimates!Z:Z,CAFB_HungerEstimates!Z:Z,,0)</f>
        <v>527.4</v>
      </c>
      <c r="J285">
        <f>_xlfn.XLOOKUP(Data[[#This Row],[F15_LB_NEED]],CAFB_HungerEstimates!AA:AA,CAFB_HungerEstimates!AA:AA,,0)</f>
        <v>110754</v>
      </c>
      <c r="K285">
        <f>_xlfn.XLOOKUP(Data[[#This Row],[F15_DISTRIB]],CAFB_HungerEstimates!AC:AC,CAFB_HungerEstimates!AC:AC,,0)</f>
        <v>54996.63968</v>
      </c>
      <c r="L285">
        <f>_xlfn.XLOOKUP(Data[[#This Row],[F15_LB_UNME]],CAFB_HungerEstimates!AB:AB,CAFB_HungerEstimates!AB:AB,,0)</f>
        <v>55757.36032</v>
      </c>
      <c r="M285" s="6">
        <f t="shared" si="18"/>
        <v>0.49656571934196508</v>
      </c>
      <c r="N285" s="8">
        <f t="shared" si="19"/>
        <v>105.72119893818734</v>
      </c>
      <c r="O285" s="2" t="str">
        <f>IFERROR(_xlfn.XLOOKUP(Data[[#This Row],[STATEFP10]],StateMap[Code],StateMap[State],,0),"UNK")</f>
        <v>MD</v>
      </c>
      <c r="P285" t="str">
        <f>IF(CalcsTable[[#This Row],[State (Label)]]="MD","Maryland",IF(CalcsTable[[#This Row],[State (Label)]]="DC","District of Columbia","Virginia"))</f>
        <v>Maryland</v>
      </c>
    </row>
    <row r="286" spans="1:16" x14ac:dyDescent="0.25">
      <c r="A286">
        <f>_xlfn.XLOOKUP(Data[[#This Row],[GEOID10]],CAFB_HungerEstimates!D:D,CAFB_HungerEstimates!D:D,,0)</f>
        <v>24031705502</v>
      </c>
      <c r="B286">
        <f>_xlfn.XLOOKUP(Data[[#This Row],[STATEFP10]],CAFB_HungerEstimates!A:A,CAFB_HungerEstimates!A:A,,0)</f>
        <v>24</v>
      </c>
      <c r="C286">
        <f>_xlfn.XLOOKUP(Data[[#This Row],[F14_FI_RATE]],CAFB_HungerEstimates!AJ:AJ,CAFB_HungerEstimates!AJ:AJ,,0)</f>
        <v>3</v>
      </c>
      <c r="D286">
        <f>_xlfn.XLOOKUP(Data[[#This Row],[F14_DISTRIB]],CAFB_HungerEstimates!AL:AL,CAFB_HungerEstimates!AL:AL,,0)</f>
        <v>3837.94</v>
      </c>
      <c r="E286">
        <f>_xlfn.XLOOKUP(Data[[#This Row],[F14_LB_UNME]],CAFB_HungerEstimates!AK:AK,CAFB_HungerEstimates!AK:AK,,0)</f>
        <v>20990.355318999998</v>
      </c>
      <c r="F286">
        <f t="shared" si="16"/>
        <v>24828.295318999997</v>
      </c>
      <c r="G286" s="6">
        <f t="shared" si="17"/>
        <v>0.154579279434581</v>
      </c>
      <c r="H286">
        <f>_xlfn.XLOOKUP(Data[[#This Row],[F15_FI_RATE]],CAFB_HungerEstimates!Y:Y,CAFB_HungerEstimates!Y:Y,,0)</f>
        <v>4.2000000000000003E-2</v>
      </c>
      <c r="I286">
        <f>_xlfn.XLOOKUP(Data[[#This Row],[F15_FI_POP]],CAFB_HungerEstimates!Z:Z,CAFB_HungerEstimates!Z:Z,,0)</f>
        <v>164.136</v>
      </c>
      <c r="J286">
        <f>_xlfn.XLOOKUP(Data[[#This Row],[F15_LB_NEED]],CAFB_HungerEstimates!AA:AA,CAFB_HungerEstimates!AA:AA,,0)</f>
        <v>34468.559999999998</v>
      </c>
      <c r="K286">
        <f>_xlfn.XLOOKUP(Data[[#This Row],[F15_DISTRIB]],CAFB_HungerEstimates!AC:AC,CAFB_HungerEstimates!AC:AC,,0)</f>
        <v>5348.5490950000003</v>
      </c>
      <c r="L286">
        <f>_xlfn.XLOOKUP(Data[[#This Row],[F15_LB_UNME]],CAFB_HungerEstimates!AB:AB,CAFB_HungerEstimates!AB:AB,,0)</f>
        <v>29120.010904999999</v>
      </c>
      <c r="M286" s="6">
        <f t="shared" si="18"/>
        <v>0.15517181730249249</v>
      </c>
      <c r="N286" s="8">
        <f t="shared" si="19"/>
        <v>177.41391836647659</v>
      </c>
      <c r="O286" s="2" t="str">
        <f>IFERROR(_xlfn.XLOOKUP(Data[[#This Row],[STATEFP10]],StateMap[Code],StateMap[State],,0),"UNK")</f>
        <v>MD</v>
      </c>
      <c r="P286" t="str">
        <f>IF(CalcsTable[[#This Row],[State (Label)]]="MD","Maryland",IF(CalcsTable[[#This Row],[State (Label)]]="DC","District of Columbia","Virginia"))</f>
        <v>Maryland</v>
      </c>
    </row>
    <row r="287" spans="1:16" x14ac:dyDescent="0.25">
      <c r="A287">
        <f>_xlfn.XLOOKUP(Data[[#This Row],[GEOID10]],CAFB_HungerEstimates!D:D,CAFB_HungerEstimates!D:D,,0)</f>
        <v>24031705300</v>
      </c>
      <c r="B287">
        <f>_xlfn.XLOOKUP(Data[[#This Row],[STATEFP10]],CAFB_HungerEstimates!A:A,CAFB_HungerEstimates!A:A,,0)</f>
        <v>24</v>
      </c>
      <c r="C287">
        <f>_xlfn.XLOOKUP(Data[[#This Row],[F14_FI_RATE]],CAFB_HungerEstimates!AJ:AJ,CAFB_HungerEstimates!AJ:AJ,,0)</f>
        <v>0</v>
      </c>
      <c r="D287">
        <f>_xlfn.XLOOKUP(Data[[#This Row],[F14_DISTRIB]],CAFB_HungerEstimates!AL:AL,CAFB_HungerEstimates!AL:AL,,0)</f>
        <v>0</v>
      </c>
      <c r="E287">
        <f>_xlfn.XLOOKUP(Data[[#This Row],[F14_LB_UNME]],CAFB_HungerEstimates!AK:AK,CAFB_HungerEstimates!AK:AK,,0)</f>
        <v>0</v>
      </c>
      <c r="F287">
        <f t="shared" si="16"/>
        <v>0</v>
      </c>
      <c r="G287" s="6">
        <f t="shared" si="17"/>
        <v>0</v>
      </c>
      <c r="H287">
        <f>_xlfn.XLOOKUP(Data[[#This Row],[F15_FI_RATE]],CAFB_HungerEstimates!Y:Y,CAFB_HungerEstimates!Y:Y,,0)</f>
        <v>0</v>
      </c>
      <c r="I287">
        <f>_xlfn.XLOOKUP(Data[[#This Row],[F15_FI_POP]],CAFB_HungerEstimates!Z:Z,CAFB_HungerEstimates!Z:Z,,0)</f>
        <v>0</v>
      </c>
      <c r="J287">
        <f>_xlfn.XLOOKUP(Data[[#This Row],[F15_LB_NEED]],CAFB_HungerEstimates!AA:AA,CAFB_HungerEstimates!AA:AA,,0)</f>
        <v>0</v>
      </c>
      <c r="K287">
        <f>_xlfn.XLOOKUP(Data[[#This Row],[F15_DISTRIB]],CAFB_HungerEstimates!AC:AC,CAFB_HungerEstimates!AC:AC,,0)</f>
        <v>0</v>
      </c>
      <c r="L287">
        <f>_xlfn.XLOOKUP(Data[[#This Row],[F15_LB_UNME]],CAFB_HungerEstimates!AB:AB,CAFB_HungerEstimates!AB:AB,,0)</f>
        <v>0</v>
      </c>
      <c r="M287" s="6">
        <f t="shared" si="18"/>
        <v>0</v>
      </c>
      <c r="N287" s="8">
        <f t="shared" si="19"/>
        <v>0</v>
      </c>
      <c r="O287" s="2" t="str">
        <f>IFERROR(_xlfn.XLOOKUP(Data[[#This Row],[STATEFP10]],StateMap[Code],StateMap[State],,0),"UNK")</f>
        <v>MD</v>
      </c>
      <c r="P287" t="str">
        <f>IF(CalcsTable[[#This Row],[State (Label)]]="MD","Maryland",IF(CalcsTable[[#This Row],[State (Label)]]="DC","District of Columbia","Virginia"))</f>
        <v>Maryland</v>
      </c>
    </row>
    <row r="288" spans="1:16" x14ac:dyDescent="0.25">
      <c r="A288">
        <f>_xlfn.XLOOKUP(Data[[#This Row],[GEOID10]],CAFB_HungerEstimates!D:D,CAFB_HungerEstimates!D:D,,0)</f>
        <v>24033803607</v>
      </c>
      <c r="B288">
        <f>_xlfn.XLOOKUP(Data[[#This Row],[STATEFP10]],CAFB_HungerEstimates!A:A,CAFB_HungerEstimates!A:A,,0)</f>
        <v>24</v>
      </c>
      <c r="C288">
        <f>_xlfn.XLOOKUP(Data[[#This Row],[F14_FI_RATE]],CAFB_HungerEstimates!AJ:AJ,CAFB_HungerEstimates!AJ:AJ,,0)</f>
        <v>12.2</v>
      </c>
      <c r="D288">
        <f>_xlfn.XLOOKUP(Data[[#This Row],[F14_DISTRIB]],CAFB_HungerEstimates!AL:AL,CAFB_HungerEstimates!AL:AL,,0)</f>
        <v>24145.21</v>
      </c>
      <c r="E288">
        <f>_xlfn.XLOOKUP(Data[[#This Row],[F14_LB_UNME]],CAFB_HungerEstimates!AK:AK,CAFB_HungerEstimates!AK:AK,,0)</f>
        <v>64833.049800000001</v>
      </c>
      <c r="F288">
        <f t="shared" si="16"/>
        <v>88978.2598</v>
      </c>
      <c r="G288" s="6">
        <f t="shared" si="17"/>
        <v>0.27136078019813104</v>
      </c>
      <c r="H288">
        <f>_xlfn.XLOOKUP(Data[[#This Row],[F15_FI_RATE]],CAFB_HungerEstimates!Y:Y,CAFB_HungerEstimates!Y:Y,,0)</f>
        <v>0.107</v>
      </c>
      <c r="I288">
        <f>_xlfn.XLOOKUP(Data[[#This Row],[F15_FI_POP]],CAFB_HungerEstimates!Z:Z,CAFB_HungerEstimates!Z:Z,,0)</f>
        <v>367.269903</v>
      </c>
      <c r="J288">
        <f>_xlfn.XLOOKUP(Data[[#This Row],[F15_LB_NEED]],CAFB_HungerEstimates!AA:AA,CAFB_HungerEstimates!AA:AA,,0)</f>
        <v>77126.679629999999</v>
      </c>
      <c r="K288">
        <f>_xlfn.XLOOKUP(Data[[#This Row],[F15_DISTRIB]],CAFB_HungerEstimates!AC:AC,CAFB_HungerEstimates!AC:AC,,0)</f>
        <v>20377.669377999999</v>
      </c>
      <c r="L288">
        <f>_xlfn.XLOOKUP(Data[[#This Row],[F15_LB_UNME]],CAFB_HungerEstimates!AB:AB,CAFB_HungerEstimates!AB:AB,,0)</f>
        <v>56749.010252</v>
      </c>
      <c r="M288" s="6">
        <f t="shared" si="18"/>
        <v>0.26421038058111462</v>
      </c>
      <c r="N288" s="8">
        <f t="shared" si="19"/>
        <v>154.51582007796594</v>
      </c>
      <c r="O288" s="2" t="str">
        <f>IFERROR(_xlfn.XLOOKUP(Data[[#This Row],[STATEFP10]],StateMap[Code],StateMap[State],,0),"UNK")</f>
        <v>MD</v>
      </c>
      <c r="P288" t="str">
        <f>IF(CalcsTable[[#This Row],[State (Label)]]="MD","Maryland",IF(CalcsTable[[#This Row],[State (Label)]]="DC","District of Columbia","Virginia"))</f>
        <v>Maryland</v>
      </c>
    </row>
    <row r="289" spans="1:16" x14ac:dyDescent="0.25">
      <c r="A289">
        <f>_xlfn.XLOOKUP(Data[[#This Row],[GEOID10]],CAFB_HungerEstimates!D:D,CAFB_HungerEstimates!D:D,,0)</f>
        <v>24033805202</v>
      </c>
      <c r="B289">
        <f>_xlfn.XLOOKUP(Data[[#This Row],[STATEFP10]],CAFB_HungerEstimates!A:A,CAFB_HungerEstimates!A:A,,0)</f>
        <v>24</v>
      </c>
      <c r="C289">
        <f>_xlfn.XLOOKUP(Data[[#This Row],[F14_FI_RATE]],CAFB_HungerEstimates!AJ:AJ,CAFB_HungerEstimates!AJ:AJ,,0)</f>
        <v>21.4</v>
      </c>
      <c r="D289">
        <f>_xlfn.XLOOKUP(Data[[#This Row],[F14_DISTRIB]],CAFB_HungerEstimates!AL:AL,CAFB_HungerEstimates!AL:AL,,0)</f>
        <v>93401.279999999999</v>
      </c>
      <c r="E289">
        <f>_xlfn.XLOOKUP(Data[[#This Row],[F14_LB_UNME]],CAFB_HungerEstimates!AK:AK,CAFB_HungerEstimates!AK:AK,,0)</f>
        <v>76112.401763000002</v>
      </c>
      <c r="F289">
        <f t="shared" si="16"/>
        <v>169513.681763</v>
      </c>
      <c r="G289" s="6">
        <f t="shared" si="17"/>
        <v>0.55099552454170597</v>
      </c>
      <c r="H289">
        <f>_xlfn.XLOOKUP(Data[[#This Row],[F15_FI_RATE]],CAFB_HungerEstimates!Y:Y,CAFB_HungerEstimates!Y:Y,,0)</f>
        <v>0.20899999999999999</v>
      </c>
      <c r="I289">
        <f>_xlfn.XLOOKUP(Data[[#This Row],[F15_FI_POP]],CAFB_HungerEstimates!Z:Z,CAFB_HungerEstimates!Z:Z,,0)</f>
        <v>784.74295900000004</v>
      </c>
      <c r="J289">
        <f>_xlfn.XLOOKUP(Data[[#This Row],[F15_LB_NEED]],CAFB_HungerEstimates!AA:AA,CAFB_HungerEstimates!AA:AA,,0)</f>
        <v>164796.02139000001</v>
      </c>
      <c r="K289">
        <f>_xlfn.XLOOKUP(Data[[#This Row],[F15_DISTRIB]],CAFB_HungerEstimates!AC:AC,CAFB_HungerEstimates!AC:AC,,0)</f>
        <v>87558.141749999995</v>
      </c>
      <c r="L289">
        <f>_xlfn.XLOOKUP(Data[[#This Row],[F15_LB_UNME]],CAFB_HungerEstimates!AB:AB,CAFB_HungerEstimates!AB:AB,,0)</f>
        <v>77237.879639999999</v>
      </c>
      <c r="M289" s="6">
        <f t="shared" si="18"/>
        <v>0.53131223078977263</v>
      </c>
      <c r="N289" s="8">
        <f t="shared" si="19"/>
        <v>98.424431534147729</v>
      </c>
      <c r="O289" s="2" t="str">
        <f>IFERROR(_xlfn.XLOOKUP(Data[[#This Row],[STATEFP10]],StateMap[Code],StateMap[State],,0),"UNK")</f>
        <v>MD</v>
      </c>
      <c r="P289" t="str">
        <f>IF(CalcsTable[[#This Row],[State (Label)]]="MD","Maryland",IF(CalcsTable[[#This Row],[State (Label)]]="DC","District of Columbia","Virginia"))</f>
        <v>Maryland</v>
      </c>
    </row>
    <row r="290" spans="1:16" x14ac:dyDescent="0.25">
      <c r="A290">
        <f>_xlfn.XLOOKUP(Data[[#This Row],[GEOID10]],CAFB_HungerEstimates!D:D,CAFB_HungerEstimates!D:D,,0)</f>
        <v>51059482100</v>
      </c>
      <c r="B290">
        <f>_xlfn.XLOOKUP(Data[[#This Row],[STATEFP10]],CAFB_HungerEstimates!A:A,CAFB_HungerEstimates!A:A,,0)</f>
        <v>51</v>
      </c>
      <c r="C290">
        <f>_xlfn.XLOOKUP(Data[[#This Row],[F14_FI_RATE]],CAFB_HungerEstimates!AJ:AJ,CAFB_HungerEstimates!AJ:AJ,,0)</f>
        <v>10.199999999999999</v>
      </c>
      <c r="D290">
        <f>_xlfn.XLOOKUP(Data[[#This Row],[F14_DISTRIB]],CAFB_HungerEstimates!AL:AL,CAFB_HungerEstimates!AL:AL,,0)</f>
        <v>12376.59</v>
      </c>
      <c r="E290">
        <f>_xlfn.XLOOKUP(Data[[#This Row],[F14_LB_UNME]],CAFB_HungerEstimates!AK:AK,CAFB_HungerEstimates!AK:AK,,0)</f>
        <v>60151.534033000004</v>
      </c>
      <c r="F290">
        <f t="shared" si="16"/>
        <v>72528.124033</v>
      </c>
      <c r="G290" s="6">
        <f t="shared" si="17"/>
        <v>0.17064538984034253</v>
      </c>
      <c r="H290">
        <f>_xlfn.XLOOKUP(Data[[#This Row],[F15_FI_RATE]],CAFB_HungerEstimates!Y:Y,CAFB_HungerEstimates!Y:Y,,0)</f>
        <v>8.4000000000000005E-2</v>
      </c>
      <c r="I290">
        <f>_xlfn.XLOOKUP(Data[[#This Row],[F15_FI_POP]],CAFB_HungerEstimates!Z:Z,CAFB_HungerEstimates!Z:Z,,0)</f>
        <v>322.79847599999999</v>
      </c>
      <c r="J290">
        <f>_xlfn.XLOOKUP(Data[[#This Row],[F15_LB_NEED]],CAFB_HungerEstimates!AA:AA,CAFB_HungerEstimates!AA:AA,,0)</f>
        <v>67787.679959999994</v>
      </c>
      <c r="K290">
        <f>_xlfn.XLOOKUP(Data[[#This Row],[F15_DISTRIB]],CAFB_HungerEstimates!AC:AC,CAFB_HungerEstimates!AC:AC,,0)</f>
        <v>21884.032209000001</v>
      </c>
      <c r="L290">
        <f>_xlfn.XLOOKUP(Data[[#This Row],[F15_LB_UNME]],CAFB_HungerEstimates!AB:AB,CAFB_HungerEstimates!AB:AB,,0)</f>
        <v>45903.647750999997</v>
      </c>
      <c r="M290" s="6">
        <f t="shared" si="18"/>
        <v>0.32283199870409024</v>
      </c>
      <c r="N290" s="8">
        <f t="shared" si="19"/>
        <v>142.20528027214107</v>
      </c>
      <c r="O290" s="2" t="str">
        <f>IFERROR(_xlfn.XLOOKUP(Data[[#This Row],[STATEFP10]],StateMap[Code],StateMap[State],,0),"UNK")</f>
        <v>VA</v>
      </c>
      <c r="P290" t="str">
        <f>IF(CalcsTable[[#This Row],[State (Label)]]="MD","Maryland",IF(CalcsTable[[#This Row],[State (Label)]]="DC","District of Columbia","Virginia"))</f>
        <v>Virginia</v>
      </c>
    </row>
    <row r="291" spans="1:16" x14ac:dyDescent="0.25">
      <c r="A291">
        <f>_xlfn.XLOOKUP(Data[[#This Row],[GEOID10]],CAFB_HungerEstimates!D:D,CAFB_HungerEstimates!D:D,,0)</f>
        <v>24033800514</v>
      </c>
      <c r="B291">
        <f>_xlfn.XLOOKUP(Data[[#This Row],[STATEFP10]],CAFB_HungerEstimates!A:A,CAFB_HungerEstimates!A:A,,0)</f>
        <v>24</v>
      </c>
      <c r="C291">
        <f>_xlfn.XLOOKUP(Data[[#This Row],[F14_FI_RATE]],CAFB_HungerEstimates!AJ:AJ,CAFB_HungerEstimates!AJ:AJ,,0)</f>
        <v>7.9</v>
      </c>
      <c r="D291">
        <f>_xlfn.XLOOKUP(Data[[#This Row],[F14_DISTRIB]],CAFB_HungerEstimates!AL:AL,CAFB_HungerEstimates!AL:AL,,0)</f>
        <v>7227.34</v>
      </c>
      <c r="E291">
        <f>_xlfn.XLOOKUP(Data[[#This Row],[F14_LB_UNME]],CAFB_HungerEstimates!AK:AK,CAFB_HungerEstimates!AK:AK,,0)</f>
        <v>70795.432111000002</v>
      </c>
      <c r="F291">
        <f t="shared" si="16"/>
        <v>78022.772110999998</v>
      </c>
      <c r="G291" s="6">
        <f t="shared" si="17"/>
        <v>9.2631161447557148E-2</v>
      </c>
      <c r="H291">
        <f>_xlfn.XLOOKUP(Data[[#This Row],[F15_FI_RATE]],CAFB_HungerEstimates!Y:Y,CAFB_HungerEstimates!Y:Y,,0)</f>
        <v>7.8E-2</v>
      </c>
      <c r="I291">
        <f>_xlfn.XLOOKUP(Data[[#This Row],[F15_FI_POP]],CAFB_HungerEstimates!Z:Z,CAFB_HungerEstimates!Z:Z,,0)</f>
        <v>387.73987199999999</v>
      </c>
      <c r="J291">
        <f>_xlfn.XLOOKUP(Data[[#This Row],[F15_LB_NEED]],CAFB_HungerEstimates!AA:AA,CAFB_HungerEstimates!AA:AA,,0)</f>
        <v>81425.373120000004</v>
      </c>
      <c r="K291">
        <f>_xlfn.XLOOKUP(Data[[#This Row],[F15_DISTRIB]],CAFB_HungerEstimates!AC:AC,CAFB_HungerEstimates!AC:AC,,0)</f>
        <v>15580.839726</v>
      </c>
      <c r="L291">
        <f>_xlfn.XLOOKUP(Data[[#This Row],[F15_LB_UNME]],CAFB_HungerEstimates!AB:AB,CAFB_HungerEstimates!AB:AB,,0)</f>
        <v>65844.533393999998</v>
      </c>
      <c r="M291" s="6">
        <f t="shared" si="18"/>
        <v>0.19135116154810689</v>
      </c>
      <c r="N291" s="8">
        <f t="shared" si="19"/>
        <v>169.81625607489755</v>
      </c>
      <c r="O291" s="2" t="str">
        <f>IFERROR(_xlfn.XLOOKUP(Data[[#This Row],[STATEFP10]],StateMap[Code],StateMap[State],,0),"UNK")</f>
        <v>MD</v>
      </c>
      <c r="P291" t="str">
        <f>IF(CalcsTable[[#This Row],[State (Label)]]="MD","Maryland",IF(CalcsTable[[#This Row],[State (Label)]]="DC","District of Columbia","Virginia"))</f>
        <v>Maryland</v>
      </c>
    </row>
    <row r="292" spans="1:16" x14ac:dyDescent="0.25">
      <c r="A292">
        <f>_xlfn.XLOOKUP(Data[[#This Row],[GEOID10]],CAFB_HungerEstimates!D:D,CAFB_HungerEstimates!D:D,,0)</f>
        <v>11001001803</v>
      </c>
      <c r="B292">
        <f>_xlfn.XLOOKUP(Data[[#This Row],[STATEFP10]],CAFB_HungerEstimates!A:A,CAFB_HungerEstimates!A:A,,0)</f>
        <v>11</v>
      </c>
      <c r="C292">
        <f>_xlfn.XLOOKUP(Data[[#This Row],[F14_FI_RATE]],CAFB_HungerEstimates!AJ:AJ,CAFB_HungerEstimates!AJ:AJ,,0)</f>
        <v>17.5</v>
      </c>
      <c r="D292">
        <f>_xlfn.XLOOKUP(Data[[#This Row],[F14_DISTRIB]],CAFB_HungerEstimates!AL:AL,CAFB_HungerEstimates!AL:AL,,0)</f>
        <v>48676.480000000003</v>
      </c>
      <c r="E292">
        <f>_xlfn.XLOOKUP(Data[[#This Row],[F14_LB_UNME]],CAFB_HungerEstimates!AK:AK,CAFB_HungerEstimates!AK:AK,,0)</f>
        <v>73186.521361999999</v>
      </c>
      <c r="F292">
        <f t="shared" si="16"/>
        <v>121863.00136200001</v>
      </c>
      <c r="G292" s="6">
        <f t="shared" si="17"/>
        <v>0.39943608360181559</v>
      </c>
      <c r="H292">
        <f>_xlfn.XLOOKUP(Data[[#This Row],[F15_FI_RATE]],CAFB_HungerEstimates!Y:Y,CAFB_HungerEstimates!Y:Y,,0)</f>
        <v>0.17699999999999999</v>
      </c>
      <c r="I292">
        <f>_xlfn.XLOOKUP(Data[[#This Row],[F15_FI_POP]],CAFB_HungerEstimates!Z:Z,CAFB_HungerEstimates!Z:Z,,0)</f>
        <v>647.11199999999997</v>
      </c>
      <c r="J292">
        <f>_xlfn.XLOOKUP(Data[[#This Row],[F15_LB_NEED]],CAFB_HungerEstimates!AA:AA,CAFB_HungerEstimates!AA:AA,,0)</f>
        <v>135893.51999999999</v>
      </c>
      <c r="K292">
        <f>_xlfn.XLOOKUP(Data[[#This Row],[F15_DISTRIB]],CAFB_HungerEstimates!AC:AC,CAFB_HungerEstimates!AC:AC,,0)</f>
        <v>56757.579179</v>
      </c>
      <c r="L292">
        <f>_xlfn.XLOOKUP(Data[[#This Row],[F15_LB_UNME]],CAFB_HungerEstimates!AB:AB,CAFB_HungerEstimates!AB:AB,,0)</f>
        <v>79135.940820999997</v>
      </c>
      <c r="M292" s="6">
        <f t="shared" si="18"/>
        <v>0.41766214591394796</v>
      </c>
      <c r="N292" s="8">
        <f t="shared" si="19"/>
        <v>122.29094935807093</v>
      </c>
      <c r="O292" s="2" t="str">
        <f>IFERROR(_xlfn.XLOOKUP(Data[[#This Row],[STATEFP10]],StateMap[Code],StateMap[State],,0),"UNK")</f>
        <v>DC</v>
      </c>
      <c r="P292" t="str">
        <f>IF(CalcsTable[[#This Row],[State (Label)]]="MD","Maryland",IF(CalcsTable[[#This Row],[State (Label)]]="DC","District of Columbia","Virginia"))</f>
        <v>District of Columbia</v>
      </c>
    </row>
    <row r="293" spans="1:16" x14ac:dyDescent="0.25">
      <c r="A293">
        <f>_xlfn.XLOOKUP(Data[[#This Row],[GEOID10]],CAFB_HungerEstimates!D:D,CAFB_HungerEstimates!D:D,,0)</f>
        <v>24031705701</v>
      </c>
      <c r="B293">
        <f>_xlfn.XLOOKUP(Data[[#This Row],[STATEFP10]],CAFB_HungerEstimates!A:A,CAFB_HungerEstimates!A:A,,0)</f>
        <v>24</v>
      </c>
      <c r="C293">
        <f>_xlfn.XLOOKUP(Data[[#This Row],[F14_FI_RATE]],CAFB_HungerEstimates!AJ:AJ,CAFB_HungerEstimates!AJ:AJ,,0)</f>
        <v>3.8</v>
      </c>
      <c r="D293">
        <f>_xlfn.XLOOKUP(Data[[#This Row],[F14_DISTRIB]],CAFB_HungerEstimates!AL:AL,CAFB_HungerEstimates!AL:AL,,0)</f>
        <v>4853.74</v>
      </c>
      <c r="E293">
        <f>_xlfn.XLOOKUP(Data[[#This Row],[F14_LB_UNME]],CAFB_HungerEstimates!AK:AK,CAFB_HungerEstimates!AK:AK,,0)</f>
        <v>28750.037334000001</v>
      </c>
      <c r="F293">
        <f t="shared" si="16"/>
        <v>33603.777333999999</v>
      </c>
      <c r="G293" s="6">
        <f t="shared" si="17"/>
        <v>0.14444030954487458</v>
      </c>
      <c r="H293">
        <f>_xlfn.XLOOKUP(Data[[#This Row],[F15_FI_RATE]],CAFB_HungerEstimates!Y:Y,CAFB_HungerEstimates!Y:Y,,0)</f>
        <v>4.5999999999999999E-2</v>
      </c>
      <c r="I293">
        <f>_xlfn.XLOOKUP(Data[[#This Row],[F15_FI_POP]],CAFB_HungerEstimates!Z:Z,CAFB_HungerEstimates!Z:Z,,0)</f>
        <v>196.78800000000001</v>
      </c>
      <c r="J293">
        <f>_xlfn.XLOOKUP(Data[[#This Row],[F15_LB_NEED]],CAFB_HungerEstimates!AA:AA,CAFB_HungerEstimates!AA:AA,,0)</f>
        <v>41325.480000000003</v>
      </c>
      <c r="K293">
        <f>_xlfn.XLOOKUP(Data[[#This Row],[F15_DISTRIB]],CAFB_HungerEstimates!AC:AC,CAFB_HungerEstimates!AC:AC,,0)</f>
        <v>4538.8106289999996</v>
      </c>
      <c r="L293">
        <f>_xlfn.XLOOKUP(Data[[#This Row],[F15_LB_UNME]],CAFB_HungerEstimates!AB:AB,CAFB_HungerEstimates!AB:AB,,0)</f>
        <v>36786.669371000004</v>
      </c>
      <c r="M293" s="6">
        <f t="shared" si="18"/>
        <v>0.10983080242504138</v>
      </c>
      <c r="N293" s="8">
        <f t="shared" si="19"/>
        <v>186.93553149074131</v>
      </c>
      <c r="O293" s="2" t="str">
        <f>IFERROR(_xlfn.XLOOKUP(Data[[#This Row],[STATEFP10]],StateMap[Code],StateMap[State],,0),"UNK")</f>
        <v>MD</v>
      </c>
      <c r="P293" t="str">
        <f>IF(CalcsTable[[#This Row],[State (Label)]]="MD","Maryland",IF(CalcsTable[[#This Row],[State (Label)]]="DC","District of Columbia","Virginia"))</f>
        <v>Maryland</v>
      </c>
    </row>
    <row r="294" spans="1:16" x14ac:dyDescent="0.25">
      <c r="A294">
        <f>_xlfn.XLOOKUP(Data[[#This Row],[GEOID10]],CAFB_HungerEstimates!D:D,CAFB_HungerEstimates!D:D,,0)</f>
        <v>24033806602</v>
      </c>
      <c r="B294">
        <f>_xlfn.XLOOKUP(Data[[#This Row],[STATEFP10]],CAFB_HungerEstimates!A:A,CAFB_HungerEstimates!A:A,,0)</f>
        <v>24</v>
      </c>
      <c r="C294">
        <f>_xlfn.XLOOKUP(Data[[#This Row],[F14_FI_RATE]],CAFB_HungerEstimates!AJ:AJ,CAFB_HungerEstimates!AJ:AJ,,0)</f>
        <v>17.5</v>
      </c>
      <c r="D294">
        <f>_xlfn.XLOOKUP(Data[[#This Row],[F14_DISTRIB]],CAFB_HungerEstimates!AL:AL,CAFB_HungerEstimates!AL:AL,,0)</f>
        <v>74525.820000000007</v>
      </c>
      <c r="E294">
        <f>_xlfn.XLOOKUP(Data[[#This Row],[F14_LB_UNME]],CAFB_HungerEstimates!AK:AK,CAFB_HungerEstimates!AK:AK,,0)</f>
        <v>96618.934924999994</v>
      </c>
      <c r="F294">
        <f t="shared" si="16"/>
        <v>171144.75492500002</v>
      </c>
      <c r="G294" s="6">
        <f t="shared" si="17"/>
        <v>0.435454887487841</v>
      </c>
      <c r="H294">
        <f>_xlfn.XLOOKUP(Data[[#This Row],[F15_FI_RATE]],CAFB_HungerEstimates!Y:Y,CAFB_HungerEstimates!Y:Y,,0)</f>
        <v>0.14199999999999999</v>
      </c>
      <c r="I294">
        <f>_xlfn.XLOOKUP(Data[[#This Row],[F15_FI_POP]],CAFB_HungerEstimates!Z:Z,CAFB_HungerEstimates!Z:Z,,0)</f>
        <v>638.21758</v>
      </c>
      <c r="J294">
        <f>_xlfn.XLOOKUP(Data[[#This Row],[F15_LB_NEED]],CAFB_HungerEstimates!AA:AA,CAFB_HungerEstimates!AA:AA,,0)</f>
        <v>134025.6918</v>
      </c>
      <c r="K294">
        <f>_xlfn.XLOOKUP(Data[[#This Row],[F15_DISTRIB]],CAFB_HungerEstimates!AC:AC,CAFB_HungerEstimates!AC:AC,,0)</f>
        <v>63714.188778000003</v>
      </c>
      <c r="L294">
        <f>_xlfn.XLOOKUP(Data[[#This Row],[F15_LB_UNME]],CAFB_HungerEstimates!AB:AB,CAFB_HungerEstimates!AB:AB,,0)</f>
        <v>70311.503022000004</v>
      </c>
      <c r="M294" s="6">
        <f t="shared" si="18"/>
        <v>0.47538787468508337</v>
      </c>
      <c r="N294" s="8">
        <f t="shared" si="19"/>
        <v>110.16854631613251</v>
      </c>
      <c r="O294" s="2" t="str">
        <f>IFERROR(_xlfn.XLOOKUP(Data[[#This Row],[STATEFP10]],StateMap[Code],StateMap[State],,0),"UNK")</f>
        <v>MD</v>
      </c>
      <c r="P294" t="str">
        <f>IF(CalcsTable[[#This Row],[State (Label)]]="MD","Maryland",IF(CalcsTable[[#This Row],[State (Label)]]="DC","District of Columbia","Virginia"))</f>
        <v>Maryland</v>
      </c>
    </row>
    <row r="295" spans="1:16" x14ac:dyDescent="0.25">
      <c r="A295">
        <f>_xlfn.XLOOKUP(Data[[#This Row],[GEOID10]],CAFB_HungerEstimates!D:D,CAFB_HungerEstimates!D:D,,0)</f>
        <v>51059481000</v>
      </c>
      <c r="B295">
        <f>_xlfn.XLOOKUP(Data[[#This Row],[STATEFP10]],CAFB_HungerEstimates!A:A,CAFB_HungerEstimates!A:A,,0)</f>
        <v>51</v>
      </c>
      <c r="C295">
        <f>_xlfn.XLOOKUP(Data[[#This Row],[F14_FI_RATE]],CAFB_HungerEstimates!AJ:AJ,CAFB_HungerEstimates!AJ:AJ,,0)</f>
        <v>7.1</v>
      </c>
      <c r="D295">
        <f>_xlfn.XLOOKUP(Data[[#This Row],[F14_DISTRIB]],CAFB_HungerEstimates!AL:AL,CAFB_HungerEstimates!AL:AL,,0)</f>
        <v>14935.13</v>
      </c>
      <c r="E295">
        <f>_xlfn.XLOOKUP(Data[[#This Row],[F14_LB_UNME]],CAFB_HungerEstimates!AK:AK,CAFB_HungerEstimates!AK:AK,,0)</f>
        <v>68933.620725000001</v>
      </c>
      <c r="F295">
        <f t="shared" si="16"/>
        <v>83868.750725000005</v>
      </c>
      <c r="G295" s="6">
        <f t="shared" si="17"/>
        <v>0.17807741108450853</v>
      </c>
      <c r="H295">
        <f>_xlfn.XLOOKUP(Data[[#This Row],[F15_FI_RATE]],CAFB_HungerEstimates!Y:Y,CAFB_HungerEstimates!Y:Y,,0)</f>
        <v>7.1999999999999995E-2</v>
      </c>
      <c r="I295">
        <f>_xlfn.XLOOKUP(Data[[#This Row],[F15_FI_POP]],CAFB_HungerEstimates!Z:Z,CAFB_HungerEstimates!Z:Z,,0)</f>
        <v>407.35094400000003</v>
      </c>
      <c r="J295">
        <f>_xlfn.XLOOKUP(Data[[#This Row],[F15_LB_NEED]],CAFB_HungerEstimates!AA:AA,CAFB_HungerEstimates!AA:AA,,0)</f>
        <v>85543.698239999998</v>
      </c>
      <c r="K295">
        <f>_xlfn.XLOOKUP(Data[[#This Row],[F15_DISTRIB]],CAFB_HungerEstimates!AC:AC,CAFB_HungerEstimates!AC:AC,,0)</f>
        <v>33520.591869000003</v>
      </c>
      <c r="L295">
        <f>_xlfn.XLOOKUP(Data[[#This Row],[F15_LB_UNME]],CAFB_HungerEstimates!AB:AB,CAFB_HungerEstimates!AB:AB,,0)</f>
        <v>52023.106371000002</v>
      </c>
      <c r="M295" s="6">
        <f t="shared" si="18"/>
        <v>0.39185343349261309</v>
      </c>
      <c r="N295" s="8">
        <f t="shared" si="19"/>
        <v>127.71077896655126</v>
      </c>
      <c r="O295" s="2" t="str">
        <f>IFERROR(_xlfn.XLOOKUP(Data[[#This Row],[STATEFP10]],StateMap[Code],StateMap[State],,0),"UNK")</f>
        <v>VA</v>
      </c>
      <c r="P295" t="str">
        <f>IF(CalcsTable[[#This Row],[State (Label)]]="MD","Maryland",IF(CalcsTable[[#This Row],[State (Label)]]="DC","District of Columbia","Virginia"))</f>
        <v>Virginia</v>
      </c>
    </row>
    <row r="296" spans="1:16" x14ac:dyDescent="0.25">
      <c r="A296">
        <f>_xlfn.XLOOKUP(Data[[#This Row],[GEOID10]],CAFB_HungerEstimates!D:D,CAFB_HungerEstimates!D:D,,0)</f>
        <v>11001001804</v>
      </c>
      <c r="B296">
        <f>_xlfn.XLOOKUP(Data[[#This Row],[STATEFP10]],CAFB_HungerEstimates!A:A,CAFB_HungerEstimates!A:A,,0)</f>
        <v>11</v>
      </c>
      <c r="C296">
        <f>_xlfn.XLOOKUP(Data[[#This Row],[F14_FI_RATE]],CAFB_HungerEstimates!AJ:AJ,CAFB_HungerEstimates!AJ:AJ,,0)</f>
        <v>17.399999999999999</v>
      </c>
      <c r="D296">
        <f>_xlfn.XLOOKUP(Data[[#This Row],[F14_DISTRIB]],CAFB_HungerEstimates!AL:AL,CAFB_HungerEstimates!AL:AL,,0)</f>
        <v>81635.14</v>
      </c>
      <c r="E296">
        <f>_xlfn.XLOOKUP(Data[[#This Row],[F14_LB_UNME]],CAFB_HungerEstimates!AK:AK,CAFB_HungerEstimates!AK:AK,,0)</f>
        <v>109103.655715</v>
      </c>
      <c r="F296">
        <f t="shared" si="16"/>
        <v>190738.79571500001</v>
      </c>
      <c r="G296" s="6">
        <f t="shared" si="17"/>
        <v>0.42799441872317578</v>
      </c>
      <c r="H296">
        <f>_xlfn.XLOOKUP(Data[[#This Row],[F15_FI_RATE]],CAFB_HungerEstimates!Y:Y,CAFB_HungerEstimates!Y:Y,,0)</f>
        <v>0.13400000000000001</v>
      </c>
      <c r="I296">
        <f>_xlfn.XLOOKUP(Data[[#This Row],[F15_FI_POP]],CAFB_HungerEstimates!Z:Z,CAFB_HungerEstimates!Z:Z,,0)</f>
        <v>737.93799999999999</v>
      </c>
      <c r="J296">
        <f>_xlfn.XLOOKUP(Data[[#This Row],[F15_LB_NEED]],CAFB_HungerEstimates!AA:AA,CAFB_HungerEstimates!AA:AA,,0)</f>
        <v>154966.98000000001</v>
      </c>
      <c r="K296">
        <f>_xlfn.XLOOKUP(Data[[#This Row],[F15_DISTRIB]],CAFB_HungerEstimates!AC:AC,CAFB_HungerEstimates!AC:AC,,0)</f>
        <v>70964.056563999999</v>
      </c>
      <c r="L296">
        <f>_xlfn.XLOOKUP(Data[[#This Row],[F15_LB_UNME]],CAFB_HungerEstimates!AB:AB,CAFB_HungerEstimates!AB:AB,,0)</f>
        <v>84002.923435999997</v>
      </c>
      <c r="M296" s="6">
        <f t="shared" si="18"/>
        <v>0.45793017689316778</v>
      </c>
      <c r="N296" s="8">
        <f t="shared" si="19"/>
        <v>113.83466285243476</v>
      </c>
      <c r="O296" s="2" t="str">
        <f>IFERROR(_xlfn.XLOOKUP(Data[[#This Row],[STATEFP10]],StateMap[Code],StateMap[State],,0),"UNK")</f>
        <v>DC</v>
      </c>
      <c r="P296" t="str">
        <f>IF(CalcsTable[[#This Row],[State (Label)]]="MD","Maryland",IF(CalcsTable[[#This Row],[State (Label)]]="DC","District of Columbia","Virginia"))</f>
        <v>District of Columbia</v>
      </c>
    </row>
    <row r="297" spans="1:16" x14ac:dyDescent="0.25">
      <c r="A297">
        <f>_xlfn.XLOOKUP(Data[[#This Row],[GEOID10]],CAFB_HungerEstimates!D:D,CAFB_HungerEstimates!D:D,,0)</f>
        <v>24033805101</v>
      </c>
      <c r="B297">
        <f>_xlfn.XLOOKUP(Data[[#This Row],[STATEFP10]],CAFB_HungerEstimates!A:A,CAFB_HungerEstimates!A:A,,0)</f>
        <v>24</v>
      </c>
      <c r="C297">
        <f>_xlfn.XLOOKUP(Data[[#This Row],[F14_FI_RATE]],CAFB_HungerEstimates!AJ:AJ,CAFB_HungerEstimates!AJ:AJ,,0)</f>
        <v>15.3</v>
      </c>
      <c r="D297">
        <f>_xlfn.XLOOKUP(Data[[#This Row],[F14_DISTRIB]],CAFB_HungerEstimates!AL:AL,CAFB_HungerEstimates!AL:AL,,0)</f>
        <v>79383.89</v>
      </c>
      <c r="E297">
        <f>_xlfn.XLOOKUP(Data[[#This Row],[F14_LB_UNME]],CAFB_HungerEstimates!AK:AK,CAFB_HungerEstimates!AK:AK,,0)</f>
        <v>43320.579797999999</v>
      </c>
      <c r="F297">
        <f t="shared" si="16"/>
        <v>122704.46979800001</v>
      </c>
      <c r="G297" s="6">
        <f t="shared" si="17"/>
        <v>0.64695190102434152</v>
      </c>
      <c r="H297">
        <f>_xlfn.XLOOKUP(Data[[#This Row],[F15_FI_RATE]],CAFB_HungerEstimates!Y:Y,CAFB_HungerEstimates!Y:Y,,0)</f>
        <v>0.128</v>
      </c>
      <c r="I297">
        <f>_xlfn.XLOOKUP(Data[[#This Row],[F15_FI_POP]],CAFB_HungerEstimates!Z:Z,CAFB_HungerEstimates!Z:Z,,0)</f>
        <v>516.22400000000005</v>
      </c>
      <c r="J297">
        <f>_xlfn.XLOOKUP(Data[[#This Row],[F15_LB_NEED]],CAFB_HungerEstimates!AA:AA,CAFB_HungerEstimates!AA:AA,,0)</f>
        <v>108407.03999999999</v>
      </c>
      <c r="K297">
        <f>_xlfn.XLOOKUP(Data[[#This Row],[F15_DISTRIB]],CAFB_HungerEstimates!AC:AC,CAFB_HungerEstimates!AC:AC,,0)</f>
        <v>64568.167391000003</v>
      </c>
      <c r="L297">
        <f>_xlfn.XLOOKUP(Data[[#This Row],[F15_LB_UNME]],CAFB_HungerEstimates!AB:AB,CAFB_HungerEstimates!AB:AB,,0)</f>
        <v>43838.872608999998</v>
      </c>
      <c r="M297" s="6">
        <f t="shared" si="18"/>
        <v>0.59560861906200935</v>
      </c>
      <c r="N297" s="8">
        <f t="shared" si="19"/>
        <v>84.922189996978048</v>
      </c>
      <c r="O297" s="2" t="str">
        <f>IFERROR(_xlfn.XLOOKUP(Data[[#This Row],[STATEFP10]],StateMap[Code],StateMap[State],,0),"UNK")</f>
        <v>MD</v>
      </c>
      <c r="P297" t="str">
        <f>IF(CalcsTable[[#This Row],[State (Label)]]="MD","Maryland",IF(CalcsTable[[#This Row],[State (Label)]]="DC","District of Columbia","Virginia"))</f>
        <v>Maryland</v>
      </c>
    </row>
    <row r="298" spans="1:16" x14ac:dyDescent="0.25">
      <c r="A298">
        <f>_xlfn.XLOOKUP(Data[[#This Row],[GEOID10]],CAFB_HungerEstimates!D:D,CAFB_HungerEstimates!D:D,,0)</f>
        <v>11001001401</v>
      </c>
      <c r="B298">
        <f>_xlfn.XLOOKUP(Data[[#This Row],[STATEFP10]],CAFB_HungerEstimates!A:A,CAFB_HungerEstimates!A:A,,0)</f>
        <v>11</v>
      </c>
      <c r="C298">
        <f>_xlfn.XLOOKUP(Data[[#This Row],[F14_FI_RATE]],CAFB_HungerEstimates!AJ:AJ,CAFB_HungerEstimates!AJ:AJ,,0)</f>
        <v>2.4</v>
      </c>
      <c r="D298">
        <f>_xlfn.XLOOKUP(Data[[#This Row],[F14_DISTRIB]],CAFB_HungerEstimates!AL:AL,CAFB_HungerEstimates!AL:AL,,0)</f>
        <v>6225.65</v>
      </c>
      <c r="E298">
        <f>_xlfn.XLOOKUP(Data[[#This Row],[F14_LB_UNME]],CAFB_HungerEstimates!AK:AK,CAFB_HungerEstimates!AK:AK,,0)</f>
        <v>11258.107002999999</v>
      </c>
      <c r="F298">
        <f t="shared" si="16"/>
        <v>17483.757002999999</v>
      </c>
      <c r="G298" s="6">
        <f t="shared" si="17"/>
        <v>0.35608193358737222</v>
      </c>
      <c r="H298">
        <f>_xlfn.XLOOKUP(Data[[#This Row],[F15_FI_RATE]],CAFB_HungerEstimates!Y:Y,CAFB_HungerEstimates!Y:Y,,0)</f>
        <v>4.3999999999999997E-2</v>
      </c>
      <c r="I298">
        <f>_xlfn.XLOOKUP(Data[[#This Row],[F15_FI_POP]],CAFB_HungerEstimates!Z:Z,CAFB_HungerEstimates!Z:Z,,0)</f>
        <v>147.18</v>
      </c>
      <c r="J298">
        <f>_xlfn.XLOOKUP(Data[[#This Row],[F15_LB_NEED]],CAFB_HungerEstimates!AA:AA,CAFB_HungerEstimates!AA:AA,,0)</f>
        <v>30907.8</v>
      </c>
      <c r="K298">
        <f>_xlfn.XLOOKUP(Data[[#This Row],[F15_DISTRIB]],CAFB_HungerEstimates!AC:AC,CAFB_HungerEstimates!AC:AC,,0)</f>
        <v>9544.2459639999997</v>
      </c>
      <c r="L298">
        <f>_xlfn.XLOOKUP(Data[[#This Row],[F15_LB_UNME]],CAFB_HungerEstimates!AB:AB,CAFB_HungerEstimates!AB:AB,,0)</f>
        <v>21363.554036000001</v>
      </c>
      <c r="M298" s="6">
        <f t="shared" si="18"/>
        <v>0.30879732507651791</v>
      </c>
      <c r="N298" s="8">
        <f t="shared" si="19"/>
        <v>145.15256173393124</v>
      </c>
      <c r="O298" s="2" t="str">
        <f>IFERROR(_xlfn.XLOOKUP(Data[[#This Row],[STATEFP10]],StateMap[Code],StateMap[State],,0),"UNK")</f>
        <v>DC</v>
      </c>
      <c r="P298" t="str">
        <f>IF(CalcsTable[[#This Row],[State (Label)]]="MD","Maryland",IF(CalcsTable[[#This Row],[State (Label)]]="DC","District of Columbia","Virginia"))</f>
        <v>District of Columbia</v>
      </c>
    </row>
    <row r="299" spans="1:16" x14ac:dyDescent="0.25">
      <c r="A299">
        <f>_xlfn.XLOOKUP(Data[[#This Row],[GEOID10]],CAFB_HungerEstimates!D:D,CAFB_HungerEstimates!D:D,,0)</f>
        <v>51059482202</v>
      </c>
      <c r="B299">
        <f>_xlfn.XLOOKUP(Data[[#This Row],[STATEFP10]],CAFB_HungerEstimates!A:A,CAFB_HungerEstimates!A:A,,0)</f>
        <v>51</v>
      </c>
      <c r="C299">
        <f>_xlfn.XLOOKUP(Data[[#This Row],[F14_FI_RATE]],CAFB_HungerEstimates!AJ:AJ,CAFB_HungerEstimates!AJ:AJ,,0)</f>
        <v>10.7</v>
      </c>
      <c r="D299">
        <f>_xlfn.XLOOKUP(Data[[#This Row],[F14_DISTRIB]],CAFB_HungerEstimates!AL:AL,CAFB_HungerEstimates!AL:AL,,0)</f>
        <v>11973.04</v>
      </c>
      <c r="E299">
        <f>_xlfn.XLOOKUP(Data[[#This Row],[F14_LB_UNME]],CAFB_HungerEstimates!AK:AK,CAFB_HungerEstimates!AK:AK,,0)</f>
        <v>58402.997553000001</v>
      </c>
      <c r="F299">
        <f t="shared" si="16"/>
        <v>70376.037553000002</v>
      </c>
      <c r="G299" s="6">
        <f t="shared" si="17"/>
        <v>0.17012949885084305</v>
      </c>
      <c r="H299">
        <f>_xlfn.XLOOKUP(Data[[#This Row],[F15_FI_RATE]],CAFB_HungerEstimates!Y:Y,CAFB_HungerEstimates!Y:Y,,0)</f>
        <v>0.10100000000000001</v>
      </c>
      <c r="I299">
        <f>_xlfn.XLOOKUP(Data[[#This Row],[F15_FI_POP]],CAFB_HungerEstimates!Z:Z,CAFB_HungerEstimates!Z:Z,,0)</f>
        <v>347.48413699999998</v>
      </c>
      <c r="J299">
        <f>_xlfn.XLOOKUP(Data[[#This Row],[F15_LB_NEED]],CAFB_HungerEstimates!AA:AA,CAFB_HungerEstimates!AA:AA,,0)</f>
        <v>72971.668770000004</v>
      </c>
      <c r="K299">
        <f>_xlfn.XLOOKUP(Data[[#This Row],[F15_DISTRIB]],CAFB_HungerEstimates!AC:AC,CAFB_HungerEstimates!AC:AC,,0)</f>
        <v>25300.285171</v>
      </c>
      <c r="L299">
        <f>_xlfn.XLOOKUP(Data[[#This Row],[F15_LB_UNME]],CAFB_HungerEstimates!AB:AB,CAFB_HungerEstimates!AB:AB,,0)</f>
        <v>47671.383599000001</v>
      </c>
      <c r="M299" s="6">
        <f t="shared" si="18"/>
        <v>0.34671380821431086</v>
      </c>
      <c r="N299" s="8">
        <f t="shared" si="19"/>
        <v>137.19010027499473</v>
      </c>
      <c r="O299" s="2" t="str">
        <f>IFERROR(_xlfn.XLOOKUP(Data[[#This Row],[STATEFP10]],StateMap[Code],StateMap[State],,0),"UNK")</f>
        <v>VA</v>
      </c>
      <c r="P299" t="str">
        <f>IF(CalcsTable[[#This Row],[State (Label)]]="MD","Maryland",IF(CalcsTable[[#This Row],[State (Label)]]="DC","District of Columbia","Virginia"))</f>
        <v>Virginia</v>
      </c>
    </row>
    <row r="300" spans="1:16" x14ac:dyDescent="0.25">
      <c r="A300">
        <f>_xlfn.XLOOKUP(Data[[#This Row],[GEOID10]],CAFB_HungerEstimates!D:D,CAFB_HungerEstimates!D:D,,0)</f>
        <v>24033805000</v>
      </c>
      <c r="B300">
        <f>_xlfn.XLOOKUP(Data[[#This Row],[STATEFP10]],CAFB_HungerEstimates!A:A,CAFB_HungerEstimates!A:A,,0)</f>
        <v>24</v>
      </c>
      <c r="C300">
        <f>_xlfn.XLOOKUP(Data[[#This Row],[F14_FI_RATE]],CAFB_HungerEstimates!AJ:AJ,CAFB_HungerEstimates!AJ:AJ,,0)</f>
        <v>16</v>
      </c>
      <c r="D300">
        <f>_xlfn.XLOOKUP(Data[[#This Row],[F14_DISTRIB]],CAFB_HungerEstimates!AL:AL,CAFB_HungerEstimates!AL:AL,,0)</f>
        <v>114227.59</v>
      </c>
      <c r="E300">
        <f>_xlfn.XLOOKUP(Data[[#This Row],[F14_LB_UNME]],CAFB_HungerEstimates!AK:AK,CAFB_HungerEstimates!AK:AK,,0)</f>
        <v>72118.012585999997</v>
      </c>
      <c r="F300">
        <f t="shared" si="16"/>
        <v>186345.60258599999</v>
      </c>
      <c r="G300" s="6">
        <f t="shared" si="17"/>
        <v>0.61298784846443077</v>
      </c>
      <c r="H300">
        <f>_xlfn.XLOOKUP(Data[[#This Row],[F15_FI_RATE]],CAFB_HungerEstimates!Y:Y,CAFB_HungerEstimates!Y:Y,,0)</f>
        <v>0.13500000000000001</v>
      </c>
      <c r="I300">
        <f>_xlfn.XLOOKUP(Data[[#This Row],[F15_FI_POP]],CAFB_HungerEstimates!Z:Z,CAFB_HungerEstimates!Z:Z,,0)</f>
        <v>762.88499999999999</v>
      </c>
      <c r="J300">
        <f>_xlfn.XLOOKUP(Data[[#This Row],[F15_LB_NEED]],CAFB_HungerEstimates!AA:AA,CAFB_HungerEstimates!AA:AA,,0)</f>
        <v>160205.85</v>
      </c>
      <c r="K300">
        <f>_xlfn.XLOOKUP(Data[[#This Row],[F15_DISTRIB]],CAFB_HungerEstimates!AC:AC,CAFB_HungerEstimates!AC:AC,,0)</f>
        <v>99146.303734999994</v>
      </c>
      <c r="L300">
        <f>_xlfn.XLOOKUP(Data[[#This Row],[F15_LB_UNME]],CAFB_HungerEstimates!AB:AB,CAFB_HungerEstimates!AB:AB,,0)</f>
        <v>61059.546264999997</v>
      </c>
      <c r="M300" s="6">
        <f t="shared" si="18"/>
        <v>0.61886818574352931</v>
      </c>
      <c r="N300" s="8">
        <f t="shared" si="19"/>
        <v>80.037680993858842</v>
      </c>
      <c r="O300" s="2" t="str">
        <f>IFERROR(_xlfn.XLOOKUP(Data[[#This Row],[STATEFP10]],StateMap[Code],StateMap[State],,0),"UNK")</f>
        <v>MD</v>
      </c>
      <c r="P300" t="str">
        <f>IF(CalcsTable[[#This Row],[State (Label)]]="MD","Maryland",IF(CalcsTable[[#This Row],[State (Label)]]="DC","District of Columbia","Virginia"))</f>
        <v>Maryland</v>
      </c>
    </row>
    <row r="301" spans="1:16" x14ac:dyDescent="0.25">
      <c r="A301">
        <f>_xlfn.XLOOKUP(Data[[#This Row],[GEOID10]],CAFB_HungerEstimates!D:D,CAFB_HungerEstimates!D:D,,0)</f>
        <v>24033805201</v>
      </c>
      <c r="B301">
        <f>_xlfn.XLOOKUP(Data[[#This Row],[STATEFP10]],CAFB_HungerEstimates!A:A,CAFB_HungerEstimates!A:A,,0)</f>
        <v>24</v>
      </c>
      <c r="C301">
        <f>_xlfn.XLOOKUP(Data[[#This Row],[F14_FI_RATE]],CAFB_HungerEstimates!AJ:AJ,CAFB_HungerEstimates!AJ:AJ,,0)</f>
        <v>19.600000000000001</v>
      </c>
      <c r="D301">
        <f>_xlfn.XLOOKUP(Data[[#This Row],[F14_DISTRIB]],CAFB_HungerEstimates!AL:AL,CAFB_HungerEstimates!AL:AL,,0)</f>
        <v>99720.62</v>
      </c>
      <c r="E301">
        <f>_xlfn.XLOOKUP(Data[[#This Row],[F14_LB_UNME]],CAFB_HungerEstimates!AK:AK,CAFB_HungerEstimates!AK:AK,,0)</f>
        <v>81342.220660999999</v>
      </c>
      <c r="F301">
        <f t="shared" si="16"/>
        <v>181062.84066099999</v>
      </c>
      <c r="G301" s="6">
        <f t="shared" si="17"/>
        <v>0.55075143875989852</v>
      </c>
      <c r="H301">
        <f>_xlfn.XLOOKUP(Data[[#This Row],[F15_FI_RATE]],CAFB_HungerEstimates!Y:Y,CAFB_HungerEstimates!Y:Y,,0)</f>
        <v>0.155</v>
      </c>
      <c r="I301">
        <f>_xlfn.XLOOKUP(Data[[#This Row],[F15_FI_POP]],CAFB_HungerEstimates!Z:Z,CAFB_HungerEstimates!Z:Z,,0)</f>
        <v>658.44</v>
      </c>
      <c r="J301">
        <f>_xlfn.XLOOKUP(Data[[#This Row],[F15_LB_NEED]],CAFB_HungerEstimates!AA:AA,CAFB_HungerEstimates!AA:AA,,0)</f>
        <v>138272.4</v>
      </c>
      <c r="K301">
        <f>_xlfn.XLOOKUP(Data[[#This Row],[F15_DISTRIB]],CAFB_HungerEstimates!AC:AC,CAFB_HungerEstimates!AC:AC,,0)</f>
        <v>82974.001891000007</v>
      </c>
      <c r="L301">
        <f>_xlfn.XLOOKUP(Data[[#This Row],[F15_LB_UNME]],CAFB_HungerEstimates!AB:AB,CAFB_HungerEstimates!AB:AB,,0)</f>
        <v>55298.398109000002</v>
      </c>
      <c r="M301" s="6">
        <f t="shared" si="18"/>
        <v>0.60007638466534186</v>
      </c>
      <c r="N301" s="8">
        <f t="shared" si="19"/>
        <v>83.983959220278223</v>
      </c>
      <c r="O301" s="2" t="str">
        <f>IFERROR(_xlfn.XLOOKUP(Data[[#This Row],[STATEFP10]],StateMap[Code],StateMap[State],,0),"UNK")</f>
        <v>MD</v>
      </c>
      <c r="P301" t="str">
        <f>IF(CalcsTable[[#This Row],[State (Label)]]="MD","Maryland",IF(CalcsTable[[#This Row],[State (Label)]]="DC","District of Columbia","Virginia"))</f>
        <v>Maryland</v>
      </c>
    </row>
    <row r="302" spans="1:16" x14ac:dyDescent="0.25">
      <c r="A302">
        <f>_xlfn.XLOOKUP(Data[[#This Row],[GEOID10]],CAFB_HungerEstimates!D:D,CAFB_HungerEstimates!D:D,,0)</f>
        <v>51059480902</v>
      </c>
      <c r="B302">
        <f>_xlfn.XLOOKUP(Data[[#This Row],[STATEFP10]],CAFB_HungerEstimates!A:A,CAFB_HungerEstimates!A:A,,0)</f>
        <v>51</v>
      </c>
      <c r="C302">
        <f>_xlfn.XLOOKUP(Data[[#This Row],[F14_FI_RATE]],CAFB_HungerEstimates!AJ:AJ,CAFB_HungerEstimates!AJ:AJ,,0)</f>
        <v>7.4</v>
      </c>
      <c r="D302">
        <f>_xlfn.XLOOKUP(Data[[#This Row],[F14_DISTRIB]],CAFB_HungerEstimates!AL:AL,CAFB_HungerEstimates!AL:AL,,0)</f>
        <v>9734.9500000000007</v>
      </c>
      <c r="E302">
        <f>_xlfn.XLOOKUP(Data[[#This Row],[F14_LB_UNME]],CAFB_HungerEstimates!AK:AK,CAFB_HungerEstimates!AK:AK,,0)</f>
        <v>45571.908559000003</v>
      </c>
      <c r="F302">
        <f t="shared" si="16"/>
        <v>55306.858559</v>
      </c>
      <c r="G302" s="6">
        <f t="shared" si="17"/>
        <v>0.17601704840304741</v>
      </c>
      <c r="H302">
        <f>_xlfn.XLOOKUP(Data[[#This Row],[F15_FI_RATE]],CAFB_HungerEstimates!Y:Y,CAFB_HungerEstimates!Y:Y,,0)</f>
        <v>5.2999999999999999E-2</v>
      </c>
      <c r="I302">
        <f>_xlfn.XLOOKUP(Data[[#This Row],[F15_FI_POP]],CAFB_HungerEstimates!Z:Z,CAFB_HungerEstimates!Z:Z,,0)</f>
        <v>202.40700000000001</v>
      </c>
      <c r="J302">
        <f>_xlfn.XLOOKUP(Data[[#This Row],[F15_LB_NEED]],CAFB_HungerEstimates!AA:AA,CAFB_HungerEstimates!AA:AA,,0)</f>
        <v>42505.47</v>
      </c>
      <c r="K302">
        <f>_xlfn.XLOOKUP(Data[[#This Row],[F15_DISTRIB]],CAFB_HungerEstimates!AC:AC,CAFB_HungerEstimates!AC:AC,,0)</f>
        <v>16928.242273</v>
      </c>
      <c r="L302">
        <f>_xlfn.XLOOKUP(Data[[#This Row],[F15_LB_UNME]],CAFB_HungerEstimates!AB:AB,CAFB_HungerEstimates!AB:AB,,0)</f>
        <v>25577.227727000001</v>
      </c>
      <c r="M302" s="6">
        <f t="shared" si="18"/>
        <v>0.39826032444765341</v>
      </c>
      <c r="N302" s="8">
        <f t="shared" si="19"/>
        <v>126.36533186599277</v>
      </c>
      <c r="O302" s="2" t="str">
        <f>IFERROR(_xlfn.XLOOKUP(Data[[#This Row],[STATEFP10]],StateMap[Code],StateMap[State],,0),"UNK")</f>
        <v>VA</v>
      </c>
      <c r="P302" t="str">
        <f>IF(CalcsTable[[#This Row],[State (Label)]]="MD","Maryland",IF(CalcsTable[[#This Row],[State (Label)]]="DC","District of Columbia","Virginia"))</f>
        <v>Virginia</v>
      </c>
    </row>
    <row r="303" spans="1:16" x14ac:dyDescent="0.25">
      <c r="A303">
        <f>_xlfn.XLOOKUP(Data[[#This Row],[GEOID10]],CAFB_HungerEstimates!D:D,CAFB_HungerEstimates!D:D,,0)</f>
        <v>11001009505</v>
      </c>
      <c r="B303">
        <f>_xlfn.XLOOKUP(Data[[#This Row],[STATEFP10]],CAFB_HungerEstimates!A:A,CAFB_HungerEstimates!A:A,,0)</f>
        <v>11</v>
      </c>
      <c r="C303">
        <f>_xlfn.XLOOKUP(Data[[#This Row],[F14_FI_RATE]],CAFB_HungerEstimates!AJ:AJ,CAFB_HungerEstimates!AJ:AJ,,0)</f>
        <v>13.5</v>
      </c>
      <c r="D303">
        <f>_xlfn.XLOOKUP(Data[[#This Row],[F14_DISTRIB]],CAFB_HungerEstimates!AL:AL,CAFB_HungerEstimates!AL:AL,,0)</f>
        <v>40842.89</v>
      </c>
      <c r="E303">
        <f>_xlfn.XLOOKUP(Data[[#This Row],[F14_LB_UNME]],CAFB_HungerEstimates!AK:AK,CAFB_HungerEstimates!AK:AK,,0)</f>
        <v>38593.805971000002</v>
      </c>
      <c r="F303">
        <f t="shared" si="16"/>
        <v>79436.695971000008</v>
      </c>
      <c r="G303" s="6">
        <f t="shared" si="17"/>
        <v>0.51415645503320695</v>
      </c>
      <c r="H303">
        <f>_xlfn.XLOOKUP(Data[[#This Row],[F15_FI_RATE]],CAFB_HungerEstimates!Y:Y,CAFB_HungerEstimates!Y:Y,,0)</f>
        <v>0.14899999999999999</v>
      </c>
      <c r="I303">
        <f>_xlfn.XLOOKUP(Data[[#This Row],[F15_FI_POP]],CAFB_HungerEstimates!Z:Z,CAFB_HungerEstimates!Z:Z,,0)</f>
        <v>403.89549199999999</v>
      </c>
      <c r="J303">
        <f>_xlfn.XLOOKUP(Data[[#This Row],[F15_LB_NEED]],CAFB_HungerEstimates!AA:AA,CAFB_HungerEstimates!AA:AA,,0)</f>
        <v>84818.053320000006</v>
      </c>
      <c r="K303">
        <f>_xlfn.XLOOKUP(Data[[#This Row],[F15_DISTRIB]],CAFB_HungerEstimates!AC:AC,CAFB_HungerEstimates!AC:AC,,0)</f>
        <v>42584.785880000003</v>
      </c>
      <c r="L303">
        <f>_xlfn.XLOOKUP(Data[[#This Row],[F15_LB_UNME]],CAFB_HungerEstimates!AB:AB,CAFB_HungerEstimates!AB:AB,,0)</f>
        <v>42233.267440000003</v>
      </c>
      <c r="M303" s="6">
        <f t="shared" si="18"/>
        <v>0.50207219115648527</v>
      </c>
      <c r="N303" s="8">
        <f t="shared" si="19"/>
        <v>104.56483985713811</v>
      </c>
      <c r="O303" s="2" t="str">
        <f>IFERROR(_xlfn.XLOOKUP(Data[[#This Row],[STATEFP10]],StateMap[Code],StateMap[State],,0),"UNK")</f>
        <v>DC</v>
      </c>
      <c r="P303" t="str">
        <f>IF(CalcsTable[[#This Row],[State (Label)]]="MD","Maryland",IF(CalcsTable[[#This Row],[State (Label)]]="DC","District of Columbia","Virginia"))</f>
        <v>District of Columbia</v>
      </c>
    </row>
    <row r="304" spans="1:16" x14ac:dyDescent="0.25">
      <c r="A304">
        <f>_xlfn.XLOOKUP(Data[[#This Row],[GEOID10]],CAFB_HungerEstimates!D:D,CAFB_HungerEstimates!D:D,,0)</f>
        <v>11001001902</v>
      </c>
      <c r="B304">
        <f>_xlfn.XLOOKUP(Data[[#This Row],[STATEFP10]],CAFB_HungerEstimates!A:A,CAFB_HungerEstimates!A:A,,0)</f>
        <v>11</v>
      </c>
      <c r="C304">
        <f>_xlfn.XLOOKUP(Data[[#This Row],[F14_FI_RATE]],CAFB_HungerEstimates!AJ:AJ,CAFB_HungerEstimates!AJ:AJ,,0)</f>
        <v>10.1</v>
      </c>
      <c r="D304">
        <f>_xlfn.XLOOKUP(Data[[#This Row],[F14_DISTRIB]],CAFB_HungerEstimates!AL:AL,CAFB_HungerEstimates!AL:AL,,0)</f>
        <v>20359.009999999998</v>
      </c>
      <c r="E304">
        <f>_xlfn.XLOOKUP(Data[[#This Row],[F14_LB_UNME]],CAFB_HungerEstimates!AK:AK,CAFB_HungerEstimates!AK:AK,,0)</f>
        <v>26175.732849</v>
      </c>
      <c r="F304">
        <f t="shared" si="16"/>
        <v>46534.742849000002</v>
      </c>
      <c r="G304" s="6">
        <f t="shared" si="17"/>
        <v>0.4375012894357812</v>
      </c>
      <c r="H304">
        <f>_xlfn.XLOOKUP(Data[[#This Row],[F15_FI_RATE]],CAFB_HungerEstimates!Y:Y,CAFB_HungerEstimates!Y:Y,,0)</f>
        <v>0.10199999999999999</v>
      </c>
      <c r="I304">
        <f>_xlfn.XLOOKUP(Data[[#This Row],[F15_FI_POP]],CAFB_HungerEstimates!Z:Z,CAFB_HungerEstimates!Z:Z,,0)</f>
        <v>221.34</v>
      </c>
      <c r="J304">
        <f>_xlfn.XLOOKUP(Data[[#This Row],[F15_LB_NEED]],CAFB_HungerEstimates!AA:AA,CAFB_HungerEstimates!AA:AA,,0)</f>
        <v>46481.4</v>
      </c>
      <c r="K304">
        <f>_xlfn.XLOOKUP(Data[[#This Row],[F15_DISTRIB]],CAFB_HungerEstimates!AC:AC,CAFB_HungerEstimates!AC:AC,,0)</f>
        <v>25163.770859</v>
      </c>
      <c r="L304">
        <f>_xlfn.XLOOKUP(Data[[#This Row],[F15_LB_UNME]],CAFB_HungerEstimates!AB:AB,CAFB_HungerEstimates!AB:AB,,0)</f>
        <v>21317.629141000001</v>
      </c>
      <c r="M304" s="6">
        <f t="shared" si="18"/>
        <v>0.54137291172382929</v>
      </c>
      <c r="N304" s="8">
        <f t="shared" si="19"/>
        <v>96.311688537995849</v>
      </c>
      <c r="O304" s="2" t="str">
        <f>IFERROR(_xlfn.XLOOKUP(Data[[#This Row],[STATEFP10]],StateMap[Code],StateMap[State],,0),"UNK")</f>
        <v>DC</v>
      </c>
      <c r="P304" t="str">
        <f>IF(CalcsTable[[#This Row],[State (Label)]]="MD","Maryland",IF(CalcsTable[[#This Row],[State (Label)]]="DC","District of Columbia","Virginia"))</f>
        <v>District of Columbia</v>
      </c>
    </row>
    <row r="305" spans="1:16" x14ac:dyDescent="0.25">
      <c r="A305">
        <f>_xlfn.XLOOKUP(Data[[#This Row],[GEOID10]],CAFB_HungerEstimates!D:D,CAFB_HungerEstimates!D:D,,0)</f>
        <v>11001001901</v>
      </c>
      <c r="B305">
        <f>_xlfn.XLOOKUP(Data[[#This Row],[STATEFP10]],CAFB_HungerEstimates!A:A,CAFB_HungerEstimates!A:A,,0)</f>
        <v>11</v>
      </c>
      <c r="C305">
        <f>_xlfn.XLOOKUP(Data[[#This Row],[F14_FI_RATE]],CAFB_HungerEstimates!AJ:AJ,CAFB_HungerEstimates!AJ:AJ,,0)</f>
        <v>11.8</v>
      </c>
      <c r="D305">
        <f>_xlfn.XLOOKUP(Data[[#This Row],[F14_DISTRIB]],CAFB_HungerEstimates!AL:AL,CAFB_HungerEstimates!AL:AL,,0)</f>
        <v>44092.800000000003</v>
      </c>
      <c r="E305">
        <f>_xlfn.XLOOKUP(Data[[#This Row],[F14_LB_UNME]],CAFB_HungerEstimates!AK:AK,CAFB_HungerEstimates!AK:AK,,0)</f>
        <v>50864.162061000003</v>
      </c>
      <c r="F305">
        <f t="shared" si="16"/>
        <v>94956.962060999998</v>
      </c>
      <c r="G305" s="6">
        <f t="shared" si="17"/>
        <v>0.46434509953756686</v>
      </c>
      <c r="H305">
        <f>_xlfn.XLOOKUP(Data[[#This Row],[F15_FI_RATE]],CAFB_HungerEstimates!Y:Y,CAFB_HungerEstimates!Y:Y,,0)</f>
        <v>0.13</v>
      </c>
      <c r="I305">
        <f>_xlfn.XLOOKUP(Data[[#This Row],[F15_FI_POP]],CAFB_HungerEstimates!Z:Z,CAFB_HungerEstimates!Z:Z,,0)</f>
        <v>512.06155000000001</v>
      </c>
      <c r="J305">
        <f>_xlfn.XLOOKUP(Data[[#This Row],[F15_LB_NEED]],CAFB_HungerEstimates!AA:AA,CAFB_HungerEstimates!AA:AA,,0)</f>
        <v>107532.9255</v>
      </c>
      <c r="K305">
        <f>_xlfn.XLOOKUP(Data[[#This Row],[F15_DISTRIB]],CAFB_HungerEstimates!AC:AC,CAFB_HungerEstimates!AC:AC,,0)</f>
        <v>51930.875451</v>
      </c>
      <c r="L305">
        <f>_xlfn.XLOOKUP(Data[[#This Row],[F15_LB_UNME]],CAFB_HungerEstimates!AB:AB,CAFB_HungerEstimates!AB:AB,,0)</f>
        <v>55602.050048999998</v>
      </c>
      <c r="M305" s="6">
        <f t="shared" si="18"/>
        <v>0.48292999757548677</v>
      </c>
      <c r="N305" s="8">
        <f t="shared" si="19"/>
        <v>108.58470050914777</v>
      </c>
      <c r="O305" s="2" t="str">
        <f>IFERROR(_xlfn.XLOOKUP(Data[[#This Row],[STATEFP10]],StateMap[Code],StateMap[State],,0),"UNK")</f>
        <v>DC</v>
      </c>
      <c r="P305" t="str">
        <f>IF(CalcsTable[[#This Row],[State (Label)]]="MD","Maryland",IF(CalcsTable[[#This Row],[State (Label)]]="DC","District of Columbia","Virginia"))</f>
        <v>District of Columbia</v>
      </c>
    </row>
    <row r="306" spans="1:16" x14ac:dyDescent="0.25">
      <c r="A306">
        <f>_xlfn.XLOOKUP(Data[[#This Row],[GEOID10]],CAFB_HungerEstimates!D:D,CAFB_HungerEstimates!D:D,,0)</f>
        <v>51059470100</v>
      </c>
      <c r="B306">
        <f>_xlfn.XLOOKUP(Data[[#This Row],[STATEFP10]],CAFB_HungerEstimates!A:A,CAFB_HungerEstimates!A:A,,0)</f>
        <v>51</v>
      </c>
      <c r="C306">
        <f>_xlfn.XLOOKUP(Data[[#This Row],[F14_FI_RATE]],CAFB_HungerEstimates!AJ:AJ,CAFB_HungerEstimates!AJ:AJ,,0)</f>
        <v>0</v>
      </c>
      <c r="D306">
        <f>_xlfn.XLOOKUP(Data[[#This Row],[F14_DISTRIB]],CAFB_HungerEstimates!AL:AL,CAFB_HungerEstimates!AL:AL,,0)</f>
        <v>0</v>
      </c>
      <c r="E306">
        <f>_xlfn.XLOOKUP(Data[[#This Row],[F14_LB_UNME]],CAFB_HungerEstimates!AK:AK,CAFB_HungerEstimates!AK:AK,,0)</f>
        <v>0</v>
      </c>
      <c r="F306">
        <f t="shared" si="16"/>
        <v>0</v>
      </c>
      <c r="G306" s="6">
        <f t="shared" si="17"/>
        <v>0</v>
      </c>
      <c r="H306">
        <f>_xlfn.XLOOKUP(Data[[#This Row],[F15_FI_RATE]],CAFB_HungerEstimates!Y:Y,CAFB_HungerEstimates!Y:Y,,0)</f>
        <v>0</v>
      </c>
      <c r="I306">
        <f>_xlfn.XLOOKUP(Data[[#This Row],[F15_FI_POP]],CAFB_HungerEstimates!Z:Z,CAFB_HungerEstimates!Z:Z,,0)</f>
        <v>0</v>
      </c>
      <c r="J306">
        <f>_xlfn.XLOOKUP(Data[[#This Row],[F15_LB_NEED]],CAFB_HungerEstimates!AA:AA,CAFB_HungerEstimates!AA:AA,,0)</f>
        <v>0</v>
      </c>
      <c r="K306">
        <f>_xlfn.XLOOKUP(Data[[#This Row],[F15_DISTRIB]],CAFB_HungerEstimates!AC:AC,CAFB_HungerEstimates!AC:AC,,0)</f>
        <v>0</v>
      </c>
      <c r="L306">
        <f>_xlfn.XLOOKUP(Data[[#This Row],[F15_LB_UNME]],CAFB_HungerEstimates!AB:AB,CAFB_HungerEstimates!AB:AB,,0)</f>
        <v>0</v>
      </c>
      <c r="M306" s="6">
        <f t="shared" si="18"/>
        <v>0</v>
      </c>
      <c r="N306" s="8">
        <f t="shared" si="19"/>
        <v>0</v>
      </c>
      <c r="O306" s="2" t="str">
        <f>IFERROR(_xlfn.XLOOKUP(Data[[#This Row],[STATEFP10]],StateMap[Code],StateMap[State],,0),"UNK")</f>
        <v>VA</v>
      </c>
      <c r="P306" t="str">
        <f>IF(CalcsTable[[#This Row],[State (Label)]]="MD","Maryland",IF(CalcsTable[[#This Row],[State (Label)]]="DC","District of Columbia","Virginia"))</f>
        <v>Virginia</v>
      </c>
    </row>
    <row r="307" spans="1:16" x14ac:dyDescent="0.25">
      <c r="A307">
        <f>_xlfn.XLOOKUP(Data[[#This Row],[GEOID10]],CAFB_HungerEstimates!D:D,CAFB_HungerEstimates!D:D,,0)</f>
        <v>24033806000</v>
      </c>
      <c r="B307">
        <f>_xlfn.XLOOKUP(Data[[#This Row],[STATEFP10]],CAFB_HungerEstimates!A:A,CAFB_HungerEstimates!A:A,,0)</f>
        <v>24</v>
      </c>
      <c r="C307">
        <f>_xlfn.XLOOKUP(Data[[#This Row],[F14_FI_RATE]],CAFB_HungerEstimates!AJ:AJ,CAFB_HungerEstimates!AJ:AJ,,0)</f>
        <v>13.6</v>
      </c>
      <c r="D307">
        <f>_xlfn.XLOOKUP(Data[[#This Row],[F14_DISTRIB]],CAFB_HungerEstimates!AL:AL,CAFB_HungerEstimates!AL:AL,,0)</f>
        <v>82872.679999999993</v>
      </c>
      <c r="E307">
        <f>_xlfn.XLOOKUP(Data[[#This Row],[F14_LB_UNME]],CAFB_HungerEstimates!AK:AK,CAFB_HungerEstimates!AK:AK,,0)</f>
        <v>72179.559387999994</v>
      </c>
      <c r="F307">
        <f t="shared" si="16"/>
        <v>155052.23938799999</v>
      </c>
      <c r="G307" s="6">
        <f t="shared" si="17"/>
        <v>0.53448231594140905</v>
      </c>
      <c r="H307">
        <f>_xlfn.XLOOKUP(Data[[#This Row],[F15_FI_RATE]],CAFB_HungerEstimates!Y:Y,CAFB_HungerEstimates!Y:Y,,0)</f>
        <v>0.122</v>
      </c>
      <c r="I307">
        <f>_xlfn.XLOOKUP(Data[[#This Row],[F15_FI_POP]],CAFB_HungerEstimates!Z:Z,CAFB_HungerEstimates!Z:Z,,0)</f>
        <v>682.71199999999999</v>
      </c>
      <c r="J307">
        <f>_xlfn.XLOOKUP(Data[[#This Row],[F15_LB_NEED]],CAFB_HungerEstimates!AA:AA,CAFB_HungerEstimates!AA:AA,,0)</f>
        <v>143369.51999999999</v>
      </c>
      <c r="K307">
        <f>_xlfn.XLOOKUP(Data[[#This Row],[F15_DISTRIB]],CAFB_HungerEstimates!AC:AC,CAFB_HungerEstimates!AC:AC,,0)</f>
        <v>80389.422971000007</v>
      </c>
      <c r="L307">
        <f>_xlfn.XLOOKUP(Data[[#This Row],[F15_LB_UNME]],CAFB_HungerEstimates!AB:AB,CAFB_HungerEstimates!AB:AB,,0)</f>
        <v>62980.097028999997</v>
      </c>
      <c r="M307" s="6">
        <f t="shared" si="18"/>
        <v>0.5607148783855872</v>
      </c>
      <c r="N307" s="8">
        <f t="shared" si="19"/>
        <v>92.249875539026704</v>
      </c>
      <c r="O307" s="2" t="str">
        <f>IFERROR(_xlfn.XLOOKUP(Data[[#This Row],[STATEFP10]],StateMap[Code],StateMap[State],,0),"UNK")</f>
        <v>MD</v>
      </c>
      <c r="P307" t="str">
        <f>IF(CalcsTable[[#This Row],[State (Label)]]="MD","Maryland",IF(CalcsTable[[#This Row],[State (Label)]]="DC","District of Columbia","Virginia"))</f>
        <v>Maryland</v>
      </c>
    </row>
    <row r="308" spans="1:16" x14ac:dyDescent="0.25">
      <c r="A308">
        <f>_xlfn.XLOOKUP(Data[[#This Row],[GEOID10]],CAFB_HungerEstimates!D:D,CAFB_HungerEstimates!D:D,,0)</f>
        <v>51059482203</v>
      </c>
      <c r="B308">
        <f>_xlfn.XLOOKUP(Data[[#This Row],[STATEFP10]],CAFB_HungerEstimates!A:A,CAFB_HungerEstimates!A:A,,0)</f>
        <v>51</v>
      </c>
      <c r="C308">
        <f>_xlfn.XLOOKUP(Data[[#This Row],[F14_FI_RATE]],CAFB_HungerEstimates!AJ:AJ,CAFB_HungerEstimates!AJ:AJ,,0)</f>
        <v>6.2</v>
      </c>
      <c r="D308">
        <f>_xlfn.XLOOKUP(Data[[#This Row],[F14_DISTRIB]],CAFB_HungerEstimates!AL:AL,CAFB_HungerEstimates!AL:AL,,0)</f>
        <v>9079.26</v>
      </c>
      <c r="E308">
        <f>_xlfn.XLOOKUP(Data[[#This Row],[F14_LB_UNME]],CAFB_HungerEstimates!AK:AK,CAFB_HungerEstimates!AK:AK,,0)</f>
        <v>41112.842915000001</v>
      </c>
      <c r="F308">
        <f t="shared" si="16"/>
        <v>50192.102915000003</v>
      </c>
      <c r="G308" s="6">
        <f t="shared" si="17"/>
        <v>0.18089020927008512</v>
      </c>
      <c r="H308">
        <f>_xlfn.XLOOKUP(Data[[#This Row],[F15_FI_RATE]],CAFB_HungerEstimates!Y:Y,CAFB_HungerEstimates!Y:Y,,0)</f>
        <v>5.8000000000000003E-2</v>
      </c>
      <c r="I308">
        <f>_xlfn.XLOOKUP(Data[[#This Row],[F15_FI_POP]],CAFB_HungerEstimates!Z:Z,CAFB_HungerEstimates!Z:Z,,0)</f>
        <v>229.044726</v>
      </c>
      <c r="J308">
        <f>_xlfn.XLOOKUP(Data[[#This Row],[F15_LB_NEED]],CAFB_HungerEstimates!AA:AA,CAFB_HungerEstimates!AA:AA,,0)</f>
        <v>48099.392460000003</v>
      </c>
      <c r="K308">
        <f>_xlfn.XLOOKUP(Data[[#This Row],[F15_DISTRIB]],CAFB_HungerEstimates!AC:AC,CAFB_HungerEstimates!AC:AC,,0)</f>
        <v>16695.957373000001</v>
      </c>
      <c r="L308">
        <f>_xlfn.XLOOKUP(Data[[#This Row],[F15_LB_UNME]],CAFB_HungerEstimates!AB:AB,CAFB_HungerEstimates!AB:AB,,0)</f>
        <v>31403.435087000002</v>
      </c>
      <c r="M308" s="6">
        <f t="shared" si="18"/>
        <v>0.34711368520682556</v>
      </c>
      <c r="N308" s="8">
        <f t="shared" si="19"/>
        <v>137.10612610656665</v>
      </c>
      <c r="O308" s="2" t="str">
        <f>IFERROR(_xlfn.XLOOKUP(Data[[#This Row],[STATEFP10]],StateMap[Code],StateMap[State],,0),"UNK")</f>
        <v>VA</v>
      </c>
      <c r="P308" t="str">
        <f>IF(CalcsTable[[#This Row],[State (Label)]]="MD","Maryland",IF(CalcsTable[[#This Row],[State (Label)]]="DC","District of Columbia","Virginia"))</f>
        <v>Virginia</v>
      </c>
    </row>
    <row r="309" spans="1:16" x14ac:dyDescent="0.25">
      <c r="A309">
        <f>_xlfn.XLOOKUP(Data[[#This Row],[GEOID10]],CAFB_HungerEstimates!D:D,CAFB_HungerEstimates!D:D,,0)</f>
        <v>24033803610</v>
      </c>
      <c r="B309">
        <f>_xlfn.XLOOKUP(Data[[#This Row],[STATEFP10]],CAFB_HungerEstimates!A:A,CAFB_HungerEstimates!A:A,,0)</f>
        <v>24</v>
      </c>
      <c r="C309">
        <f>_xlfn.XLOOKUP(Data[[#This Row],[F14_FI_RATE]],CAFB_HungerEstimates!AJ:AJ,CAFB_HungerEstimates!AJ:AJ,,0)</f>
        <v>13.8</v>
      </c>
      <c r="D309">
        <f>_xlfn.XLOOKUP(Data[[#This Row],[F14_DISTRIB]],CAFB_HungerEstimates!AL:AL,CAFB_HungerEstimates!AL:AL,,0)</f>
        <v>33182.58</v>
      </c>
      <c r="E309">
        <f>_xlfn.XLOOKUP(Data[[#This Row],[F14_LB_UNME]],CAFB_HungerEstimates!AK:AK,CAFB_HungerEstimates!AK:AK,,0)</f>
        <v>49526.340126000003</v>
      </c>
      <c r="F309">
        <f t="shared" si="16"/>
        <v>82708.920126000012</v>
      </c>
      <c r="G309" s="6">
        <f t="shared" si="17"/>
        <v>0.40119711331557906</v>
      </c>
      <c r="H309">
        <f>_xlfn.XLOOKUP(Data[[#This Row],[F15_FI_RATE]],CAFB_HungerEstimates!Y:Y,CAFB_HungerEstimates!Y:Y,,0)</f>
        <v>0.129</v>
      </c>
      <c r="I309">
        <f>_xlfn.XLOOKUP(Data[[#This Row],[F15_FI_POP]],CAFB_HungerEstimates!Z:Z,CAFB_HungerEstimates!Z:Z,,0)</f>
        <v>395.78038500000002</v>
      </c>
      <c r="J309">
        <f>_xlfn.XLOOKUP(Data[[#This Row],[F15_LB_NEED]],CAFB_HungerEstimates!AA:AA,CAFB_HungerEstimates!AA:AA,,0)</f>
        <v>83113.880850000001</v>
      </c>
      <c r="K309">
        <f>_xlfn.XLOOKUP(Data[[#This Row],[F15_DISTRIB]],CAFB_HungerEstimates!AC:AC,CAFB_HungerEstimates!AC:AC,,0)</f>
        <v>32098.619185</v>
      </c>
      <c r="L309">
        <f>_xlfn.XLOOKUP(Data[[#This Row],[F15_LB_UNME]],CAFB_HungerEstimates!AB:AB,CAFB_HungerEstimates!AB:AB,,0)</f>
        <v>51015.261664999998</v>
      </c>
      <c r="M309" s="6">
        <f t="shared" si="18"/>
        <v>0.38620046202547165</v>
      </c>
      <c r="N309" s="8">
        <f t="shared" si="19"/>
        <v>128.89790297465095</v>
      </c>
      <c r="O309" s="2" t="str">
        <f>IFERROR(_xlfn.XLOOKUP(Data[[#This Row],[STATEFP10]],StateMap[Code],StateMap[State],,0),"UNK")</f>
        <v>MD</v>
      </c>
      <c r="P309" t="str">
        <f>IF(CalcsTable[[#This Row],[State (Label)]]="MD","Maryland",IF(CalcsTable[[#This Row],[State (Label)]]="DC","District of Columbia","Virginia"))</f>
        <v>Maryland</v>
      </c>
    </row>
    <row r="310" spans="1:16" x14ac:dyDescent="0.25">
      <c r="A310">
        <f>_xlfn.XLOOKUP(Data[[#This Row],[GEOID10]],CAFB_HungerEstimates!D:D,CAFB_HungerEstimates!D:D,,0)</f>
        <v>11001001100</v>
      </c>
      <c r="B310">
        <f>_xlfn.XLOOKUP(Data[[#This Row],[STATEFP10]],CAFB_HungerEstimates!A:A,CAFB_HungerEstimates!A:A,,0)</f>
        <v>11</v>
      </c>
      <c r="C310">
        <f>_xlfn.XLOOKUP(Data[[#This Row],[F14_FI_RATE]],CAFB_HungerEstimates!AJ:AJ,CAFB_HungerEstimates!AJ:AJ,,0)</f>
        <v>0</v>
      </c>
      <c r="D310">
        <f>_xlfn.XLOOKUP(Data[[#This Row],[F14_DISTRIB]],CAFB_HungerEstimates!AL:AL,CAFB_HungerEstimates!AL:AL,,0)</f>
        <v>0</v>
      </c>
      <c r="E310">
        <f>_xlfn.XLOOKUP(Data[[#This Row],[F14_LB_UNME]],CAFB_HungerEstimates!AK:AK,CAFB_HungerEstimates!AK:AK,,0)</f>
        <v>0</v>
      </c>
      <c r="F310">
        <f t="shared" si="16"/>
        <v>0</v>
      </c>
      <c r="G310" s="6">
        <f t="shared" si="17"/>
        <v>0</v>
      </c>
      <c r="H310">
        <f>_xlfn.XLOOKUP(Data[[#This Row],[F15_FI_RATE]],CAFB_HungerEstimates!Y:Y,CAFB_HungerEstimates!Y:Y,,0)</f>
        <v>0</v>
      </c>
      <c r="I310">
        <f>_xlfn.XLOOKUP(Data[[#This Row],[F15_FI_POP]],CAFB_HungerEstimates!Z:Z,CAFB_HungerEstimates!Z:Z,,0)</f>
        <v>0</v>
      </c>
      <c r="J310">
        <f>_xlfn.XLOOKUP(Data[[#This Row],[F15_LB_NEED]],CAFB_HungerEstimates!AA:AA,CAFB_HungerEstimates!AA:AA,,0)</f>
        <v>0</v>
      </c>
      <c r="K310">
        <f>_xlfn.XLOOKUP(Data[[#This Row],[F15_DISTRIB]],CAFB_HungerEstimates!AC:AC,CAFB_HungerEstimates!AC:AC,,0)</f>
        <v>0</v>
      </c>
      <c r="L310">
        <f>_xlfn.XLOOKUP(Data[[#This Row],[F15_LB_UNME]],CAFB_HungerEstimates!AB:AB,CAFB_HungerEstimates!AB:AB,,0)</f>
        <v>0</v>
      </c>
      <c r="M310" s="6">
        <f t="shared" si="18"/>
        <v>0</v>
      </c>
      <c r="N310" s="8">
        <f t="shared" si="19"/>
        <v>0</v>
      </c>
      <c r="O310" s="2" t="str">
        <f>IFERROR(_xlfn.XLOOKUP(Data[[#This Row],[STATEFP10]],StateMap[Code],StateMap[State],,0),"UNK")</f>
        <v>DC</v>
      </c>
      <c r="P310" t="str">
        <f>IF(CalcsTable[[#This Row],[State (Label)]]="MD","Maryland",IF(CalcsTable[[#This Row],[State (Label)]]="DC","District of Columbia","Virginia"))</f>
        <v>District of Columbia</v>
      </c>
    </row>
    <row r="311" spans="1:16" x14ac:dyDescent="0.25">
      <c r="A311">
        <f>_xlfn.XLOOKUP(Data[[#This Row],[GEOID10]],CAFB_HungerEstimates!D:D,CAFB_HungerEstimates!D:D,,0)</f>
        <v>24031705501</v>
      </c>
      <c r="B311">
        <f>_xlfn.XLOOKUP(Data[[#This Row],[STATEFP10]],CAFB_HungerEstimates!A:A,CAFB_HungerEstimates!A:A,,0)</f>
        <v>24</v>
      </c>
      <c r="C311">
        <f>_xlfn.XLOOKUP(Data[[#This Row],[F14_FI_RATE]],CAFB_HungerEstimates!AJ:AJ,CAFB_HungerEstimates!AJ:AJ,,0)</f>
        <v>11.5</v>
      </c>
      <c r="D311">
        <f>_xlfn.XLOOKUP(Data[[#This Row],[F14_DISTRIB]],CAFB_HungerEstimates!AL:AL,CAFB_HungerEstimates!AL:AL,,0)</f>
        <v>8696.2000000000007</v>
      </c>
      <c r="E311">
        <f>_xlfn.XLOOKUP(Data[[#This Row],[F14_LB_UNME]],CAFB_HungerEstimates!AK:AK,CAFB_HungerEstimates!AK:AK,,0)</f>
        <v>49432.849821999996</v>
      </c>
      <c r="F311">
        <f t="shared" si="16"/>
        <v>58129.049822000001</v>
      </c>
      <c r="G311" s="6">
        <f t="shared" si="17"/>
        <v>0.14960161961410154</v>
      </c>
      <c r="H311">
        <f>_xlfn.XLOOKUP(Data[[#This Row],[F15_FI_RATE]],CAFB_HungerEstimates!Y:Y,CAFB_HungerEstimates!Y:Y,,0)</f>
        <v>0.121</v>
      </c>
      <c r="I311">
        <f>_xlfn.XLOOKUP(Data[[#This Row],[F15_FI_POP]],CAFB_HungerEstimates!Z:Z,CAFB_HungerEstimates!Z:Z,,0)</f>
        <v>303.10500000000002</v>
      </c>
      <c r="J311">
        <f>_xlfn.XLOOKUP(Data[[#This Row],[F15_LB_NEED]],CAFB_HungerEstimates!AA:AA,CAFB_HungerEstimates!AA:AA,,0)</f>
        <v>63652.05</v>
      </c>
      <c r="K311">
        <f>_xlfn.XLOOKUP(Data[[#This Row],[F15_DISTRIB]],CAFB_HungerEstimates!AC:AC,CAFB_HungerEstimates!AC:AC,,0)</f>
        <v>10195.975141000001</v>
      </c>
      <c r="L311">
        <f>_xlfn.XLOOKUP(Data[[#This Row],[F15_LB_UNME]],CAFB_HungerEstimates!AB:AB,CAFB_HungerEstimates!AB:AB,,0)</f>
        <v>53456.074859</v>
      </c>
      <c r="M311" s="6">
        <f t="shared" si="18"/>
        <v>0.16018298139651432</v>
      </c>
      <c r="N311" s="8">
        <f t="shared" si="19"/>
        <v>176.36157390673199</v>
      </c>
      <c r="O311" s="2" t="str">
        <f>IFERROR(_xlfn.XLOOKUP(Data[[#This Row],[STATEFP10]],StateMap[Code],StateMap[State],,0),"UNK")</f>
        <v>MD</v>
      </c>
      <c r="P311" t="str">
        <f>IF(CalcsTable[[#This Row],[State (Label)]]="MD","Maryland",IF(CalcsTable[[#This Row],[State (Label)]]="DC","District of Columbia","Virginia"))</f>
        <v>Maryland</v>
      </c>
    </row>
    <row r="312" spans="1:16" x14ac:dyDescent="0.25">
      <c r="A312">
        <f>_xlfn.XLOOKUP(Data[[#This Row],[GEOID10]],CAFB_HungerEstimates!D:D,CAFB_HungerEstimates!D:D,,0)</f>
        <v>51059460100</v>
      </c>
      <c r="B312">
        <f>_xlfn.XLOOKUP(Data[[#This Row],[STATEFP10]],CAFB_HungerEstimates!A:A,CAFB_HungerEstimates!A:A,,0)</f>
        <v>51</v>
      </c>
      <c r="C312">
        <f>_xlfn.XLOOKUP(Data[[#This Row],[F14_FI_RATE]],CAFB_HungerEstimates!AJ:AJ,CAFB_HungerEstimates!AJ:AJ,,0)</f>
        <v>1</v>
      </c>
      <c r="D312">
        <f>_xlfn.XLOOKUP(Data[[#This Row],[F14_DISTRIB]],CAFB_HungerEstimates!AL:AL,CAFB_HungerEstimates!AL:AL,,0)</f>
        <v>1468.15</v>
      </c>
      <c r="E312">
        <f>_xlfn.XLOOKUP(Data[[#This Row],[F14_LB_UNME]],CAFB_HungerEstimates!AK:AK,CAFB_HungerEstimates!AK:AK,,0)</f>
        <v>8202.3468279999997</v>
      </c>
      <c r="F312">
        <f t="shared" si="16"/>
        <v>9670.4968279999994</v>
      </c>
      <c r="G312" s="6">
        <f t="shared" si="17"/>
        <v>0.1518174325593192</v>
      </c>
      <c r="H312">
        <f>_xlfn.XLOOKUP(Data[[#This Row],[F15_FI_RATE]],CAFB_HungerEstimates!Y:Y,CAFB_HungerEstimates!Y:Y,,0)</f>
        <v>1.0999999999999999E-2</v>
      </c>
      <c r="I312">
        <f>_xlfn.XLOOKUP(Data[[#This Row],[F15_FI_POP]],CAFB_HungerEstimates!Z:Z,CAFB_HungerEstimates!Z:Z,,0)</f>
        <v>50.802146999999998</v>
      </c>
      <c r="J312">
        <f>_xlfn.XLOOKUP(Data[[#This Row],[F15_LB_NEED]],CAFB_HungerEstimates!AA:AA,CAFB_HungerEstimates!AA:AA,,0)</f>
        <v>10668.450870000001</v>
      </c>
      <c r="K312">
        <f>_xlfn.XLOOKUP(Data[[#This Row],[F15_DISTRIB]],CAFB_HungerEstimates!AC:AC,CAFB_HungerEstimates!AC:AC,,0)</f>
        <v>1142.222233</v>
      </c>
      <c r="L312">
        <f>_xlfn.XLOOKUP(Data[[#This Row],[F15_LB_UNME]],CAFB_HungerEstimates!AB:AB,CAFB_HungerEstimates!AB:AB,,0)</f>
        <v>9526.2286370000002</v>
      </c>
      <c r="M312" s="6">
        <f t="shared" si="18"/>
        <v>0.10706542561038197</v>
      </c>
      <c r="N312" s="8">
        <f t="shared" si="19"/>
        <v>187.51626062181978</v>
      </c>
      <c r="O312" s="2" t="str">
        <f>IFERROR(_xlfn.XLOOKUP(Data[[#This Row],[STATEFP10]],StateMap[Code],StateMap[State],,0),"UNK")</f>
        <v>VA</v>
      </c>
      <c r="P312" t="str">
        <f>IF(CalcsTable[[#This Row],[State (Label)]]="MD","Maryland",IF(CalcsTable[[#This Row],[State (Label)]]="DC","District of Columbia","Virginia"))</f>
        <v>Virginia</v>
      </c>
    </row>
    <row r="313" spans="1:16" x14ac:dyDescent="0.25">
      <c r="A313">
        <f>_xlfn.XLOOKUP(Data[[#This Row],[GEOID10]],CAFB_HungerEstimates!D:D,CAFB_HungerEstimates!D:D,,0)</f>
        <v>24033806200</v>
      </c>
      <c r="B313">
        <f>_xlfn.XLOOKUP(Data[[#This Row],[STATEFP10]],CAFB_HungerEstimates!A:A,CAFB_HungerEstimates!A:A,,0)</f>
        <v>24</v>
      </c>
      <c r="C313">
        <f>_xlfn.XLOOKUP(Data[[#This Row],[F14_FI_RATE]],CAFB_HungerEstimates!AJ:AJ,CAFB_HungerEstimates!AJ:AJ,,0)</f>
        <v>11.3</v>
      </c>
      <c r="D313">
        <f>_xlfn.XLOOKUP(Data[[#This Row],[F14_DISTRIB]],CAFB_HungerEstimates!AL:AL,CAFB_HungerEstimates!AL:AL,,0)</f>
        <v>57775.25</v>
      </c>
      <c r="E313">
        <f>_xlfn.XLOOKUP(Data[[#This Row],[F14_LB_UNME]],CAFB_HungerEstimates!AK:AK,CAFB_HungerEstimates!AK:AK,,0)</f>
        <v>33846.280593000003</v>
      </c>
      <c r="F313">
        <f t="shared" si="16"/>
        <v>91621.530593000003</v>
      </c>
      <c r="G313" s="6">
        <f t="shared" si="17"/>
        <v>0.63058595098840342</v>
      </c>
      <c r="H313">
        <f>_xlfn.XLOOKUP(Data[[#This Row],[F15_FI_RATE]],CAFB_HungerEstimates!Y:Y,CAFB_HungerEstimates!Y:Y,,0)</f>
        <v>0.107</v>
      </c>
      <c r="I313">
        <f>_xlfn.XLOOKUP(Data[[#This Row],[F15_FI_POP]],CAFB_HungerEstimates!Z:Z,CAFB_HungerEstimates!Z:Z,,0)</f>
        <v>413.55500000000001</v>
      </c>
      <c r="J313">
        <f>_xlfn.XLOOKUP(Data[[#This Row],[F15_LB_NEED]],CAFB_HungerEstimates!AA:AA,CAFB_HungerEstimates!AA:AA,,0)</f>
        <v>86846.55</v>
      </c>
      <c r="K313">
        <f>_xlfn.XLOOKUP(Data[[#This Row],[F15_DISTRIB]],CAFB_HungerEstimates!AC:AC,CAFB_HungerEstimates!AC:AC,,0)</f>
        <v>47488.429299000003</v>
      </c>
      <c r="L313">
        <f>_xlfn.XLOOKUP(Data[[#This Row],[F15_LB_UNME]],CAFB_HungerEstimates!AB:AB,CAFB_HungerEstimates!AB:AB,,0)</f>
        <v>39358.120701</v>
      </c>
      <c r="M313" s="6">
        <f t="shared" si="18"/>
        <v>0.54680847194275417</v>
      </c>
      <c r="N313" s="8">
        <f t="shared" si="19"/>
        <v>95.170220892021618</v>
      </c>
      <c r="O313" s="2" t="str">
        <f>IFERROR(_xlfn.XLOOKUP(Data[[#This Row],[STATEFP10]],StateMap[Code],StateMap[State],,0),"UNK")</f>
        <v>MD</v>
      </c>
      <c r="P313" t="str">
        <f>IF(CalcsTable[[#This Row],[State (Label)]]="MD","Maryland",IF(CalcsTable[[#This Row],[State (Label)]]="DC","District of Columbia","Virginia"))</f>
        <v>Maryland</v>
      </c>
    </row>
    <row r="314" spans="1:16" x14ac:dyDescent="0.25">
      <c r="A314">
        <f>_xlfn.XLOOKUP(Data[[#This Row],[GEOID10]],CAFB_HungerEstimates!D:D,CAFB_HungerEstimates!D:D,,0)</f>
        <v>24033806100</v>
      </c>
      <c r="B314">
        <f>_xlfn.XLOOKUP(Data[[#This Row],[STATEFP10]],CAFB_HungerEstimates!A:A,CAFB_HungerEstimates!A:A,,0)</f>
        <v>24</v>
      </c>
      <c r="C314">
        <f>_xlfn.XLOOKUP(Data[[#This Row],[F14_FI_RATE]],CAFB_HungerEstimates!AJ:AJ,CAFB_HungerEstimates!AJ:AJ,,0)</f>
        <v>10</v>
      </c>
      <c r="D314">
        <f>_xlfn.XLOOKUP(Data[[#This Row],[F14_DISTRIB]],CAFB_HungerEstimates!AL:AL,CAFB_HungerEstimates!AL:AL,,0)</f>
        <v>54526.51</v>
      </c>
      <c r="E314">
        <f>_xlfn.XLOOKUP(Data[[#This Row],[F14_LB_UNME]],CAFB_HungerEstimates!AK:AK,CAFB_HungerEstimates!AK:AK,,0)</f>
        <v>34618.490222</v>
      </c>
      <c r="F314">
        <f t="shared" si="16"/>
        <v>89145.000222000002</v>
      </c>
      <c r="G314" s="6">
        <f t="shared" si="17"/>
        <v>0.61166088803871543</v>
      </c>
      <c r="H314">
        <f>_xlfn.XLOOKUP(Data[[#This Row],[F15_FI_RATE]],CAFB_HungerEstimates!Y:Y,CAFB_HungerEstimates!Y:Y,,0)</f>
        <v>0.09</v>
      </c>
      <c r="I314">
        <f>_xlfn.XLOOKUP(Data[[#This Row],[F15_FI_POP]],CAFB_HungerEstimates!Z:Z,CAFB_HungerEstimates!Z:Z,,0)</f>
        <v>368.1</v>
      </c>
      <c r="J314">
        <f>_xlfn.XLOOKUP(Data[[#This Row],[F15_LB_NEED]],CAFB_HungerEstimates!AA:AA,CAFB_HungerEstimates!AA:AA,,0)</f>
        <v>77301</v>
      </c>
      <c r="K314">
        <f>_xlfn.XLOOKUP(Data[[#This Row],[F15_DISTRIB]],CAFB_HungerEstimates!AC:AC,CAFB_HungerEstimates!AC:AC,,0)</f>
        <v>52556.293564</v>
      </c>
      <c r="L314">
        <f>_xlfn.XLOOKUP(Data[[#This Row],[F15_LB_UNME]],CAFB_HungerEstimates!AB:AB,CAFB_HungerEstimates!AB:AB,,0)</f>
        <v>24744.706436</v>
      </c>
      <c r="M314" s="6">
        <f t="shared" si="18"/>
        <v>0.67989150934658027</v>
      </c>
      <c r="N314" s="8">
        <f t="shared" si="19"/>
        <v>67.22278303721815</v>
      </c>
      <c r="O314" s="2" t="str">
        <f>IFERROR(_xlfn.XLOOKUP(Data[[#This Row],[STATEFP10]],StateMap[Code],StateMap[State],,0),"UNK")</f>
        <v>MD</v>
      </c>
      <c r="P314" t="str">
        <f>IF(CalcsTable[[#This Row],[State (Label)]]="MD","Maryland",IF(CalcsTable[[#This Row],[State (Label)]]="DC","District of Columbia","Virginia"))</f>
        <v>Maryland</v>
      </c>
    </row>
    <row r="315" spans="1:16" x14ac:dyDescent="0.25">
      <c r="A315">
        <f>_xlfn.XLOOKUP(Data[[#This Row],[GEOID10]],CAFB_HungerEstimates!D:D,CAFB_HungerEstimates!D:D,,0)</f>
        <v>51059482201</v>
      </c>
      <c r="B315">
        <f>_xlfn.XLOOKUP(Data[[#This Row],[STATEFP10]],CAFB_HungerEstimates!A:A,CAFB_HungerEstimates!A:A,,0)</f>
        <v>51</v>
      </c>
      <c r="C315">
        <f>_xlfn.XLOOKUP(Data[[#This Row],[F14_FI_RATE]],CAFB_HungerEstimates!AJ:AJ,CAFB_HungerEstimates!AJ:AJ,,0)</f>
        <v>17.2</v>
      </c>
      <c r="D315">
        <f>_xlfn.XLOOKUP(Data[[#This Row],[F14_DISTRIB]],CAFB_HungerEstimates!AL:AL,CAFB_HungerEstimates!AL:AL,,0)</f>
        <v>16075.35</v>
      </c>
      <c r="E315">
        <f>_xlfn.XLOOKUP(Data[[#This Row],[F14_LB_UNME]],CAFB_HungerEstimates!AK:AK,CAFB_HungerEstimates!AK:AK,,0)</f>
        <v>83290.768049999999</v>
      </c>
      <c r="F315">
        <f t="shared" si="16"/>
        <v>99366.118050000005</v>
      </c>
      <c r="G315" s="6">
        <f t="shared" si="17"/>
        <v>0.16177898780257322</v>
      </c>
      <c r="H315">
        <f>_xlfn.XLOOKUP(Data[[#This Row],[F15_FI_RATE]],CAFB_HungerEstimates!Y:Y,CAFB_HungerEstimates!Y:Y,,0)</f>
        <v>0.13200000000000001</v>
      </c>
      <c r="I315">
        <f>_xlfn.XLOOKUP(Data[[#This Row],[F15_FI_POP]],CAFB_HungerEstimates!Z:Z,CAFB_HungerEstimates!Z:Z,,0)</f>
        <v>333.3</v>
      </c>
      <c r="J315">
        <f>_xlfn.XLOOKUP(Data[[#This Row],[F15_LB_NEED]],CAFB_HungerEstimates!AA:AA,CAFB_HungerEstimates!AA:AA,,0)</f>
        <v>69993</v>
      </c>
      <c r="K315">
        <f>_xlfn.XLOOKUP(Data[[#This Row],[F15_DISTRIB]],CAFB_HungerEstimates!AC:AC,CAFB_HungerEstimates!AC:AC,,0)</f>
        <v>23608.991063000001</v>
      </c>
      <c r="L315">
        <f>_xlfn.XLOOKUP(Data[[#This Row],[F15_LB_UNME]],CAFB_HungerEstimates!AB:AB,CAFB_HungerEstimates!AB:AB,,0)</f>
        <v>46384.008936999999</v>
      </c>
      <c r="M315" s="6">
        <f t="shared" si="18"/>
        <v>0.33730503140314033</v>
      </c>
      <c r="N315" s="8">
        <f t="shared" si="19"/>
        <v>139.16594340534053</v>
      </c>
      <c r="O315" s="2" t="str">
        <f>IFERROR(_xlfn.XLOOKUP(Data[[#This Row],[STATEFP10]],StateMap[Code],StateMap[State],,0),"UNK")</f>
        <v>VA</v>
      </c>
      <c r="P315" t="str">
        <f>IF(CalcsTable[[#This Row],[State (Label)]]="MD","Maryland",IF(CalcsTable[[#This Row],[State (Label)]]="DC","District of Columbia","Virginia"))</f>
        <v>Virginia</v>
      </c>
    </row>
    <row r="316" spans="1:16" x14ac:dyDescent="0.25">
      <c r="A316">
        <f>_xlfn.XLOOKUP(Data[[#This Row],[GEOID10]],CAFB_HungerEstimates!D:D,CAFB_HungerEstimates!D:D,,0)</f>
        <v>11001001402</v>
      </c>
      <c r="B316">
        <f>_xlfn.XLOOKUP(Data[[#This Row],[STATEFP10]],CAFB_HungerEstimates!A:A,CAFB_HungerEstimates!A:A,,0)</f>
        <v>11</v>
      </c>
      <c r="C316">
        <f>_xlfn.XLOOKUP(Data[[#This Row],[F14_FI_RATE]],CAFB_HungerEstimates!AJ:AJ,CAFB_HungerEstimates!AJ:AJ,,0)</f>
        <v>4.8</v>
      </c>
      <c r="D316">
        <f>_xlfn.XLOOKUP(Data[[#This Row],[F14_DISTRIB]],CAFB_HungerEstimates!AL:AL,CAFB_HungerEstimates!AL:AL,,0)</f>
        <v>10403.290000000001</v>
      </c>
      <c r="E316">
        <f>_xlfn.XLOOKUP(Data[[#This Row],[F14_LB_UNME]],CAFB_HungerEstimates!AK:AK,CAFB_HungerEstimates!AK:AK,,0)</f>
        <v>19574.627756999998</v>
      </c>
      <c r="F316">
        <f t="shared" si="16"/>
        <v>29977.917756999999</v>
      </c>
      <c r="G316" s="6">
        <f t="shared" si="17"/>
        <v>0.34703177466589646</v>
      </c>
      <c r="H316">
        <f>_xlfn.XLOOKUP(Data[[#This Row],[F15_FI_RATE]],CAFB_HungerEstimates!Y:Y,CAFB_HungerEstimates!Y:Y,,0)</f>
        <v>4.5999999999999999E-2</v>
      </c>
      <c r="I316">
        <f>_xlfn.XLOOKUP(Data[[#This Row],[F15_FI_POP]],CAFB_HungerEstimates!Z:Z,CAFB_HungerEstimates!Z:Z,,0)</f>
        <v>134.178044</v>
      </c>
      <c r="J316">
        <f>_xlfn.XLOOKUP(Data[[#This Row],[F15_LB_NEED]],CAFB_HungerEstimates!AA:AA,CAFB_HungerEstimates!AA:AA,,0)</f>
        <v>28177.38924</v>
      </c>
      <c r="K316">
        <f>_xlfn.XLOOKUP(Data[[#This Row],[F15_DISTRIB]],CAFB_HungerEstimates!AC:AC,CAFB_HungerEstimates!AC:AC,,0)</f>
        <v>10911.208221999999</v>
      </c>
      <c r="L316">
        <f>_xlfn.XLOOKUP(Data[[#This Row],[F15_LB_UNME]],CAFB_HungerEstimates!AB:AB,CAFB_HungerEstimates!AB:AB,,0)</f>
        <v>17266.181017999999</v>
      </c>
      <c r="M316" s="6">
        <f t="shared" si="18"/>
        <v>0.38723276060333828</v>
      </c>
      <c r="N316" s="8">
        <f t="shared" si="19"/>
        <v>128.68112027329894</v>
      </c>
      <c r="O316" s="2" t="str">
        <f>IFERROR(_xlfn.XLOOKUP(Data[[#This Row],[STATEFP10]],StateMap[Code],StateMap[State],,0),"UNK")</f>
        <v>DC</v>
      </c>
      <c r="P316" t="str">
        <f>IF(CalcsTable[[#This Row],[State (Label)]]="MD","Maryland",IF(CalcsTable[[#This Row],[State (Label)]]="DC","District of Columbia","Virginia"))</f>
        <v>District of Columbia</v>
      </c>
    </row>
    <row r="317" spans="1:16" x14ac:dyDescent="0.25">
      <c r="A317">
        <f>_xlfn.XLOOKUP(Data[[#This Row],[GEOID10]],CAFB_HungerEstimates!D:D,CAFB_HungerEstimates!D:D,,0)</f>
        <v>24033806501</v>
      </c>
      <c r="B317">
        <f>_xlfn.XLOOKUP(Data[[#This Row],[STATEFP10]],CAFB_HungerEstimates!A:A,CAFB_HungerEstimates!A:A,,0)</f>
        <v>24</v>
      </c>
      <c r="C317">
        <f>_xlfn.XLOOKUP(Data[[#This Row],[F14_FI_RATE]],CAFB_HungerEstimates!AJ:AJ,CAFB_HungerEstimates!AJ:AJ,,0)</f>
        <v>15.5</v>
      </c>
      <c r="D317">
        <f>_xlfn.XLOOKUP(Data[[#This Row],[F14_DISTRIB]],CAFB_HungerEstimates!AL:AL,CAFB_HungerEstimates!AL:AL,,0)</f>
        <v>93195.47</v>
      </c>
      <c r="E317">
        <f>_xlfn.XLOOKUP(Data[[#This Row],[F14_LB_UNME]],CAFB_HungerEstimates!AK:AK,CAFB_HungerEstimates!AK:AK,,0)</f>
        <v>85601.678855000006</v>
      </c>
      <c r="F317">
        <f t="shared" si="16"/>
        <v>178797.14885500001</v>
      </c>
      <c r="G317" s="6">
        <f t="shared" si="17"/>
        <v>0.5212357724763228</v>
      </c>
      <c r="H317">
        <f>_xlfn.XLOOKUP(Data[[#This Row],[F15_FI_RATE]],CAFB_HungerEstimates!Y:Y,CAFB_HungerEstimates!Y:Y,,0)</f>
        <v>0.14499999999999999</v>
      </c>
      <c r="I317">
        <f>_xlfn.XLOOKUP(Data[[#This Row],[F15_FI_POP]],CAFB_HungerEstimates!Z:Z,CAFB_HungerEstimates!Z:Z,,0)</f>
        <v>802.79699500000004</v>
      </c>
      <c r="J317">
        <f>_xlfn.XLOOKUP(Data[[#This Row],[F15_LB_NEED]],CAFB_HungerEstimates!AA:AA,CAFB_HungerEstimates!AA:AA,,0)</f>
        <v>168587.36895</v>
      </c>
      <c r="K317">
        <f>_xlfn.XLOOKUP(Data[[#This Row],[F15_DISTRIB]],CAFB_HungerEstimates!AC:AC,CAFB_HungerEstimates!AC:AC,,0)</f>
        <v>93444.139809999993</v>
      </c>
      <c r="L317">
        <f>_xlfn.XLOOKUP(Data[[#This Row],[F15_LB_UNME]],CAFB_HungerEstimates!AB:AB,CAFB_HungerEstimates!AB:AB,,0)</f>
        <v>75143.229139999996</v>
      </c>
      <c r="M317" s="6">
        <f t="shared" si="18"/>
        <v>0.55427722961685133</v>
      </c>
      <c r="N317" s="8">
        <f t="shared" si="19"/>
        <v>93.601781780461195</v>
      </c>
      <c r="O317" s="2" t="str">
        <f>IFERROR(_xlfn.XLOOKUP(Data[[#This Row],[STATEFP10]],StateMap[Code],StateMap[State],,0),"UNK")</f>
        <v>MD</v>
      </c>
      <c r="P317" t="str">
        <f>IF(CalcsTable[[#This Row],[State (Label)]]="MD","Maryland",IF(CalcsTable[[#This Row],[State (Label)]]="DC","District of Columbia","Virginia"))</f>
        <v>Maryland</v>
      </c>
    </row>
    <row r="318" spans="1:16" x14ac:dyDescent="0.25">
      <c r="A318">
        <f>_xlfn.XLOOKUP(Data[[#This Row],[GEOID10]],CAFB_HungerEstimates!D:D,CAFB_HungerEstimates!D:D,,0)</f>
        <v>51059480903</v>
      </c>
      <c r="B318">
        <f>_xlfn.XLOOKUP(Data[[#This Row],[STATEFP10]],CAFB_HungerEstimates!A:A,CAFB_HungerEstimates!A:A,,0)</f>
        <v>51</v>
      </c>
      <c r="C318">
        <f>_xlfn.XLOOKUP(Data[[#This Row],[F14_FI_RATE]],CAFB_HungerEstimates!AJ:AJ,CAFB_HungerEstimates!AJ:AJ,,0)</f>
        <v>9.8000000000000007</v>
      </c>
      <c r="D318">
        <f>_xlfn.XLOOKUP(Data[[#This Row],[F14_DISTRIB]],CAFB_HungerEstimates!AL:AL,CAFB_HungerEstimates!AL:AL,,0)</f>
        <v>13707.37</v>
      </c>
      <c r="E318">
        <f>_xlfn.XLOOKUP(Data[[#This Row],[F14_LB_UNME]],CAFB_HungerEstimates!AK:AK,CAFB_HungerEstimates!AK:AK,,0)</f>
        <v>63591.109499999999</v>
      </c>
      <c r="F318">
        <f t="shared" si="16"/>
        <v>77298.479500000001</v>
      </c>
      <c r="G318" s="6">
        <f t="shared" si="17"/>
        <v>0.17733039625960562</v>
      </c>
      <c r="H318">
        <f>_xlfn.XLOOKUP(Data[[#This Row],[F15_FI_RATE]],CAFB_HungerEstimates!Y:Y,CAFB_HungerEstimates!Y:Y,,0)</f>
        <v>7.0999999999999994E-2</v>
      </c>
      <c r="I318">
        <f>_xlfn.XLOOKUP(Data[[#This Row],[F15_FI_POP]],CAFB_HungerEstimates!Z:Z,CAFB_HungerEstimates!Z:Z,,0)</f>
        <v>272.92399999999998</v>
      </c>
      <c r="J318">
        <f>_xlfn.XLOOKUP(Data[[#This Row],[F15_LB_NEED]],CAFB_HungerEstimates!AA:AA,CAFB_HungerEstimates!AA:AA,,0)</f>
        <v>57314.04</v>
      </c>
      <c r="K318">
        <f>_xlfn.XLOOKUP(Data[[#This Row],[F15_DISTRIB]],CAFB_HungerEstimates!AC:AC,CAFB_HungerEstimates!AC:AC,,0)</f>
        <v>23549.287957</v>
      </c>
      <c r="L318">
        <f>_xlfn.XLOOKUP(Data[[#This Row],[F15_LB_UNME]],CAFB_HungerEstimates!AB:AB,CAFB_HungerEstimates!AB:AB,,0)</f>
        <v>33764.752043</v>
      </c>
      <c r="M318" s="6">
        <f t="shared" si="18"/>
        <v>0.41088166105547613</v>
      </c>
      <c r="N318" s="8">
        <f t="shared" si="19"/>
        <v>123.71485117835003</v>
      </c>
      <c r="O318" s="2" t="str">
        <f>IFERROR(_xlfn.XLOOKUP(Data[[#This Row],[STATEFP10]],StateMap[Code],StateMap[State],,0),"UNK")</f>
        <v>VA</v>
      </c>
      <c r="P318" t="str">
        <f>IF(CalcsTable[[#This Row],[State (Label)]]="MD","Maryland",IF(CalcsTable[[#This Row],[State (Label)]]="DC","District of Columbia","Virginia"))</f>
        <v>Virginia</v>
      </c>
    </row>
    <row r="319" spans="1:16" x14ac:dyDescent="0.25">
      <c r="A319">
        <f>_xlfn.XLOOKUP(Data[[#This Row],[GEOID10]],CAFB_HungerEstimates!D:D,CAFB_HungerEstimates!D:D,,0)</f>
        <v>24033803608</v>
      </c>
      <c r="B319">
        <f>_xlfn.XLOOKUP(Data[[#This Row],[STATEFP10]],CAFB_HungerEstimates!A:A,CAFB_HungerEstimates!A:A,,0)</f>
        <v>24</v>
      </c>
      <c r="C319">
        <f>_xlfn.XLOOKUP(Data[[#This Row],[F14_FI_RATE]],CAFB_HungerEstimates!AJ:AJ,CAFB_HungerEstimates!AJ:AJ,,0)</f>
        <v>13.9</v>
      </c>
      <c r="D319">
        <f>_xlfn.XLOOKUP(Data[[#This Row],[F14_DISTRIB]],CAFB_HungerEstimates!AL:AL,CAFB_HungerEstimates!AL:AL,,0)</f>
        <v>43969.69</v>
      </c>
      <c r="E319">
        <f>_xlfn.XLOOKUP(Data[[#This Row],[F14_LB_UNME]],CAFB_HungerEstimates!AK:AK,CAFB_HungerEstimates!AK:AK,,0)</f>
        <v>110678.93345500001</v>
      </c>
      <c r="F319">
        <f t="shared" si="16"/>
        <v>154648.62345499999</v>
      </c>
      <c r="G319" s="6">
        <f t="shared" si="17"/>
        <v>0.28431995718859021</v>
      </c>
      <c r="H319">
        <f>_xlfn.XLOOKUP(Data[[#This Row],[F15_FI_RATE]],CAFB_HungerEstimates!Y:Y,CAFB_HungerEstimates!Y:Y,,0)</f>
        <v>0.13200000000000001</v>
      </c>
      <c r="I319">
        <f>_xlfn.XLOOKUP(Data[[#This Row],[F15_FI_POP]],CAFB_HungerEstimates!Z:Z,CAFB_HungerEstimates!Z:Z,,0)</f>
        <v>748.35090000000002</v>
      </c>
      <c r="J319">
        <f>_xlfn.XLOOKUP(Data[[#This Row],[F15_LB_NEED]],CAFB_HungerEstimates!AA:AA,CAFB_HungerEstimates!AA:AA,,0)</f>
        <v>157153.68900000001</v>
      </c>
      <c r="K319">
        <f>_xlfn.XLOOKUP(Data[[#This Row],[F15_DISTRIB]],CAFB_HungerEstimates!AC:AC,CAFB_HungerEstimates!AC:AC,,0)</f>
        <v>45607.022348999999</v>
      </c>
      <c r="L319">
        <f>_xlfn.XLOOKUP(Data[[#This Row],[F15_LB_UNME]],CAFB_HungerEstimates!AB:AB,CAFB_HungerEstimates!AB:AB,,0)</f>
        <v>111546.66665100001</v>
      </c>
      <c r="M319" s="6">
        <f t="shared" si="18"/>
        <v>0.29020650192309516</v>
      </c>
      <c r="N319" s="8">
        <f t="shared" si="19"/>
        <v>149.05663459615002</v>
      </c>
      <c r="O319" s="2" t="str">
        <f>IFERROR(_xlfn.XLOOKUP(Data[[#This Row],[STATEFP10]],StateMap[Code],StateMap[State],,0),"UNK")</f>
        <v>MD</v>
      </c>
      <c r="P319" t="str">
        <f>IF(CalcsTable[[#This Row],[State (Label)]]="MD","Maryland",IF(CalcsTable[[#This Row],[State (Label)]]="DC","District of Columbia","Virginia"))</f>
        <v>Maryland</v>
      </c>
    </row>
    <row r="320" spans="1:16" x14ac:dyDescent="0.25">
      <c r="A320">
        <f>_xlfn.XLOOKUP(Data[[#This Row],[GEOID10]],CAFB_HungerEstimates!D:D,CAFB_HungerEstimates!D:D,,0)</f>
        <v>24031705601</v>
      </c>
      <c r="B320">
        <f>_xlfn.XLOOKUP(Data[[#This Row],[STATEFP10]],CAFB_HungerEstimates!A:A,CAFB_HungerEstimates!A:A,,0)</f>
        <v>24</v>
      </c>
      <c r="C320">
        <f>_xlfn.XLOOKUP(Data[[#This Row],[F14_FI_RATE]],CAFB_HungerEstimates!AJ:AJ,CAFB_HungerEstimates!AJ:AJ,,0)</f>
        <v>0</v>
      </c>
      <c r="D320">
        <f>_xlfn.XLOOKUP(Data[[#This Row],[F14_DISTRIB]],CAFB_HungerEstimates!AL:AL,CAFB_HungerEstimates!AL:AL,,0)</f>
        <v>0</v>
      </c>
      <c r="E320">
        <f>_xlfn.XLOOKUP(Data[[#This Row],[F14_LB_UNME]],CAFB_HungerEstimates!AK:AK,CAFB_HungerEstimates!AK:AK,,0)</f>
        <v>0</v>
      </c>
      <c r="F320">
        <f t="shared" si="16"/>
        <v>0</v>
      </c>
      <c r="G320" s="6">
        <f t="shared" si="17"/>
        <v>0</v>
      </c>
      <c r="H320">
        <f>_xlfn.XLOOKUP(Data[[#This Row],[F15_FI_RATE]],CAFB_HungerEstimates!Y:Y,CAFB_HungerEstimates!Y:Y,,0)</f>
        <v>5.0000000000000001E-3</v>
      </c>
      <c r="I320">
        <f>_xlfn.XLOOKUP(Data[[#This Row],[F15_FI_POP]],CAFB_HungerEstimates!Z:Z,CAFB_HungerEstimates!Z:Z,,0)</f>
        <v>13.63635</v>
      </c>
      <c r="J320">
        <f>_xlfn.XLOOKUP(Data[[#This Row],[F15_LB_NEED]],CAFB_HungerEstimates!AA:AA,CAFB_HungerEstimates!AA:AA,,0)</f>
        <v>2863.6334999999999</v>
      </c>
      <c r="K320">
        <f>_xlfn.XLOOKUP(Data[[#This Row],[F15_DISTRIB]],CAFB_HungerEstimates!AC:AC,CAFB_HungerEstimates!AC:AC,,0)</f>
        <v>550.441911</v>
      </c>
      <c r="L320">
        <f>_xlfn.XLOOKUP(Data[[#This Row],[F15_LB_UNME]],CAFB_HungerEstimates!AB:AB,CAFB_HungerEstimates!AB:AB,,0)</f>
        <v>2313.191589</v>
      </c>
      <c r="M320" s="6">
        <f t="shared" si="18"/>
        <v>0.19221800240847861</v>
      </c>
      <c r="N320" s="8">
        <f t="shared" si="19"/>
        <v>169.63421949421948</v>
      </c>
      <c r="O320" s="2" t="str">
        <f>IFERROR(_xlfn.XLOOKUP(Data[[#This Row],[STATEFP10]],StateMap[Code],StateMap[State],,0),"UNK")</f>
        <v>MD</v>
      </c>
      <c r="P320" t="str">
        <f>IF(CalcsTable[[#This Row],[State (Label)]]="MD","Maryland",IF(CalcsTable[[#This Row],[State (Label)]]="DC","District of Columbia","Virginia"))</f>
        <v>Maryland</v>
      </c>
    </row>
    <row r="321" spans="1:16" x14ac:dyDescent="0.25">
      <c r="A321">
        <f>_xlfn.XLOOKUP(Data[[#This Row],[GEOID10]],CAFB_HungerEstimates!D:D,CAFB_HungerEstimates!D:D,,0)</f>
        <v>24033803613</v>
      </c>
      <c r="B321">
        <f>_xlfn.XLOOKUP(Data[[#This Row],[STATEFP10]],CAFB_HungerEstimates!A:A,CAFB_HungerEstimates!A:A,,0)</f>
        <v>24</v>
      </c>
      <c r="C321">
        <f>_xlfn.XLOOKUP(Data[[#This Row],[F14_FI_RATE]],CAFB_HungerEstimates!AJ:AJ,CAFB_HungerEstimates!AJ:AJ,,0)</f>
        <v>19.399999999999999</v>
      </c>
      <c r="D321">
        <f>_xlfn.XLOOKUP(Data[[#This Row],[F14_DISTRIB]],CAFB_HungerEstimates!AL:AL,CAFB_HungerEstimates!AL:AL,,0)</f>
        <v>65079.08</v>
      </c>
      <c r="E321">
        <f>_xlfn.XLOOKUP(Data[[#This Row],[F14_LB_UNME]],CAFB_HungerEstimates!AK:AK,CAFB_HungerEstimates!AK:AK,,0)</f>
        <v>132061.78214900001</v>
      </c>
      <c r="F321">
        <f t="shared" si="16"/>
        <v>197140.86214899999</v>
      </c>
      <c r="G321" s="6">
        <f t="shared" si="17"/>
        <v>0.33011461596841818</v>
      </c>
      <c r="H321">
        <f>_xlfn.XLOOKUP(Data[[#This Row],[F15_FI_RATE]],CAFB_HungerEstimates!Y:Y,CAFB_HungerEstimates!Y:Y,,0)</f>
        <v>0.215</v>
      </c>
      <c r="I321">
        <f>_xlfn.XLOOKUP(Data[[#This Row],[F15_FI_POP]],CAFB_HungerEstimates!Z:Z,CAFB_HungerEstimates!Z:Z,,0)</f>
        <v>1079.3</v>
      </c>
      <c r="J321">
        <f>_xlfn.XLOOKUP(Data[[#This Row],[F15_LB_NEED]],CAFB_HungerEstimates!AA:AA,CAFB_HungerEstimates!AA:AA,,0)</f>
        <v>226653</v>
      </c>
      <c r="K321">
        <f>_xlfn.XLOOKUP(Data[[#This Row],[F15_DISTRIB]],CAFB_HungerEstimates!AC:AC,CAFB_HungerEstimates!AC:AC,,0)</f>
        <v>91136.764274000001</v>
      </c>
      <c r="L321">
        <f>_xlfn.XLOOKUP(Data[[#This Row],[F15_LB_UNME]],CAFB_HungerEstimates!AB:AB,CAFB_HungerEstimates!AB:AB,,0)</f>
        <v>135516.23572600001</v>
      </c>
      <c r="M321" s="6">
        <f t="shared" si="18"/>
        <v>0.40209820418878195</v>
      </c>
      <c r="N321" s="8">
        <f t="shared" si="19"/>
        <v>125.5593771203558</v>
      </c>
      <c r="O321" s="2" t="str">
        <f>IFERROR(_xlfn.XLOOKUP(Data[[#This Row],[STATEFP10]],StateMap[Code],StateMap[State],,0),"UNK")</f>
        <v>MD</v>
      </c>
      <c r="P321" t="str">
        <f>IF(CalcsTable[[#This Row],[State (Label)]]="MD","Maryland",IF(CalcsTable[[#This Row],[State (Label)]]="DC","District of Columbia","Virginia"))</f>
        <v>Maryland</v>
      </c>
    </row>
    <row r="322" spans="1:16" x14ac:dyDescent="0.25">
      <c r="A322">
        <f>_xlfn.XLOOKUP(Data[[#This Row],[GEOID10]],CAFB_HungerEstimates!D:D,CAFB_HungerEstimates!D:D,,0)</f>
        <v>24033800505</v>
      </c>
      <c r="B322">
        <f>_xlfn.XLOOKUP(Data[[#This Row],[STATEFP10]],CAFB_HungerEstimates!A:A,CAFB_HungerEstimates!A:A,,0)</f>
        <v>24</v>
      </c>
      <c r="C322">
        <f>_xlfn.XLOOKUP(Data[[#This Row],[F14_FI_RATE]],CAFB_HungerEstimates!AJ:AJ,CAFB_HungerEstimates!AJ:AJ,,0)</f>
        <v>11.4</v>
      </c>
      <c r="D322">
        <f>_xlfn.XLOOKUP(Data[[#This Row],[F14_DISTRIB]],CAFB_HungerEstimates!AL:AL,CAFB_HungerEstimates!AL:AL,,0)</f>
        <v>6262.48</v>
      </c>
      <c r="E322">
        <f>_xlfn.XLOOKUP(Data[[#This Row],[F14_LB_UNME]],CAFB_HungerEstimates!AK:AK,CAFB_HungerEstimates!AK:AK,,0)</f>
        <v>57872.779699999999</v>
      </c>
      <c r="F322">
        <f t="shared" si="16"/>
        <v>64135.259699999995</v>
      </c>
      <c r="G322" s="6">
        <f t="shared" si="17"/>
        <v>9.7644884097974588E-2</v>
      </c>
      <c r="H322">
        <f>_xlfn.XLOOKUP(Data[[#This Row],[F15_FI_RATE]],CAFB_HungerEstimates!Y:Y,CAFB_HungerEstimates!Y:Y,,0)</f>
        <v>0.104</v>
      </c>
      <c r="I322">
        <f>_xlfn.XLOOKUP(Data[[#This Row],[F15_FI_POP]],CAFB_HungerEstimates!Z:Z,CAFB_HungerEstimates!Z:Z,,0)</f>
        <v>274.76799999999997</v>
      </c>
      <c r="J322">
        <f>_xlfn.XLOOKUP(Data[[#This Row],[F15_LB_NEED]],CAFB_HungerEstimates!AA:AA,CAFB_HungerEstimates!AA:AA,,0)</f>
        <v>57701.279999999999</v>
      </c>
      <c r="K322">
        <f>_xlfn.XLOOKUP(Data[[#This Row],[F15_DISTRIB]],CAFB_HungerEstimates!AC:AC,CAFB_HungerEstimates!AC:AC,,0)</f>
        <v>12535.318052000001</v>
      </c>
      <c r="L322">
        <f>_xlfn.XLOOKUP(Data[[#This Row],[F15_LB_UNME]],CAFB_HungerEstimates!AB:AB,CAFB_HungerEstimates!AB:AB,,0)</f>
        <v>45165.961947999996</v>
      </c>
      <c r="M322" s="6">
        <f t="shared" si="18"/>
        <v>0.21724506028289148</v>
      </c>
      <c r="N322" s="8">
        <f t="shared" si="19"/>
        <v>164.3785373405928</v>
      </c>
      <c r="O322" s="2" t="str">
        <f>IFERROR(_xlfn.XLOOKUP(Data[[#This Row],[STATEFP10]],StateMap[Code],StateMap[State],,0),"UNK")</f>
        <v>MD</v>
      </c>
      <c r="P322" t="str">
        <f>IF(CalcsTable[[#This Row],[State (Label)]]="MD","Maryland",IF(CalcsTable[[#This Row],[State (Label)]]="DC","District of Columbia","Virginia"))</f>
        <v>Maryland</v>
      </c>
    </row>
    <row r="323" spans="1:16" x14ac:dyDescent="0.25">
      <c r="A323">
        <f>_xlfn.XLOOKUP(Data[[#This Row],[GEOID10]],CAFB_HungerEstimates!D:D,CAFB_HungerEstimates!D:D,,0)</f>
        <v>24031705602</v>
      </c>
      <c r="B323">
        <f>_xlfn.XLOOKUP(Data[[#This Row],[STATEFP10]],CAFB_HungerEstimates!A:A,CAFB_HungerEstimates!A:A,,0)</f>
        <v>24</v>
      </c>
      <c r="C323">
        <f>_xlfn.XLOOKUP(Data[[#This Row],[F14_FI_RATE]],CAFB_HungerEstimates!AJ:AJ,CAFB_HungerEstimates!AJ:AJ,,0)</f>
        <v>9.3000000000000007</v>
      </c>
      <c r="D323">
        <f>_xlfn.XLOOKUP(Data[[#This Row],[F14_DISTRIB]],CAFB_HungerEstimates!AL:AL,CAFB_HungerEstimates!AL:AL,,0)</f>
        <v>11894.07</v>
      </c>
      <c r="E323">
        <f>_xlfn.XLOOKUP(Data[[#This Row],[F14_LB_UNME]],CAFB_HungerEstimates!AK:AK,CAFB_HungerEstimates!AK:AK,,0)</f>
        <v>72358.353891999999</v>
      </c>
      <c r="F323">
        <f t="shared" ref="F323:F386" si="20">IFERROR(D323+E323,0)</f>
        <v>84252.423891999992</v>
      </c>
      <c r="G323" s="6">
        <f t="shared" ref="G323:G386" si="21">IFERROR(D323/F323,0)</f>
        <v>0.14117184349789819</v>
      </c>
      <c r="H323">
        <f>_xlfn.XLOOKUP(Data[[#This Row],[F15_FI_RATE]],CAFB_HungerEstimates!Y:Y,CAFB_HungerEstimates!Y:Y,,0)</f>
        <v>0.09</v>
      </c>
      <c r="I323">
        <f>_xlfn.XLOOKUP(Data[[#This Row],[F15_FI_POP]],CAFB_HungerEstimates!Z:Z,CAFB_HungerEstimates!Z:Z,,0)</f>
        <v>427.41</v>
      </c>
      <c r="J323">
        <f>_xlfn.XLOOKUP(Data[[#This Row],[F15_LB_NEED]],CAFB_HungerEstimates!AA:AA,CAFB_HungerEstimates!AA:AA,,0)</f>
        <v>89756.1</v>
      </c>
      <c r="K323">
        <f>_xlfn.XLOOKUP(Data[[#This Row],[F15_DISTRIB]],CAFB_HungerEstimates!AC:AC,CAFB_HungerEstimates!AC:AC,,0)</f>
        <v>11288.594502</v>
      </c>
      <c r="L323">
        <f>_xlfn.XLOOKUP(Data[[#This Row],[F15_LB_UNME]],CAFB_HungerEstimates!AB:AB,CAFB_HungerEstimates!AB:AB,,0)</f>
        <v>78467.505497999999</v>
      </c>
      <c r="M323" s="6">
        <f t="shared" ref="M323:M386" si="22">IFERROR(K323/J323,0)</f>
        <v>0.12576966358832434</v>
      </c>
      <c r="N323" s="8">
        <f t="shared" ref="N323:N386" si="23">IFERROR(L323/I323,0)</f>
        <v>183.58837064645186</v>
      </c>
      <c r="O323" s="2" t="str">
        <f>IFERROR(_xlfn.XLOOKUP(Data[[#This Row],[STATEFP10]],StateMap[Code],StateMap[State],,0),"UNK")</f>
        <v>MD</v>
      </c>
      <c r="P323" t="str">
        <f>IF(CalcsTable[[#This Row],[State (Label)]]="MD","Maryland",IF(CalcsTable[[#This Row],[State (Label)]]="DC","District of Columbia","Virginia"))</f>
        <v>Maryland</v>
      </c>
    </row>
    <row r="324" spans="1:16" x14ac:dyDescent="0.25">
      <c r="A324">
        <f>_xlfn.XLOOKUP(Data[[#This Row],[GEOID10]],CAFB_HungerEstimates!D:D,CAFB_HungerEstimates!D:D,,0)</f>
        <v>24031705702</v>
      </c>
      <c r="B324">
        <f>_xlfn.XLOOKUP(Data[[#This Row],[STATEFP10]],CAFB_HungerEstimates!A:A,CAFB_HungerEstimates!A:A,,0)</f>
        <v>24</v>
      </c>
      <c r="C324">
        <f>_xlfn.XLOOKUP(Data[[#This Row],[F14_FI_RATE]],CAFB_HungerEstimates!AJ:AJ,CAFB_HungerEstimates!AJ:AJ,,0)</f>
        <v>2.6</v>
      </c>
      <c r="D324">
        <f>_xlfn.XLOOKUP(Data[[#This Row],[F14_DISTRIB]],CAFB_HungerEstimates!AL:AL,CAFB_HungerEstimates!AL:AL,,0)</f>
        <v>2498.88</v>
      </c>
      <c r="E324">
        <f>_xlfn.XLOOKUP(Data[[#This Row],[F14_LB_UNME]],CAFB_HungerEstimates!AK:AK,CAFB_HungerEstimates!AK:AK,,0)</f>
        <v>21612.475694000001</v>
      </c>
      <c r="F324">
        <f t="shared" si="20"/>
        <v>24111.355694000002</v>
      </c>
      <c r="G324" s="6">
        <f t="shared" si="21"/>
        <v>0.1036391330173871</v>
      </c>
      <c r="H324">
        <f>_xlfn.XLOOKUP(Data[[#This Row],[F15_FI_RATE]],CAFB_HungerEstimates!Y:Y,CAFB_HungerEstimates!Y:Y,,0)</f>
        <v>2.1000000000000001E-2</v>
      </c>
      <c r="I324">
        <f>_xlfn.XLOOKUP(Data[[#This Row],[F15_FI_POP]],CAFB_HungerEstimates!Z:Z,CAFB_HungerEstimates!Z:Z,,0)</f>
        <v>93.501407999999998</v>
      </c>
      <c r="J324">
        <f>_xlfn.XLOOKUP(Data[[#This Row],[F15_LB_NEED]],CAFB_HungerEstimates!AA:AA,CAFB_HungerEstimates!AA:AA,,0)</f>
        <v>19635.295679999999</v>
      </c>
      <c r="K324">
        <f>_xlfn.XLOOKUP(Data[[#This Row],[F15_DISTRIB]],CAFB_HungerEstimates!AC:AC,CAFB_HungerEstimates!AC:AC,,0)</f>
        <v>3628.5866550000001</v>
      </c>
      <c r="L324">
        <f>_xlfn.XLOOKUP(Data[[#This Row],[F15_LB_UNME]],CAFB_HungerEstimates!AB:AB,CAFB_HungerEstimates!AB:AB,,0)</f>
        <v>16006.709025</v>
      </c>
      <c r="M324" s="6">
        <f t="shared" si="22"/>
        <v>0.18479918582005281</v>
      </c>
      <c r="N324" s="8">
        <f t="shared" si="23"/>
        <v>171.19217097778892</v>
      </c>
      <c r="O324" s="2" t="str">
        <f>IFERROR(_xlfn.XLOOKUP(Data[[#This Row],[STATEFP10]],StateMap[Code],StateMap[State],,0),"UNK")</f>
        <v>MD</v>
      </c>
      <c r="P324" t="str">
        <f>IF(CalcsTable[[#This Row],[State (Label)]]="MD","Maryland",IF(CalcsTable[[#This Row],[State (Label)]]="DC","District of Columbia","Virginia"))</f>
        <v>Maryland</v>
      </c>
    </row>
    <row r="325" spans="1:16" x14ac:dyDescent="0.25">
      <c r="A325">
        <f>_xlfn.XLOOKUP(Data[[#This Row],[GEOID10]],CAFB_HungerEstimates!D:D,CAFB_HungerEstimates!D:D,,0)</f>
        <v>51059482501</v>
      </c>
      <c r="B325">
        <f>_xlfn.XLOOKUP(Data[[#This Row],[STATEFP10]],CAFB_HungerEstimates!A:A,CAFB_HungerEstimates!A:A,,0)</f>
        <v>51</v>
      </c>
      <c r="C325">
        <f>_xlfn.XLOOKUP(Data[[#This Row],[F14_FI_RATE]],CAFB_HungerEstimates!AJ:AJ,CAFB_HungerEstimates!AJ:AJ,,0)</f>
        <v>9.9</v>
      </c>
      <c r="D325">
        <f>_xlfn.XLOOKUP(Data[[#This Row],[F14_DISTRIB]],CAFB_HungerEstimates!AL:AL,CAFB_HungerEstimates!AL:AL,,0)</f>
        <v>18002.43</v>
      </c>
      <c r="E325">
        <f>_xlfn.XLOOKUP(Data[[#This Row],[F14_LB_UNME]],CAFB_HungerEstimates!AK:AK,CAFB_HungerEstimates!AK:AK,,0)</f>
        <v>130084.739029</v>
      </c>
      <c r="F325">
        <f t="shared" si="20"/>
        <v>148087.16902900001</v>
      </c>
      <c r="G325" s="6">
        <f t="shared" si="21"/>
        <v>0.12156644034753998</v>
      </c>
      <c r="H325">
        <f>_xlfn.XLOOKUP(Data[[#This Row],[F15_FI_RATE]],CAFB_HungerEstimates!Y:Y,CAFB_HungerEstimates!Y:Y,,0)</f>
        <v>9.9000000000000005E-2</v>
      </c>
      <c r="I325">
        <f>_xlfn.XLOOKUP(Data[[#This Row],[F15_FI_POP]],CAFB_HungerEstimates!Z:Z,CAFB_HungerEstimates!Z:Z,,0)</f>
        <v>793.28700000000003</v>
      </c>
      <c r="J325">
        <f>_xlfn.XLOOKUP(Data[[#This Row],[F15_LB_NEED]],CAFB_HungerEstimates!AA:AA,CAFB_HungerEstimates!AA:AA,,0)</f>
        <v>166590.26999999999</v>
      </c>
      <c r="K325">
        <f>_xlfn.XLOOKUP(Data[[#This Row],[F15_DISTRIB]],CAFB_HungerEstimates!AC:AC,CAFB_HungerEstimates!AC:AC,,0)</f>
        <v>50330.934027000003</v>
      </c>
      <c r="L325">
        <f>_xlfn.XLOOKUP(Data[[#This Row],[F15_LB_UNME]],CAFB_HungerEstimates!AB:AB,CAFB_HungerEstimates!AB:AB,,0)</f>
        <v>116259.33597299999</v>
      </c>
      <c r="M325" s="6">
        <f t="shared" si="22"/>
        <v>0.30212409180320077</v>
      </c>
      <c r="N325" s="8">
        <f t="shared" si="23"/>
        <v>146.55394072132782</v>
      </c>
      <c r="O325" s="2" t="str">
        <f>IFERROR(_xlfn.XLOOKUP(Data[[#This Row],[STATEFP10]],StateMap[Code],StateMap[State],,0),"UNK")</f>
        <v>VA</v>
      </c>
      <c r="P325" t="str">
        <f>IF(CalcsTable[[#This Row],[State (Label)]]="MD","Maryland",IF(CalcsTable[[#This Row],[State (Label)]]="DC","District of Columbia","Virginia"))</f>
        <v>Virginia</v>
      </c>
    </row>
    <row r="326" spans="1:16" x14ac:dyDescent="0.25">
      <c r="A326">
        <f>_xlfn.XLOOKUP(Data[[#This Row],[GEOID10]],CAFB_HungerEstimates!D:D,CAFB_HungerEstimates!D:D,,0)</f>
        <v>24033803803</v>
      </c>
      <c r="B326">
        <f>_xlfn.XLOOKUP(Data[[#This Row],[STATEFP10]],CAFB_HungerEstimates!A:A,CAFB_HungerEstimates!A:A,,0)</f>
        <v>24</v>
      </c>
      <c r="C326">
        <f>_xlfn.XLOOKUP(Data[[#This Row],[F14_FI_RATE]],CAFB_HungerEstimates!AJ:AJ,CAFB_HungerEstimates!AJ:AJ,,0)</f>
        <v>16.399999999999999</v>
      </c>
      <c r="D326">
        <f>_xlfn.XLOOKUP(Data[[#This Row],[F14_DISTRIB]],CAFB_HungerEstimates!AL:AL,CAFB_HungerEstimates!AL:AL,,0)</f>
        <v>79969.919999999998</v>
      </c>
      <c r="E326">
        <f>_xlfn.XLOOKUP(Data[[#This Row],[F14_LB_UNME]],CAFB_HungerEstimates!AK:AK,CAFB_HungerEstimates!AK:AK,,0)</f>
        <v>102527.63778200001</v>
      </c>
      <c r="F326">
        <f t="shared" si="20"/>
        <v>182497.55778199999</v>
      </c>
      <c r="G326" s="6">
        <f t="shared" si="21"/>
        <v>0.43819720642797311</v>
      </c>
      <c r="H326">
        <f>_xlfn.XLOOKUP(Data[[#This Row],[F15_FI_RATE]],CAFB_HungerEstimates!Y:Y,CAFB_HungerEstimates!Y:Y,,0)</f>
        <v>0.156</v>
      </c>
      <c r="I326">
        <f>_xlfn.XLOOKUP(Data[[#This Row],[F15_FI_POP]],CAFB_HungerEstimates!Z:Z,CAFB_HungerEstimates!Z:Z,,0)</f>
        <v>839.96312399999999</v>
      </c>
      <c r="J326">
        <f>_xlfn.XLOOKUP(Data[[#This Row],[F15_LB_NEED]],CAFB_HungerEstimates!AA:AA,CAFB_HungerEstimates!AA:AA,,0)</f>
        <v>176392.25604000001</v>
      </c>
      <c r="K326">
        <f>_xlfn.XLOOKUP(Data[[#This Row],[F15_DISTRIB]],CAFB_HungerEstimates!AC:AC,CAFB_HungerEstimates!AC:AC,,0)</f>
        <v>91137.366754999995</v>
      </c>
      <c r="L326">
        <f>_xlfn.XLOOKUP(Data[[#This Row],[F15_LB_UNME]],CAFB_HungerEstimates!AB:AB,CAFB_HungerEstimates!AB:AB,,0)</f>
        <v>85254.889284999997</v>
      </c>
      <c r="M326" s="6">
        <f t="shared" si="22"/>
        <v>0.51667442098100391</v>
      </c>
      <c r="N326" s="8">
        <f t="shared" si="23"/>
        <v>101.49837159398916</v>
      </c>
      <c r="O326" s="2" t="str">
        <f>IFERROR(_xlfn.XLOOKUP(Data[[#This Row],[STATEFP10]],StateMap[Code],StateMap[State],,0),"UNK")</f>
        <v>MD</v>
      </c>
      <c r="P326" t="str">
        <f>IF(CalcsTable[[#This Row],[State (Label)]]="MD","Maryland",IF(CalcsTable[[#This Row],[State (Label)]]="DC","District of Columbia","Virginia"))</f>
        <v>Maryland</v>
      </c>
    </row>
    <row r="327" spans="1:16" x14ac:dyDescent="0.25">
      <c r="A327">
        <f>_xlfn.XLOOKUP(Data[[#This Row],[GEOID10]],CAFB_HungerEstimates!D:D,CAFB_HungerEstimates!D:D,,0)</f>
        <v>11001002001</v>
      </c>
      <c r="B327">
        <f>_xlfn.XLOOKUP(Data[[#This Row],[STATEFP10]],CAFB_HungerEstimates!A:A,CAFB_HungerEstimates!A:A,,0)</f>
        <v>11</v>
      </c>
      <c r="C327">
        <f>_xlfn.XLOOKUP(Data[[#This Row],[F14_FI_RATE]],CAFB_HungerEstimates!AJ:AJ,CAFB_HungerEstimates!AJ:AJ,,0)</f>
        <v>10.3</v>
      </c>
      <c r="D327">
        <f>_xlfn.XLOOKUP(Data[[#This Row],[F14_DISTRIB]],CAFB_HungerEstimates!AL:AL,CAFB_HungerEstimates!AL:AL,,0)</f>
        <v>20372.38</v>
      </c>
      <c r="E327">
        <f>_xlfn.XLOOKUP(Data[[#This Row],[F14_LB_UNME]],CAFB_HungerEstimates!AK:AK,CAFB_HungerEstimates!AK:AK,,0)</f>
        <v>32123.628498999999</v>
      </c>
      <c r="F327">
        <f t="shared" si="20"/>
        <v>52496.008499000003</v>
      </c>
      <c r="G327" s="6">
        <f t="shared" si="21"/>
        <v>0.38807483811627458</v>
      </c>
      <c r="H327">
        <f>_xlfn.XLOOKUP(Data[[#This Row],[F15_FI_RATE]],CAFB_HungerEstimates!Y:Y,CAFB_HungerEstimates!Y:Y,,0)</f>
        <v>9.6000000000000002E-2</v>
      </c>
      <c r="I327">
        <f>_xlfn.XLOOKUP(Data[[#This Row],[F15_FI_POP]],CAFB_HungerEstimates!Z:Z,CAFB_HungerEstimates!Z:Z,,0)</f>
        <v>244.608</v>
      </c>
      <c r="J327">
        <f>_xlfn.XLOOKUP(Data[[#This Row],[F15_LB_NEED]],CAFB_HungerEstimates!AA:AA,CAFB_HungerEstimates!AA:AA,,0)</f>
        <v>51367.68</v>
      </c>
      <c r="K327">
        <f>_xlfn.XLOOKUP(Data[[#This Row],[F15_DISTRIB]],CAFB_HungerEstimates!AC:AC,CAFB_HungerEstimates!AC:AC,,0)</f>
        <v>25629.416755999999</v>
      </c>
      <c r="L327">
        <f>_xlfn.XLOOKUP(Data[[#This Row],[F15_LB_UNME]],CAFB_HungerEstimates!AB:AB,CAFB_HungerEstimates!AB:AB,,0)</f>
        <v>25738.263244000002</v>
      </c>
      <c r="M327" s="6">
        <f t="shared" si="22"/>
        <v>0.49894051582629384</v>
      </c>
      <c r="N327" s="8">
        <f t="shared" si="23"/>
        <v>105.22249167647828</v>
      </c>
      <c r="O327" s="2" t="str">
        <f>IFERROR(_xlfn.XLOOKUP(Data[[#This Row],[STATEFP10]],StateMap[Code],StateMap[State],,0),"UNK")</f>
        <v>DC</v>
      </c>
      <c r="P327" t="str">
        <f>IF(CalcsTable[[#This Row],[State (Label)]]="MD","Maryland",IF(CalcsTable[[#This Row],[State (Label)]]="DC","District of Columbia","Virginia"))</f>
        <v>District of Columbia</v>
      </c>
    </row>
    <row r="328" spans="1:16" x14ac:dyDescent="0.25">
      <c r="A328">
        <f>_xlfn.XLOOKUP(Data[[#This Row],[GEOID10]],CAFB_HungerEstimates!D:D,CAFB_HungerEstimates!D:D,,0)</f>
        <v>51059480201</v>
      </c>
      <c r="B328">
        <f>_xlfn.XLOOKUP(Data[[#This Row],[STATEFP10]],CAFB_HungerEstimates!A:A,CAFB_HungerEstimates!A:A,,0)</f>
        <v>51</v>
      </c>
      <c r="C328">
        <f>_xlfn.XLOOKUP(Data[[#This Row],[F14_FI_RATE]],CAFB_HungerEstimates!AJ:AJ,CAFB_HungerEstimates!AJ:AJ,,0)</f>
        <v>0.9</v>
      </c>
      <c r="D328">
        <f>_xlfn.XLOOKUP(Data[[#This Row],[F14_DISTRIB]],CAFB_HungerEstimates!AL:AL,CAFB_HungerEstimates!AL:AL,,0)</f>
        <v>845.59</v>
      </c>
      <c r="E328">
        <f>_xlfn.XLOOKUP(Data[[#This Row],[F14_LB_UNME]],CAFB_HungerEstimates!AK:AK,CAFB_HungerEstimates!AK:AK,,0)</f>
        <v>6669.046711</v>
      </c>
      <c r="F328">
        <f t="shared" si="20"/>
        <v>7514.6367110000001</v>
      </c>
      <c r="G328" s="6">
        <f t="shared" si="21"/>
        <v>0.11252573244987571</v>
      </c>
      <c r="H328">
        <f>_xlfn.XLOOKUP(Data[[#This Row],[F15_FI_RATE]],CAFB_HungerEstimates!Y:Y,CAFB_HungerEstimates!Y:Y,,0)</f>
        <v>8.0000000000000002E-3</v>
      </c>
      <c r="I328">
        <f>_xlfn.XLOOKUP(Data[[#This Row],[F15_FI_POP]],CAFB_HungerEstimates!Z:Z,CAFB_HungerEstimates!Z:Z,,0)</f>
        <v>33.415999999999997</v>
      </c>
      <c r="J328">
        <f>_xlfn.XLOOKUP(Data[[#This Row],[F15_LB_NEED]],CAFB_HungerEstimates!AA:AA,CAFB_HungerEstimates!AA:AA,,0)</f>
        <v>7017.36</v>
      </c>
      <c r="K328">
        <f>_xlfn.XLOOKUP(Data[[#This Row],[F15_DISTRIB]],CAFB_HungerEstimates!AC:AC,CAFB_HungerEstimates!AC:AC,,0)</f>
        <v>294.80563599999999</v>
      </c>
      <c r="L328">
        <f>_xlfn.XLOOKUP(Data[[#This Row],[F15_LB_UNME]],CAFB_HungerEstimates!AB:AB,CAFB_HungerEstimates!AB:AB,,0)</f>
        <v>6722.5543639999996</v>
      </c>
      <c r="M328" s="6">
        <f t="shared" si="22"/>
        <v>4.201090381567997E-2</v>
      </c>
      <c r="N328" s="8">
        <f t="shared" si="23"/>
        <v>201.17771019870722</v>
      </c>
      <c r="O328" s="2" t="str">
        <f>IFERROR(_xlfn.XLOOKUP(Data[[#This Row],[STATEFP10]],StateMap[Code],StateMap[State],,0),"UNK")</f>
        <v>VA</v>
      </c>
      <c r="P328" t="str">
        <f>IF(CalcsTable[[#This Row],[State (Label)]]="MD","Maryland",IF(CalcsTable[[#This Row],[State (Label)]]="DC","District of Columbia","Virginia"))</f>
        <v>Virginia</v>
      </c>
    </row>
    <row r="329" spans="1:16" x14ac:dyDescent="0.25">
      <c r="A329">
        <f>_xlfn.XLOOKUP(Data[[#This Row],[GEOID10]],CAFB_HungerEstimates!D:D,CAFB_HungerEstimates!D:D,,0)</f>
        <v>11001001301</v>
      </c>
      <c r="B329">
        <f>_xlfn.XLOOKUP(Data[[#This Row],[STATEFP10]],CAFB_HungerEstimates!A:A,CAFB_HungerEstimates!A:A,,0)</f>
        <v>11</v>
      </c>
      <c r="C329">
        <f>_xlfn.XLOOKUP(Data[[#This Row],[F14_FI_RATE]],CAFB_HungerEstimates!AJ:AJ,CAFB_HungerEstimates!AJ:AJ,,0)</f>
        <v>8.1</v>
      </c>
      <c r="D329">
        <f>_xlfn.XLOOKUP(Data[[#This Row],[F14_DISTRIB]],CAFB_HungerEstimates!AL:AL,CAFB_HungerEstimates!AL:AL,,0)</f>
        <v>27317.09</v>
      </c>
      <c r="E329">
        <f>_xlfn.XLOOKUP(Data[[#This Row],[F14_LB_UNME]],CAFB_HungerEstimates!AK:AK,CAFB_HungerEstimates!AK:AK,,0)</f>
        <v>44107.896660999999</v>
      </c>
      <c r="F329">
        <f t="shared" si="20"/>
        <v>71424.986661000003</v>
      </c>
      <c r="G329" s="6">
        <f t="shared" si="21"/>
        <v>0.38245845434530379</v>
      </c>
      <c r="H329">
        <f>_xlfn.XLOOKUP(Data[[#This Row],[F15_FI_RATE]],CAFB_HungerEstimates!Y:Y,CAFB_HungerEstimates!Y:Y,,0)</f>
        <v>6.9000000000000006E-2</v>
      </c>
      <c r="I329">
        <f>_xlfn.XLOOKUP(Data[[#This Row],[F15_FI_POP]],CAFB_HungerEstimates!Z:Z,CAFB_HungerEstimates!Z:Z,,0)</f>
        <v>287.04000000000002</v>
      </c>
      <c r="J329">
        <f>_xlfn.XLOOKUP(Data[[#This Row],[F15_LB_NEED]],CAFB_HungerEstimates!AA:AA,CAFB_HungerEstimates!AA:AA,,0)</f>
        <v>60278.400000000001</v>
      </c>
      <c r="K329">
        <f>_xlfn.XLOOKUP(Data[[#This Row],[F15_DISTRIB]],CAFB_HungerEstimates!AC:AC,CAFB_HungerEstimates!AC:AC,,0)</f>
        <v>20978.353895</v>
      </c>
      <c r="L329">
        <f>_xlfn.XLOOKUP(Data[[#This Row],[F15_LB_UNME]],CAFB_HungerEstimates!AB:AB,CAFB_HungerEstimates!AB:AB,,0)</f>
        <v>39300.046105000001</v>
      </c>
      <c r="M329" s="6">
        <f t="shared" si="22"/>
        <v>0.34802439837487392</v>
      </c>
      <c r="N329" s="8">
        <f t="shared" si="23"/>
        <v>136.91487634127648</v>
      </c>
      <c r="O329" s="2" t="str">
        <f>IFERROR(_xlfn.XLOOKUP(Data[[#This Row],[STATEFP10]],StateMap[Code],StateMap[State],,0),"UNK")</f>
        <v>DC</v>
      </c>
      <c r="P329" t="str">
        <f>IF(CalcsTable[[#This Row],[State (Label)]]="MD","Maryland",IF(CalcsTable[[#This Row],[State (Label)]]="DC","District of Columbia","Virginia"))</f>
        <v>District of Columbia</v>
      </c>
    </row>
    <row r="330" spans="1:16" x14ac:dyDescent="0.25">
      <c r="A330">
        <f>_xlfn.XLOOKUP(Data[[#This Row],[GEOID10]],CAFB_HungerEstimates!D:D,CAFB_HungerEstimates!D:D,,0)</f>
        <v>11001009507</v>
      </c>
      <c r="B330">
        <f>_xlfn.XLOOKUP(Data[[#This Row],[STATEFP10]],CAFB_HungerEstimates!A:A,CAFB_HungerEstimates!A:A,,0)</f>
        <v>11</v>
      </c>
      <c r="C330">
        <f>_xlfn.XLOOKUP(Data[[#This Row],[F14_FI_RATE]],CAFB_HungerEstimates!AJ:AJ,CAFB_HungerEstimates!AJ:AJ,,0)</f>
        <v>10.3</v>
      </c>
      <c r="D330">
        <f>_xlfn.XLOOKUP(Data[[#This Row],[F14_DISTRIB]],CAFB_HungerEstimates!AL:AL,CAFB_HungerEstimates!AL:AL,,0)</f>
        <v>16182.94</v>
      </c>
      <c r="E330">
        <f>_xlfn.XLOOKUP(Data[[#This Row],[F14_LB_UNME]],CAFB_HungerEstimates!AK:AK,CAFB_HungerEstimates!AK:AK,,0)</f>
        <v>15029.146608999999</v>
      </c>
      <c r="F330">
        <f t="shared" si="20"/>
        <v>31212.086608999998</v>
      </c>
      <c r="G330" s="6">
        <f t="shared" si="21"/>
        <v>0.51848311850235773</v>
      </c>
      <c r="H330">
        <f>_xlfn.XLOOKUP(Data[[#This Row],[F15_FI_RATE]],CAFB_HungerEstimates!Y:Y,CAFB_HungerEstimates!Y:Y,,0)</f>
        <v>0.11600000000000001</v>
      </c>
      <c r="I330">
        <f>_xlfn.XLOOKUP(Data[[#This Row],[F15_FI_POP]],CAFB_HungerEstimates!Z:Z,CAFB_HungerEstimates!Z:Z,,0)</f>
        <v>179.51533599999999</v>
      </c>
      <c r="J330">
        <f>_xlfn.XLOOKUP(Data[[#This Row],[F15_LB_NEED]],CAFB_HungerEstimates!AA:AA,CAFB_HungerEstimates!AA:AA,,0)</f>
        <v>37698.220560000002</v>
      </c>
      <c r="K330">
        <f>_xlfn.XLOOKUP(Data[[#This Row],[F15_DISTRIB]],CAFB_HungerEstimates!AC:AC,CAFB_HungerEstimates!AC:AC,,0)</f>
        <v>25648.469073</v>
      </c>
      <c r="L330">
        <f>_xlfn.XLOOKUP(Data[[#This Row],[F15_LB_UNME]],CAFB_HungerEstimates!AB:AB,CAFB_HungerEstimates!AB:AB,,0)</f>
        <v>12049.751487</v>
      </c>
      <c r="M330" s="6">
        <f t="shared" si="22"/>
        <v>0.68036285776879646</v>
      </c>
      <c r="N330" s="8">
        <f t="shared" si="23"/>
        <v>67.123799868552737</v>
      </c>
      <c r="O330" s="2" t="str">
        <f>IFERROR(_xlfn.XLOOKUP(Data[[#This Row],[STATEFP10]],StateMap[Code],StateMap[State],,0),"UNK")</f>
        <v>DC</v>
      </c>
      <c r="P330" t="str">
        <f>IF(CalcsTable[[#This Row],[State (Label)]]="MD","Maryland",IF(CalcsTable[[#This Row],[State (Label)]]="DC","District of Columbia","Virginia"))</f>
        <v>District of Columbia</v>
      </c>
    </row>
    <row r="331" spans="1:16" x14ac:dyDescent="0.25">
      <c r="A331">
        <f>_xlfn.XLOOKUP(Data[[#This Row],[GEOID10]],CAFB_HungerEstimates!D:D,CAFB_HungerEstimates!D:D,,0)</f>
        <v>11001002002</v>
      </c>
      <c r="B331">
        <f>_xlfn.XLOOKUP(Data[[#This Row],[STATEFP10]],CAFB_HungerEstimates!A:A,CAFB_HungerEstimates!A:A,,0)</f>
        <v>11</v>
      </c>
      <c r="C331">
        <f>_xlfn.XLOOKUP(Data[[#This Row],[F14_FI_RATE]],CAFB_HungerEstimates!AJ:AJ,CAFB_HungerEstimates!AJ:AJ,,0)</f>
        <v>11.9</v>
      </c>
      <c r="D331">
        <f>_xlfn.XLOOKUP(Data[[#This Row],[F14_DISTRIB]],CAFB_HungerEstimates!AL:AL,CAFB_HungerEstimates!AL:AL,,0)</f>
        <v>36491.86</v>
      </c>
      <c r="E331">
        <f>_xlfn.XLOOKUP(Data[[#This Row],[F14_LB_UNME]],CAFB_HungerEstimates!AK:AK,CAFB_HungerEstimates!AK:AK,,0)</f>
        <v>55671.255506000001</v>
      </c>
      <c r="F331">
        <f t="shared" si="20"/>
        <v>92163.115506000002</v>
      </c>
      <c r="G331" s="6">
        <f t="shared" si="21"/>
        <v>0.39594863736593527</v>
      </c>
      <c r="H331">
        <f>_xlfn.XLOOKUP(Data[[#This Row],[F15_FI_RATE]],CAFB_HungerEstimates!Y:Y,CAFB_HungerEstimates!Y:Y,,0)</f>
        <v>0.122</v>
      </c>
      <c r="I331">
        <f>_xlfn.XLOOKUP(Data[[#This Row],[F15_FI_POP]],CAFB_HungerEstimates!Z:Z,CAFB_HungerEstimates!Z:Z,,0)</f>
        <v>451.15600000000001</v>
      </c>
      <c r="J331">
        <f>_xlfn.XLOOKUP(Data[[#This Row],[F15_LB_NEED]],CAFB_HungerEstimates!AA:AA,CAFB_HungerEstimates!AA:AA,,0)</f>
        <v>94742.76</v>
      </c>
      <c r="K331">
        <f>_xlfn.XLOOKUP(Data[[#This Row],[F15_DISTRIB]],CAFB_HungerEstimates!AC:AC,CAFB_HungerEstimates!AC:AC,,0)</f>
        <v>50731.855559000003</v>
      </c>
      <c r="L331">
        <f>_xlfn.XLOOKUP(Data[[#This Row],[F15_LB_UNME]],CAFB_HungerEstimates!AB:AB,CAFB_HungerEstimates!AB:AB,,0)</f>
        <v>44010.904440999999</v>
      </c>
      <c r="M331" s="6">
        <f t="shared" si="22"/>
        <v>0.53546947079650209</v>
      </c>
      <c r="N331" s="8">
        <f t="shared" si="23"/>
        <v>97.551411132734572</v>
      </c>
      <c r="O331" s="2" t="str">
        <f>IFERROR(_xlfn.XLOOKUP(Data[[#This Row],[STATEFP10]],StateMap[Code],StateMap[State],,0),"UNK")</f>
        <v>DC</v>
      </c>
      <c r="P331" t="str">
        <f>IF(CalcsTable[[#This Row],[State (Label)]]="MD","Maryland",IF(CalcsTable[[#This Row],[State (Label)]]="DC","District of Columbia","Virginia"))</f>
        <v>District of Columbia</v>
      </c>
    </row>
    <row r="332" spans="1:16" x14ac:dyDescent="0.25">
      <c r="A332">
        <f>_xlfn.XLOOKUP(Data[[#This Row],[GEOID10]],CAFB_HungerEstimates!D:D,CAFB_HungerEstimates!D:D,,0)</f>
        <v>24033803516</v>
      </c>
      <c r="B332">
        <f>_xlfn.XLOOKUP(Data[[#This Row],[STATEFP10]],CAFB_HungerEstimates!A:A,CAFB_HungerEstimates!A:A,,0)</f>
        <v>24</v>
      </c>
      <c r="C332">
        <f>_xlfn.XLOOKUP(Data[[#This Row],[F14_FI_RATE]],CAFB_HungerEstimates!AJ:AJ,CAFB_HungerEstimates!AJ:AJ,,0)</f>
        <v>11.3</v>
      </c>
      <c r="D332">
        <f>_xlfn.XLOOKUP(Data[[#This Row],[F14_DISTRIB]],CAFB_HungerEstimates!AL:AL,CAFB_HungerEstimates!AL:AL,,0)</f>
        <v>29107.73</v>
      </c>
      <c r="E332">
        <f>_xlfn.XLOOKUP(Data[[#This Row],[F14_LB_UNME]],CAFB_HungerEstimates!AK:AK,CAFB_HungerEstimates!AK:AK,,0)</f>
        <v>81141.848435000007</v>
      </c>
      <c r="F332">
        <f t="shared" si="20"/>
        <v>110249.578435</v>
      </c>
      <c r="G332" s="6">
        <f t="shared" si="21"/>
        <v>0.26401670113560649</v>
      </c>
      <c r="H332">
        <f>_xlfn.XLOOKUP(Data[[#This Row],[F15_FI_RATE]],CAFB_HungerEstimates!Y:Y,CAFB_HungerEstimates!Y:Y,,0)</f>
        <v>0.13300000000000001</v>
      </c>
      <c r="I332">
        <f>_xlfn.XLOOKUP(Data[[#This Row],[F15_FI_POP]],CAFB_HungerEstimates!Z:Z,CAFB_HungerEstimates!Z:Z,,0)</f>
        <v>645.46788600000002</v>
      </c>
      <c r="J332">
        <f>_xlfn.XLOOKUP(Data[[#This Row],[F15_LB_NEED]],CAFB_HungerEstimates!AA:AA,CAFB_HungerEstimates!AA:AA,,0)</f>
        <v>135548.25606000001</v>
      </c>
      <c r="K332">
        <f>_xlfn.XLOOKUP(Data[[#This Row],[F15_DISTRIB]],CAFB_HungerEstimates!AC:AC,CAFB_HungerEstimates!AC:AC,,0)</f>
        <v>33647.026867</v>
      </c>
      <c r="L332">
        <f>_xlfn.XLOOKUP(Data[[#This Row],[F15_LB_UNME]],CAFB_HungerEstimates!AB:AB,CAFB_HungerEstimates!AB:AB,,0)</f>
        <v>101901.22919300001</v>
      </c>
      <c r="M332" s="6">
        <f t="shared" si="22"/>
        <v>0.24822913879545783</v>
      </c>
      <c r="N332" s="8">
        <f t="shared" si="23"/>
        <v>157.87188085295386</v>
      </c>
      <c r="O332" s="2" t="str">
        <f>IFERROR(_xlfn.XLOOKUP(Data[[#This Row],[STATEFP10]],StateMap[Code],StateMap[State],,0),"UNK")</f>
        <v>MD</v>
      </c>
      <c r="P332" t="str">
        <f>IF(CalcsTable[[#This Row],[State (Label)]]="MD","Maryland",IF(CalcsTable[[#This Row],[State (Label)]]="DC","District of Columbia","Virginia"))</f>
        <v>Maryland</v>
      </c>
    </row>
    <row r="333" spans="1:16" x14ac:dyDescent="0.25">
      <c r="A333">
        <f>_xlfn.XLOOKUP(Data[[#This Row],[GEOID10]],CAFB_HungerEstimates!D:D,CAFB_HungerEstimates!D:D,,0)</f>
        <v>24033806601</v>
      </c>
      <c r="B333">
        <f>_xlfn.XLOOKUP(Data[[#This Row],[STATEFP10]],CAFB_HungerEstimates!A:A,CAFB_HungerEstimates!A:A,,0)</f>
        <v>24</v>
      </c>
      <c r="C333">
        <f>_xlfn.XLOOKUP(Data[[#This Row],[F14_FI_RATE]],CAFB_HungerEstimates!AJ:AJ,CAFB_HungerEstimates!AJ:AJ,,0)</f>
        <v>12.3</v>
      </c>
      <c r="D333">
        <f>_xlfn.XLOOKUP(Data[[#This Row],[F14_DISTRIB]],CAFB_HungerEstimates!AL:AL,CAFB_HungerEstimates!AL:AL,,0)</f>
        <v>69730.070000000007</v>
      </c>
      <c r="E333">
        <f>_xlfn.XLOOKUP(Data[[#This Row],[F14_LB_UNME]],CAFB_HungerEstimates!AK:AK,CAFB_HungerEstimates!AK:AK,,0)</f>
        <v>48648.816701000003</v>
      </c>
      <c r="F333">
        <f t="shared" si="20"/>
        <v>118378.88670100001</v>
      </c>
      <c r="G333" s="6">
        <f t="shared" si="21"/>
        <v>0.58904144094650424</v>
      </c>
      <c r="H333">
        <f>_xlfn.XLOOKUP(Data[[#This Row],[F15_FI_RATE]],CAFB_HungerEstimates!Y:Y,CAFB_HungerEstimates!Y:Y,,0)</f>
        <v>7.6999999999999999E-2</v>
      </c>
      <c r="I333">
        <f>_xlfn.XLOOKUP(Data[[#This Row],[F15_FI_POP]],CAFB_HungerEstimates!Z:Z,CAFB_HungerEstimates!Z:Z,,0)</f>
        <v>342.11099999999999</v>
      </c>
      <c r="J333">
        <f>_xlfn.XLOOKUP(Data[[#This Row],[F15_LB_NEED]],CAFB_HungerEstimates!AA:AA,CAFB_HungerEstimates!AA:AA,,0)</f>
        <v>71843.31</v>
      </c>
      <c r="K333">
        <f>_xlfn.XLOOKUP(Data[[#This Row],[F15_DISTRIB]],CAFB_HungerEstimates!AC:AC,CAFB_HungerEstimates!AC:AC,,0)</f>
        <v>39285.061069000003</v>
      </c>
      <c r="L333">
        <f>_xlfn.XLOOKUP(Data[[#This Row],[F15_LB_UNME]],CAFB_HungerEstimates!AB:AB,CAFB_HungerEstimates!AB:AB,,0)</f>
        <v>32558.248930999998</v>
      </c>
      <c r="M333" s="6">
        <f t="shared" si="22"/>
        <v>0.54681585618758388</v>
      </c>
      <c r="N333" s="8">
        <f t="shared" si="23"/>
        <v>95.168670200607409</v>
      </c>
      <c r="O333" s="2" t="str">
        <f>IFERROR(_xlfn.XLOOKUP(Data[[#This Row],[STATEFP10]],StateMap[Code],StateMap[State],,0),"UNK")</f>
        <v>MD</v>
      </c>
      <c r="P333" t="str">
        <f>IF(CalcsTable[[#This Row],[State (Label)]]="MD","Maryland",IF(CalcsTable[[#This Row],[State (Label)]]="DC","District of Columbia","Virginia"))</f>
        <v>Maryland</v>
      </c>
    </row>
    <row r="334" spans="1:16" x14ac:dyDescent="0.25">
      <c r="A334">
        <f>_xlfn.XLOOKUP(Data[[#This Row],[GEOID10]],CAFB_HungerEstimates!D:D,CAFB_HungerEstimates!D:D,,0)</f>
        <v>11001002101</v>
      </c>
      <c r="B334">
        <f>_xlfn.XLOOKUP(Data[[#This Row],[STATEFP10]],CAFB_HungerEstimates!A:A,CAFB_HungerEstimates!A:A,,0)</f>
        <v>11</v>
      </c>
      <c r="C334">
        <f>_xlfn.XLOOKUP(Data[[#This Row],[F14_FI_RATE]],CAFB_HungerEstimates!AJ:AJ,CAFB_HungerEstimates!AJ:AJ,,0)</f>
        <v>14.5</v>
      </c>
      <c r="D334">
        <f>_xlfn.XLOOKUP(Data[[#This Row],[F14_DISTRIB]],CAFB_HungerEstimates!AL:AL,CAFB_HungerEstimates!AL:AL,,0)</f>
        <v>72040.990000000005</v>
      </c>
      <c r="E334">
        <f>_xlfn.XLOOKUP(Data[[#This Row],[F14_LB_UNME]],CAFB_HungerEstimates!AK:AK,CAFB_HungerEstimates!AK:AK,,0)</f>
        <v>97321.910849000007</v>
      </c>
      <c r="F334">
        <f t="shared" si="20"/>
        <v>169362.90084900003</v>
      </c>
      <c r="G334" s="6">
        <f t="shared" si="21"/>
        <v>0.42536464384387263</v>
      </c>
      <c r="H334">
        <f>_xlfn.XLOOKUP(Data[[#This Row],[F15_FI_RATE]],CAFB_HungerEstimates!Y:Y,CAFB_HungerEstimates!Y:Y,,0)</f>
        <v>0.152</v>
      </c>
      <c r="I334">
        <f>_xlfn.XLOOKUP(Data[[#This Row],[F15_FI_POP]],CAFB_HungerEstimates!Z:Z,CAFB_HungerEstimates!Z:Z,,0)</f>
        <v>874.30399999999997</v>
      </c>
      <c r="J334">
        <f>_xlfn.XLOOKUP(Data[[#This Row],[F15_LB_NEED]],CAFB_HungerEstimates!AA:AA,CAFB_HungerEstimates!AA:AA,,0)</f>
        <v>183603.84</v>
      </c>
      <c r="K334">
        <f>_xlfn.XLOOKUP(Data[[#This Row],[F15_DISTRIB]],CAFB_HungerEstimates!AC:AC,CAFB_HungerEstimates!AC:AC,,0)</f>
        <v>94774.193528999996</v>
      </c>
      <c r="L334">
        <f>_xlfn.XLOOKUP(Data[[#This Row],[F15_LB_UNME]],CAFB_HungerEstimates!AB:AB,CAFB_HungerEstimates!AB:AB,,0)</f>
        <v>88829.646471</v>
      </c>
      <c r="M334" s="6">
        <f t="shared" si="22"/>
        <v>0.51618851506046937</v>
      </c>
      <c r="N334" s="8">
        <f t="shared" si="23"/>
        <v>101.60041183730145</v>
      </c>
      <c r="O334" s="2" t="str">
        <f>IFERROR(_xlfn.XLOOKUP(Data[[#This Row],[STATEFP10]],StateMap[Code],StateMap[State],,0),"UNK")</f>
        <v>DC</v>
      </c>
      <c r="P334" t="str">
        <f>IF(CalcsTable[[#This Row],[State (Label)]]="MD","Maryland",IF(CalcsTable[[#This Row],[State (Label)]]="DC","District of Columbia","Virginia"))</f>
        <v>District of Columbia</v>
      </c>
    </row>
    <row r="335" spans="1:16" x14ac:dyDescent="0.25">
      <c r="A335">
        <f>_xlfn.XLOOKUP(Data[[#This Row],[GEOID10]],CAFB_HungerEstimates!D:D,CAFB_HungerEstimates!D:D,,0)</f>
        <v>11001001001</v>
      </c>
      <c r="B335">
        <f>_xlfn.XLOOKUP(Data[[#This Row],[STATEFP10]],CAFB_HungerEstimates!A:A,CAFB_HungerEstimates!A:A,,0)</f>
        <v>11</v>
      </c>
      <c r="C335">
        <f>_xlfn.XLOOKUP(Data[[#This Row],[F14_FI_RATE]],CAFB_HungerEstimates!AJ:AJ,CAFB_HungerEstimates!AJ:AJ,,0)</f>
        <v>0</v>
      </c>
      <c r="D335">
        <f>_xlfn.XLOOKUP(Data[[#This Row],[F14_DISTRIB]],CAFB_HungerEstimates!AL:AL,CAFB_HungerEstimates!AL:AL,,0)</f>
        <v>0</v>
      </c>
      <c r="E335">
        <f>_xlfn.XLOOKUP(Data[[#This Row],[F14_LB_UNME]],CAFB_HungerEstimates!AK:AK,CAFB_HungerEstimates!AK:AK,,0)</f>
        <v>0</v>
      </c>
      <c r="F335">
        <f t="shared" si="20"/>
        <v>0</v>
      </c>
      <c r="G335" s="6">
        <f t="shared" si="21"/>
        <v>0</v>
      </c>
      <c r="H335">
        <f>_xlfn.XLOOKUP(Data[[#This Row],[F15_FI_RATE]],CAFB_HungerEstimates!Y:Y,CAFB_HungerEstimates!Y:Y,,0)</f>
        <v>0</v>
      </c>
      <c r="I335">
        <f>_xlfn.XLOOKUP(Data[[#This Row],[F15_FI_POP]],CAFB_HungerEstimates!Z:Z,CAFB_HungerEstimates!Z:Z,,0)</f>
        <v>0</v>
      </c>
      <c r="J335">
        <f>_xlfn.XLOOKUP(Data[[#This Row],[F15_LB_NEED]],CAFB_HungerEstimates!AA:AA,CAFB_HungerEstimates!AA:AA,,0)</f>
        <v>0</v>
      </c>
      <c r="K335">
        <f>_xlfn.XLOOKUP(Data[[#This Row],[F15_DISTRIB]],CAFB_HungerEstimates!AC:AC,CAFB_HungerEstimates!AC:AC,,0)</f>
        <v>0</v>
      </c>
      <c r="L335">
        <f>_xlfn.XLOOKUP(Data[[#This Row],[F15_LB_UNME]],CAFB_HungerEstimates!AB:AB,CAFB_HungerEstimates!AB:AB,,0)</f>
        <v>0</v>
      </c>
      <c r="M335" s="6">
        <f t="shared" si="22"/>
        <v>0</v>
      </c>
      <c r="N335" s="8">
        <f t="shared" si="23"/>
        <v>0</v>
      </c>
      <c r="O335" s="2" t="str">
        <f>IFERROR(_xlfn.XLOOKUP(Data[[#This Row],[STATEFP10]],StateMap[Code],StateMap[State],,0),"UNK")</f>
        <v>DC</v>
      </c>
      <c r="P335" t="str">
        <f>IF(CalcsTable[[#This Row],[State (Label)]]="MD","Maryland",IF(CalcsTable[[#This Row],[State (Label)]]="DC","District of Columbia","Virginia"))</f>
        <v>District of Columbia</v>
      </c>
    </row>
    <row r="336" spans="1:16" x14ac:dyDescent="0.25">
      <c r="A336">
        <f>_xlfn.XLOOKUP(Data[[#This Row],[GEOID10]],CAFB_HungerEstimates!D:D,CAFB_HungerEstimates!D:D,,0)</f>
        <v>11001002600</v>
      </c>
      <c r="B336">
        <f>_xlfn.XLOOKUP(Data[[#This Row],[STATEFP10]],CAFB_HungerEstimates!A:A,CAFB_HungerEstimates!A:A,,0)</f>
        <v>11</v>
      </c>
      <c r="C336">
        <f>_xlfn.XLOOKUP(Data[[#This Row],[F14_FI_RATE]],CAFB_HungerEstimates!AJ:AJ,CAFB_HungerEstimates!AJ:AJ,,0)</f>
        <v>6.7</v>
      </c>
      <c r="D336">
        <f>_xlfn.XLOOKUP(Data[[#This Row],[F14_DISTRIB]],CAFB_HungerEstimates!AL:AL,CAFB_HungerEstimates!AL:AL,,0)</f>
        <v>16017.71</v>
      </c>
      <c r="E336">
        <f>_xlfn.XLOOKUP(Data[[#This Row],[F14_LB_UNME]],CAFB_HungerEstimates!AK:AK,CAFB_HungerEstimates!AK:AK,,0)</f>
        <v>18116.112701999999</v>
      </c>
      <c r="F336">
        <f t="shared" si="20"/>
        <v>34133.822701999998</v>
      </c>
      <c r="G336" s="6">
        <f t="shared" si="21"/>
        <v>0.46926211985806898</v>
      </c>
      <c r="H336">
        <f>_xlfn.XLOOKUP(Data[[#This Row],[F15_FI_RATE]],CAFB_HungerEstimates!Y:Y,CAFB_HungerEstimates!Y:Y,,0)</f>
        <v>6.0999999999999999E-2</v>
      </c>
      <c r="I336">
        <f>_xlfn.XLOOKUP(Data[[#This Row],[F15_FI_POP]],CAFB_HungerEstimates!Z:Z,CAFB_HungerEstimates!Z:Z,,0)</f>
        <v>145.948905</v>
      </c>
      <c r="J336">
        <f>_xlfn.XLOOKUP(Data[[#This Row],[F15_LB_NEED]],CAFB_HungerEstimates!AA:AA,CAFB_HungerEstimates!AA:AA,,0)</f>
        <v>30649.270049999999</v>
      </c>
      <c r="K336">
        <f>_xlfn.XLOOKUP(Data[[#This Row],[F15_DISTRIB]],CAFB_HungerEstimates!AC:AC,CAFB_HungerEstimates!AC:AC,,0)</f>
        <v>15656.950015</v>
      </c>
      <c r="L336">
        <f>_xlfn.XLOOKUP(Data[[#This Row],[F15_LB_UNME]],CAFB_HungerEstimates!AB:AB,CAFB_HungerEstimates!AB:AB,,0)</f>
        <v>14992.320035000001</v>
      </c>
      <c r="M336" s="6">
        <f t="shared" si="22"/>
        <v>0.51084250911874496</v>
      </c>
      <c r="N336" s="8">
        <f t="shared" si="23"/>
        <v>102.72307308506358</v>
      </c>
      <c r="O336" s="2" t="str">
        <f>IFERROR(_xlfn.XLOOKUP(Data[[#This Row],[STATEFP10]],StateMap[Code],StateMap[State],,0),"UNK")</f>
        <v>DC</v>
      </c>
      <c r="P336" t="str">
        <f>IF(CalcsTable[[#This Row],[State (Label)]]="MD","Maryland",IF(CalcsTable[[#This Row],[State (Label)]]="DC","District of Columbia","Virginia"))</f>
        <v>District of Columbia</v>
      </c>
    </row>
    <row r="337" spans="1:16" x14ac:dyDescent="0.25">
      <c r="A337">
        <f>_xlfn.XLOOKUP(Data[[#This Row],[GEOID10]],CAFB_HungerEstimates!D:D,CAFB_HungerEstimates!D:D,,0)</f>
        <v>11001002102</v>
      </c>
      <c r="B337">
        <f>_xlfn.XLOOKUP(Data[[#This Row],[STATEFP10]],CAFB_HungerEstimates!A:A,CAFB_HungerEstimates!A:A,,0)</f>
        <v>11</v>
      </c>
      <c r="C337">
        <f>_xlfn.XLOOKUP(Data[[#This Row],[F14_FI_RATE]],CAFB_HungerEstimates!AJ:AJ,CAFB_HungerEstimates!AJ:AJ,,0)</f>
        <v>13.4</v>
      </c>
      <c r="D337">
        <f>_xlfn.XLOOKUP(Data[[#This Row],[F14_DISTRIB]],CAFB_HungerEstimates!AL:AL,CAFB_HungerEstimates!AL:AL,,0)</f>
        <v>64275.62</v>
      </c>
      <c r="E337">
        <f>_xlfn.XLOOKUP(Data[[#This Row],[F14_LB_UNME]],CAFB_HungerEstimates!AK:AK,CAFB_HungerEstimates!AK:AK,,0)</f>
        <v>71246.615141000002</v>
      </c>
      <c r="F337">
        <f t="shared" si="20"/>
        <v>135522.23514100001</v>
      </c>
      <c r="G337" s="6">
        <f t="shared" si="21"/>
        <v>0.4742809911091444</v>
      </c>
      <c r="H337">
        <f>_xlfn.XLOOKUP(Data[[#This Row],[F15_FI_RATE]],CAFB_HungerEstimates!Y:Y,CAFB_HungerEstimates!Y:Y,,0)</f>
        <v>0.13400000000000001</v>
      </c>
      <c r="I337">
        <f>_xlfn.XLOOKUP(Data[[#This Row],[F15_FI_POP]],CAFB_HungerEstimates!Z:Z,CAFB_HungerEstimates!Z:Z,,0)</f>
        <v>656.73400000000004</v>
      </c>
      <c r="J337">
        <f>_xlfn.XLOOKUP(Data[[#This Row],[F15_LB_NEED]],CAFB_HungerEstimates!AA:AA,CAFB_HungerEstimates!AA:AA,,0)</f>
        <v>137914.14000000001</v>
      </c>
      <c r="K337">
        <f>_xlfn.XLOOKUP(Data[[#This Row],[F15_DISTRIB]],CAFB_HungerEstimates!AC:AC,CAFB_HungerEstimates!AC:AC,,0)</f>
        <v>71800.182276000007</v>
      </c>
      <c r="L337">
        <f>_xlfn.XLOOKUP(Data[[#This Row],[F15_LB_UNME]],CAFB_HungerEstimates!AB:AB,CAFB_HungerEstimates!AB:AB,,0)</f>
        <v>66113.957724000007</v>
      </c>
      <c r="M337" s="6">
        <f t="shared" si="22"/>
        <v>0.52061508904018106</v>
      </c>
      <c r="N337" s="8">
        <f t="shared" si="23"/>
        <v>100.67083130156198</v>
      </c>
      <c r="O337" s="2" t="str">
        <f>IFERROR(_xlfn.XLOOKUP(Data[[#This Row],[STATEFP10]],StateMap[Code],StateMap[State],,0),"UNK")</f>
        <v>DC</v>
      </c>
      <c r="P337" t="str">
        <f>IF(CalcsTable[[#This Row],[State (Label)]]="MD","Maryland",IF(CalcsTable[[#This Row],[State (Label)]]="DC","District of Columbia","Virginia"))</f>
        <v>District of Columbia</v>
      </c>
    </row>
    <row r="338" spans="1:16" x14ac:dyDescent="0.25">
      <c r="A338">
        <f>_xlfn.XLOOKUP(Data[[#This Row],[GEOID10]],CAFB_HungerEstimates!D:D,CAFB_HungerEstimates!D:D,,0)</f>
        <v>24033803612</v>
      </c>
      <c r="B338">
        <f>_xlfn.XLOOKUP(Data[[#This Row],[STATEFP10]],CAFB_HungerEstimates!A:A,CAFB_HungerEstimates!A:A,,0)</f>
        <v>24</v>
      </c>
      <c r="C338">
        <f>_xlfn.XLOOKUP(Data[[#This Row],[F14_FI_RATE]],CAFB_HungerEstimates!AJ:AJ,CAFB_HungerEstimates!AJ:AJ,,0)</f>
        <v>24.1</v>
      </c>
      <c r="D338">
        <f>_xlfn.XLOOKUP(Data[[#This Row],[F14_DISTRIB]],CAFB_HungerEstimates!AL:AL,CAFB_HungerEstimates!AL:AL,,0)</f>
        <v>59951.89</v>
      </c>
      <c r="E338">
        <f>_xlfn.XLOOKUP(Data[[#This Row],[F14_LB_UNME]],CAFB_HungerEstimates!AK:AK,CAFB_HungerEstimates!AK:AK,,0)</f>
        <v>91017.737147000007</v>
      </c>
      <c r="F338">
        <f t="shared" si="20"/>
        <v>150969.62714699999</v>
      </c>
      <c r="G338" s="6">
        <f t="shared" si="21"/>
        <v>0.39711226114127246</v>
      </c>
      <c r="H338">
        <f>_xlfn.XLOOKUP(Data[[#This Row],[F15_FI_RATE]],CAFB_HungerEstimates!Y:Y,CAFB_HungerEstimates!Y:Y,,0)</f>
        <v>0.24</v>
      </c>
      <c r="I338">
        <f>_xlfn.XLOOKUP(Data[[#This Row],[F15_FI_POP]],CAFB_HungerEstimates!Z:Z,CAFB_HungerEstimates!Z:Z,,0)</f>
        <v>735.36</v>
      </c>
      <c r="J338">
        <f>_xlfn.XLOOKUP(Data[[#This Row],[F15_LB_NEED]],CAFB_HungerEstimates!AA:AA,CAFB_HungerEstimates!AA:AA,,0)</f>
        <v>154425.60000000001</v>
      </c>
      <c r="K338">
        <f>_xlfn.XLOOKUP(Data[[#This Row],[F15_DISTRIB]],CAFB_HungerEstimates!AC:AC,CAFB_HungerEstimates!AC:AC,,0)</f>
        <v>68029.957183999999</v>
      </c>
      <c r="L338">
        <f>_xlfn.XLOOKUP(Data[[#This Row],[F15_LB_UNME]],CAFB_HungerEstimates!AB:AB,CAFB_HungerEstimates!AB:AB,,0)</f>
        <v>86395.642816000007</v>
      </c>
      <c r="M338" s="6">
        <f t="shared" si="22"/>
        <v>0.44053548883086741</v>
      </c>
      <c r="N338" s="8">
        <f t="shared" si="23"/>
        <v>117.48754734551785</v>
      </c>
      <c r="O338" s="2" t="str">
        <f>IFERROR(_xlfn.XLOOKUP(Data[[#This Row],[STATEFP10]],StateMap[Code],StateMap[State],,0),"UNK")</f>
        <v>MD</v>
      </c>
      <c r="P338" t="str">
        <f>IF(CalcsTable[[#This Row],[State (Label)]]="MD","Maryland",IF(CalcsTable[[#This Row],[State (Label)]]="DC","District of Columbia","Virginia"))</f>
        <v>Maryland</v>
      </c>
    </row>
    <row r="339" spans="1:16" x14ac:dyDescent="0.25">
      <c r="A339">
        <f>_xlfn.XLOOKUP(Data[[#This Row],[GEOID10]],CAFB_HungerEstimates!D:D,CAFB_HungerEstimates!D:D,,0)</f>
        <v>24033806300</v>
      </c>
      <c r="B339">
        <f>_xlfn.XLOOKUP(Data[[#This Row],[STATEFP10]],CAFB_HungerEstimates!A:A,CAFB_HungerEstimates!A:A,,0)</f>
        <v>24</v>
      </c>
      <c r="C339">
        <f>_xlfn.XLOOKUP(Data[[#This Row],[F14_FI_RATE]],CAFB_HungerEstimates!AJ:AJ,CAFB_HungerEstimates!AJ:AJ,,0)</f>
        <v>9.9</v>
      </c>
      <c r="D339">
        <f>_xlfn.XLOOKUP(Data[[#This Row],[F14_DISTRIB]],CAFB_HungerEstimates!AL:AL,CAFB_HungerEstimates!AL:AL,,0)</f>
        <v>25029.5</v>
      </c>
      <c r="E339">
        <f>_xlfn.XLOOKUP(Data[[#This Row],[F14_LB_UNME]],CAFB_HungerEstimates!AK:AK,CAFB_HungerEstimates!AK:AK,,0)</f>
        <v>16072.327711</v>
      </c>
      <c r="F339">
        <f t="shared" si="20"/>
        <v>41101.827710999998</v>
      </c>
      <c r="G339" s="6">
        <f t="shared" si="21"/>
        <v>0.6089631871358705</v>
      </c>
      <c r="H339">
        <f>_xlfn.XLOOKUP(Data[[#This Row],[F15_FI_RATE]],CAFB_HungerEstimates!Y:Y,CAFB_HungerEstimates!Y:Y,,0)</f>
        <v>8.3000000000000004E-2</v>
      </c>
      <c r="I339">
        <f>_xlfn.XLOOKUP(Data[[#This Row],[F15_FI_POP]],CAFB_HungerEstimates!Z:Z,CAFB_HungerEstimates!Z:Z,,0)</f>
        <v>162.09899999999999</v>
      </c>
      <c r="J339">
        <f>_xlfn.XLOOKUP(Data[[#This Row],[F15_LB_NEED]],CAFB_HungerEstimates!AA:AA,CAFB_HungerEstimates!AA:AA,,0)</f>
        <v>34040.79</v>
      </c>
      <c r="K339">
        <f>_xlfn.XLOOKUP(Data[[#This Row],[F15_DISTRIB]],CAFB_HungerEstimates!AC:AC,CAFB_HungerEstimates!AC:AC,,0)</f>
        <v>20982.109653</v>
      </c>
      <c r="L339">
        <f>_xlfn.XLOOKUP(Data[[#This Row],[F15_LB_UNME]],CAFB_HungerEstimates!AB:AB,CAFB_HungerEstimates!AB:AB,,0)</f>
        <v>13058.680347</v>
      </c>
      <c r="M339" s="6">
        <f t="shared" si="22"/>
        <v>0.61638139576079165</v>
      </c>
      <c r="N339" s="8">
        <f t="shared" si="23"/>
        <v>80.559906890233748</v>
      </c>
      <c r="O339" s="2" t="str">
        <f>IFERROR(_xlfn.XLOOKUP(Data[[#This Row],[STATEFP10]],StateMap[Code],StateMap[State],,0),"UNK")</f>
        <v>MD</v>
      </c>
      <c r="P339" t="str">
        <f>IF(CalcsTable[[#This Row],[State (Label)]]="MD","Maryland",IF(CalcsTable[[#This Row],[State (Label)]]="DC","District of Columbia","Virginia"))</f>
        <v>Maryland</v>
      </c>
    </row>
    <row r="340" spans="1:16" x14ac:dyDescent="0.25">
      <c r="A340">
        <f>_xlfn.XLOOKUP(Data[[#This Row],[GEOID10]],CAFB_HungerEstimates!D:D,CAFB_HungerEstimates!D:D,,0)</f>
        <v>24033804900</v>
      </c>
      <c r="B340">
        <f>_xlfn.XLOOKUP(Data[[#This Row],[STATEFP10]],CAFB_HungerEstimates!A:A,CAFB_HungerEstimates!A:A,,0)</f>
        <v>24</v>
      </c>
      <c r="C340">
        <f>_xlfn.XLOOKUP(Data[[#This Row],[F14_FI_RATE]],CAFB_HungerEstimates!AJ:AJ,CAFB_HungerEstimates!AJ:AJ,,0)</f>
        <v>24.7</v>
      </c>
      <c r="D340">
        <f>_xlfn.XLOOKUP(Data[[#This Row],[F14_DISTRIB]],CAFB_HungerEstimates!AL:AL,CAFB_HungerEstimates!AL:AL,,0)</f>
        <v>140932.15</v>
      </c>
      <c r="E340">
        <f>_xlfn.XLOOKUP(Data[[#This Row],[F14_LB_UNME]],CAFB_HungerEstimates!AK:AK,CAFB_HungerEstimates!AK:AK,,0)</f>
        <v>86362.191072000001</v>
      </c>
      <c r="F340">
        <f t="shared" si="20"/>
        <v>227294.34107199998</v>
      </c>
      <c r="G340" s="6">
        <f t="shared" si="21"/>
        <v>0.62004249351442031</v>
      </c>
      <c r="H340">
        <f>_xlfn.XLOOKUP(Data[[#This Row],[F15_FI_RATE]],CAFB_HungerEstimates!Y:Y,CAFB_HungerEstimates!Y:Y,,0)</f>
        <v>0.221</v>
      </c>
      <c r="I340">
        <f>_xlfn.XLOOKUP(Data[[#This Row],[F15_FI_POP]],CAFB_HungerEstimates!Z:Z,CAFB_HungerEstimates!Z:Z,,0)</f>
        <v>908.33342600000003</v>
      </c>
      <c r="J340">
        <f>_xlfn.XLOOKUP(Data[[#This Row],[F15_LB_NEED]],CAFB_HungerEstimates!AA:AA,CAFB_HungerEstimates!AA:AA,,0)</f>
        <v>190750.01946000001</v>
      </c>
      <c r="K340">
        <f>_xlfn.XLOOKUP(Data[[#This Row],[F15_DISTRIB]],CAFB_HungerEstimates!AC:AC,CAFB_HungerEstimates!AC:AC,,0)</f>
        <v>119841.906282</v>
      </c>
      <c r="L340">
        <f>_xlfn.XLOOKUP(Data[[#This Row],[F15_LB_UNME]],CAFB_HungerEstimates!AB:AB,CAFB_HungerEstimates!AB:AB,,0)</f>
        <v>70908.113178</v>
      </c>
      <c r="M340" s="6">
        <f t="shared" si="22"/>
        <v>0.62826681025388131</v>
      </c>
      <c r="N340" s="8">
        <f t="shared" si="23"/>
        <v>78.063969846684913</v>
      </c>
      <c r="O340" s="2" t="str">
        <f>IFERROR(_xlfn.XLOOKUP(Data[[#This Row],[STATEFP10]],StateMap[Code],StateMap[State],,0),"UNK")</f>
        <v>MD</v>
      </c>
      <c r="P340" t="str">
        <f>IF(CalcsTable[[#This Row],[State (Label)]]="MD","Maryland",IF(CalcsTable[[#This Row],[State (Label)]]="DC","District of Columbia","Virginia"))</f>
        <v>Maryland</v>
      </c>
    </row>
    <row r="341" spans="1:16" x14ac:dyDescent="0.25">
      <c r="A341">
        <f>_xlfn.XLOOKUP(Data[[#This Row],[GEOID10]],CAFB_HungerEstimates!D:D,CAFB_HungerEstimates!D:D,,0)</f>
        <v>51059481101</v>
      </c>
      <c r="B341">
        <f>_xlfn.XLOOKUP(Data[[#This Row],[STATEFP10]],CAFB_HungerEstimates!A:A,CAFB_HungerEstimates!A:A,,0)</f>
        <v>51</v>
      </c>
      <c r="C341">
        <f>_xlfn.XLOOKUP(Data[[#This Row],[F14_FI_RATE]],CAFB_HungerEstimates!AJ:AJ,CAFB_HungerEstimates!AJ:AJ,,0)</f>
        <v>9</v>
      </c>
      <c r="D341">
        <f>_xlfn.XLOOKUP(Data[[#This Row],[F14_DISTRIB]],CAFB_HungerEstimates!AL:AL,CAFB_HungerEstimates!AL:AL,,0)</f>
        <v>7069.15</v>
      </c>
      <c r="E341">
        <f>_xlfn.XLOOKUP(Data[[#This Row],[F14_LB_UNME]],CAFB_HungerEstimates!AK:AK,CAFB_HungerEstimates!AK:AK,,0)</f>
        <v>33773.745024000003</v>
      </c>
      <c r="F341">
        <f t="shared" si="20"/>
        <v>40842.895024000005</v>
      </c>
      <c r="G341" s="6">
        <f t="shared" si="21"/>
        <v>0.17308151138272745</v>
      </c>
      <c r="H341">
        <f>_xlfn.XLOOKUP(Data[[#This Row],[F15_FI_RATE]],CAFB_HungerEstimates!Y:Y,CAFB_HungerEstimates!Y:Y,,0)</f>
        <v>0.104</v>
      </c>
      <c r="I341">
        <f>_xlfn.XLOOKUP(Data[[#This Row],[F15_FI_POP]],CAFB_HungerEstimates!Z:Z,CAFB_HungerEstimates!Z:Z,,0)</f>
        <v>216.52799999999999</v>
      </c>
      <c r="J341">
        <f>_xlfn.XLOOKUP(Data[[#This Row],[F15_LB_NEED]],CAFB_HungerEstimates!AA:AA,CAFB_HungerEstimates!AA:AA,,0)</f>
        <v>45470.879999999997</v>
      </c>
      <c r="K341">
        <f>_xlfn.XLOOKUP(Data[[#This Row],[F15_DISTRIB]],CAFB_HungerEstimates!AC:AC,CAFB_HungerEstimates!AC:AC,,0)</f>
        <v>18725.090370999998</v>
      </c>
      <c r="L341">
        <f>_xlfn.XLOOKUP(Data[[#This Row],[F15_LB_UNME]],CAFB_HungerEstimates!AB:AB,CAFB_HungerEstimates!AB:AB,,0)</f>
        <v>26745.789628999999</v>
      </c>
      <c r="M341" s="6">
        <f t="shared" si="22"/>
        <v>0.41180400227574215</v>
      </c>
      <c r="N341" s="8">
        <f t="shared" si="23"/>
        <v>123.52115952209414</v>
      </c>
      <c r="O341" s="2" t="str">
        <f>IFERROR(_xlfn.XLOOKUP(Data[[#This Row],[STATEFP10]],StateMap[Code],StateMap[State],,0),"UNK")</f>
        <v>VA</v>
      </c>
      <c r="P341" t="str">
        <f>IF(CalcsTable[[#This Row],[State (Label)]]="MD","Maryland",IF(CalcsTable[[#This Row],[State (Label)]]="DC","District of Columbia","Virginia"))</f>
        <v>Virginia</v>
      </c>
    </row>
    <row r="342" spans="1:16" x14ac:dyDescent="0.25">
      <c r="A342">
        <f>_xlfn.XLOOKUP(Data[[#This Row],[GEOID10]],CAFB_HungerEstimates!D:D,CAFB_HungerEstimates!D:D,,0)</f>
        <v>11001009508</v>
      </c>
      <c r="B342">
        <f>_xlfn.XLOOKUP(Data[[#This Row],[STATEFP10]],CAFB_HungerEstimates!A:A,CAFB_HungerEstimates!A:A,,0)</f>
        <v>11</v>
      </c>
      <c r="C342">
        <f>_xlfn.XLOOKUP(Data[[#This Row],[F14_FI_RATE]],CAFB_HungerEstimates!AJ:AJ,CAFB_HungerEstimates!AJ:AJ,,0)</f>
        <v>14.6</v>
      </c>
      <c r="D342">
        <f>_xlfn.XLOOKUP(Data[[#This Row],[F14_DISTRIB]],CAFB_HungerEstimates!AL:AL,CAFB_HungerEstimates!AL:AL,,0)</f>
        <v>48553.55</v>
      </c>
      <c r="E342">
        <f>_xlfn.XLOOKUP(Data[[#This Row],[F14_LB_UNME]],CAFB_HungerEstimates!AK:AK,CAFB_HungerEstimates!AK:AK,,0)</f>
        <v>50846.166812000003</v>
      </c>
      <c r="F342">
        <f t="shared" si="20"/>
        <v>99399.716811999999</v>
      </c>
      <c r="G342" s="6">
        <f t="shared" si="21"/>
        <v>0.48846768941839069</v>
      </c>
      <c r="H342">
        <f>_xlfn.XLOOKUP(Data[[#This Row],[F15_FI_RATE]],CAFB_HungerEstimates!Y:Y,CAFB_HungerEstimates!Y:Y,,0)</f>
        <v>0.13500000000000001</v>
      </c>
      <c r="I342">
        <f>_xlfn.XLOOKUP(Data[[#This Row],[F15_FI_POP]],CAFB_HungerEstimates!Z:Z,CAFB_HungerEstimates!Z:Z,,0)</f>
        <v>489.55995000000001</v>
      </c>
      <c r="J342">
        <f>_xlfn.XLOOKUP(Data[[#This Row],[F15_LB_NEED]],CAFB_HungerEstimates!AA:AA,CAFB_HungerEstimates!AA:AA,,0)</f>
        <v>102807.5895</v>
      </c>
      <c r="K342">
        <f>_xlfn.XLOOKUP(Data[[#This Row],[F15_DISTRIB]],CAFB_HungerEstimates!AC:AC,CAFB_HungerEstimates!AC:AC,,0)</f>
        <v>61329.194498999997</v>
      </c>
      <c r="L342">
        <f>_xlfn.XLOOKUP(Data[[#This Row],[F15_LB_UNME]],CAFB_HungerEstimates!AB:AB,CAFB_HungerEstimates!AB:AB,,0)</f>
        <v>41478.395000999997</v>
      </c>
      <c r="M342" s="6">
        <f t="shared" si="22"/>
        <v>0.59654345362313932</v>
      </c>
      <c r="N342" s="8">
        <f t="shared" si="23"/>
        <v>84.725874739140721</v>
      </c>
      <c r="O342" s="2" t="str">
        <f>IFERROR(_xlfn.XLOOKUP(Data[[#This Row],[STATEFP10]],StateMap[Code],StateMap[State],,0),"UNK")</f>
        <v>DC</v>
      </c>
      <c r="P342" t="str">
        <f>IF(CalcsTable[[#This Row],[State (Label)]]="MD","Maryland",IF(CalcsTable[[#This Row],[State (Label)]]="DC","District of Columbia","Virginia"))</f>
        <v>District of Columbia</v>
      </c>
    </row>
    <row r="343" spans="1:16" x14ac:dyDescent="0.25">
      <c r="A343">
        <f>_xlfn.XLOOKUP(Data[[#This Row],[GEOID10]],CAFB_HungerEstimates!D:D,CAFB_HungerEstimates!D:D,,0)</f>
        <v>24033803602</v>
      </c>
      <c r="B343">
        <f>_xlfn.XLOOKUP(Data[[#This Row],[STATEFP10]],CAFB_HungerEstimates!A:A,CAFB_HungerEstimates!A:A,,0)</f>
        <v>24</v>
      </c>
      <c r="C343">
        <f>_xlfn.XLOOKUP(Data[[#This Row],[F14_FI_RATE]],CAFB_HungerEstimates!AJ:AJ,CAFB_HungerEstimates!AJ:AJ,,0)</f>
        <v>20.7</v>
      </c>
      <c r="D343">
        <f>_xlfn.XLOOKUP(Data[[#This Row],[F14_DISTRIB]],CAFB_HungerEstimates!AL:AL,CAFB_HungerEstimates!AL:AL,,0)</f>
        <v>28055.279999999999</v>
      </c>
      <c r="E343">
        <f>_xlfn.XLOOKUP(Data[[#This Row],[F14_LB_UNME]],CAFB_HungerEstimates!AK:AK,CAFB_HungerEstimates!AK:AK,,0)</f>
        <v>55146.302043000003</v>
      </c>
      <c r="F343">
        <f t="shared" si="20"/>
        <v>83201.582043000002</v>
      </c>
      <c r="G343" s="6">
        <f t="shared" si="21"/>
        <v>0.33719647284471765</v>
      </c>
      <c r="H343">
        <f>_xlfn.XLOOKUP(Data[[#This Row],[F15_FI_RATE]],CAFB_HungerEstimates!Y:Y,CAFB_HungerEstimates!Y:Y,,0)</f>
        <v>0.21</v>
      </c>
      <c r="I343">
        <f>_xlfn.XLOOKUP(Data[[#This Row],[F15_FI_POP]],CAFB_HungerEstimates!Z:Z,CAFB_HungerEstimates!Z:Z,,0)</f>
        <v>394.61498999999998</v>
      </c>
      <c r="J343">
        <f>_xlfn.XLOOKUP(Data[[#This Row],[F15_LB_NEED]],CAFB_HungerEstimates!AA:AA,CAFB_HungerEstimates!AA:AA,,0)</f>
        <v>82869.147899999996</v>
      </c>
      <c r="K343">
        <f>_xlfn.XLOOKUP(Data[[#This Row],[F15_DISTRIB]],CAFB_HungerEstimates!AC:AC,CAFB_HungerEstimates!AC:AC,,0)</f>
        <v>36307.044551999999</v>
      </c>
      <c r="L343">
        <f>_xlfn.XLOOKUP(Data[[#This Row],[F15_LB_UNME]],CAFB_HungerEstimates!AB:AB,CAFB_HungerEstimates!AB:AB,,0)</f>
        <v>46562.103347999997</v>
      </c>
      <c r="M343" s="6">
        <f t="shared" si="22"/>
        <v>0.43812498948115769</v>
      </c>
      <c r="N343" s="8">
        <f t="shared" si="23"/>
        <v>117.99375220895689</v>
      </c>
      <c r="O343" s="2" t="str">
        <f>IFERROR(_xlfn.XLOOKUP(Data[[#This Row],[STATEFP10]],StateMap[Code],StateMap[State],,0),"UNK")</f>
        <v>MD</v>
      </c>
      <c r="P343" t="str">
        <f>IF(CalcsTable[[#This Row],[State (Label)]]="MD","Maryland",IF(CalcsTable[[#This Row],[State (Label)]]="DC","District of Columbia","Virginia"))</f>
        <v>Maryland</v>
      </c>
    </row>
    <row r="344" spans="1:16" x14ac:dyDescent="0.25">
      <c r="A344">
        <f>_xlfn.XLOOKUP(Data[[#This Row],[GEOID10]],CAFB_HungerEstimates!D:D,CAFB_HungerEstimates!D:D,,0)</f>
        <v>24033800507</v>
      </c>
      <c r="B344">
        <f>_xlfn.XLOOKUP(Data[[#This Row],[STATEFP10]],CAFB_HungerEstimates!A:A,CAFB_HungerEstimates!A:A,,0)</f>
        <v>24</v>
      </c>
      <c r="C344">
        <f>_xlfn.XLOOKUP(Data[[#This Row],[F14_FI_RATE]],CAFB_HungerEstimates!AJ:AJ,CAFB_HungerEstimates!AJ:AJ,,0)</f>
        <v>13.2</v>
      </c>
      <c r="D344">
        <f>_xlfn.XLOOKUP(Data[[#This Row],[F14_DISTRIB]],CAFB_HungerEstimates!AL:AL,CAFB_HungerEstimates!AL:AL,,0)</f>
        <v>6347.18</v>
      </c>
      <c r="E344">
        <f>_xlfn.XLOOKUP(Data[[#This Row],[F14_LB_UNME]],CAFB_HungerEstimates!AK:AK,CAFB_HungerEstimates!AK:AK,,0)</f>
        <v>73846.777403999993</v>
      </c>
      <c r="F344">
        <f t="shared" si="20"/>
        <v>80193.957403999986</v>
      </c>
      <c r="G344" s="6">
        <f t="shared" si="21"/>
        <v>7.9147858585208189E-2</v>
      </c>
      <c r="H344">
        <f>_xlfn.XLOOKUP(Data[[#This Row],[F15_FI_RATE]],CAFB_HungerEstimates!Y:Y,CAFB_HungerEstimates!Y:Y,,0)</f>
        <v>0.129</v>
      </c>
      <c r="I344">
        <f>_xlfn.XLOOKUP(Data[[#This Row],[F15_FI_POP]],CAFB_HungerEstimates!Z:Z,CAFB_HungerEstimates!Z:Z,,0)</f>
        <v>368.14677899999998</v>
      </c>
      <c r="J344">
        <f>_xlfn.XLOOKUP(Data[[#This Row],[F15_LB_NEED]],CAFB_HungerEstimates!AA:AA,CAFB_HungerEstimates!AA:AA,,0)</f>
        <v>77310.82359</v>
      </c>
      <c r="K344">
        <f>_xlfn.XLOOKUP(Data[[#This Row],[F15_DISTRIB]],CAFB_HungerEstimates!AC:AC,CAFB_HungerEstimates!AC:AC,,0)</f>
        <v>9341.9140850000003</v>
      </c>
      <c r="L344">
        <f>_xlfn.XLOOKUP(Data[[#This Row],[F15_LB_UNME]],CAFB_HungerEstimates!AB:AB,CAFB_HungerEstimates!AB:AB,,0)</f>
        <v>67968.909505000003</v>
      </c>
      <c r="M344" s="6">
        <f t="shared" si="22"/>
        <v>0.12083578535578242</v>
      </c>
      <c r="N344" s="8">
        <f t="shared" si="23"/>
        <v>184.62448507528572</v>
      </c>
      <c r="O344" s="2" t="str">
        <f>IFERROR(_xlfn.XLOOKUP(Data[[#This Row],[STATEFP10]],StateMap[Code],StateMap[State],,0),"UNK")</f>
        <v>MD</v>
      </c>
      <c r="P344" t="str">
        <f>IF(CalcsTable[[#This Row],[State (Label)]]="MD","Maryland",IF(CalcsTable[[#This Row],[State (Label)]]="DC","District of Columbia","Virginia"))</f>
        <v>Maryland</v>
      </c>
    </row>
    <row r="345" spans="1:16" x14ac:dyDescent="0.25">
      <c r="A345">
        <f>_xlfn.XLOOKUP(Data[[#This Row],[GEOID10]],CAFB_HungerEstimates!D:D,CAFB_HungerEstimates!D:D,,0)</f>
        <v>24033800516</v>
      </c>
      <c r="B345">
        <f>_xlfn.XLOOKUP(Data[[#This Row],[STATEFP10]],CAFB_HungerEstimates!A:A,CAFB_HungerEstimates!A:A,,0)</f>
        <v>24</v>
      </c>
      <c r="C345">
        <f>_xlfn.XLOOKUP(Data[[#This Row],[F14_FI_RATE]],CAFB_HungerEstimates!AJ:AJ,CAFB_HungerEstimates!AJ:AJ,,0)</f>
        <v>14.2</v>
      </c>
      <c r="D345">
        <f>_xlfn.XLOOKUP(Data[[#This Row],[F14_DISTRIB]],CAFB_HungerEstimates!AL:AL,CAFB_HungerEstimates!AL:AL,,0)</f>
        <v>9790.56</v>
      </c>
      <c r="E345">
        <f>_xlfn.XLOOKUP(Data[[#This Row],[F14_LB_UNME]],CAFB_HungerEstimates!AK:AK,CAFB_HungerEstimates!AK:AK,,0)</f>
        <v>96040.617039000004</v>
      </c>
      <c r="F345">
        <f t="shared" si="20"/>
        <v>105831.177039</v>
      </c>
      <c r="G345" s="6">
        <f t="shared" si="21"/>
        <v>9.2511113208086748E-2</v>
      </c>
      <c r="H345">
        <f>_xlfn.XLOOKUP(Data[[#This Row],[F15_FI_RATE]],CAFB_HungerEstimates!Y:Y,CAFB_HungerEstimates!Y:Y,,0)</f>
        <v>0.153</v>
      </c>
      <c r="I345">
        <f>_xlfn.XLOOKUP(Data[[#This Row],[F15_FI_POP]],CAFB_HungerEstimates!Z:Z,CAFB_HungerEstimates!Z:Z,,0)</f>
        <v>555.08399999999995</v>
      </c>
      <c r="J345">
        <f>_xlfn.XLOOKUP(Data[[#This Row],[F15_LB_NEED]],CAFB_HungerEstimates!AA:AA,CAFB_HungerEstimates!AA:AA,,0)</f>
        <v>116567.64</v>
      </c>
      <c r="K345">
        <f>_xlfn.XLOOKUP(Data[[#This Row],[F15_DISTRIB]],CAFB_HungerEstimates!AC:AC,CAFB_HungerEstimates!AC:AC,,0)</f>
        <v>26990.609434999998</v>
      </c>
      <c r="L345">
        <f>_xlfn.XLOOKUP(Data[[#This Row],[F15_LB_UNME]],CAFB_HungerEstimates!AB:AB,CAFB_HungerEstimates!AB:AB,,0)</f>
        <v>89577.030564999994</v>
      </c>
      <c r="M345" s="6">
        <f t="shared" si="22"/>
        <v>0.23154461594143966</v>
      </c>
      <c r="N345" s="8">
        <f t="shared" si="23"/>
        <v>161.37563065229767</v>
      </c>
      <c r="O345" s="2" t="str">
        <f>IFERROR(_xlfn.XLOOKUP(Data[[#This Row],[STATEFP10]],StateMap[Code],StateMap[State],,0),"UNK")</f>
        <v>MD</v>
      </c>
      <c r="P345" t="str">
        <f>IF(CalcsTable[[#This Row],[State (Label)]]="MD","Maryland",IF(CalcsTable[[#This Row],[State (Label)]]="DC","District of Columbia","Virginia"))</f>
        <v>Maryland</v>
      </c>
    </row>
    <row r="346" spans="1:16" x14ac:dyDescent="0.25">
      <c r="A346">
        <f>_xlfn.XLOOKUP(Data[[#This Row],[GEOID10]],CAFB_HungerEstimates!D:D,CAFB_HungerEstimates!D:D,,0)</f>
        <v>51059470500</v>
      </c>
      <c r="B346">
        <f>_xlfn.XLOOKUP(Data[[#This Row],[STATEFP10]],CAFB_HungerEstimates!A:A,CAFB_HungerEstimates!A:A,,0)</f>
        <v>51</v>
      </c>
      <c r="C346">
        <f>_xlfn.XLOOKUP(Data[[#This Row],[F14_FI_RATE]],CAFB_HungerEstimates!AJ:AJ,CAFB_HungerEstimates!AJ:AJ,,0)</f>
        <v>3.5</v>
      </c>
      <c r="D346">
        <f>_xlfn.XLOOKUP(Data[[#This Row],[F14_DISTRIB]],CAFB_HungerEstimates!AL:AL,CAFB_HungerEstimates!AL:AL,,0)</f>
        <v>7829.88</v>
      </c>
      <c r="E346">
        <f>_xlfn.XLOOKUP(Data[[#This Row],[F14_LB_UNME]],CAFB_HungerEstimates!AK:AK,CAFB_HungerEstimates!AK:AK,,0)</f>
        <v>33403.619877999998</v>
      </c>
      <c r="F346">
        <f t="shared" si="20"/>
        <v>41233.499877999995</v>
      </c>
      <c r="G346" s="6">
        <f t="shared" si="21"/>
        <v>0.18989122978080278</v>
      </c>
      <c r="H346">
        <f>_xlfn.XLOOKUP(Data[[#This Row],[F15_FI_RATE]],CAFB_HungerEstimates!Y:Y,CAFB_HungerEstimates!Y:Y,,0)</f>
        <v>3.3000000000000002E-2</v>
      </c>
      <c r="I346">
        <f>_xlfn.XLOOKUP(Data[[#This Row],[F15_FI_POP]],CAFB_HungerEstimates!Z:Z,CAFB_HungerEstimates!Z:Z,,0)</f>
        <v>189.428382</v>
      </c>
      <c r="J346">
        <f>_xlfn.XLOOKUP(Data[[#This Row],[F15_LB_NEED]],CAFB_HungerEstimates!AA:AA,CAFB_HungerEstimates!AA:AA,,0)</f>
        <v>39779.960220000001</v>
      </c>
      <c r="K346">
        <f>_xlfn.XLOOKUP(Data[[#This Row],[F15_DISTRIB]],CAFB_HungerEstimates!AC:AC,CAFB_HungerEstimates!AC:AC,,0)</f>
        <v>1699.926723</v>
      </c>
      <c r="L346">
        <f>_xlfn.XLOOKUP(Data[[#This Row],[F15_LB_UNME]],CAFB_HungerEstimates!AB:AB,CAFB_HungerEstimates!AB:AB,,0)</f>
        <v>38080.033496999997</v>
      </c>
      <c r="M346" s="6">
        <f t="shared" si="22"/>
        <v>4.2733243411976443E-2</v>
      </c>
      <c r="N346" s="8">
        <f t="shared" si="23"/>
        <v>201.02601888348494</v>
      </c>
      <c r="O346" s="2" t="str">
        <f>IFERROR(_xlfn.XLOOKUP(Data[[#This Row],[STATEFP10]],StateMap[Code],StateMap[State],,0),"UNK")</f>
        <v>VA</v>
      </c>
      <c r="P346" t="str">
        <f>IF(CalcsTable[[#This Row],[State (Label)]]="MD","Maryland",IF(CalcsTable[[#This Row],[State (Label)]]="DC","District of Columbia","Virginia"))</f>
        <v>Virginia</v>
      </c>
    </row>
    <row r="347" spans="1:16" x14ac:dyDescent="0.25">
      <c r="A347">
        <f>_xlfn.XLOOKUP(Data[[#This Row],[GEOID10]],CAFB_HungerEstimates!D:D,CAFB_HungerEstimates!D:D,,0)</f>
        <v>11001001200</v>
      </c>
      <c r="B347">
        <f>_xlfn.XLOOKUP(Data[[#This Row],[STATEFP10]],CAFB_HungerEstimates!A:A,CAFB_HungerEstimates!A:A,,0)</f>
        <v>11</v>
      </c>
      <c r="C347">
        <f>_xlfn.XLOOKUP(Data[[#This Row],[F14_FI_RATE]],CAFB_HungerEstimates!AJ:AJ,CAFB_HungerEstimates!AJ:AJ,,0)</f>
        <v>1.9</v>
      </c>
      <c r="D347">
        <f>_xlfn.XLOOKUP(Data[[#This Row],[F14_DISTRIB]],CAFB_HungerEstimates!AL:AL,CAFB_HungerEstimates!AL:AL,,0)</f>
        <v>7144.07</v>
      </c>
      <c r="E347">
        <f>_xlfn.XLOOKUP(Data[[#This Row],[F14_LB_UNME]],CAFB_HungerEstimates!AK:AK,CAFB_HungerEstimates!AK:AK,,0)</f>
        <v>13460.293134</v>
      </c>
      <c r="F347">
        <f t="shared" si="20"/>
        <v>20604.363133999999</v>
      </c>
      <c r="G347" s="6">
        <f t="shared" si="21"/>
        <v>0.34672607707108954</v>
      </c>
      <c r="H347">
        <f>_xlfn.XLOOKUP(Data[[#This Row],[F15_FI_RATE]],CAFB_HungerEstimates!Y:Y,CAFB_HungerEstimates!Y:Y,,0)</f>
        <v>2.5999999999999999E-2</v>
      </c>
      <c r="I347">
        <f>_xlfn.XLOOKUP(Data[[#This Row],[F15_FI_POP]],CAFB_HungerEstimates!Z:Z,CAFB_HungerEstimates!Z:Z,,0)</f>
        <v>129.73961</v>
      </c>
      <c r="J347">
        <f>_xlfn.XLOOKUP(Data[[#This Row],[F15_LB_NEED]],CAFB_HungerEstimates!AA:AA,CAFB_HungerEstimates!AA:AA,,0)</f>
        <v>27245.3181</v>
      </c>
      <c r="K347">
        <f>_xlfn.XLOOKUP(Data[[#This Row],[F15_DISTRIB]],CAFB_HungerEstimates!AC:AC,CAFB_HungerEstimates!AC:AC,,0)</f>
        <v>7643.6462490000004</v>
      </c>
      <c r="L347">
        <f>_xlfn.XLOOKUP(Data[[#This Row],[F15_LB_UNME]],CAFB_HungerEstimates!AB:AB,CAFB_HungerEstimates!AB:AB,,0)</f>
        <v>19601.671850999999</v>
      </c>
      <c r="M347" s="6">
        <f t="shared" si="22"/>
        <v>0.28054898169825371</v>
      </c>
      <c r="N347" s="8">
        <f t="shared" si="23"/>
        <v>151.08471384336673</v>
      </c>
      <c r="O347" s="2" t="str">
        <f>IFERROR(_xlfn.XLOOKUP(Data[[#This Row],[STATEFP10]],StateMap[Code],StateMap[State],,0),"UNK")</f>
        <v>DC</v>
      </c>
      <c r="P347" t="str">
        <f>IF(CalcsTable[[#This Row],[State (Label)]]="MD","Maryland",IF(CalcsTable[[#This Row],[State (Label)]]="DC","District of Columbia","Virginia"))</f>
        <v>District of Columbia</v>
      </c>
    </row>
    <row r="348" spans="1:16" x14ac:dyDescent="0.25">
      <c r="A348">
        <f>_xlfn.XLOOKUP(Data[[#This Row],[GEOID10]],CAFB_HungerEstimates!D:D,CAFB_HungerEstimates!D:D,,0)</f>
        <v>51059481201</v>
      </c>
      <c r="B348">
        <f>_xlfn.XLOOKUP(Data[[#This Row],[STATEFP10]],CAFB_HungerEstimates!A:A,CAFB_HungerEstimates!A:A,,0)</f>
        <v>51</v>
      </c>
      <c r="C348">
        <f>_xlfn.XLOOKUP(Data[[#This Row],[F14_FI_RATE]],CAFB_HungerEstimates!AJ:AJ,CAFB_HungerEstimates!AJ:AJ,,0)</f>
        <v>2.9</v>
      </c>
      <c r="D348">
        <f>_xlfn.XLOOKUP(Data[[#This Row],[F14_DISTRIB]],CAFB_HungerEstimates!AL:AL,CAFB_HungerEstimates!AL:AL,,0)</f>
        <v>1265.3900000000001</v>
      </c>
      <c r="E348">
        <f>_xlfn.XLOOKUP(Data[[#This Row],[F14_LB_UNME]],CAFB_HungerEstimates!AK:AK,CAFB_HungerEstimates!AK:AK,,0)</f>
        <v>7138.8058270000001</v>
      </c>
      <c r="F348">
        <f t="shared" si="20"/>
        <v>8404.1958269999996</v>
      </c>
      <c r="G348" s="6">
        <f t="shared" si="21"/>
        <v>0.15056645823681378</v>
      </c>
      <c r="H348">
        <f>_xlfn.XLOOKUP(Data[[#This Row],[F15_FI_RATE]],CAFB_HungerEstimates!Y:Y,CAFB_HungerEstimates!Y:Y,,0)</f>
        <v>3.4000000000000002E-2</v>
      </c>
      <c r="I348">
        <f>_xlfn.XLOOKUP(Data[[#This Row],[F15_FI_POP]],CAFB_HungerEstimates!Z:Z,CAFB_HungerEstimates!Z:Z,,0)</f>
        <v>45.015999999999998</v>
      </c>
      <c r="J348">
        <f>_xlfn.XLOOKUP(Data[[#This Row],[F15_LB_NEED]],CAFB_HungerEstimates!AA:AA,CAFB_HungerEstimates!AA:AA,,0)</f>
        <v>9453.36</v>
      </c>
      <c r="K348">
        <f>_xlfn.XLOOKUP(Data[[#This Row],[F15_DISTRIB]],CAFB_HungerEstimates!AC:AC,CAFB_HungerEstimates!AC:AC,,0)</f>
        <v>3800.8893889999999</v>
      </c>
      <c r="L348">
        <f>_xlfn.XLOOKUP(Data[[#This Row],[F15_LB_UNME]],CAFB_HungerEstimates!AB:AB,CAFB_HungerEstimates!AB:AB,,0)</f>
        <v>5652.4706109999997</v>
      </c>
      <c r="M348" s="6">
        <f t="shared" si="22"/>
        <v>0.40206755999983074</v>
      </c>
      <c r="N348" s="8">
        <f t="shared" si="23"/>
        <v>125.56581240003554</v>
      </c>
      <c r="O348" s="2" t="str">
        <f>IFERROR(_xlfn.XLOOKUP(Data[[#This Row],[STATEFP10]],StateMap[Code],StateMap[State],,0),"UNK")</f>
        <v>VA</v>
      </c>
      <c r="P348" t="str">
        <f>IF(CalcsTable[[#This Row],[State (Label)]]="MD","Maryland",IF(CalcsTable[[#This Row],[State (Label)]]="DC","District of Columbia","Virginia"))</f>
        <v>Virginia</v>
      </c>
    </row>
    <row r="349" spans="1:16" x14ac:dyDescent="0.25">
      <c r="A349">
        <f>_xlfn.XLOOKUP(Data[[#This Row],[GEOID10]],CAFB_HungerEstimates!D:D,CAFB_HungerEstimates!D:D,,0)</f>
        <v>51059481202</v>
      </c>
      <c r="B349">
        <f>_xlfn.XLOOKUP(Data[[#This Row],[STATEFP10]],CAFB_HungerEstimates!A:A,CAFB_HungerEstimates!A:A,,0)</f>
        <v>51</v>
      </c>
      <c r="C349">
        <f>_xlfn.XLOOKUP(Data[[#This Row],[F14_FI_RATE]],CAFB_HungerEstimates!AJ:AJ,CAFB_HungerEstimates!AJ:AJ,,0)</f>
        <v>13.6</v>
      </c>
      <c r="D349">
        <f>_xlfn.XLOOKUP(Data[[#This Row],[F14_DISTRIB]],CAFB_HungerEstimates!AL:AL,CAFB_HungerEstimates!AL:AL,,0)</f>
        <v>27377.15</v>
      </c>
      <c r="E349">
        <f>_xlfn.XLOOKUP(Data[[#This Row],[F14_LB_UNME]],CAFB_HungerEstimates!AK:AK,CAFB_HungerEstimates!AK:AK,,0)</f>
        <v>145210.93284200001</v>
      </c>
      <c r="F349">
        <f t="shared" si="20"/>
        <v>172588.082842</v>
      </c>
      <c r="G349" s="6">
        <f t="shared" si="21"/>
        <v>0.15862711694331227</v>
      </c>
      <c r="H349">
        <f>_xlfn.XLOOKUP(Data[[#This Row],[F15_FI_RATE]],CAFB_HungerEstimates!Y:Y,CAFB_HungerEstimates!Y:Y,,0)</f>
        <v>8.7999999999999995E-2</v>
      </c>
      <c r="I349">
        <f>_xlfn.XLOOKUP(Data[[#This Row],[F15_FI_POP]],CAFB_HungerEstimates!Z:Z,CAFB_HungerEstimates!Z:Z,,0)</f>
        <v>520.87860000000001</v>
      </c>
      <c r="J349">
        <f>_xlfn.XLOOKUP(Data[[#This Row],[F15_LB_NEED]],CAFB_HungerEstimates!AA:AA,CAFB_HungerEstimates!AA:AA,,0)</f>
        <v>109384.50599999999</v>
      </c>
      <c r="K349">
        <f>_xlfn.XLOOKUP(Data[[#This Row],[F15_DISTRIB]],CAFB_HungerEstimates!AC:AC,CAFB_HungerEstimates!AC:AC,,0)</f>
        <v>34508.792007999997</v>
      </c>
      <c r="L349">
        <f>_xlfn.XLOOKUP(Data[[#This Row],[F15_LB_UNME]],CAFB_HungerEstimates!AB:AB,CAFB_HungerEstimates!AB:AB,,0)</f>
        <v>74875.713992000005</v>
      </c>
      <c r="M349" s="6">
        <f t="shared" si="22"/>
        <v>0.31548153637042525</v>
      </c>
      <c r="N349" s="8">
        <f t="shared" si="23"/>
        <v>143.74887736221069</v>
      </c>
      <c r="O349" s="2" t="str">
        <f>IFERROR(_xlfn.XLOOKUP(Data[[#This Row],[STATEFP10]],StateMap[Code],StateMap[State],,0),"UNK")</f>
        <v>VA</v>
      </c>
      <c r="P349" t="str">
        <f>IF(CalcsTable[[#This Row],[State (Label)]]="MD","Maryland",IF(CalcsTable[[#This Row],[State (Label)]]="DC","District of Columbia","Virginia"))</f>
        <v>Virginia</v>
      </c>
    </row>
    <row r="350" spans="1:16" x14ac:dyDescent="0.25">
      <c r="A350">
        <f>_xlfn.XLOOKUP(Data[[#This Row],[GEOID10]],CAFB_HungerEstimates!D:D,CAFB_HungerEstimates!D:D,,0)</f>
        <v>24033803900</v>
      </c>
      <c r="B350">
        <f>_xlfn.XLOOKUP(Data[[#This Row],[STATEFP10]],CAFB_HungerEstimates!A:A,CAFB_HungerEstimates!A:A,,0)</f>
        <v>24</v>
      </c>
      <c r="C350">
        <f>_xlfn.XLOOKUP(Data[[#This Row],[F14_FI_RATE]],CAFB_HungerEstimates!AJ:AJ,CAFB_HungerEstimates!AJ:AJ,,0)</f>
        <v>11.6</v>
      </c>
      <c r="D350">
        <f>_xlfn.XLOOKUP(Data[[#This Row],[F14_DISTRIB]],CAFB_HungerEstimates!AL:AL,CAFB_HungerEstimates!AL:AL,,0)</f>
        <v>56802.559999999998</v>
      </c>
      <c r="E350">
        <f>_xlfn.XLOOKUP(Data[[#This Row],[F14_LB_UNME]],CAFB_HungerEstimates!AK:AK,CAFB_HungerEstimates!AK:AK,,0)</f>
        <v>44218.360315999998</v>
      </c>
      <c r="F350">
        <f t="shared" si="20"/>
        <v>101020.920316</v>
      </c>
      <c r="G350" s="6">
        <f t="shared" si="21"/>
        <v>0.56228511700663486</v>
      </c>
      <c r="H350">
        <f>_xlfn.XLOOKUP(Data[[#This Row],[F15_FI_RATE]],CAFB_HungerEstimates!Y:Y,CAFB_HungerEstimates!Y:Y,,0)</f>
        <v>5.5E-2</v>
      </c>
      <c r="I350">
        <f>_xlfn.XLOOKUP(Data[[#This Row],[F15_FI_POP]],CAFB_HungerEstimates!Z:Z,CAFB_HungerEstimates!Z:Z,,0)</f>
        <v>229.51499999999999</v>
      </c>
      <c r="J350">
        <f>_xlfn.XLOOKUP(Data[[#This Row],[F15_LB_NEED]],CAFB_HungerEstimates!AA:AA,CAFB_HungerEstimates!AA:AA,,0)</f>
        <v>48198.15</v>
      </c>
      <c r="K350">
        <f>_xlfn.XLOOKUP(Data[[#This Row],[F15_DISTRIB]],CAFB_HungerEstimates!AC:AC,CAFB_HungerEstimates!AC:AC,,0)</f>
        <v>29546.478552</v>
      </c>
      <c r="L350">
        <f>_xlfn.XLOOKUP(Data[[#This Row],[F15_LB_UNME]],CAFB_HungerEstimates!AB:AB,CAFB_HungerEstimates!AB:AB,,0)</f>
        <v>18651.671448000001</v>
      </c>
      <c r="M350" s="6">
        <f t="shared" si="22"/>
        <v>0.61302100914661661</v>
      </c>
      <c r="N350" s="8">
        <f t="shared" si="23"/>
        <v>81.265588079210517</v>
      </c>
      <c r="O350" s="2" t="str">
        <f>IFERROR(_xlfn.XLOOKUP(Data[[#This Row],[STATEFP10]],StateMap[Code],StateMap[State],,0),"UNK")</f>
        <v>MD</v>
      </c>
      <c r="P350" t="str">
        <f>IF(CalcsTable[[#This Row],[State (Label)]]="MD","Maryland",IF(CalcsTable[[#This Row],[State (Label)]]="DC","District of Columbia","Virginia"))</f>
        <v>Maryland</v>
      </c>
    </row>
    <row r="351" spans="1:16" x14ac:dyDescent="0.25">
      <c r="A351">
        <f>_xlfn.XLOOKUP(Data[[#This Row],[GEOID10]],CAFB_HungerEstimates!D:D,CAFB_HungerEstimates!D:D,,0)</f>
        <v>24033804001</v>
      </c>
      <c r="B351">
        <f>_xlfn.XLOOKUP(Data[[#This Row],[STATEFP10]],CAFB_HungerEstimates!A:A,CAFB_HungerEstimates!A:A,,0)</f>
        <v>24</v>
      </c>
      <c r="C351">
        <f>_xlfn.XLOOKUP(Data[[#This Row],[F14_FI_RATE]],CAFB_HungerEstimates!AJ:AJ,CAFB_HungerEstimates!AJ:AJ,,0)</f>
        <v>26.9</v>
      </c>
      <c r="D351">
        <f>_xlfn.XLOOKUP(Data[[#This Row],[F14_DISTRIB]],CAFB_HungerEstimates!AL:AL,CAFB_HungerEstimates!AL:AL,,0)</f>
        <v>180838.21</v>
      </c>
      <c r="E351">
        <f>_xlfn.XLOOKUP(Data[[#This Row],[F14_LB_UNME]],CAFB_HungerEstimates!AK:AK,CAFB_HungerEstimates!AK:AK,,0)</f>
        <v>115112.899636</v>
      </c>
      <c r="F351">
        <f t="shared" si="20"/>
        <v>295951.10963600001</v>
      </c>
      <c r="G351" s="6">
        <f t="shared" si="21"/>
        <v>0.61104082435243734</v>
      </c>
      <c r="H351">
        <f>_xlfn.XLOOKUP(Data[[#This Row],[F15_FI_RATE]],CAFB_HungerEstimates!Y:Y,CAFB_HungerEstimates!Y:Y,,0)</f>
        <v>0.23799999999999999</v>
      </c>
      <c r="I351">
        <f>_xlfn.XLOOKUP(Data[[#This Row],[F15_FI_POP]],CAFB_HungerEstimates!Z:Z,CAFB_HungerEstimates!Z:Z,,0)</f>
        <v>1235.1735900000001</v>
      </c>
      <c r="J351">
        <f>_xlfn.XLOOKUP(Data[[#This Row],[F15_LB_NEED]],CAFB_HungerEstimates!AA:AA,CAFB_HungerEstimates!AA:AA,,0)</f>
        <v>259386.45389999999</v>
      </c>
      <c r="K351">
        <f>_xlfn.XLOOKUP(Data[[#This Row],[F15_DISTRIB]],CAFB_HungerEstimates!AC:AC,CAFB_HungerEstimates!AC:AC,,0)</f>
        <v>136069.13227100001</v>
      </c>
      <c r="L351">
        <f>_xlfn.XLOOKUP(Data[[#This Row],[F15_LB_UNME]],CAFB_HungerEstimates!AB:AB,CAFB_HungerEstimates!AB:AB,,0)</f>
        <v>123317.321629</v>
      </c>
      <c r="M351" s="6">
        <f t="shared" si="22"/>
        <v>0.52458071817219143</v>
      </c>
      <c r="N351" s="8">
        <f t="shared" si="23"/>
        <v>99.838049183839814</v>
      </c>
      <c r="O351" s="2" t="str">
        <f>IFERROR(_xlfn.XLOOKUP(Data[[#This Row],[STATEFP10]],StateMap[Code],StateMap[State],,0),"UNK")</f>
        <v>MD</v>
      </c>
      <c r="P351" t="str">
        <f>IF(CalcsTable[[#This Row],[State (Label)]]="MD","Maryland",IF(CalcsTable[[#This Row],[State (Label)]]="DC","District of Columbia","Virginia"))</f>
        <v>Maryland</v>
      </c>
    </row>
    <row r="352" spans="1:16" x14ac:dyDescent="0.25">
      <c r="A352">
        <f>_xlfn.XLOOKUP(Data[[#This Row],[GEOID10]],CAFB_HungerEstimates!D:D,CAFB_HungerEstimates!D:D,,0)</f>
        <v>24033800515</v>
      </c>
      <c r="B352">
        <f>_xlfn.XLOOKUP(Data[[#This Row],[STATEFP10]],CAFB_HungerEstimates!A:A,CAFB_HungerEstimates!A:A,,0)</f>
        <v>24</v>
      </c>
      <c r="C352">
        <f>_xlfn.XLOOKUP(Data[[#This Row],[F14_FI_RATE]],CAFB_HungerEstimates!AJ:AJ,CAFB_HungerEstimates!AJ:AJ,,0)</f>
        <v>12.6</v>
      </c>
      <c r="D352">
        <f>_xlfn.XLOOKUP(Data[[#This Row],[F14_DISTRIB]],CAFB_HungerEstimates!AL:AL,CAFB_HungerEstimates!AL:AL,,0)</f>
        <v>9377.09</v>
      </c>
      <c r="E352">
        <f>_xlfn.XLOOKUP(Data[[#This Row],[F14_LB_UNME]],CAFB_HungerEstimates!AK:AK,CAFB_HungerEstimates!AK:AK,,0)</f>
        <v>99399.973071</v>
      </c>
      <c r="F352">
        <f t="shared" si="20"/>
        <v>108777.063071</v>
      </c>
      <c r="G352" s="6">
        <f t="shared" si="21"/>
        <v>8.620466241012105E-2</v>
      </c>
      <c r="H352">
        <f>_xlfn.XLOOKUP(Data[[#This Row],[F15_FI_RATE]],CAFB_HungerEstimates!Y:Y,CAFB_HungerEstimates!Y:Y,,0)</f>
        <v>0.128</v>
      </c>
      <c r="I352">
        <f>_xlfn.XLOOKUP(Data[[#This Row],[F15_FI_POP]],CAFB_HungerEstimates!Z:Z,CAFB_HungerEstimates!Z:Z,,0)</f>
        <v>540.54399999999998</v>
      </c>
      <c r="J352">
        <f>_xlfn.XLOOKUP(Data[[#This Row],[F15_LB_NEED]],CAFB_HungerEstimates!AA:AA,CAFB_HungerEstimates!AA:AA,,0)</f>
        <v>113514.24000000001</v>
      </c>
      <c r="K352">
        <f>_xlfn.XLOOKUP(Data[[#This Row],[F15_DISTRIB]],CAFB_HungerEstimates!AC:AC,CAFB_HungerEstimates!AC:AC,,0)</f>
        <v>20264.948182</v>
      </c>
      <c r="L352">
        <f>_xlfn.XLOOKUP(Data[[#This Row],[F15_LB_UNME]],CAFB_HungerEstimates!AB:AB,CAFB_HungerEstimates!AB:AB,,0)</f>
        <v>93249.291817999998</v>
      </c>
      <c r="M352" s="6">
        <f t="shared" si="22"/>
        <v>0.17852340095832911</v>
      </c>
      <c r="N352" s="8">
        <f t="shared" si="23"/>
        <v>172.51008579875088</v>
      </c>
      <c r="O352" s="2" t="str">
        <f>IFERROR(_xlfn.XLOOKUP(Data[[#This Row],[STATEFP10]],StateMap[Code],StateMap[State],,0),"UNK")</f>
        <v>MD</v>
      </c>
      <c r="P352" t="str">
        <f>IF(CalcsTable[[#This Row],[State (Label)]]="MD","Maryland",IF(CalcsTable[[#This Row],[State (Label)]]="DC","District of Columbia","Virginia"))</f>
        <v>Maryland</v>
      </c>
    </row>
    <row r="353" spans="1:16" x14ac:dyDescent="0.25">
      <c r="A353">
        <f>_xlfn.XLOOKUP(Data[[#This Row],[GEOID10]],CAFB_HungerEstimates!D:D,CAFB_HungerEstimates!D:D,,0)</f>
        <v>11001009503</v>
      </c>
      <c r="B353">
        <f>_xlfn.XLOOKUP(Data[[#This Row],[STATEFP10]],CAFB_HungerEstimates!A:A,CAFB_HungerEstimates!A:A,,0)</f>
        <v>11</v>
      </c>
      <c r="C353">
        <f>_xlfn.XLOOKUP(Data[[#This Row],[F14_FI_RATE]],CAFB_HungerEstimates!AJ:AJ,CAFB_HungerEstimates!AJ:AJ,,0)</f>
        <v>13.4</v>
      </c>
      <c r="D353">
        <f>_xlfn.XLOOKUP(Data[[#This Row],[F14_DISTRIB]],CAFB_HungerEstimates!AL:AL,CAFB_HungerEstimates!AL:AL,,0)</f>
        <v>48670.29</v>
      </c>
      <c r="E353">
        <f>_xlfn.XLOOKUP(Data[[#This Row],[F14_LB_UNME]],CAFB_HungerEstimates!AK:AK,CAFB_HungerEstimates!AK:AK,,0)</f>
        <v>39998.849531</v>
      </c>
      <c r="F353">
        <f t="shared" si="20"/>
        <v>88669.139530999993</v>
      </c>
      <c r="G353" s="6">
        <f t="shared" si="21"/>
        <v>0.54889773665824482</v>
      </c>
      <c r="H353">
        <f>_xlfn.XLOOKUP(Data[[#This Row],[F15_FI_RATE]],CAFB_HungerEstimates!Y:Y,CAFB_HungerEstimates!Y:Y,,0)</f>
        <v>0.151</v>
      </c>
      <c r="I353">
        <f>_xlfn.XLOOKUP(Data[[#This Row],[F15_FI_POP]],CAFB_HungerEstimates!Z:Z,CAFB_HungerEstimates!Z:Z,,0)</f>
        <v>492.29880700000001</v>
      </c>
      <c r="J353">
        <f>_xlfn.XLOOKUP(Data[[#This Row],[F15_LB_NEED]],CAFB_HungerEstimates!AA:AA,CAFB_HungerEstimates!AA:AA,,0)</f>
        <v>103382.74947</v>
      </c>
      <c r="K353">
        <f>_xlfn.XLOOKUP(Data[[#This Row],[F15_DISTRIB]],CAFB_HungerEstimates!AC:AC,CAFB_HungerEstimates!AC:AC,,0)</f>
        <v>67514.919506000006</v>
      </c>
      <c r="L353">
        <f>_xlfn.XLOOKUP(Data[[#This Row],[F15_LB_UNME]],CAFB_HungerEstimates!AB:AB,CAFB_HungerEstimates!AB:AB,,0)</f>
        <v>35867.829963999997</v>
      </c>
      <c r="M353" s="6">
        <f t="shared" si="22"/>
        <v>0.65305788298454714</v>
      </c>
      <c r="N353" s="8">
        <f t="shared" si="23"/>
        <v>72.857844573245117</v>
      </c>
      <c r="O353" s="2" t="str">
        <f>IFERROR(_xlfn.XLOOKUP(Data[[#This Row],[STATEFP10]],StateMap[Code],StateMap[State],,0),"UNK")</f>
        <v>DC</v>
      </c>
      <c r="P353" t="str">
        <f>IF(CalcsTable[[#This Row],[State (Label)]]="MD","Maryland",IF(CalcsTable[[#This Row],[State (Label)]]="DC","District of Columbia","Virginia"))</f>
        <v>District of Columbia</v>
      </c>
    </row>
    <row r="354" spans="1:16" x14ac:dyDescent="0.25">
      <c r="A354">
        <f>_xlfn.XLOOKUP(Data[[#This Row],[GEOID10]],CAFB_HungerEstimates!D:D,CAFB_HungerEstimates!D:D,,0)</f>
        <v>24033803801</v>
      </c>
      <c r="B354">
        <f>_xlfn.XLOOKUP(Data[[#This Row],[STATEFP10]],CAFB_HungerEstimates!A:A,CAFB_HungerEstimates!A:A,,0)</f>
        <v>24</v>
      </c>
      <c r="C354">
        <f>_xlfn.XLOOKUP(Data[[#This Row],[F14_FI_RATE]],CAFB_HungerEstimates!AJ:AJ,CAFB_HungerEstimates!AJ:AJ,,0)</f>
        <v>17</v>
      </c>
      <c r="D354">
        <f>_xlfn.XLOOKUP(Data[[#This Row],[F14_DISTRIB]],CAFB_HungerEstimates!AL:AL,CAFB_HungerEstimates!AL:AL,,0)</f>
        <v>39442.97</v>
      </c>
      <c r="E354">
        <f>_xlfn.XLOOKUP(Data[[#This Row],[F14_LB_UNME]],CAFB_HungerEstimates!AK:AK,CAFB_HungerEstimates!AK:AK,,0)</f>
        <v>50235.427122000001</v>
      </c>
      <c r="F354">
        <f t="shared" si="20"/>
        <v>89678.397121999995</v>
      </c>
      <c r="G354" s="6">
        <f t="shared" si="21"/>
        <v>0.43982688435366574</v>
      </c>
      <c r="H354">
        <f>_xlfn.XLOOKUP(Data[[#This Row],[F15_FI_RATE]],CAFB_HungerEstimates!Y:Y,CAFB_HungerEstimates!Y:Y,,0)</f>
        <v>0.13</v>
      </c>
      <c r="I354">
        <f>_xlfn.XLOOKUP(Data[[#This Row],[F15_FI_POP]],CAFB_HungerEstimates!Z:Z,CAFB_HungerEstimates!Z:Z,,0)</f>
        <v>341.12</v>
      </c>
      <c r="J354">
        <f>_xlfn.XLOOKUP(Data[[#This Row],[F15_LB_NEED]],CAFB_HungerEstimates!AA:AA,CAFB_HungerEstimates!AA:AA,,0)</f>
        <v>71635.199999999997</v>
      </c>
      <c r="K354">
        <f>_xlfn.XLOOKUP(Data[[#This Row],[F15_DISTRIB]],CAFB_HungerEstimates!AC:AC,CAFB_HungerEstimates!AC:AC,,0)</f>
        <v>37443.120367000003</v>
      </c>
      <c r="L354">
        <f>_xlfn.XLOOKUP(Data[[#This Row],[F15_LB_UNME]],CAFB_HungerEstimates!AB:AB,CAFB_HungerEstimates!AB:AB,,0)</f>
        <v>34192.079633000001</v>
      </c>
      <c r="M354" s="6">
        <f t="shared" si="22"/>
        <v>0.52269164275384172</v>
      </c>
      <c r="N354" s="8">
        <f t="shared" si="23"/>
        <v>100.23475502169325</v>
      </c>
      <c r="O354" s="2" t="str">
        <f>IFERROR(_xlfn.XLOOKUP(Data[[#This Row],[STATEFP10]],StateMap[Code],StateMap[State],,0),"UNK")</f>
        <v>MD</v>
      </c>
      <c r="P354" t="str">
        <f>IF(CalcsTable[[#This Row],[State (Label)]]="MD","Maryland",IF(CalcsTable[[#This Row],[State (Label)]]="DC","District of Columbia","Virginia"))</f>
        <v>Maryland</v>
      </c>
    </row>
    <row r="355" spans="1:16" x14ac:dyDescent="0.25">
      <c r="A355">
        <f>_xlfn.XLOOKUP(Data[[#This Row],[GEOID10]],CAFB_HungerEstimates!D:D,CAFB_HungerEstimates!D:D,,0)</f>
        <v>51059481103</v>
      </c>
      <c r="B355">
        <f>_xlfn.XLOOKUP(Data[[#This Row],[STATEFP10]],CAFB_HungerEstimates!A:A,CAFB_HungerEstimates!A:A,,0)</f>
        <v>51</v>
      </c>
      <c r="C355">
        <f>_xlfn.XLOOKUP(Data[[#This Row],[F14_FI_RATE]],CAFB_HungerEstimates!AJ:AJ,CAFB_HungerEstimates!AJ:AJ,,0)</f>
        <v>10.199999999999999</v>
      </c>
      <c r="D355">
        <f>_xlfn.XLOOKUP(Data[[#This Row],[F14_DISTRIB]],CAFB_HungerEstimates!AL:AL,CAFB_HungerEstimates!AL:AL,,0)</f>
        <v>12434.14</v>
      </c>
      <c r="E355">
        <f>_xlfn.XLOOKUP(Data[[#This Row],[F14_LB_UNME]],CAFB_HungerEstimates!AK:AK,CAFB_HungerEstimates!AK:AK,,0)</f>
        <v>60265.344230000002</v>
      </c>
      <c r="F355">
        <f t="shared" si="20"/>
        <v>72699.484230000002</v>
      </c>
      <c r="G355" s="6">
        <f t="shared" si="21"/>
        <v>0.17103477599183511</v>
      </c>
      <c r="H355">
        <f>_xlfn.XLOOKUP(Data[[#This Row],[F15_FI_RATE]],CAFB_HungerEstimates!Y:Y,CAFB_HungerEstimates!Y:Y,,0)</f>
        <v>0.1</v>
      </c>
      <c r="I355">
        <f>_xlfn.XLOOKUP(Data[[#This Row],[F15_FI_POP]],CAFB_HungerEstimates!Z:Z,CAFB_HungerEstimates!Z:Z,,0)</f>
        <v>359.7</v>
      </c>
      <c r="J355">
        <f>_xlfn.XLOOKUP(Data[[#This Row],[F15_LB_NEED]],CAFB_HungerEstimates!AA:AA,CAFB_HungerEstimates!AA:AA,,0)</f>
        <v>75537</v>
      </c>
      <c r="K355">
        <f>_xlfn.XLOOKUP(Data[[#This Row],[F15_DISTRIB]],CAFB_HungerEstimates!AC:AC,CAFB_HungerEstimates!AC:AC,,0)</f>
        <v>23744.64573</v>
      </c>
      <c r="L355">
        <f>_xlfn.XLOOKUP(Data[[#This Row],[F15_LB_UNME]],CAFB_HungerEstimates!AB:AB,CAFB_HungerEstimates!AB:AB,,0)</f>
        <v>51792.354270000003</v>
      </c>
      <c r="M355" s="6">
        <f t="shared" si="22"/>
        <v>0.31434456928392707</v>
      </c>
      <c r="N355" s="8">
        <f t="shared" si="23"/>
        <v>143.98764045037532</v>
      </c>
      <c r="O355" s="2" t="str">
        <f>IFERROR(_xlfn.XLOOKUP(Data[[#This Row],[STATEFP10]],StateMap[Code],StateMap[State],,0),"UNK")</f>
        <v>VA</v>
      </c>
      <c r="P355" t="str">
        <f>IF(CalcsTable[[#This Row],[State (Label)]]="MD","Maryland",IF(CalcsTable[[#This Row],[State (Label)]]="DC","District of Columbia","Virginia"))</f>
        <v>Virginia</v>
      </c>
    </row>
    <row r="356" spans="1:16" x14ac:dyDescent="0.25">
      <c r="A356">
        <f>_xlfn.XLOOKUP(Data[[#This Row],[GEOID10]],CAFB_HungerEstimates!D:D,CAFB_HungerEstimates!D:D,,0)</f>
        <v>51059482301</v>
      </c>
      <c r="B356">
        <f>_xlfn.XLOOKUP(Data[[#This Row],[STATEFP10]],CAFB_HungerEstimates!A:A,CAFB_HungerEstimates!A:A,,0)</f>
        <v>51</v>
      </c>
      <c r="C356">
        <f>_xlfn.XLOOKUP(Data[[#This Row],[F14_FI_RATE]],CAFB_HungerEstimates!AJ:AJ,CAFB_HungerEstimates!AJ:AJ,,0)</f>
        <v>5.6</v>
      </c>
      <c r="D356">
        <f>_xlfn.XLOOKUP(Data[[#This Row],[F14_DISTRIB]],CAFB_HungerEstimates!AL:AL,CAFB_HungerEstimates!AL:AL,,0)</f>
        <v>9304.09</v>
      </c>
      <c r="E356">
        <f>_xlfn.XLOOKUP(Data[[#This Row],[F14_LB_UNME]],CAFB_HungerEstimates!AK:AK,CAFB_HungerEstimates!AK:AK,,0)</f>
        <v>46273.671171000002</v>
      </c>
      <c r="F356">
        <f t="shared" si="20"/>
        <v>55577.761171000006</v>
      </c>
      <c r="G356" s="6">
        <f t="shared" si="21"/>
        <v>0.16740670735860433</v>
      </c>
      <c r="H356">
        <f>_xlfn.XLOOKUP(Data[[#This Row],[F15_FI_RATE]],CAFB_HungerEstimates!Y:Y,CAFB_HungerEstimates!Y:Y,,0)</f>
        <v>5.2999999999999999E-2</v>
      </c>
      <c r="I356">
        <f>_xlfn.XLOOKUP(Data[[#This Row],[F15_FI_POP]],CAFB_HungerEstimates!Z:Z,CAFB_HungerEstimates!Z:Z,,0)</f>
        <v>258.04979200000002</v>
      </c>
      <c r="J356">
        <f>_xlfn.XLOOKUP(Data[[#This Row],[F15_LB_NEED]],CAFB_HungerEstimates!AA:AA,CAFB_HungerEstimates!AA:AA,,0)</f>
        <v>54190.456319999998</v>
      </c>
      <c r="K356">
        <f>_xlfn.XLOOKUP(Data[[#This Row],[F15_DISTRIB]],CAFB_HungerEstimates!AC:AC,CAFB_HungerEstimates!AC:AC,,0)</f>
        <v>13764.953667</v>
      </c>
      <c r="L356">
        <f>_xlfn.XLOOKUP(Data[[#This Row],[F15_LB_UNME]],CAFB_HungerEstimates!AB:AB,CAFB_HungerEstimates!AB:AB,,0)</f>
        <v>40425.502653000003</v>
      </c>
      <c r="M356" s="6">
        <f t="shared" si="22"/>
        <v>0.25401066168767039</v>
      </c>
      <c r="N356" s="8">
        <f t="shared" si="23"/>
        <v>156.65776104558921</v>
      </c>
      <c r="O356" s="2" t="str">
        <f>IFERROR(_xlfn.XLOOKUP(Data[[#This Row],[STATEFP10]],StateMap[Code],StateMap[State],,0),"UNK")</f>
        <v>VA</v>
      </c>
      <c r="P356" t="str">
        <f>IF(CalcsTable[[#This Row],[State (Label)]]="MD","Maryland",IF(CalcsTable[[#This Row],[State (Label)]]="DC","District of Columbia","Virginia"))</f>
        <v>Virginia</v>
      </c>
    </row>
    <row r="357" spans="1:16" x14ac:dyDescent="0.25">
      <c r="A357">
        <f>_xlfn.XLOOKUP(Data[[#This Row],[GEOID10]],CAFB_HungerEstimates!D:D,CAFB_HungerEstimates!D:D,,0)</f>
        <v>11001009501</v>
      </c>
      <c r="B357">
        <f>_xlfn.XLOOKUP(Data[[#This Row],[STATEFP10]],CAFB_HungerEstimates!A:A,CAFB_HungerEstimates!A:A,,0)</f>
        <v>11</v>
      </c>
      <c r="C357">
        <f>_xlfn.XLOOKUP(Data[[#This Row],[F14_FI_RATE]],CAFB_HungerEstimates!AJ:AJ,CAFB_HungerEstimates!AJ:AJ,,0)</f>
        <v>19.5</v>
      </c>
      <c r="D357">
        <f>_xlfn.XLOOKUP(Data[[#This Row],[F14_DISTRIB]],CAFB_HungerEstimates!AL:AL,CAFB_HungerEstimates!AL:AL,,0)</f>
        <v>141935.19</v>
      </c>
      <c r="E357">
        <f>_xlfn.XLOOKUP(Data[[#This Row],[F14_LB_UNME]],CAFB_HungerEstimates!AK:AK,CAFB_HungerEstimates!AK:AK,,0)</f>
        <v>121209.514221</v>
      </c>
      <c r="F357">
        <f t="shared" si="20"/>
        <v>263144.70422100002</v>
      </c>
      <c r="G357" s="6">
        <f t="shared" si="21"/>
        <v>0.53938075789964157</v>
      </c>
      <c r="H357">
        <f>_xlfn.XLOOKUP(Data[[#This Row],[F15_FI_RATE]],CAFB_HungerEstimates!Y:Y,CAFB_HungerEstimates!Y:Y,,0)</f>
        <v>0.16800000000000001</v>
      </c>
      <c r="I357">
        <f>_xlfn.XLOOKUP(Data[[#This Row],[F15_FI_POP]],CAFB_HungerEstimates!Z:Z,CAFB_HungerEstimates!Z:Z,,0)</f>
        <v>1177.008</v>
      </c>
      <c r="J357">
        <f>_xlfn.XLOOKUP(Data[[#This Row],[F15_LB_NEED]],CAFB_HungerEstimates!AA:AA,CAFB_HungerEstimates!AA:AA,,0)</f>
        <v>247171.68</v>
      </c>
      <c r="K357">
        <f>_xlfn.XLOOKUP(Data[[#This Row],[F15_DISTRIB]],CAFB_HungerEstimates!AC:AC,CAFB_HungerEstimates!AC:AC,,0)</f>
        <v>125634.000632</v>
      </c>
      <c r="L357">
        <f>_xlfn.XLOOKUP(Data[[#This Row],[F15_LB_UNME]],CAFB_HungerEstimates!AB:AB,CAFB_HungerEstimates!AB:AB,,0)</f>
        <v>121537.679368</v>
      </c>
      <c r="M357" s="6">
        <f t="shared" si="22"/>
        <v>0.50828638876427912</v>
      </c>
      <c r="N357" s="8">
        <f t="shared" si="23"/>
        <v>103.25985835950138</v>
      </c>
      <c r="O357" s="2" t="str">
        <f>IFERROR(_xlfn.XLOOKUP(Data[[#This Row],[STATEFP10]],StateMap[Code],StateMap[State],,0),"UNK")</f>
        <v>DC</v>
      </c>
      <c r="P357" t="str">
        <f>IF(CalcsTable[[#This Row],[State (Label)]]="MD","Maryland",IF(CalcsTable[[#This Row],[State (Label)]]="DC","District of Columbia","Virginia"))</f>
        <v>District of Columbia</v>
      </c>
    </row>
    <row r="358" spans="1:16" x14ac:dyDescent="0.25">
      <c r="A358">
        <f>_xlfn.XLOOKUP(Data[[#This Row],[GEOID10]],CAFB_HungerEstimates!D:D,CAFB_HungerEstimates!D:D,,0)</f>
        <v>11001009509</v>
      </c>
      <c r="B358">
        <f>_xlfn.XLOOKUP(Data[[#This Row],[STATEFP10]],CAFB_HungerEstimates!A:A,CAFB_HungerEstimates!A:A,,0)</f>
        <v>11</v>
      </c>
      <c r="C358">
        <f>_xlfn.XLOOKUP(Data[[#This Row],[F14_FI_RATE]],CAFB_HungerEstimates!AJ:AJ,CAFB_HungerEstimates!AJ:AJ,,0)</f>
        <v>12.4</v>
      </c>
      <c r="D358">
        <f>_xlfn.XLOOKUP(Data[[#This Row],[F14_DISTRIB]],CAFB_HungerEstimates!AL:AL,CAFB_HungerEstimates!AL:AL,,0)</f>
        <v>39378.78</v>
      </c>
      <c r="E358">
        <f>_xlfn.XLOOKUP(Data[[#This Row],[F14_LB_UNME]],CAFB_HungerEstimates!AK:AK,CAFB_HungerEstimates!AK:AK,,0)</f>
        <v>40225.500133000001</v>
      </c>
      <c r="F358">
        <f t="shared" si="20"/>
        <v>79604.280132999993</v>
      </c>
      <c r="G358" s="6">
        <f t="shared" si="21"/>
        <v>0.49468169216790026</v>
      </c>
      <c r="H358">
        <f>_xlfn.XLOOKUP(Data[[#This Row],[F15_FI_RATE]],CAFB_HungerEstimates!Y:Y,CAFB_HungerEstimates!Y:Y,,0)</f>
        <v>0.187</v>
      </c>
      <c r="I358">
        <f>_xlfn.XLOOKUP(Data[[#This Row],[F15_FI_POP]],CAFB_HungerEstimates!Z:Z,CAFB_HungerEstimates!Z:Z,,0)</f>
        <v>615.79100000000005</v>
      </c>
      <c r="J358">
        <f>_xlfn.XLOOKUP(Data[[#This Row],[F15_LB_NEED]],CAFB_HungerEstimates!AA:AA,CAFB_HungerEstimates!AA:AA,,0)</f>
        <v>129316.11</v>
      </c>
      <c r="K358">
        <f>_xlfn.XLOOKUP(Data[[#This Row],[F15_DISTRIB]],CAFB_HungerEstimates!AC:AC,CAFB_HungerEstimates!AC:AC,,0)</f>
        <v>79890.752055999998</v>
      </c>
      <c r="L358">
        <f>_xlfn.XLOOKUP(Data[[#This Row],[F15_LB_UNME]],CAFB_HungerEstimates!AB:AB,CAFB_HungerEstimates!AB:AB,,0)</f>
        <v>49425.357944000003</v>
      </c>
      <c r="M358" s="6">
        <f t="shared" si="22"/>
        <v>0.61779427215990335</v>
      </c>
      <c r="N358" s="8">
        <f t="shared" si="23"/>
        <v>80.263202846420299</v>
      </c>
      <c r="O358" s="2" t="str">
        <f>IFERROR(_xlfn.XLOOKUP(Data[[#This Row],[STATEFP10]],StateMap[Code],StateMap[State],,0),"UNK")</f>
        <v>DC</v>
      </c>
      <c r="P358" t="str">
        <f>IF(CalcsTable[[#This Row],[State (Label)]]="MD","Maryland",IF(CalcsTable[[#This Row],[State (Label)]]="DC","District of Columbia","Virginia"))</f>
        <v>District of Columbia</v>
      </c>
    </row>
    <row r="359" spans="1:16" x14ac:dyDescent="0.25">
      <c r="A359">
        <f>_xlfn.XLOOKUP(Data[[#This Row],[GEOID10]],CAFB_HungerEstimates!D:D,CAFB_HungerEstimates!D:D,,0)</f>
        <v>11001002202</v>
      </c>
      <c r="B359">
        <f>_xlfn.XLOOKUP(Data[[#This Row],[STATEFP10]],CAFB_HungerEstimates!A:A,CAFB_HungerEstimates!A:A,,0)</f>
        <v>11</v>
      </c>
      <c r="C359">
        <f>_xlfn.XLOOKUP(Data[[#This Row],[F14_FI_RATE]],CAFB_HungerEstimates!AJ:AJ,CAFB_HungerEstimates!AJ:AJ,,0)</f>
        <v>20.5</v>
      </c>
      <c r="D359">
        <f>_xlfn.XLOOKUP(Data[[#This Row],[F14_DISTRIB]],CAFB_HungerEstimates!AL:AL,CAFB_HungerEstimates!AL:AL,,0)</f>
        <v>82735.64</v>
      </c>
      <c r="E359">
        <f>_xlfn.XLOOKUP(Data[[#This Row],[F14_LB_UNME]],CAFB_HungerEstimates!AK:AK,CAFB_HungerEstimates!AK:AK,,0)</f>
        <v>67594.955946999995</v>
      </c>
      <c r="F359">
        <f t="shared" si="20"/>
        <v>150330.59594699999</v>
      </c>
      <c r="G359" s="6">
        <f t="shared" si="21"/>
        <v>0.55035795926179243</v>
      </c>
      <c r="H359">
        <f>_xlfn.XLOOKUP(Data[[#This Row],[F15_FI_RATE]],CAFB_HungerEstimates!Y:Y,CAFB_HungerEstimates!Y:Y,,0)</f>
        <v>0.22</v>
      </c>
      <c r="I359">
        <f>_xlfn.XLOOKUP(Data[[#This Row],[F15_FI_POP]],CAFB_HungerEstimates!Z:Z,CAFB_HungerEstimates!Z:Z,,0)</f>
        <v>790.9</v>
      </c>
      <c r="J359">
        <f>_xlfn.XLOOKUP(Data[[#This Row],[F15_LB_NEED]],CAFB_HungerEstimates!AA:AA,CAFB_HungerEstimates!AA:AA,,0)</f>
        <v>166089</v>
      </c>
      <c r="K359">
        <f>_xlfn.XLOOKUP(Data[[#This Row],[F15_DISTRIB]],CAFB_HungerEstimates!AC:AC,CAFB_HungerEstimates!AC:AC,,0)</f>
        <v>87603.560490000003</v>
      </c>
      <c r="L359">
        <f>_xlfn.XLOOKUP(Data[[#This Row],[F15_LB_UNME]],CAFB_HungerEstimates!AB:AB,CAFB_HungerEstimates!AB:AB,,0)</f>
        <v>78485.439509999997</v>
      </c>
      <c r="M359" s="6">
        <f t="shared" si="22"/>
        <v>0.52744950291711068</v>
      </c>
      <c r="N359" s="8">
        <f t="shared" si="23"/>
        <v>99.235604387406752</v>
      </c>
      <c r="O359" s="2" t="str">
        <f>IFERROR(_xlfn.XLOOKUP(Data[[#This Row],[STATEFP10]],StateMap[Code],StateMap[State],,0),"UNK")</f>
        <v>DC</v>
      </c>
      <c r="P359" t="str">
        <f>IF(CalcsTable[[#This Row],[State (Label)]]="MD","Maryland",IF(CalcsTable[[#This Row],[State (Label)]]="DC","District of Columbia","Virginia"))</f>
        <v>District of Columbia</v>
      </c>
    </row>
    <row r="360" spans="1:16" x14ac:dyDescent="0.25">
      <c r="A360">
        <f>_xlfn.XLOOKUP(Data[[#This Row],[GEOID10]],CAFB_HungerEstimates!D:D,CAFB_HungerEstimates!D:D,,0)</f>
        <v>51059481102</v>
      </c>
      <c r="B360">
        <f>_xlfn.XLOOKUP(Data[[#This Row],[STATEFP10]],CAFB_HungerEstimates!A:A,CAFB_HungerEstimates!A:A,,0)</f>
        <v>51</v>
      </c>
      <c r="C360">
        <f>_xlfn.XLOOKUP(Data[[#This Row],[F14_FI_RATE]],CAFB_HungerEstimates!AJ:AJ,CAFB_HungerEstimates!AJ:AJ,,0)</f>
        <v>11.3</v>
      </c>
      <c r="D360">
        <f>_xlfn.XLOOKUP(Data[[#This Row],[F14_DISTRIB]],CAFB_HungerEstimates!AL:AL,CAFB_HungerEstimates!AL:AL,,0)</f>
        <v>12492.13</v>
      </c>
      <c r="E360">
        <f>_xlfn.XLOOKUP(Data[[#This Row],[F14_LB_UNME]],CAFB_HungerEstimates!AK:AK,CAFB_HungerEstimates!AK:AK,,0)</f>
        <v>56158.762410000003</v>
      </c>
      <c r="F360">
        <f t="shared" si="20"/>
        <v>68650.89241</v>
      </c>
      <c r="G360" s="6">
        <f t="shared" si="21"/>
        <v>0.18196602493371725</v>
      </c>
      <c r="H360">
        <f>_xlfn.XLOOKUP(Data[[#This Row],[F15_FI_RATE]],CAFB_HungerEstimates!Y:Y,CAFB_HungerEstimates!Y:Y,,0)</f>
        <v>0.11899999999999999</v>
      </c>
      <c r="I360">
        <f>_xlfn.XLOOKUP(Data[[#This Row],[F15_FI_POP]],CAFB_HungerEstimates!Z:Z,CAFB_HungerEstimates!Z:Z,,0)</f>
        <v>394.24700000000001</v>
      </c>
      <c r="J360">
        <f>_xlfn.XLOOKUP(Data[[#This Row],[F15_LB_NEED]],CAFB_HungerEstimates!AA:AA,CAFB_HungerEstimates!AA:AA,,0)</f>
        <v>82791.87</v>
      </c>
      <c r="K360">
        <f>_xlfn.XLOOKUP(Data[[#This Row],[F15_DISTRIB]],CAFB_HungerEstimates!AC:AC,CAFB_HungerEstimates!AC:AC,,0)</f>
        <v>31885.960105999999</v>
      </c>
      <c r="L360">
        <f>_xlfn.XLOOKUP(Data[[#This Row],[F15_LB_UNME]],CAFB_HungerEstimates!AB:AB,CAFB_HungerEstimates!AB:AB,,0)</f>
        <v>50905.909893999997</v>
      </c>
      <c r="M360" s="6">
        <f t="shared" si="22"/>
        <v>0.385133952234682</v>
      </c>
      <c r="N360" s="8">
        <f t="shared" si="23"/>
        <v>129.12187003071676</v>
      </c>
      <c r="O360" s="2" t="str">
        <f>IFERROR(_xlfn.XLOOKUP(Data[[#This Row],[STATEFP10]],StateMap[Code],StateMap[State],,0),"UNK")</f>
        <v>VA</v>
      </c>
      <c r="P360" t="str">
        <f>IF(CalcsTable[[#This Row],[State (Label)]]="MD","Maryland",IF(CalcsTable[[#This Row],[State (Label)]]="DC","District of Columbia","Virginia"))</f>
        <v>Virginia</v>
      </c>
    </row>
    <row r="361" spans="1:16" x14ac:dyDescent="0.25">
      <c r="A361">
        <f>_xlfn.XLOOKUP(Data[[#This Row],[GEOID10]],CAFB_HungerEstimates!D:D,CAFB_HungerEstimates!D:D,,0)</f>
        <v>11001002201</v>
      </c>
      <c r="B361">
        <f>_xlfn.XLOOKUP(Data[[#This Row],[STATEFP10]],CAFB_HungerEstimates!A:A,CAFB_HungerEstimates!A:A,,0)</f>
        <v>11</v>
      </c>
      <c r="C361">
        <f>_xlfn.XLOOKUP(Data[[#This Row],[F14_FI_RATE]],CAFB_HungerEstimates!AJ:AJ,CAFB_HungerEstimates!AJ:AJ,,0)</f>
        <v>15.8</v>
      </c>
      <c r="D361">
        <f>_xlfn.XLOOKUP(Data[[#This Row],[F14_DISTRIB]],CAFB_HungerEstimates!AL:AL,CAFB_HungerEstimates!AL:AL,,0)</f>
        <v>58173.22</v>
      </c>
      <c r="E361">
        <f>_xlfn.XLOOKUP(Data[[#This Row],[F14_LB_UNME]],CAFB_HungerEstimates!AK:AK,CAFB_HungerEstimates!AK:AK,,0)</f>
        <v>63431.481514999999</v>
      </c>
      <c r="F361">
        <f t="shared" si="20"/>
        <v>121604.70151499999</v>
      </c>
      <c r="G361" s="6">
        <f t="shared" si="21"/>
        <v>0.47837969482474579</v>
      </c>
      <c r="H361">
        <f>_xlfn.XLOOKUP(Data[[#This Row],[F15_FI_RATE]],CAFB_HungerEstimates!Y:Y,CAFB_HungerEstimates!Y:Y,,0)</f>
        <v>0.159</v>
      </c>
      <c r="I361">
        <f>_xlfn.XLOOKUP(Data[[#This Row],[F15_FI_POP]],CAFB_HungerEstimates!Z:Z,CAFB_HungerEstimates!Z:Z,,0)</f>
        <v>583.21199999999999</v>
      </c>
      <c r="J361">
        <f>_xlfn.XLOOKUP(Data[[#This Row],[F15_LB_NEED]],CAFB_HungerEstimates!AA:AA,CAFB_HungerEstimates!AA:AA,,0)</f>
        <v>122474.52</v>
      </c>
      <c r="K361">
        <f>_xlfn.XLOOKUP(Data[[#This Row],[F15_DISTRIB]],CAFB_HungerEstimates!AC:AC,CAFB_HungerEstimates!AC:AC,,0)</f>
        <v>61296.664709999997</v>
      </c>
      <c r="L361">
        <f>_xlfn.XLOOKUP(Data[[#This Row],[F15_LB_UNME]],CAFB_HungerEstimates!AB:AB,CAFB_HungerEstimates!AB:AB,,0)</f>
        <v>61177.85529</v>
      </c>
      <c r="M361" s="6">
        <f t="shared" si="22"/>
        <v>0.50048503729592075</v>
      </c>
      <c r="N361" s="8">
        <f t="shared" si="23"/>
        <v>104.89814216785663</v>
      </c>
      <c r="O361" s="2" t="str">
        <f>IFERROR(_xlfn.XLOOKUP(Data[[#This Row],[STATEFP10]],StateMap[Code],StateMap[State],,0),"UNK")</f>
        <v>DC</v>
      </c>
      <c r="P361" t="str">
        <f>IF(CalcsTable[[#This Row],[State (Label)]]="MD","Maryland",IF(CalcsTable[[#This Row],[State (Label)]]="DC","District of Columbia","Virginia"))</f>
        <v>District of Columbia</v>
      </c>
    </row>
    <row r="362" spans="1:16" x14ac:dyDescent="0.25">
      <c r="A362">
        <f>_xlfn.XLOOKUP(Data[[#This Row],[GEOID10]],CAFB_HungerEstimates!D:D,CAFB_HungerEstimates!D:D,,0)</f>
        <v>24033800518</v>
      </c>
      <c r="B362">
        <f>_xlfn.XLOOKUP(Data[[#This Row],[STATEFP10]],CAFB_HungerEstimates!A:A,CAFB_HungerEstimates!A:A,,0)</f>
        <v>24</v>
      </c>
      <c r="C362">
        <f>_xlfn.XLOOKUP(Data[[#This Row],[F14_FI_RATE]],CAFB_HungerEstimates!AJ:AJ,CAFB_HungerEstimates!AJ:AJ,,0)</f>
        <v>12.1</v>
      </c>
      <c r="D362">
        <f>_xlfn.XLOOKUP(Data[[#This Row],[F14_DISTRIB]],CAFB_HungerEstimates!AL:AL,CAFB_HungerEstimates!AL:AL,,0)</f>
        <v>10982.53</v>
      </c>
      <c r="E362">
        <f>_xlfn.XLOOKUP(Data[[#This Row],[F14_LB_UNME]],CAFB_HungerEstimates!AK:AK,CAFB_HungerEstimates!AK:AK,,0)</f>
        <v>69135.204712999999</v>
      </c>
      <c r="F362">
        <f t="shared" si="20"/>
        <v>80117.734712999998</v>
      </c>
      <c r="G362" s="6">
        <f t="shared" si="21"/>
        <v>0.13707988673596339</v>
      </c>
      <c r="H362">
        <f>_xlfn.XLOOKUP(Data[[#This Row],[F15_FI_RATE]],CAFB_HungerEstimates!Y:Y,CAFB_HungerEstimates!Y:Y,,0)</f>
        <v>9.8000000000000004E-2</v>
      </c>
      <c r="I362">
        <f>_xlfn.XLOOKUP(Data[[#This Row],[F15_FI_POP]],CAFB_HungerEstimates!Z:Z,CAFB_HungerEstimates!Z:Z,,0)</f>
        <v>317.71600000000001</v>
      </c>
      <c r="J362">
        <f>_xlfn.XLOOKUP(Data[[#This Row],[F15_LB_NEED]],CAFB_HungerEstimates!AA:AA,CAFB_HungerEstimates!AA:AA,,0)</f>
        <v>66720.36</v>
      </c>
      <c r="K362">
        <f>_xlfn.XLOOKUP(Data[[#This Row],[F15_DISTRIB]],CAFB_HungerEstimates!AC:AC,CAFB_HungerEstimates!AC:AC,,0)</f>
        <v>14624.155912</v>
      </c>
      <c r="L362">
        <f>_xlfn.XLOOKUP(Data[[#This Row],[F15_LB_UNME]],CAFB_HungerEstimates!AB:AB,CAFB_HungerEstimates!AB:AB,,0)</f>
        <v>52096.204087999999</v>
      </c>
      <c r="M362" s="6">
        <f t="shared" si="22"/>
        <v>0.21918580643150007</v>
      </c>
      <c r="N362" s="8">
        <f t="shared" si="23"/>
        <v>163.97098064938498</v>
      </c>
      <c r="O362" s="2" t="str">
        <f>IFERROR(_xlfn.XLOOKUP(Data[[#This Row],[STATEFP10]],StateMap[Code],StateMap[State],,0),"UNK")</f>
        <v>MD</v>
      </c>
      <c r="P362" t="str">
        <f>IF(CalcsTable[[#This Row],[State (Label)]]="MD","Maryland",IF(CalcsTable[[#This Row],[State (Label)]]="DC","District of Columbia","Virginia"))</f>
        <v>Maryland</v>
      </c>
    </row>
    <row r="363" spans="1:16" x14ac:dyDescent="0.25">
      <c r="A363">
        <f>_xlfn.XLOOKUP(Data[[#This Row],[GEOID10]],CAFB_HungerEstimates!D:D,CAFB_HungerEstimates!D:D,,0)</f>
        <v>11001000901</v>
      </c>
      <c r="B363">
        <f>_xlfn.XLOOKUP(Data[[#This Row],[STATEFP10]],CAFB_HungerEstimates!A:A,CAFB_HungerEstimates!A:A,,0)</f>
        <v>11</v>
      </c>
      <c r="C363">
        <f>_xlfn.XLOOKUP(Data[[#This Row],[F14_FI_RATE]],CAFB_HungerEstimates!AJ:AJ,CAFB_HungerEstimates!AJ:AJ,,0)</f>
        <v>1.1000000000000001</v>
      </c>
      <c r="D363">
        <f>_xlfn.XLOOKUP(Data[[#This Row],[F14_DISTRIB]],CAFB_HungerEstimates!AL:AL,CAFB_HungerEstimates!AL:AL,,0)</f>
        <v>4522.42</v>
      </c>
      <c r="E363">
        <f>_xlfn.XLOOKUP(Data[[#This Row],[F14_LB_UNME]],CAFB_HungerEstimates!AK:AK,CAFB_HungerEstimates!AK:AK,,0)</f>
        <v>12791.026526</v>
      </c>
      <c r="F363">
        <f t="shared" si="20"/>
        <v>17313.446526</v>
      </c>
      <c r="G363" s="6">
        <f t="shared" si="21"/>
        <v>0.26120853483496648</v>
      </c>
      <c r="H363">
        <f>_xlfn.XLOOKUP(Data[[#This Row],[F15_FI_RATE]],CAFB_HungerEstimates!Y:Y,CAFB_HungerEstimates!Y:Y,,0)</f>
        <v>1.6E-2</v>
      </c>
      <c r="I363">
        <f>_xlfn.XLOOKUP(Data[[#This Row],[F15_FI_POP]],CAFB_HungerEstimates!Z:Z,CAFB_HungerEstimates!Z:Z,,0)</f>
        <v>120.96</v>
      </c>
      <c r="J363">
        <f>_xlfn.XLOOKUP(Data[[#This Row],[F15_LB_NEED]],CAFB_HungerEstimates!AA:AA,CAFB_HungerEstimates!AA:AA,,0)</f>
        <v>25401.599999999999</v>
      </c>
      <c r="K363">
        <f>_xlfn.XLOOKUP(Data[[#This Row],[F15_DISTRIB]],CAFB_HungerEstimates!AC:AC,CAFB_HungerEstimates!AC:AC,,0)</f>
        <v>5041.1367520000003</v>
      </c>
      <c r="L363">
        <f>_xlfn.XLOOKUP(Data[[#This Row],[F15_LB_UNME]],CAFB_HungerEstimates!AB:AB,CAFB_HungerEstimates!AB:AB,,0)</f>
        <v>20360.463248</v>
      </c>
      <c r="M363" s="6">
        <f t="shared" si="22"/>
        <v>0.19845744960947345</v>
      </c>
      <c r="N363" s="8">
        <f t="shared" si="23"/>
        <v>168.32393558201059</v>
      </c>
      <c r="O363" s="2" t="str">
        <f>IFERROR(_xlfn.XLOOKUP(Data[[#This Row],[STATEFP10]],StateMap[Code],StateMap[State],,0),"UNK")</f>
        <v>DC</v>
      </c>
      <c r="P363" t="str">
        <f>IF(CalcsTable[[#This Row],[State (Label)]]="MD","Maryland",IF(CalcsTable[[#This Row],[State (Label)]]="DC","District of Columbia","Virginia"))</f>
        <v>District of Columbia</v>
      </c>
    </row>
    <row r="364" spans="1:16" x14ac:dyDescent="0.25">
      <c r="A364">
        <f>_xlfn.XLOOKUP(Data[[#This Row],[GEOID10]],CAFB_HungerEstimates!D:D,CAFB_HungerEstimates!D:D,,0)</f>
        <v>24033804600</v>
      </c>
      <c r="B364">
        <f>_xlfn.XLOOKUP(Data[[#This Row],[STATEFP10]],CAFB_HungerEstimates!A:A,CAFB_HungerEstimates!A:A,,0)</f>
        <v>24</v>
      </c>
      <c r="C364">
        <f>_xlfn.XLOOKUP(Data[[#This Row],[F14_FI_RATE]],CAFB_HungerEstimates!AJ:AJ,CAFB_HungerEstimates!AJ:AJ,,0)</f>
        <v>13.1</v>
      </c>
      <c r="D364">
        <f>_xlfn.XLOOKUP(Data[[#This Row],[F14_DISTRIB]],CAFB_HungerEstimates!AL:AL,CAFB_HungerEstimates!AL:AL,,0)</f>
        <v>53945.1</v>
      </c>
      <c r="E364">
        <f>_xlfn.XLOOKUP(Data[[#This Row],[F14_LB_UNME]],CAFB_HungerEstimates!AK:AK,CAFB_HungerEstimates!AK:AK,,0)</f>
        <v>27346.950155999999</v>
      </c>
      <c r="F364">
        <f t="shared" si="20"/>
        <v>81292.050155999998</v>
      </c>
      <c r="G364" s="6">
        <f t="shared" si="21"/>
        <v>0.6635962544489773</v>
      </c>
      <c r="H364">
        <f>_xlfn.XLOOKUP(Data[[#This Row],[F15_FI_RATE]],CAFB_HungerEstimates!Y:Y,CAFB_HungerEstimates!Y:Y,,0)</f>
        <v>9.7000000000000003E-2</v>
      </c>
      <c r="I364">
        <f>_xlfn.XLOOKUP(Data[[#This Row],[F15_FI_POP]],CAFB_HungerEstimates!Z:Z,CAFB_HungerEstimates!Z:Z,,0)</f>
        <v>281.20299999999997</v>
      </c>
      <c r="J364">
        <f>_xlfn.XLOOKUP(Data[[#This Row],[F15_LB_NEED]],CAFB_HungerEstimates!AA:AA,CAFB_HungerEstimates!AA:AA,,0)</f>
        <v>59052.63</v>
      </c>
      <c r="K364">
        <f>_xlfn.XLOOKUP(Data[[#This Row],[F15_DISTRIB]],CAFB_HungerEstimates!AC:AC,CAFB_HungerEstimates!AC:AC,,0)</f>
        <v>42931.586105000002</v>
      </c>
      <c r="L364">
        <f>_xlfn.XLOOKUP(Data[[#This Row],[F15_LB_UNME]],CAFB_HungerEstimates!AB:AB,CAFB_HungerEstimates!AB:AB,,0)</f>
        <v>16121.043895000001</v>
      </c>
      <c r="M364" s="6">
        <f t="shared" si="22"/>
        <v>0.7270054882398973</v>
      </c>
      <c r="N364" s="8">
        <f t="shared" si="23"/>
        <v>57.3288474696216</v>
      </c>
      <c r="O364" s="2" t="str">
        <f>IFERROR(_xlfn.XLOOKUP(Data[[#This Row],[STATEFP10]],StateMap[Code],StateMap[State],,0),"UNK")</f>
        <v>MD</v>
      </c>
      <c r="P364" t="str">
        <f>IF(CalcsTable[[#This Row],[State (Label)]]="MD","Maryland",IF(CalcsTable[[#This Row],[State (Label)]]="DC","District of Columbia","Virginia"))</f>
        <v>Maryland</v>
      </c>
    </row>
    <row r="365" spans="1:16" x14ac:dyDescent="0.25">
      <c r="A365">
        <f>_xlfn.XLOOKUP(Data[[#This Row],[GEOID10]],CAFB_HungerEstimates!D:D,CAFB_HungerEstimates!D:D,,0)</f>
        <v>24033804801</v>
      </c>
      <c r="B365">
        <f>_xlfn.XLOOKUP(Data[[#This Row],[STATEFP10]],CAFB_HungerEstimates!A:A,CAFB_HungerEstimates!A:A,,0)</f>
        <v>24</v>
      </c>
      <c r="C365">
        <f>_xlfn.XLOOKUP(Data[[#This Row],[F14_FI_RATE]],CAFB_HungerEstimates!AJ:AJ,CAFB_HungerEstimates!AJ:AJ,,0)</f>
        <v>27.6</v>
      </c>
      <c r="D365">
        <f>_xlfn.XLOOKUP(Data[[#This Row],[F14_DISTRIB]],CAFB_HungerEstimates!AL:AL,CAFB_HungerEstimates!AL:AL,,0)</f>
        <v>84874.39</v>
      </c>
      <c r="E365">
        <f>_xlfn.XLOOKUP(Data[[#This Row],[F14_LB_UNME]],CAFB_HungerEstimates!AK:AK,CAFB_HungerEstimates!AK:AK,,0)</f>
        <v>44492.333433</v>
      </c>
      <c r="F365">
        <f t="shared" si="20"/>
        <v>129366.72343300001</v>
      </c>
      <c r="G365" s="6">
        <f t="shared" si="21"/>
        <v>0.65607590381584546</v>
      </c>
      <c r="H365">
        <f>_xlfn.XLOOKUP(Data[[#This Row],[F15_FI_RATE]],CAFB_HungerEstimates!Y:Y,CAFB_HungerEstimates!Y:Y,,0)</f>
        <v>0.29499999999999998</v>
      </c>
      <c r="I365">
        <f>_xlfn.XLOOKUP(Data[[#This Row],[F15_FI_POP]],CAFB_HungerEstimates!Z:Z,CAFB_HungerEstimates!Z:Z,,0)</f>
        <v>697.67499999999995</v>
      </c>
      <c r="J365">
        <f>_xlfn.XLOOKUP(Data[[#This Row],[F15_LB_NEED]],CAFB_HungerEstimates!AA:AA,CAFB_HungerEstimates!AA:AA,,0)</f>
        <v>146511.75</v>
      </c>
      <c r="K365">
        <f>_xlfn.XLOOKUP(Data[[#This Row],[F15_DISTRIB]],CAFB_HungerEstimates!AC:AC,CAFB_HungerEstimates!AC:AC,,0)</f>
        <v>98989.011436000001</v>
      </c>
      <c r="L365">
        <f>_xlfn.XLOOKUP(Data[[#This Row],[F15_LB_UNME]],CAFB_HungerEstimates!AB:AB,CAFB_HungerEstimates!AB:AB,,0)</f>
        <v>47522.738563999999</v>
      </c>
      <c r="M365" s="6">
        <f t="shared" si="22"/>
        <v>0.67563872137217662</v>
      </c>
      <c r="N365" s="8">
        <f t="shared" si="23"/>
        <v>68.115868511842905</v>
      </c>
      <c r="O365" s="2" t="str">
        <f>IFERROR(_xlfn.XLOOKUP(Data[[#This Row],[STATEFP10]],StateMap[Code],StateMap[State],,0),"UNK")</f>
        <v>MD</v>
      </c>
      <c r="P365" t="str">
        <f>IF(CalcsTable[[#This Row],[State (Label)]]="MD","Maryland",IF(CalcsTable[[#This Row],[State (Label)]]="DC","District of Columbia","Virginia"))</f>
        <v>Maryland</v>
      </c>
    </row>
    <row r="366" spans="1:16" x14ac:dyDescent="0.25">
      <c r="A366">
        <f>_xlfn.XLOOKUP(Data[[#This Row],[GEOID10]],CAFB_HungerEstimates!D:D,CAFB_HungerEstimates!D:D,,0)</f>
        <v>11001001302</v>
      </c>
      <c r="B366">
        <f>_xlfn.XLOOKUP(Data[[#This Row],[STATEFP10]],CAFB_HungerEstimates!A:A,CAFB_HungerEstimates!A:A,,0)</f>
        <v>11</v>
      </c>
      <c r="C366">
        <f>_xlfn.XLOOKUP(Data[[#This Row],[F14_FI_RATE]],CAFB_HungerEstimates!AJ:AJ,CAFB_HungerEstimates!AJ:AJ,,0)</f>
        <v>5</v>
      </c>
      <c r="D366">
        <f>_xlfn.XLOOKUP(Data[[#This Row],[F14_DISTRIB]],CAFB_HungerEstimates!AL:AL,CAFB_HungerEstimates!AL:AL,,0)</f>
        <v>30411.14</v>
      </c>
      <c r="E366">
        <f>_xlfn.XLOOKUP(Data[[#This Row],[F14_LB_UNME]],CAFB_HungerEstimates!AK:AK,CAFB_HungerEstimates!AK:AK,,0)</f>
        <v>49756.363000999998</v>
      </c>
      <c r="F366">
        <f t="shared" si="20"/>
        <v>80167.503001000005</v>
      </c>
      <c r="G366" s="6">
        <f t="shared" si="21"/>
        <v>0.3793449822133122</v>
      </c>
      <c r="H366">
        <f>_xlfn.XLOOKUP(Data[[#This Row],[F15_FI_RATE]],CAFB_HungerEstimates!Y:Y,CAFB_HungerEstimates!Y:Y,,0)</f>
        <v>6.4000000000000001E-2</v>
      </c>
      <c r="I366">
        <f>_xlfn.XLOOKUP(Data[[#This Row],[F15_FI_POP]],CAFB_HungerEstimates!Z:Z,CAFB_HungerEstimates!Z:Z,,0)</f>
        <v>492.54399999999998</v>
      </c>
      <c r="J366">
        <f>_xlfn.XLOOKUP(Data[[#This Row],[F15_LB_NEED]],CAFB_HungerEstimates!AA:AA,CAFB_HungerEstimates!AA:AA,,0)</f>
        <v>103434.24000000001</v>
      </c>
      <c r="K366">
        <f>_xlfn.XLOOKUP(Data[[#This Row],[F15_DISTRIB]],CAFB_HungerEstimates!AC:AC,CAFB_HungerEstimates!AC:AC,,0)</f>
        <v>33829.543803</v>
      </c>
      <c r="L366">
        <f>_xlfn.XLOOKUP(Data[[#This Row],[F15_LB_UNME]],CAFB_HungerEstimates!AB:AB,CAFB_HungerEstimates!AB:AB,,0)</f>
        <v>69604.696196999997</v>
      </c>
      <c r="M366" s="6">
        <f t="shared" si="22"/>
        <v>0.32706329937745954</v>
      </c>
      <c r="N366" s="8">
        <f t="shared" si="23"/>
        <v>141.3167071307335</v>
      </c>
      <c r="O366" s="2" t="str">
        <f>IFERROR(_xlfn.XLOOKUP(Data[[#This Row],[STATEFP10]],StateMap[Code],StateMap[State],,0),"UNK")</f>
        <v>DC</v>
      </c>
      <c r="P366" t="str">
        <f>IF(CalcsTable[[#This Row],[State (Label)]]="MD","Maryland",IF(CalcsTable[[#This Row],[State (Label)]]="DC","District of Columbia","Virginia"))</f>
        <v>District of Columbia</v>
      </c>
    </row>
    <row r="367" spans="1:16" x14ac:dyDescent="0.25">
      <c r="A367">
        <f>_xlfn.XLOOKUP(Data[[#This Row],[GEOID10]],CAFB_HungerEstimates!D:D,CAFB_HungerEstimates!D:D,,0)</f>
        <v>51059482400</v>
      </c>
      <c r="B367">
        <f>_xlfn.XLOOKUP(Data[[#This Row],[STATEFP10]],CAFB_HungerEstimates!A:A,CAFB_HungerEstimates!A:A,,0)</f>
        <v>51</v>
      </c>
      <c r="C367">
        <f>_xlfn.XLOOKUP(Data[[#This Row],[F14_FI_RATE]],CAFB_HungerEstimates!AJ:AJ,CAFB_HungerEstimates!AJ:AJ,,0)</f>
        <v>0.2</v>
      </c>
      <c r="D367">
        <f>_xlfn.XLOOKUP(Data[[#This Row],[F14_DISTRIB]],CAFB_HungerEstimates!AL:AL,CAFB_HungerEstimates!AL:AL,,0)</f>
        <v>281.33</v>
      </c>
      <c r="E367">
        <f>_xlfn.XLOOKUP(Data[[#This Row],[F14_LB_UNME]],CAFB_HungerEstimates!AK:AK,CAFB_HungerEstimates!AK:AK,,0)</f>
        <v>743.04935499999999</v>
      </c>
      <c r="F367">
        <f t="shared" si="20"/>
        <v>1024.379355</v>
      </c>
      <c r="G367" s="6">
        <f t="shared" si="21"/>
        <v>0.27463458593423135</v>
      </c>
      <c r="H367">
        <f>_xlfn.XLOOKUP(Data[[#This Row],[F15_FI_RATE]],CAFB_HungerEstimates!Y:Y,CAFB_HungerEstimates!Y:Y,,0)</f>
        <v>5.0000000000000001E-3</v>
      </c>
      <c r="I367">
        <f>_xlfn.XLOOKUP(Data[[#This Row],[F15_FI_POP]],CAFB_HungerEstimates!Z:Z,CAFB_HungerEstimates!Z:Z,,0)</f>
        <v>12.324999999999999</v>
      </c>
      <c r="J367">
        <f>_xlfn.XLOOKUP(Data[[#This Row],[F15_LB_NEED]],CAFB_HungerEstimates!AA:AA,CAFB_HungerEstimates!AA:AA,,0)</f>
        <v>2588.25</v>
      </c>
      <c r="K367">
        <f>_xlfn.XLOOKUP(Data[[#This Row],[F15_DISTRIB]],CAFB_HungerEstimates!AC:AC,CAFB_HungerEstimates!AC:AC,,0)</f>
        <v>331.11866800000001</v>
      </c>
      <c r="L367">
        <f>_xlfn.XLOOKUP(Data[[#This Row],[F15_LB_UNME]],CAFB_HungerEstimates!AB:AB,CAFB_HungerEstimates!AB:AB,,0)</f>
        <v>2257.1313319999999</v>
      </c>
      <c r="M367" s="6">
        <f t="shared" si="22"/>
        <v>0.12793148575292188</v>
      </c>
      <c r="N367" s="8">
        <f t="shared" si="23"/>
        <v>183.13438799188643</v>
      </c>
      <c r="O367" s="2" t="str">
        <f>IFERROR(_xlfn.XLOOKUP(Data[[#This Row],[STATEFP10]],StateMap[Code],StateMap[State],,0),"UNK")</f>
        <v>VA</v>
      </c>
      <c r="P367" t="str">
        <f>IF(CalcsTable[[#This Row],[State (Label)]]="MD","Maryland",IF(CalcsTable[[#This Row],[State (Label)]]="DC","District of Columbia","Virginia"))</f>
        <v>Virginia</v>
      </c>
    </row>
    <row r="368" spans="1:16" x14ac:dyDescent="0.25">
      <c r="A368">
        <f>_xlfn.XLOOKUP(Data[[#This Row],[GEOID10]],CAFB_HungerEstimates!D:D,CAFB_HungerEstimates!D:D,,0)</f>
        <v>51059481104</v>
      </c>
      <c r="B368">
        <f>_xlfn.XLOOKUP(Data[[#This Row],[STATEFP10]],CAFB_HungerEstimates!A:A,CAFB_HungerEstimates!A:A,,0)</f>
        <v>51</v>
      </c>
      <c r="C368">
        <f>_xlfn.XLOOKUP(Data[[#This Row],[F14_FI_RATE]],CAFB_HungerEstimates!AJ:AJ,CAFB_HungerEstimates!AJ:AJ,,0)</f>
        <v>0</v>
      </c>
      <c r="D368">
        <f>_xlfn.XLOOKUP(Data[[#This Row],[F14_DISTRIB]],CAFB_HungerEstimates!AL:AL,CAFB_HungerEstimates!AL:AL,,0)</f>
        <v>0</v>
      </c>
      <c r="E368">
        <f>_xlfn.XLOOKUP(Data[[#This Row],[F14_LB_UNME]],CAFB_HungerEstimates!AK:AK,CAFB_HungerEstimates!AK:AK,,0)</f>
        <v>0</v>
      </c>
      <c r="F368">
        <f t="shared" si="20"/>
        <v>0</v>
      </c>
      <c r="G368" s="6">
        <f t="shared" si="21"/>
        <v>0</v>
      </c>
      <c r="H368">
        <f>_xlfn.XLOOKUP(Data[[#This Row],[F15_FI_RATE]],CAFB_HungerEstimates!Y:Y,CAFB_HungerEstimates!Y:Y,,0)</f>
        <v>0.10299999999999999</v>
      </c>
      <c r="I368">
        <f>_xlfn.XLOOKUP(Data[[#This Row],[F15_FI_POP]],CAFB_HungerEstimates!Z:Z,CAFB_HungerEstimates!Z:Z,,0)</f>
        <v>297.05200000000002</v>
      </c>
      <c r="J368">
        <f>_xlfn.XLOOKUP(Data[[#This Row],[F15_LB_NEED]],CAFB_HungerEstimates!AA:AA,CAFB_HungerEstimates!AA:AA,,0)</f>
        <v>62380.92</v>
      </c>
      <c r="K368">
        <f>_xlfn.XLOOKUP(Data[[#This Row],[F15_DISTRIB]],CAFB_HungerEstimates!AC:AC,CAFB_HungerEstimates!AC:AC,,0)</f>
        <v>21461.234928999998</v>
      </c>
      <c r="L368">
        <f>_xlfn.XLOOKUP(Data[[#This Row],[F15_LB_UNME]],CAFB_HungerEstimates!AB:AB,CAFB_HungerEstimates!AB:AB,,0)</f>
        <v>40919.685071</v>
      </c>
      <c r="M368" s="6">
        <f t="shared" si="22"/>
        <v>0.34403524233050747</v>
      </c>
      <c r="N368" s="8">
        <f t="shared" si="23"/>
        <v>137.75259911059342</v>
      </c>
      <c r="O368" s="2" t="str">
        <f>IFERROR(_xlfn.XLOOKUP(Data[[#This Row],[STATEFP10]],StateMap[Code],StateMap[State],,0),"UNK")</f>
        <v>VA</v>
      </c>
      <c r="P368" t="str">
        <f>IF(CalcsTable[[#This Row],[State (Label)]]="MD","Maryland",IF(CalcsTable[[#This Row],[State (Label)]]="DC","District of Columbia","Virginia"))</f>
        <v>Virginia</v>
      </c>
    </row>
    <row r="369" spans="1:16" x14ac:dyDescent="0.25">
      <c r="A369">
        <f>_xlfn.XLOOKUP(Data[[#This Row],[GEOID10]],CAFB_HungerEstimates!D:D,CAFB_HungerEstimates!D:D,,0)</f>
        <v>24033804700</v>
      </c>
      <c r="B369">
        <f>_xlfn.XLOOKUP(Data[[#This Row],[STATEFP10]],CAFB_HungerEstimates!A:A,CAFB_HungerEstimates!A:A,,0)</f>
        <v>24</v>
      </c>
      <c r="C369">
        <f>_xlfn.XLOOKUP(Data[[#This Row],[F14_FI_RATE]],CAFB_HungerEstimates!AJ:AJ,CAFB_HungerEstimates!AJ:AJ,,0)</f>
        <v>9.8000000000000007</v>
      </c>
      <c r="D369">
        <f>_xlfn.XLOOKUP(Data[[#This Row],[F14_DISTRIB]],CAFB_HungerEstimates!AL:AL,CAFB_HungerEstimates!AL:AL,,0)</f>
        <v>48390.48</v>
      </c>
      <c r="E369">
        <f>_xlfn.XLOOKUP(Data[[#This Row],[F14_LB_UNME]],CAFB_HungerEstimates!AK:AK,CAFB_HungerEstimates!AK:AK,,0)</f>
        <v>25100.695488000001</v>
      </c>
      <c r="F369">
        <f t="shared" si="20"/>
        <v>73491.175488000008</v>
      </c>
      <c r="G369" s="6">
        <f t="shared" si="21"/>
        <v>0.65845293232384661</v>
      </c>
      <c r="H369">
        <f>_xlfn.XLOOKUP(Data[[#This Row],[F15_FI_RATE]],CAFB_HungerEstimates!Y:Y,CAFB_HungerEstimates!Y:Y,,0)</f>
        <v>9.4E-2</v>
      </c>
      <c r="I369">
        <f>_xlfn.XLOOKUP(Data[[#This Row],[F15_FI_POP]],CAFB_HungerEstimates!Z:Z,CAFB_HungerEstimates!Z:Z,,0)</f>
        <v>325.57210199999997</v>
      </c>
      <c r="J369">
        <f>_xlfn.XLOOKUP(Data[[#This Row],[F15_LB_NEED]],CAFB_HungerEstimates!AA:AA,CAFB_HungerEstimates!AA:AA,,0)</f>
        <v>68370.14142</v>
      </c>
      <c r="K369">
        <f>_xlfn.XLOOKUP(Data[[#This Row],[F15_DISTRIB]],CAFB_HungerEstimates!AC:AC,CAFB_HungerEstimates!AC:AC,,0)</f>
        <v>53284.291127999997</v>
      </c>
      <c r="L369">
        <f>_xlfn.XLOOKUP(Data[[#This Row],[F15_LB_UNME]],CAFB_HungerEstimates!AB:AB,CAFB_HungerEstimates!AB:AB,,0)</f>
        <v>15085.850291999999</v>
      </c>
      <c r="M369" s="6">
        <f t="shared" si="22"/>
        <v>0.77935031318237102</v>
      </c>
      <c r="N369" s="8">
        <f t="shared" si="23"/>
        <v>46.336434231702079</v>
      </c>
      <c r="O369" s="2" t="str">
        <f>IFERROR(_xlfn.XLOOKUP(Data[[#This Row],[STATEFP10]],StateMap[Code],StateMap[State],,0),"UNK")</f>
        <v>MD</v>
      </c>
      <c r="P369" t="str">
        <f>IF(CalcsTable[[#This Row],[State (Label)]]="MD","Maryland",IF(CalcsTable[[#This Row],[State (Label)]]="DC","District of Columbia","Virginia"))</f>
        <v>Maryland</v>
      </c>
    </row>
    <row r="370" spans="1:16" x14ac:dyDescent="0.25">
      <c r="A370">
        <f>_xlfn.XLOOKUP(Data[[#This Row],[GEOID10]],CAFB_HungerEstimates!D:D,CAFB_HungerEstimates!D:D,,0)</f>
        <v>11001002501</v>
      </c>
      <c r="B370">
        <f>_xlfn.XLOOKUP(Data[[#This Row],[STATEFP10]],CAFB_HungerEstimates!A:A,CAFB_HungerEstimates!A:A,,0)</f>
        <v>11</v>
      </c>
      <c r="C370">
        <f>_xlfn.XLOOKUP(Data[[#This Row],[F14_FI_RATE]],CAFB_HungerEstimates!AJ:AJ,CAFB_HungerEstimates!AJ:AJ,,0)</f>
        <v>27.2</v>
      </c>
      <c r="D370">
        <f>_xlfn.XLOOKUP(Data[[#This Row],[F14_DISTRIB]],CAFB_HungerEstimates!AL:AL,CAFB_HungerEstimates!AL:AL,,0)</f>
        <v>66021.960000000006</v>
      </c>
      <c r="E370">
        <f>_xlfn.XLOOKUP(Data[[#This Row],[F14_LB_UNME]],CAFB_HungerEstimates!AK:AK,CAFB_HungerEstimates!AK:AK,,0)</f>
        <v>66439.321815999996</v>
      </c>
      <c r="F370">
        <f t="shared" si="20"/>
        <v>132461.281816</v>
      </c>
      <c r="G370" s="6">
        <f t="shared" si="21"/>
        <v>0.49842458939594236</v>
      </c>
      <c r="H370">
        <f>_xlfn.XLOOKUP(Data[[#This Row],[F15_FI_RATE]],CAFB_HungerEstimates!Y:Y,CAFB_HungerEstimates!Y:Y,,0)</f>
        <v>0.23599999999999999</v>
      </c>
      <c r="I370">
        <f>_xlfn.XLOOKUP(Data[[#This Row],[F15_FI_POP]],CAFB_HungerEstimates!Z:Z,CAFB_HungerEstimates!Z:Z,,0)</f>
        <v>593.77599999999995</v>
      </c>
      <c r="J370">
        <f>_xlfn.XLOOKUP(Data[[#This Row],[F15_LB_NEED]],CAFB_HungerEstimates!AA:AA,CAFB_HungerEstimates!AA:AA,,0)</f>
        <v>124692.96</v>
      </c>
      <c r="K370">
        <f>_xlfn.XLOOKUP(Data[[#This Row],[F15_DISTRIB]],CAFB_HungerEstimates!AC:AC,CAFB_HungerEstimates!AC:AC,,0)</f>
        <v>63281.339739000003</v>
      </c>
      <c r="L370">
        <f>_xlfn.XLOOKUP(Data[[#This Row],[F15_LB_UNME]],CAFB_HungerEstimates!AB:AB,CAFB_HungerEstimates!AB:AB,,0)</f>
        <v>61411.620260999996</v>
      </c>
      <c r="M370" s="6">
        <f t="shared" si="22"/>
        <v>0.50749729366437368</v>
      </c>
      <c r="N370" s="8">
        <f t="shared" si="23"/>
        <v>103.42556833048152</v>
      </c>
      <c r="O370" s="2" t="str">
        <f>IFERROR(_xlfn.XLOOKUP(Data[[#This Row],[STATEFP10]],StateMap[Code],StateMap[State],,0),"UNK")</f>
        <v>DC</v>
      </c>
      <c r="P370" t="str">
        <f>IF(CalcsTable[[#This Row],[State (Label)]]="MD","Maryland",IF(CalcsTable[[#This Row],[State (Label)]]="DC","District of Columbia","Virginia"))</f>
        <v>District of Columbia</v>
      </c>
    </row>
    <row r="371" spans="1:16" x14ac:dyDescent="0.25">
      <c r="A371">
        <f>_xlfn.XLOOKUP(Data[[#This Row],[GEOID10]],CAFB_HungerEstimates!D:D,CAFB_HungerEstimates!D:D,,0)</f>
        <v>24033803700</v>
      </c>
      <c r="B371">
        <f>_xlfn.XLOOKUP(Data[[#This Row],[STATEFP10]],CAFB_HungerEstimates!A:A,CAFB_HungerEstimates!A:A,,0)</f>
        <v>24</v>
      </c>
      <c r="C371">
        <f>_xlfn.XLOOKUP(Data[[#This Row],[F14_FI_RATE]],CAFB_HungerEstimates!AJ:AJ,CAFB_HungerEstimates!AJ:AJ,,0)</f>
        <v>10.4</v>
      </c>
      <c r="D371">
        <f>_xlfn.XLOOKUP(Data[[#This Row],[F14_DISTRIB]],CAFB_HungerEstimates!AL:AL,CAFB_HungerEstimates!AL:AL,,0)</f>
        <v>17719.439999999999</v>
      </c>
      <c r="E371">
        <f>_xlfn.XLOOKUP(Data[[#This Row],[F14_LB_UNME]],CAFB_HungerEstimates!AK:AK,CAFB_HungerEstimates!AK:AK,,0)</f>
        <v>38889.836281000004</v>
      </c>
      <c r="F371">
        <f t="shared" si="20"/>
        <v>56609.276280999999</v>
      </c>
      <c r="G371" s="6">
        <f t="shared" si="21"/>
        <v>0.31301301066000814</v>
      </c>
      <c r="H371">
        <f>_xlfn.XLOOKUP(Data[[#This Row],[F15_FI_RATE]],CAFB_HungerEstimates!Y:Y,CAFB_HungerEstimates!Y:Y,,0)</f>
        <v>0.111</v>
      </c>
      <c r="I371">
        <f>_xlfn.XLOOKUP(Data[[#This Row],[F15_FI_POP]],CAFB_HungerEstimates!Z:Z,CAFB_HungerEstimates!Z:Z,,0)</f>
        <v>265.33306800000003</v>
      </c>
      <c r="J371">
        <f>_xlfn.XLOOKUP(Data[[#This Row],[F15_LB_NEED]],CAFB_HungerEstimates!AA:AA,CAFB_HungerEstimates!AA:AA,,0)</f>
        <v>55719.944280000003</v>
      </c>
      <c r="K371">
        <f>_xlfn.XLOOKUP(Data[[#This Row],[F15_DISTRIB]],CAFB_HungerEstimates!AC:AC,CAFB_HungerEstimates!AC:AC,,0)</f>
        <v>27640.901875</v>
      </c>
      <c r="L371">
        <f>_xlfn.XLOOKUP(Data[[#This Row],[F15_LB_UNME]],CAFB_HungerEstimates!AB:AB,CAFB_HungerEstimates!AB:AB,,0)</f>
        <v>28079.042405</v>
      </c>
      <c r="M371" s="6">
        <f t="shared" si="22"/>
        <v>0.4960683689147436</v>
      </c>
      <c r="N371" s="8">
        <f t="shared" si="23"/>
        <v>105.82564252790382</v>
      </c>
      <c r="O371" s="2" t="str">
        <f>IFERROR(_xlfn.XLOOKUP(Data[[#This Row],[STATEFP10]],StateMap[Code],StateMap[State],,0),"UNK")</f>
        <v>MD</v>
      </c>
      <c r="P371" t="str">
        <f>IF(CalcsTable[[#This Row],[State (Label)]]="MD","Maryland",IF(CalcsTable[[#This Row],[State (Label)]]="DC","District of Columbia","Virginia"))</f>
        <v>Maryland</v>
      </c>
    </row>
    <row r="372" spans="1:16" x14ac:dyDescent="0.25">
      <c r="A372">
        <f>_xlfn.XLOOKUP(Data[[#This Row],[GEOID10]],CAFB_HungerEstimates!D:D,CAFB_HungerEstimates!D:D,,0)</f>
        <v>24033804002</v>
      </c>
      <c r="B372">
        <f>_xlfn.XLOOKUP(Data[[#This Row],[STATEFP10]],CAFB_HungerEstimates!A:A,CAFB_HungerEstimates!A:A,,0)</f>
        <v>24</v>
      </c>
      <c r="C372">
        <f>_xlfn.XLOOKUP(Data[[#This Row],[F14_FI_RATE]],CAFB_HungerEstimates!AJ:AJ,CAFB_HungerEstimates!AJ:AJ,,0)</f>
        <v>18.3</v>
      </c>
      <c r="D372">
        <f>_xlfn.XLOOKUP(Data[[#This Row],[F14_DISTRIB]],CAFB_HungerEstimates!AL:AL,CAFB_HungerEstimates!AL:AL,,0)</f>
        <v>103635.82</v>
      </c>
      <c r="E372">
        <f>_xlfn.XLOOKUP(Data[[#This Row],[F14_LB_UNME]],CAFB_HungerEstimates!AK:AK,CAFB_HungerEstimates!AK:AK,,0)</f>
        <v>48393.260456000004</v>
      </c>
      <c r="F372">
        <f t="shared" si="20"/>
        <v>152029.080456</v>
      </c>
      <c r="G372" s="6">
        <f t="shared" si="21"/>
        <v>0.68168418626983751</v>
      </c>
      <c r="H372">
        <f>_xlfn.XLOOKUP(Data[[#This Row],[F15_FI_RATE]],CAFB_HungerEstimates!Y:Y,CAFB_HungerEstimates!Y:Y,,0)</f>
        <v>0.159</v>
      </c>
      <c r="I372">
        <f>_xlfn.XLOOKUP(Data[[#This Row],[F15_FI_POP]],CAFB_HungerEstimates!Z:Z,CAFB_HungerEstimates!Z:Z,,0)</f>
        <v>666.21</v>
      </c>
      <c r="J372">
        <f>_xlfn.XLOOKUP(Data[[#This Row],[F15_LB_NEED]],CAFB_HungerEstimates!AA:AA,CAFB_HungerEstimates!AA:AA,,0)</f>
        <v>139904.1</v>
      </c>
      <c r="K372">
        <f>_xlfn.XLOOKUP(Data[[#This Row],[F15_DISTRIB]],CAFB_HungerEstimates!AC:AC,CAFB_HungerEstimates!AC:AC,,0)</f>
        <v>81646.609524</v>
      </c>
      <c r="L372">
        <f>_xlfn.XLOOKUP(Data[[#This Row],[F15_LB_UNME]],CAFB_HungerEstimates!AB:AB,CAFB_HungerEstimates!AB:AB,,0)</f>
        <v>58257.490475999999</v>
      </c>
      <c r="M372" s="6">
        <f t="shared" si="22"/>
        <v>0.58358982706010754</v>
      </c>
      <c r="N372" s="8">
        <f t="shared" si="23"/>
        <v>87.446136317377395</v>
      </c>
      <c r="O372" s="2" t="str">
        <f>IFERROR(_xlfn.XLOOKUP(Data[[#This Row],[STATEFP10]],StateMap[Code],StateMap[State],,0),"UNK")</f>
        <v>MD</v>
      </c>
      <c r="P372" t="str">
        <f>IF(CalcsTable[[#This Row],[State (Label)]]="MD","Maryland",IF(CalcsTable[[#This Row],[State (Label)]]="DC","District of Columbia","Virginia"))</f>
        <v>Maryland</v>
      </c>
    </row>
    <row r="373" spans="1:16" x14ac:dyDescent="0.25">
      <c r="A373">
        <f>_xlfn.XLOOKUP(Data[[#This Row],[GEOID10]],CAFB_HungerEstimates!D:D,CAFB_HungerEstimates!D:D,,0)</f>
        <v>24033803520</v>
      </c>
      <c r="B373">
        <f>_xlfn.XLOOKUP(Data[[#This Row],[STATEFP10]],CAFB_HungerEstimates!A:A,CAFB_HungerEstimates!A:A,,0)</f>
        <v>24</v>
      </c>
      <c r="C373">
        <f>_xlfn.XLOOKUP(Data[[#This Row],[F14_FI_RATE]],CAFB_HungerEstimates!AJ:AJ,CAFB_HungerEstimates!AJ:AJ,,0)</f>
        <v>16.100000000000001</v>
      </c>
      <c r="D373">
        <f>_xlfn.XLOOKUP(Data[[#This Row],[F14_DISTRIB]],CAFB_HungerEstimates!AL:AL,CAFB_HungerEstimates!AL:AL,,0)</f>
        <v>35430.69</v>
      </c>
      <c r="E373">
        <f>_xlfn.XLOOKUP(Data[[#This Row],[F14_LB_UNME]],CAFB_HungerEstimates!AK:AK,CAFB_HungerEstimates!AK:AK,,0)</f>
        <v>97679.275628999996</v>
      </c>
      <c r="F373">
        <f t="shared" si="20"/>
        <v>133109.96562899998</v>
      </c>
      <c r="G373" s="6">
        <f t="shared" si="21"/>
        <v>0.26617608856388209</v>
      </c>
      <c r="H373">
        <f>_xlfn.XLOOKUP(Data[[#This Row],[F15_FI_RATE]],CAFB_HungerEstimates!Y:Y,CAFB_HungerEstimates!Y:Y,,0)</f>
        <v>0.155</v>
      </c>
      <c r="I373">
        <f>_xlfn.XLOOKUP(Data[[#This Row],[F15_FI_POP]],CAFB_HungerEstimates!Z:Z,CAFB_HungerEstimates!Z:Z,,0)</f>
        <v>623.1</v>
      </c>
      <c r="J373">
        <f>_xlfn.XLOOKUP(Data[[#This Row],[F15_LB_NEED]],CAFB_HungerEstimates!AA:AA,CAFB_HungerEstimates!AA:AA,,0)</f>
        <v>130851</v>
      </c>
      <c r="K373">
        <f>_xlfn.XLOOKUP(Data[[#This Row],[F15_DISTRIB]],CAFB_HungerEstimates!AC:AC,CAFB_HungerEstimates!AC:AC,,0)</f>
        <v>27384.630073</v>
      </c>
      <c r="L373">
        <f>_xlfn.XLOOKUP(Data[[#This Row],[F15_LB_UNME]],CAFB_HungerEstimates!AB:AB,CAFB_HungerEstimates!AB:AB,,0)</f>
        <v>103466.36992700001</v>
      </c>
      <c r="M373" s="6">
        <f t="shared" si="22"/>
        <v>0.20928101484130807</v>
      </c>
      <c r="N373" s="8">
        <f t="shared" si="23"/>
        <v>166.05098688332532</v>
      </c>
      <c r="O373" s="2" t="str">
        <f>IFERROR(_xlfn.XLOOKUP(Data[[#This Row],[STATEFP10]],StateMap[Code],StateMap[State],,0),"UNK")</f>
        <v>MD</v>
      </c>
      <c r="P373" t="str">
        <f>IF(CalcsTable[[#This Row],[State (Label)]]="MD","Maryland",IF(CalcsTable[[#This Row],[State (Label)]]="DC","District of Columbia","Virginia"))</f>
        <v>Maryland</v>
      </c>
    </row>
    <row r="374" spans="1:16" x14ac:dyDescent="0.25">
      <c r="A374">
        <f>_xlfn.XLOOKUP(Data[[#This Row],[GEOID10]],CAFB_HungerEstimates!D:D,CAFB_HungerEstimates!D:D,,0)</f>
        <v>24033803601</v>
      </c>
      <c r="B374">
        <f>_xlfn.XLOOKUP(Data[[#This Row],[STATEFP10]],CAFB_HungerEstimates!A:A,CAFB_HungerEstimates!A:A,,0)</f>
        <v>24</v>
      </c>
      <c r="C374">
        <f>_xlfn.XLOOKUP(Data[[#This Row],[F14_FI_RATE]],CAFB_HungerEstimates!AJ:AJ,CAFB_HungerEstimates!AJ:AJ,,0)</f>
        <v>14.8</v>
      </c>
      <c r="D374">
        <f>_xlfn.XLOOKUP(Data[[#This Row],[F14_DISTRIB]],CAFB_HungerEstimates!AL:AL,CAFB_HungerEstimates!AL:AL,,0)</f>
        <v>40661.29</v>
      </c>
      <c r="E374">
        <f>_xlfn.XLOOKUP(Data[[#This Row],[F14_LB_UNME]],CAFB_HungerEstimates!AK:AK,CAFB_HungerEstimates!AK:AK,,0)</f>
        <v>80923.673788999993</v>
      </c>
      <c r="F374">
        <f t="shared" si="20"/>
        <v>121584.963789</v>
      </c>
      <c r="G374" s="6">
        <f t="shared" si="21"/>
        <v>0.33442696146674922</v>
      </c>
      <c r="H374">
        <f>_xlfn.XLOOKUP(Data[[#This Row],[F15_FI_RATE]],CAFB_HungerEstimates!Y:Y,CAFB_HungerEstimates!Y:Y,,0)</f>
        <v>0.13900000000000001</v>
      </c>
      <c r="I374">
        <f>_xlfn.XLOOKUP(Data[[#This Row],[F15_FI_POP]],CAFB_HungerEstimates!Z:Z,CAFB_HungerEstimates!Z:Z,,0)</f>
        <v>526.80999999999995</v>
      </c>
      <c r="J374">
        <f>_xlfn.XLOOKUP(Data[[#This Row],[F15_LB_NEED]],CAFB_HungerEstimates!AA:AA,CAFB_HungerEstimates!AA:AA,,0)</f>
        <v>110630.1</v>
      </c>
      <c r="K374">
        <f>_xlfn.XLOOKUP(Data[[#This Row],[F15_DISTRIB]],CAFB_HungerEstimates!AC:AC,CAFB_HungerEstimates!AC:AC,,0)</f>
        <v>32875.774597000003</v>
      </c>
      <c r="L374">
        <f>_xlfn.XLOOKUP(Data[[#This Row],[F15_LB_UNME]],CAFB_HungerEstimates!AB:AB,CAFB_HungerEstimates!AB:AB,,0)</f>
        <v>77754.325402999995</v>
      </c>
      <c r="M374" s="6">
        <f t="shared" si="22"/>
        <v>0.29716844328080694</v>
      </c>
      <c r="N374" s="8">
        <f t="shared" si="23"/>
        <v>147.59462691103056</v>
      </c>
      <c r="O374" s="2" t="str">
        <f>IFERROR(_xlfn.XLOOKUP(Data[[#This Row],[STATEFP10]],StateMap[Code],StateMap[State],,0),"UNK")</f>
        <v>MD</v>
      </c>
      <c r="P374" t="str">
        <f>IF(CalcsTable[[#This Row],[State (Label)]]="MD","Maryland",IF(CalcsTable[[#This Row],[State (Label)]]="DC","District of Columbia","Virginia"))</f>
        <v>Maryland</v>
      </c>
    </row>
    <row r="375" spans="1:16" x14ac:dyDescent="0.25">
      <c r="A375">
        <f>_xlfn.XLOOKUP(Data[[#This Row],[GEOID10]],CAFB_HungerEstimates!D:D,CAFB_HungerEstimates!D:D,,0)</f>
        <v>51059470400</v>
      </c>
      <c r="B375">
        <f>_xlfn.XLOOKUP(Data[[#This Row],[STATEFP10]],CAFB_HungerEstimates!A:A,CAFB_HungerEstimates!A:A,,0)</f>
        <v>51</v>
      </c>
      <c r="C375">
        <f>_xlfn.XLOOKUP(Data[[#This Row],[F14_FI_RATE]],CAFB_HungerEstimates!AJ:AJ,CAFB_HungerEstimates!AJ:AJ,,0)</f>
        <v>1.7</v>
      </c>
      <c r="D375">
        <f>_xlfn.XLOOKUP(Data[[#This Row],[F14_DISTRIB]],CAFB_HungerEstimates!AL:AL,CAFB_HungerEstimates!AL:AL,,0)</f>
        <v>4732.75</v>
      </c>
      <c r="E375">
        <f>_xlfn.XLOOKUP(Data[[#This Row],[F14_LB_UNME]],CAFB_HungerEstimates!AK:AK,CAFB_HungerEstimates!AK:AK,,0)</f>
        <v>11400.078089000001</v>
      </c>
      <c r="F375">
        <f t="shared" si="20"/>
        <v>16132.828089000001</v>
      </c>
      <c r="G375" s="6">
        <f t="shared" si="21"/>
        <v>0.29336145986871182</v>
      </c>
      <c r="H375">
        <f>_xlfn.XLOOKUP(Data[[#This Row],[F15_FI_RATE]],CAFB_HungerEstimates!Y:Y,CAFB_HungerEstimates!Y:Y,,0)</f>
        <v>1.6E-2</v>
      </c>
      <c r="I375">
        <f>_xlfn.XLOOKUP(Data[[#This Row],[F15_FI_POP]],CAFB_HungerEstimates!Z:Z,CAFB_HungerEstimates!Z:Z,,0)</f>
        <v>73.647999999999996</v>
      </c>
      <c r="J375">
        <f>_xlfn.XLOOKUP(Data[[#This Row],[F15_LB_NEED]],CAFB_HungerEstimates!AA:AA,CAFB_HungerEstimates!AA:AA,,0)</f>
        <v>15466.08</v>
      </c>
      <c r="K375">
        <f>_xlfn.XLOOKUP(Data[[#This Row],[F15_DISTRIB]],CAFB_HungerEstimates!AC:AC,CAFB_HungerEstimates!AC:AC,,0)</f>
        <v>910.09286299999997</v>
      </c>
      <c r="L375">
        <f>_xlfn.XLOOKUP(Data[[#This Row],[F15_LB_UNME]],CAFB_HungerEstimates!AB:AB,CAFB_HungerEstimates!AB:AB,,0)</f>
        <v>14555.987137</v>
      </c>
      <c r="M375" s="6">
        <f t="shared" si="22"/>
        <v>5.884444300042415E-2</v>
      </c>
      <c r="N375" s="8">
        <f t="shared" si="23"/>
        <v>197.64266696991095</v>
      </c>
      <c r="O375" s="2" t="str">
        <f>IFERROR(_xlfn.XLOOKUP(Data[[#This Row],[STATEFP10]],StateMap[Code],StateMap[State],,0),"UNK")</f>
        <v>VA</v>
      </c>
      <c r="P375" t="str">
        <f>IF(CalcsTable[[#This Row],[State (Label)]]="MD","Maryland",IF(CalcsTable[[#This Row],[State (Label)]]="DC","District of Columbia","Virginia"))</f>
        <v>Virginia</v>
      </c>
    </row>
    <row r="376" spans="1:16" x14ac:dyDescent="0.25">
      <c r="A376">
        <f>_xlfn.XLOOKUP(Data[[#This Row],[GEOID10]],CAFB_HungerEstimates!D:D,CAFB_HungerEstimates!D:D,,0)</f>
        <v>51059481105</v>
      </c>
      <c r="B376">
        <f>_xlfn.XLOOKUP(Data[[#This Row],[STATEFP10]],CAFB_HungerEstimates!A:A,CAFB_HungerEstimates!A:A,,0)</f>
        <v>51</v>
      </c>
      <c r="C376">
        <f>_xlfn.XLOOKUP(Data[[#This Row],[F14_FI_RATE]],CAFB_HungerEstimates!AJ:AJ,CAFB_HungerEstimates!AJ:AJ,,0)</f>
        <v>0.9</v>
      </c>
      <c r="D376">
        <f>_xlfn.XLOOKUP(Data[[#This Row],[F14_DISTRIB]],CAFB_HungerEstimates!AL:AL,CAFB_HungerEstimates!AL:AL,,0)</f>
        <v>1437.32</v>
      </c>
      <c r="E376">
        <f>_xlfn.XLOOKUP(Data[[#This Row],[F14_LB_UNME]],CAFB_HungerEstimates!AK:AK,CAFB_HungerEstimates!AK:AK,,0)</f>
        <v>9167.4736680000005</v>
      </c>
      <c r="F376">
        <f t="shared" si="20"/>
        <v>10604.793668</v>
      </c>
      <c r="G376" s="6">
        <f t="shared" si="21"/>
        <v>0.13553493306872322</v>
      </c>
      <c r="H376">
        <f>_xlfn.XLOOKUP(Data[[#This Row],[F15_FI_RATE]],CAFB_HungerEstimates!Y:Y,CAFB_HungerEstimates!Y:Y,,0)</f>
        <v>2E-3</v>
      </c>
      <c r="I376">
        <f>_xlfn.XLOOKUP(Data[[#This Row],[F15_FI_POP]],CAFB_HungerEstimates!Z:Z,CAFB_HungerEstimates!Z:Z,,0)</f>
        <v>10.527462</v>
      </c>
      <c r="J376">
        <f>_xlfn.XLOOKUP(Data[[#This Row],[F15_LB_NEED]],CAFB_HungerEstimates!AA:AA,CAFB_HungerEstimates!AA:AA,,0)</f>
        <v>2210.7670199999998</v>
      </c>
      <c r="K376">
        <f>_xlfn.XLOOKUP(Data[[#This Row],[F15_DISTRIB]],CAFB_HungerEstimates!AC:AC,CAFB_HungerEstimates!AC:AC,,0)</f>
        <v>759.97284400000001</v>
      </c>
      <c r="L376">
        <f>_xlfn.XLOOKUP(Data[[#This Row],[F15_LB_UNME]],CAFB_HungerEstimates!AB:AB,CAFB_HungerEstimates!AB:AB,,0)</f>
        <v>1450.7941760000001</v>
      </c>
      <c r="M376" s="6">
        <f t="shared" si="22"/>
        <v>0.34375980694700253</v>
      </c>
      <c r="N376" s="8">
        <f t="shared" si="23"/>
        <v>137.81044054112948</v>
      </c>
      <c r="O376" s="2" t="str">
        <f>IFERROR(_xlfn.XLOOKUP(Data[[#This Row],[STATEFP10]],StateMap[Code],StateMap[State],,0),"UNK")</f>
        <v>VA</v>
      </c>
      <c r="P376" t="str">
        <f>IF(CalcsTable[[#This Row],[State (Label)]]="MD","Maryland",IF(CalcsTable[[#This Row],[State (Label)]]="DC","District of Columbia","Virginia"))</f>
        <v>Virginia</v>
      </c>
    </row>
    <row r="377" spans="1:16" x14ac:dyDescent="0.25">
      <c r="A377">
        <f>_xlfn.XLOOKUP(Data[[#This Row],[GEOID10]],CAFB_HungerEstimates!D:D,CAFB_HungerEstimates!D:D,,0)</f>
        <v>11001002301</v>
      </c>
      <c r="B377">
        <f>_xlfn.XLOOKUP(Data[[#This Row],[STATEFP10]],CAFB_HungerEstimates!A:A,CAFB_HungerEstimates!A:A,,0)</f>
        <v>11</v>
      </c>
      <c r="C377">
        <f>_xlfn.XLOOKUP(Data[[#This Row],[F14_FI_RATE]],CAFB_HungerEstimates!AJ:AJ,CAFB_HungerEstimates!AJ:AJ,,0)</f>
        <v>12.9</v>
      </c>
      <c r="D377">
        <f>_xlfn.XLOOKUP(Data[[#This Row],[F14_DISTRIB]],CAFB_HungerEstimates!AL:AL,CAFB_HungerEstimates!AL:AL,,0)</f>
        <v>43810.52</v>
      </c>
      <c r="E377">
        <f>_xlfn.XLOOKUP(Data[[#This Row],[F14_LB_UNME]],CAFB_HungerEstimates!AK:AK,CAFB_HungerEstimates!AK:AK,,0)</f>
        <v>33070.903351000001</v>
      </c>
      <c r="F377">
        <f t="shared" si="20"/>
        <v>76881.423351000005</v>
      </c>
      <c r="G377" s="6">
        <f t="shared" si="21"/>
        <v>0.5698453292154112</v>
      </c>
      <c r="H377">
        <f>_xlfn.XLOOKUP(Data[[#This Row],[F15_FI_RATE]],CAFB_HungerEstimates!Y:Y,CAFB_HungerEstimates!Y:Y,,0)</f>
        <v>0.129</v>
      </c>
      <c r="I377">
        <f>_xlfn.XLOOKUP(Data[[#This Row],[F15_FI_POP]],CAFB_HungerEstimates!Z:Z,CAFB_HungerEstimates!Z:Z,,0)</f>
        <v>370.341972</v>
      </c>
      <c r="J377">
        <f>_xlfn.XLOOKUP(Data[[#This Row],[F15_LB_NEED]],CAFB_HungerEstimates!AA:AA,CAFB_HungerEstimates!AA:AA,,0)</f>
        <v>77771.814119999995</v>
      </c>
      <c r="K377">
        <f>_xlfn.XLOOKUP(Data[[#This Row],[F15_DISTRIB]],CAFB_HungerEstimates!AC:AC,CAFB_HungerEstimates!AC:AC,,0)</f>
        <v>41213.009037000003</v>
      </c>
      <c r="L377">
        <f>_xlfn.XLOOKUP(Data[[#This Row],[F15_LB_UNME]],CAFB_HungerEstimates!AB:AB,CAFB_HungerEstimates!AB:AB,,0)</f>
        <v>36558.805082999999</v>
      </c>
      <c r="M377" s="6">
        <f t="shared" si="22"/>
        <v>0.52992217686229282</v>
      </c>
      <c r="N377" s="8">
        <f t="shared" si="23"/>
        <v>98.716342858918509</v>
      </c>
      <c r="O377" s="2" t="str">
        <f>IFERROR(_xlfn.XLOOKUP(Data[[#This Row],[STATEFP10]],StateMap[Code],StateMap[State],,0),"UNK")</f>
        <v>DC</v>
      </c>
      <c r="P377" t="str">
        <f>IF(CalcsTable[[#This Row],[State (Label)]]="MD","Maryland",IF(CalcsTable[[#This Row],[State (Label)]]="DC","District of Columbia","Virginia"))</f>
        <v>District of Columbia</v>
      </c>
    </row>
    <row r="378" spans="1:16" x14ac:dyDescent="0.25">
      <c r="A378">
        <f>_xlfn.XLOOKUP(Data[[#This Row],[GEOID10]],CAFB_HungerEstimates!D:D,CAFB_HungerEstimates!D:D,,0)</f>
        <v>11001009400</v>
      </c>
      <c r="B378">
        <f>_xlfn.XLOOKUP(Data[[#This Row],[STATEFP10]],CAFB_HungerEstimates!A:A,CAFB_HungerEstimates!A:A,,0)</f>
        <v>11</v>
      </c>
      <c r="C378">
        <f>_xlfn.XLOOKUP(Data[[#This Row],[F14_FI_RATE]],CAFB_HungerEstimates!AJ:AJ,CAFB_HungerEstimates!AJ:AJ,,0)</f>
        <v>23.2</v>
      </c>
      <c r="D378">
        <f>_xlfn.XLOOKUP(Data[[#This Row],[F14_DISTRIB]],CAFB_HungerEstimates!AL:AL,CAFB_HungerEstimates!AL:AL,,0)</f>
        <v>125628.29</v>
      </c>
      <c r="E378">
        <f>_xlfn.XLOOKUP(Data[[#This Row],[F14_LB_UNME]],CAFB_HungerEstimates!AK:AK,CAFB_HungerEstimates!AK:AK,,0)</f>
        <v>75877.627261999995</v>
      </c>
      <c r="F378">
        <f t="shared" si="20"/>
        <v>201505.91726199997</v>
      </c>
      <c r="G378" s="6">
        <f t="shared" si="21"/>
        <v>0.62344715086781721</v>
      </c>
      <c r="H378">
        <f>_xlfn.XLOOKUP(Data[[#This Row],[F15_FI_RATE]],CAFB_HungerEstimates!Y:Y,CAFB_HungerEstimates!Y:Y,,0)</f>
        <v>0.21099999999999999</v>
      </c>
      <c r="I378">
        <f>_xlfn.XLOOKUP(Data[[#This Row],[F15_FI_POP]],CAFB_HungerEstimates!Z:Z,CAFB_HungerEstimates!Z:Z,,0)</f>
        <v>905.33875499999999</v>
      </c>
      <c r="J378">
        <f>_xlfn.XLOOKUP(Data[[#This Row],[F15_LB_NEED]],CAFB_HungerEstimates!AA:AA,CAFB_HungerEstimates!AA:AA,,0)</f>
        <v>190121.13855</v>
      </c>
      <c r="K378">
        <f>_xlfn.XLOOKUP(Data[[#This Row],[F15_DISTRIB]],CAFB_HungerEstimates!AC:AC,CAFB_HungerEstimates!AC:AC,,0)</f>
        <v>128977.469358</v>
      </c>
      <c r="L378">
        <f>_xlfn.XLOOKUP(Data[[#This Row],[F15_LB_UNME]],CAFB_HungerEstimates!AB:AB,CAFB_HungerEstimates!AB:AB,,0)</f>
        <v>61143.669192000001</v>
      </c>
      <c r="M378" s="6">
        <f t="shared" si="22"/>
        <v>0.67839626009855913</v>
      </c>
      <c r="N378" s="8">
        <f t="shared" si="23"/>
        <v>67.536785379302586</v>
      </c>
      <c r="O378" s="2" t="str">
        <f>IFERROR(_xlfn.XLOOKUP(Data[[#This Row],[STATEFP10]],StateMap[Code],StateMap[State],,0),"UNK")</f>
        <v>DC</v>
      </c>
      <c r="P378" t="str">
        <f>IF(CalcsTable[[#This Row],[State (Label)]]="MD","Maryland",IF(CalcsTable[[#This Row],[State (Label)]]="DC","District of Columbia","Virginia"))</f>
        <v>District of Columbia</v>
      </c>
    </row>
    <row r="379" spans="1:16" x14ac:dyDescent="0.25">
      <c r="A379">
        <f>_xlfn.XLOOKUP(Data[[#This Row],[GEOID10]],CAFB_HungerEstimates!D:D,CAFB_HungerEstimates!D:D,,0)</f>
        <v>11001002400</v>
      </c>
      <c r="B379">
        <f>_xlfn.XLOOKUP(Data[[#This Row],[STATEFP10]],CAFB_HungerEstimates!A:A,CAFB_HungerEstimates!A:A,,0)</f>
        <v>11</v>
      </c>
      <c r="C379">
        <f>_xlfn.XLOOKUP(Data[[#This Row],[F14_FI_RATE]],CAFB_HungerEstimates!AJ:AJ,CAFB_HungerEstimates!AJ:AJ,,0)</f>
        <v>13.4</v>
      </c>
      <c r="D379">
        <f>_xlfn.XLOOKUP(Data[[#This Row],[F14_DISTRIB]],CAFB_HungerEstimates!AL:AL,CAFB_HungerEstimates!AL:AL,,0)</f>
        <v>53485.25</v>
      </c>
      <c r="E379">
        <f>_xlfn.XLOOKUP(Data[[#This Row],[F14_LB_UNME]],CAFB_HungerEstimates!AK:AK,CAFB_HungerEstimates!AK:AK,,0)</f>
        <v>49788.554517999997</v>
      </c>
      <c r="F379">
        <f t="shared" si="20"/>
        <v>103273.80451799999</v>
      </c>
      <c r="G379" s="6">
        <f t="shared" si="21"/>
        <v>0.51789754671696875</v>
      </c>
      <c r="H379">
        <f>_xlfn.XLOOKUP(Data[[#This Row],[F15_FI_RATE]],CAFB_HungerEstimates!Y:Y,CAFB_HungerEstimates!Y:Y,,0)</f>
        <v>0.13100000000000001</v>
      </c>
      <c r="I379">
        <f>_xlfn.XLOOKUP(Data[[#This Row],[F15_FI_POP]],CAFB_HungerEstimates!Z:Z,CAFB_HungerEstimates!Z:Z,,0)</f>
        <v>512.22126600000001</v>
      </c>
      <c r="J379">
        <f>_xlfn.XLOOKUP(Data[[#This Row],[F15_LB_NEED]],CAFB_HungerEstimates!AA:AA,CAFB_HungerEstimates!AA:AA,,0)</f>
        <v>107566.46586</v>
      </c>
      <c r="K379">
        <f>_xlfn.XLOOKUP(Data[[#This Row],[F15_DISTRIB]],CAFB_HungerEstimates!AC:AC,CAFB_HungerEstimates!AC:AC,,0)</f>
        <v>52436.965682000002</v>
      </c>
      <c r="L379">
        <f>_xlfn.XLOOKUP(Data[[#This Row],[F15_LB_UNME]],CAFB_HungerEstimates!AB:AB,CAFB_HungerEstimates!AB:AB,,0)</f>
        <v>55129.500178000002</v>
      </c>
      <c r="M379" s="6">
        <f t="shared" si="22"/>
        <v>0.48748432202139846</v>
      </c>
      <c r="N379" s="8">
        <f t="shared" si="23"/>
        <v>107.62829237550633</v>
      </c>
      <c r="O379" s="2" t="str">
        <f>IFERROR(_xlfn.XLOOKUP(Data[[#This Row],[STATEFP10]],StateMap[Code],StateMap[State],,0),"UNK")</f>
        <v>DC</v>
      </c>
      <c r="P379" t="str">
        <f>IF(CalcsTable[[#This Row],[State (Label)]]="MD","Maryland",IF(CalcsTable[[#This Row],[State (Label)]]="DC","District of Columbia","Virginia"))</f>
        <v>District of Columbia</v>
      </c>
    </row>
    <row r="380" spans="1:16" x14ac:dyDescent="0.25">
      <c r="A380">
        <f>_xlfn.XLOOKUP(Data[[#This Row],[GEOID10]],CAFB_HungerEstimates!D:D,CAFB_HungerEstimates!D:D,,0)</f>
        <v>11001009504</v>
      </c>
      <c r="B380">
        <f>_xlfn.XLOOKUP(Data[[#This Row],[STATEFP10]],CAFB_HungerEstimates!A:A,CAFB_HungerEstimates!A:A,,0)</f>
        <v>11</v>
      </c>
      <c r="C380">
        <f>_xlfn.XLOOKUP(Data[[#This Row],[F14_FI_RATE]],CAFB_HungerEstimates!AJ:AJ,CAFB_HungerEstimates!AJ:AJ,,0)</f>
        <v>21.1</v>
      </c>
      <c r="D380">
        <f>_xlfn.XLOOKUP(Data[[#This Row],[F14_DISTRIB]],CAFB_HungerEstimates!AL:AL,CAFB_HungerEstimates!AL:AL,,0)</f>
        <v>65239.53</v>
      </c>
      <c r="E380">
        <f>_xlfn.XLOOKUP(Data[[#This Row],[F14_LB_UNME]],CAFB_HungerEstimates!AK:AK,CAFB_HungerEstimates!AK:AK,,0)</f>
        <v>60113.458657000003</v>
      </c>
      <c r="F380">
        <f t="shared" si="20"/>
        <v>125352.98865700001</v>
      </c>
      <c r="G380" s="6">
        <f t="shared" si="21"/>
        <v>0.52044654618098618</v>
      </c>
      <c r="H380">
        <f>_xlfn.XLOOKUP(Data[[#This Row],[F15_FI_RATE]],CAFB_HungerEstimates!Y:Y,CAFB_HungerEstimates!Y:Y,,0)</f>
        <v>0.20300000000000001</v>
      </c>
      <c r="I380">
        <f>_xlfn.XLOOKUP(Data[[#This Row],[F15_FI_POP]],CAFB_HungerEstimates!Z:Z,CAFB_HungerEstimates!Z:Z,,0)</f>
        <v>577.36305900000002</v>
      </c>
      <c r="J380">
        <f>_xlfn.XLOOKUP(Data[[#This Row],[F15_LB_NEED]],CAFB_HungerEstimates!AA:AA,CAFB_HungerEstimates!AA:AA,,0)</f>
        <v>121246.24239</v>
      </c>
      <c r="K380">
        <f>_xlfn.XLOOKUP(Data[[#This Row],[F15_DISTRIB]],CAFB_HungerEstimates!AC:AC,CAFB_HungerEstimates!AC:AC,,0)</f>
        <v>70251.543267999994</v>
      </c>
      <c r="L380">
        <f>_xlfn.XLOOKUP(Data[[#This Row],[F15_LB_UNME]],CAFB_HungerEstimates!AB:AB,CAFB_HungerEstimates!AB:AB,,0)</f>
        <v>50994.699121999998</v>
      </c>
      <c r="M380" s="6">
        <f t="shared" si="22"/>
        <v>0.57941212761076144</v>
      </c>
      <c r="N380" s="8">
        <f t="shared" si="23"/>
        <v>88.32345320174008</v>
      </c>
      <c r="O380" s="2" t="str">
        <f>IFERROR(_xlfn.XLOOKUP(Data[[#This Row],[STATEFP10]],StateMap[Code],StateMap[State],,0),"UNK")</f>
        <v>DC</v>
      </c>
      <c r="P380" t="str">
        <f>IF(CalcsTable[[#This Row],[State (Label)]]="MD","Maryland",IF(CalcsTable[[#This Row],[State (Label)]]="DC","District of Columbia","Virginia"))</f>
        <v>District of Columbia</v>
      </c>
    </row>
    <row r="381" spans="1:16" x14ac:dyDescent="0.25">
      <c r="A381">
        <f>_xlfn.XLOOKUP(Data[[#This Row],[GEOID10]],CAFB_HungerEstimates!D:D,CAFB_HungerEstimates!D:D,,0)</f>
        <v>51059460200</v>
      </c>
      <c r="B381">
        <f>_xlfn.XLOOKUP(Data[[#This Row],[STATEFP10]],CAFB_HungerEstimates!A:A,CAFB_HungerEstimates!A:A,,0)</f>
        <v>51</v>
      </c>
      <c r="C381">
        <f>_xlfn.XLOOKUP(Data[[#This Row],[F14_FI_RATE]],CAFB_HungerEstimates!AJ:AJ,CAFB_HungerEstimates!AJ:AJ,,0)</f>
        <v>1.9</v>
      </c>
      <c r="D381">
        <f>_xlfn.XLOOKUP(Data[[#This Row],[F14_DISTRIB]],CAFB_HungerEstimates!AL:AL,CAFB_HungerEstimates!AL:AL,,0)</f>
        <v>2758.83</v>
      </c>
      <c r="E381">
        <f>_xlfn.XLOOKUP(Data[[#This Row],[F14_LB_UNME]],CAFB_HungerEstimates!AK:AK,CAFB_HungerEstimates!AK:AK,,0)</f>
        <v>13300.924985</v>
      </c>
      <c r="F381">
        <f t="shared" si="20"/>
        <v>16059.754985</v>
      </c>
      <c r="G381" s="6">
        <f t="shared" si="21"/>
        <v>0.17178531070846223</v>
      </c>
      <c r="H381">
        <f>_xlfn.XLOOKUP(Data[[#This Row],[F15_FI_RATE]],CAFB_HungerEstimates!Y:Y,CAFB_HungerEstimates!Y:Y,,0)</f>
        <v>0.02</v>
      </c>
      <c r="I381">
        <f>_xlfn.XLOOKUP(Data[[#This Row],[F15_FI_POP]],CAFB_HungerEstimates!Z:Z,CAFB_HungerEstimates!Z:Z,,0)</f>
        <v>82.936980000000005</v>
      </c>
      <c r="J381">
        <f>_xlfn.XLOOKUP(Data[[#This Row],[F15_LB_NEED]],CAFB_HungerEstimates!AA:AA,CAFB_HungerEstimates!AA:AA,,0)</f>
        <v>17416.765800000001</v>
      </c>
      <c r="K381">
        <f>_xlfn.XLOOKUP(Data[[#This Row],[F15_DISTRIB]],CAFB_HungerEstimates!AC:AC,CAFB_HungerEstimates!AC:AC,,0)</f>
        <v>8020.8051720000003</v>
      </c>
      <c r="L381">
        <f>_xlfn.XLOOKUP(Data[[#This Row],[F15_LB_UNME]],CAFB_HungerEstimates!AB:AB,CAFB_HungerEstimates!AB:AB,,0)</f>
        <v>9395.9606280000007</v>
      </c>
      <c r="M381" s="6">
        <f t="shared" si="22"/>
        <v>0.46052207764084419</v>
      </c>
      <c r="N381" s="8">
        <f t="shared" si="23"/>
        <v>113.29036369542271</v>
      </c>
      <c r="O381" s="2" t="str">
        <f>IFERROR(_xlfn.XLOOKUP(Data[[#This Row],[STATEFP10]],StateMap[Code],StateMap[State],,0),"UNK")</f>
        <v>VA</v>
      </c>
      <c r="P381" t="str">
        <f>IF(CalcsTable[[#This Row],[State (Label)]]="MD","Maryland",IF(CalcsTable[[#This Row],[State (Label)]]="DC","District of Columbia","Virginia"))</f>
        <v>Virginia</v>
      </c>
    </row>
    <row r="382" spans="1:16" x14ac:dyDescent="0.25">
      <c r="A382">
        <f>_xlfn.XLOOKUP(Data[[#This Row],[GEOID10]],CAFB_HungerEstimates!D:D,CAFB_HungerEstimates!D:D,,0)</f>
        <v>11001001002</v>
      </c>
      <c r="B382">
        <f>_xlfn.XLOOKUP(Data[[#This Row],[STATEFP10]],CAFB_HungerEstimates!A:A,CAFB_HungerEstimates!A:A,,0)</f>
        <v>11</v>
      </c>
      <c r="C382">
        <f>_xlfn.XLOOKUP(Data[[#This Row],[F14_FI_RATE]],CAFB_HungerEstimates!AJ:AJ,CAFB_HungerEstimates!AJ:AJ,,0)</f>
        <v>6.3</v>
      </c>
      <c r="D382">
        <f>_xlfn.XLOOKUP(Data[[#This Row],[F14_DISTRIB]],CAFB_HungerEstimates!AL:AL,CAFB_HungerEstimates!AL:AL,,0)</f>
        <v>14070.9</v>
      </c>
      <c r="E382">
        <f>_xlfn.XLOOKUP(Data[[#This Row],[F14_LB_UNME]],CAFB_HungerEstimates!AK:AK,CAFB_HungerEstimates!AK:AK,,0)</f>
        <v>27524.224988999998</v>
      </c>
      <c r="F382">
        <f t="shared" si="20"/>
        <v>41595.124988999996</v>
      </c>
      <c r="G382" s="6">
        <f t="shared" si="21"/>
        <v>0.33828243102337374</v>
      </c>
      <c r="H382">
        <f>_xlfn.XLOOKUP(Data[[#This Row],[F15_FI_RATE]],CAFB_HungerEstimates!Y:Y,CAFB_HungerEstimates!Y:Y,,0)</f>
        <v>8.7999999999999995E-2</v>
      </c>
      <c r="I382">
        <f>_xlfn.XLOOKUP(Data[[#This Row],[F15_FI_POP]],CAFB_HungerEstimates!Z:Z,CAFB_HungerEstimates!Z:Z,,0)</f>
        <v>290.02168799999998</v>
      </c>
      <c r="J382">
        <f>_xlfn.XLOOKUP(Data[[#This Row],[F15_LB_NEED]],CAFB_HungerEstimates!AA:AA,CAFB_HungerEstimates!AA:AA,,0)</f>
        <v>60904.554479999999</v>
      </c>
      <c r="K382">
        <f>_xlfn.XLOOKUP(Data[[#This Row],[F15_DISTRIB]],CAFB_HungerEstimates!AC:AC,CAFB_HungerEstimates!AC:AC,,0)</f>
        <v>15320.947397</v>
      </c>
      <c r="L382">
        <f>_xlfn.XLOOKUP(Data[[#This Row],[F15_LB_UNME]],CAFB_HungerEstimates!AB:AB,CAFB_HungerEstimates!AB:AB,,0)</f>
        <v>45583.607083000003</v>
      </c>
      <c r="M382" s="6">
        <f t="shared" si="22"/>
        <v>0.25155667794977687</v>
      </c>
      <c r="N382" s="8">
        <f t="shared" si="23"/>
        <v>157.17309763054686</v>
      </c>
      <c r="O382" s="2" t="str">
        <f>IFERROR(_xlfn.XLOOKUP(Data[[#This Row],[STATEFP10]],StateMap[Code],StateMap[State],,0),"UNK")</f>
        <v>DC</v>
      </c>
      <c r="P382" t="str">
        <f>IF(CalcsTable[[#This Row],[State (Label)]]="MD","Maryland",IF(CalcsTable[[#This Row],[State (Label)]]="DC","District of Columbia","Virginia"))</f>
        <v>District of Columbia</v>
      </c>
    </row>
    <row r="383" spans="1:16" x14ac:dyDescent="0.25">
      <c r="A383">
        <f>_xlfn.XLOOKUP(Data[[#This Row],[GEOID10]],CAFB_HungerEstimates!D:D,CAFB_HungerEstimates!D:D,,0)</f>
        <v>51059470600</v>
      </c>
      <c r="B383">
        <f>_xlfn.XLOOKUP(Data[[#This Row],[STATEFP10]],CAFB_HungerEstimates!A:A,CAFB_HungerEstimates!A:A,,0)</f>
        <v>51</v>
      </c>
      <c r="C383">
        <f>_xlfn.XLOOKUP(Data[[#This Row],[F14_FI_RATE]],CAFB_HungerEstimates!AJ:AJ,CAFB_HungerEstimates!AJ:AJ,,0)</f>
        <v>7.1</v>
      </c>
      <c r="D383">
        <f>_xlfn.XLOOKUP(Data[[#This Row],[F14_DISTRIB]],CAFB_HungerEstimates!AL:AL,CAFB_HungerEstimates!AL:AL,,0)</f>
        <v>8077.2</v>
      </c>
      <c r="E383">
        <f>_xlfn.XLOOKUP(Data[[#This Row],[F14_LB_UNME]],CAFB_HungerEstimates!AK:AK,CAFB_HungerEstimates!AK:AK,,0)</f>
        <v>32433.271219999999</v>
      </c>
      <c r="F383">
        <f t="shared" si="20"/>
        <v>40510.471219999999</v>
      </c>
      <c r="G383" s="6">
        <f t="shared" si="21"/>
        <v>0.19938548619035293</v>
      </c>
      <c r="H383">
        <f>_xlfn.XLOOKUP(Data[[#This Row],[F15_FI_RATE]],CAFB_HungerEstimates!Y:Y,CAFB_HungerEstimates!Y:Y,,0)</f>
        <v>5.8000000000000003E-2</v>
      </c>
      <c r="I383">
        <f>_xlfn.XLOOKUP(Data[[#This Row],[F15_FI_POP]],CAFB_HungerEstimates!Z:Z,CAFB_HungerEstimates!Z:Z,,0)</f>
        <v>155.03399999999999</v>
      </c>
      <c r="J383">
        <f>_xlfn.XLOOKUP(Data[[#This Row],[F15_LB_NEED]],CAFB_HungerEstimates!AA:AA,CAFB_HungerEstimates!AA:AA,,0)</f>
        <v>32557.14</v>
      </c>
      <c r="K383">
        <f>_xlfn.XLOOKUP(Data[[#This Row],[F15_DISTRIB]],CAFB_HungerEstimates!AC:AC,CAFB_HungerEstimates!AC:AC,,0)</f>
        <v>1191.346125</v>
      </c>
      <c r="L383">
        <f>_xlfn.XLOOKUP(Data[[#This Row],[F15_LB_UNME]],CAFB_HungerEstimates!AB:AB,CAFB_HungerEstimates!AB:AB,,0)</f>
        <v>31365.793874999999</v>
      </c>
      <c r="M383" s="6">
        <f t="shared" si="22"/>
        <v>3.6592468656644901E-2</v>
      </c>
      <c r="N383" s="8">
        <f t="shared" si="23"/>
        <v>202.31558158210458</v>
      </c>
      <c r="O383" s="2" t="str">
        <f>IFERROR(_xlfn.XLOOKUP(Data[[#This Row],[STATEFP10]],StateMap[Code],StateMap[State],,0),"UNK")</f>
        <v>VA</v>
      </c>
      <c r="P383" t="str">
        <f>IF(CalcsTable[[#This Row],[State (Label)]]="MD","Maryland",IF(CalcsTable[[#This Row],[State (Label)]]="DC","District of Columbia","Virginia"))</f>
        <v>Virginia</v>
      </c>
    </row>
    <row r="384" spans="1:16" x14ac:dyDescent="0.25">
      <c r="A384">
        <f>_xlfn.XLOOKUP(Data[[#This Row],[GEOID10]],CAFB_HungerEstimates!D:D,CAFB_HungerEstimates!D:D,,0)</f>
        <v>24033804102</v>
      </c>
      <c r="B384">
        <f>_xlfn.XLOOKUP(Data[[#This Row],[STATEFP10]],CAFB_HungerEstimates!A:A,CAFB_HungerEstimates!A:A,,0)</f>
        <v>24</v>
      </c>
      <c r="C384">
        <f>_xlfn.XLOOKUP(Data[[#This Row],[F14_FI_RATE]],CAFB_HungerEstimates!AJ:AJ,CAFB_HungerEstimates!AJ:AJ,,0)</f>
        <v>21.9</v>
      </c>
      <c r="D384">
        <f>_xlfn.XLOOKUP(Data[[#This Row],[F14_DISTRIB]],CAFB_HungerEstimates!AL:AL,CAFB_HungerEstimates!AL:AL,,0)</f>
        <v>133164.29</v>
      </c>
      <c r="E384">
        <f>_xlfn.XLOOKUP(Data[[#This Row],[F14_LB_UNME]],CAFB_HungerEstimates!AK:AK,CAFB_HungerEstimates!AK:AK,,0)</f>
        <v>138912.55305300001</v>
      </c>
      <c r="F384">
        <f t="shared" si="20"/>
        <v>272076.84305300005</v>
      </c>
      <c r="G384" s="6">
        <f t="shared" si="21"/>
        <v>0.48943632433304829</v>
      </c>
      <c r="H384">
        <f>_xlfn.XLOOKUP(Data[[#This Row],[F15_FI_RATE]],CAFB_HungerEstimates!Y:Y,CAFB_HungerEstimates!Y:Y,,0)</f>
        <v>0.20200000000000001</v>
      </c>
      <c r="I384">
        <f>_xlfn.XLOOKUP(Data[[#This Row],[F15_FI_POP]],CAFB_HungerEstimates!Z:Z,CAFB_HungerEstimates!Z:Z,,0)</f>
        <v>1198.2490519999999</v>
      </c>
      <c r="J384">
        <f>_xlfn.XLOOKUP(Data[[#This Row],[F15_LB_NEED]],CAFB_HungerEstimates!AA:AA,CAFB_HungerEstimates!AA:AA,,0)</f>
        <v>251632.30092000001</v>
      </c>
      <c r="K384">
        <f>_xlfn.XLOOKUP(Data[[#This Row],[F15_DISTRIB]],CAFB_HungerEstimates!AC:AC,CAFB_HungerEstimates!AC:AC,,0)</f>
        <v>137890.53057800001</v>
      </c>
      <c r="L384">
        <f>_xlfn.XLOOKUP(Data[[#This Row],[F15_LB_UNME]],CAFB_HungerEstimates!AB:AB,CAFB_HungerEstimates!AB:AB,,0)</f>
        <v>113741.770342</v>
      </c>
      <c r="M384" s="6">
        <f t="shared" si="22"/>
        <v>0.5479842217149965</v>
      </c>
      <c r="N384" s="8">
        <f t="shared" si="23"/>
        <v>94.923313439850745</v>
      </c>
      <c r="O384" s="2" t="str">
        <f>IFERROR(_xlfn.XLOOKUP(Data[[#This Row],[STATEFP10]],StateMap[Code],StateMap[State],,0),"UNK")</f>
        <v>MD</v>
      </c>
      <c r="P384" t="str">
        <f>IF(CalcsTable[[#This Row],[State (Label)]]="MD","Maryland",IF(CalcsTable[[#This Row],[State (Label)]]="DC","District of Columbia","Virginia"))</f>
        <v>Maryland</v>
      </c>
    </row>
    <row r="385" spans="1:16" x14ac:dyDescent="0.25">
      <c r="A385">
        <f>_xlfn.XLOOKUP(Data[[#This Row],[GEOID10]],CAFB_HungerEstimates!D:D,CAFB_HungerEstimates!D:D,,0)</f>
        <v>24033800520</v>
      </c>
      <c r="B385">
        <f>_xlfn.XLOOKUP(Data[[#This Row],[STATEFP10]],CAFB_HungerEstimates!A:A,CAFB_HungerEstimates!A:A,,0)</f>
        <v>24</v>
      </c>
      <c r="C385">
        <f>_xlfn.XLOOKUP(Data[[#This Row],[F14_FI_RATE]],CAFB_HungerEstimates!AJ:AJ,CAFB_HungerEstimates!AJ:AJ,,0)</f>
        <v>17.100000000000001</v>
      </c>
      <c r="D385">
        <f>_xlfn.XLOOKUP(Data[[#This Row],[F14_DISTRIB]],CAFB_HungerEstimates!AL:AL,CAFB_HungerEstimates!AL:AL,,0)</f>
        <v>4605.38</v>
      </c>
      <c r="E385">
        <f>_xlfn.XLOOKUP(Data[[#This Row],[F14_LB_UNME]],CAFB_HungerEstimates!AK:AK,CAFB_HungerEstimates!AK:AK,,0)</f>
        <v>64341.821236999996</v>
      </c>
      <c r="F385">
        <f t="shared" si="20"/>
        <v>68947.201237000001</v>
      </c>
      <c r="G385" s="6">
        <f t="shared" si="21"/>
        <v>6.6795749753052441E-2</v>
      </c>
      <c r="H385">
        <f>_xlfn.XLOOKUP(Data[[#This Row],[F15_FI_RATE]],CAFB_HungerEstimates!Y:Y,CAFB_HungerEstimates!Y:Y,,0)</f>
        <v>0.182</v>
      </c>
      <c r="I385">
        <f>_xlfn.XLOOKUP(Data[[#This Row],[F15_FI_POP]],CAFB_HungerEstimates!Z:Z,CAFB_HungerEstimates!Z:Z,,0)</f>
        <v>346.892</v>
      </c>
      <c r="J385">
        <f>_xlfn.XLOOKUP(Data[[#This Row],[F15_LB_NEED]],CAFB_HungerEstimates!AA:AA,CAFB_HungerEstimates!AA:AA,,0)</f>
        <v>72847.320000000007</v>
      </c>
      <c r="K385">
        <f>_xlfn.XLOOKUP(Data[[#This Row],[F15_DISTRIB]],CAFB_HungerEstimates!AC:AC,CAFB_HungerEstimates!AC:AC,,0)</f>
        <v>11885.479192999999</v>
      </c>
      <c r="L385">
        <f>_xlfn.XLOOKUP(Data[[#This Row],[F15_LB_UNME]],CAFB_HungerEstimates!AB:AB,CAFB_HungerEstimates!AB:AB,,0)</f>
        <v>60961.840807</v>
      </c>
      <c r="M385" s="6">
        <f t="shared" si="22"/>
        <v>0.16315602541040627</v>
      </c>
      <c r="N385" s="8">
        <f t="shared" si="23"/>
        <v>175.73723466381469</v>
      </c>
      <c r="O385" s="2" t="str">
        <f>IFERROR(_xlfn.XLOOKUP(Data[[#This Row],[STATEFP10]],StateMap[Code],StateMap[State],,0),"UNK")</f>
        <v>MD</v>
      </c>
      <c r="P385" t="str">
        <f>IF(CalcsTable[[#This Row],[State (Label)]]="MD","Maryland",IF(CalcsTable[[#This Row],[State (Label)]]="DC","District of Columbia","Virginia"))</f>
        <v>Maryland</v>
      </c>
    </row>
    <row r="386" spans="1:16" x14ac:dyDescent="0.25">
      <c r="A386">
        <f>_xlfn.XLOOKUP(Data[[#This Row],[GEOID10]],CAFB_HungerEstimates!D:D,CAFB_HungerEstimates!D:D,,0)</f>
        <v>24033804400</v>
      </c>
      <c r="B386">
        <f>_xlfn.XLOOKUP(Data[[#This Row],[STATEFP10]],CAFB_HungerEstimates!A:A,CAFB_HungerEstimates!A:A,,0)</f>
        <v>24</v>
      </c>
      <c r="C386">
        <f>_xlfn.XLOOKUP(Data[[#This Row],[F14_FI_RATE]],CAFB_HungerEstimates!AJ:AJ,CAFB_HungerEstimates!AJ:AJ,,0)</f>
        <v>14.4</v>
      </c>
      <c r="D386">
        <f>_xlfn.XLOOKUP(Data[[#This Row],[F14_DISTRIB]],CAFB_HungerEstimates!AL:AL,CAFB_HungerEstimates!AL:AL,,0)</f>
        <v>48380.76</v>
      </c>
      <c r="E386">
        <f>_xlfn.XLOOKUP(Data[[#This Row],[F14_LB_UNME]],CAFB_HungerEstimates!AK:AK,CAFB_HungerEstimates!AK:AK,,0)</f>
        <v>30727.083449999998</v>
      </c>
      <c r="F386">
        <f t="shared" si="20"/>
        <v>79107.84345</v>
      </c>
      <c r="G386" s="6">
        <f t="shared" si="21"/>
        <v>0.61157981168553777</v>
      </c>
      <c r="H386">
        <f>_xlfn.XLOOKUP(Data[[#This Row],[F15_FI_RATE]],CAFB_HungerEstimates!Y:Y,CAFB_HungerEstimates!Y:Y,,0)</f>
        <v>0.11700000000000001</v>
      </c>
      <c r="I386">
        <f>_xlfn.XLOOKUP(Data[[#This Row],[F15_FI_POP]],CAFB_HungerEstimates!Z:Z,CAFB_HungerEstimates!Z:Z,,0)</f>
        <v>293.25944700000002</v>
      </c>
      <c r="J386">
        <f>_xlfn.XLOOKUP(Data[[#This Row],[F15_LB_NEED]],CAFB_HungerEstimates!AA:AA,CAFB_HungerEstimates!AA:AA,,0)</f>
        <v>61584.483869999996</v>
      </c>
      <c r="K386">
        <f>_xlfn.XLOOKUP(Data[[#This Row],[F15_DISTRIB]],CAFB_HungerEstimates!AC:AC,CAFB_HungerEstimates!AC:AC,,0)</f>
        <v>49413.509835999997</v>
      </c>
      <c r="L386">
        <f>_xlfn.XLOOKUP(Data[[#This Row],[F15_LB_UNME]],CAFB_HungerEstimates!AB:AB,CAFB_HungerEstimates!AB:AB,,0)</f>
        <v>12170.974034000001</v>
      </c>
      <c r="M386" s="6">
        <f t="shared" si="22"/>
        <v>0.80236947248446588</v>
      </c>
      <c r="N386" s="8">
        <f t="shared" si="23"/>
        <v>41.50241077826216</v>
      </c>
      <c r="O386" s="2" t="str">
        <f>IFERROR(_xlfn.XLOOKUP(Data[[#This Row],[STATEFP10]],StateMap[Code],StateMap[State],,0),"UNK")</f>
        <v>MD</v>
      </c>
      <c r="P386" t="str">
        <f>IF(CalcsTable[[#This Row],[State (Label)]]="MD","Maryland",IF(CalcsTable[[#This Row],[State (Label)]]="DC","District of Columbia","Virginia"))</f>
        <v>Maryland</v>
      </c>
    </row>
    <row r="387" spans="1:16" x14ac:dyDescent="0.25">
      <c r="A387">
        <f>_xlfn.XLOOKUP(Data[[#This Row],[GEOID10]],CAFB_HungerEstimates!D:D,CAFB_HungerEstimates!D:D,,0)</f>
        <v>51153901509</v>
      </c>
      <c r="B387">
        <f>_xlfn.XLOOKUP(Data[[#This Row],[STATEFP10]],CAFB_HungerEstimates!A:A,CAFB_HungerEstimates!A:A,,0)</f>
        <v>51</v>
      </c>
      <c r="C387">
        <f>_xlfn.XLOOKUP(Data[[#This Row],[F14_FI_RATE]],CAFB_HungerEstimates!AJ:AJ,CAFB_HungerEstimates!AJ:AJ,,0)</f>
        <v>3.3</v>
      </c>
      <c r="D387">
        <f>_xlfn.XLOOKUP(Data[[#This Row],[F14_DISTRIB]],CAFB_HungerEstimates!AL:AL,CAFB_HungerEstimates!AL:AL,,0)</f>
        <v>598.77</v>
      </c>
      <c r="E387">
        <f>_xlfn.XLOOKUP(Data[[#This Row],[F14_LB_UNME]],CAFB_HungerEstimates!AK:AK,CAFB_HungerEstimates!AK:AK,,0)</f>
        <v>29435.848281999999</v>
      </c>
      <c r="F387">
        <f t="shared" ref="F387:F450" si="24">IFERROR(D387+E387,0)</f>
        <v>30034.618281999999</v>
      </c>
      <c r="G387" s="6">
        <f t="shared" ref="G387:G450" si="25">IFERROR(D387/F387,0)</f>
        <v>1.9935995003434018E-2</v>
      </c>
      <c r="H387">
        <f>_xlfn.XLOOKUP(Data[[#This Row],[F15_FI_RATE]],CAFB_HungerEstimates!Y:Y,CAFB_HungerEstimates!Y:Y,,0)</f>
        <v>3.9E-2</v>
      </c>
      <c r="I387">
        <f>_xlfn.XLOOKUP(Data[[#This Row],[F15_FI_POP]],CAFB_HungerEstimates!Z:Z,CAFB_HungerEstimates!Z:Z,,0)</f>
        <v>186.840654</v>
      </c>
      <c r="J387">
        <f>_xlfn.XLOOKUP(Data[[#This Row],[F15_LB_NEED]],CAFB_HungerEstimates!AA:AA,CAFB_HungerEstimates!AA:AA,,0)</f>
        <v>39236.537340000003</v>
      </c>
      <c r="K387">
        <f>_xlfn.XLOOKUP(Data[[#This Row],[F15_DISTRIB]],CAFB_HungerEstimates!AC:AC,CAFB_HungerEstimates!AC:AC,,0)</f>
        <v>3551.6374479999999</v>
      </c>
      <c r="L387">
        <f>_xlfn.XLOOKUP(Data[[#This Row],[F15_LB_UNME]],CAFB_HungerEstimates!AB:AB,CAFB_HungerEstimates!AB:AB,,0)</f>
        <v>35684.899892000001</v>
      </c>
      <c r="M387" s="6">
        <f t="shared" ref="M387:M450" si="26">IFERROR(K387/J387,0)</f>
        <v>9.0518625974144118E-2</v>
      </c>
      <c r="N387" s="8">
        <f t="shared" ref="N387:N450" si="27">IFERROR(L387/I387,0)</f>
        <v>190.99108854542973</v>
      </c>
      <c r="O387" s="2" t="str">
        <f>IFERROR(_xlfn.XLOOKUP(Data[[#This Row],[STATEFP10]],StateMap[Code],StateMap[State],,0),"UNK")</f>
        <v>VA</v>
      </c>
      <c r="P387" t="str">
        <f>IF(CalcsTable[[#This Row],[State (Label)]]="MD","Maryland",IF(CalcsTable[[#This Row],[State (Label)]]="DC","District of Columbia","Virginia"))</f>
        <v>Virginia</v>
      </c>
    </row>
    <row r="388" spans="1:16" x14ac:dyDescent="0.25">
      <c r="A388">
        <f>_xlfn.XLOOKUP(Data[[#This Row],[GEOID10]],CAFB_HungerEstimates!D:D,CAFB_HungerEstimates!D:D,,0)</f>
        <v>11001002302</v>
      </c>
      <c r="B388">
        <f>_xlfn.XLOOKUP(Data[[#This Row],[STATEFP10]],CAFB_HungerEstimates!A:A,CAFB_HungerEstimates!A:A,,0)</f>
        <v>11</v>
      </c>
      <c r="C388">
        <f>_xlfn.XLOOKUP(Data[[#This Row],[F14_FI_RATE]],CAFB_HungerEstimates!AJ:AJ,CAFB_HungerEstimates!AJ:AJ,,0)</f>
        <v>16.100000000000001</v>
      </c>
      <c r="D388">
        <f>_xlfn.XLOOKUP(Data[[#This Row],[F14_DISTRIB]],CAFB_HungerEstimates!AL:AL,CAFB_HungerEstimates!AL:AL,,0)</f>
        <v>32651.95</v>
      </c>
      <c r="E388">
        <f>_xlfn.XLOOKUP(Data[[#This Row],[F14_LB_UNME]],CAFB_HungerEstimates!AK:AK,CAFB_HungerEstimates!AK:AK,,0)</f>
        <v>23033.115467</v>
      </c>
      <c r="F388">
        <f t="shared" si="24"/>
        <v>55685.065467</v>
      </c>
      <c r="G388" s="6">
        <f t="shared" si="25"/>
        <v>0.5863681711813763</v>
      </c>
      <c r="H388">
        <f>_xlfn.XLOOKUP(Data[[#This Row],[F15_FI_RATE]],CAFB_HungerEstimates!Y:Y,CAFB_HungerEstimates!Y:Y,,0)</f>
        <v>0.17</v>
      </c>
      <c r="I388">
        <f>_xlfn.XLOOKUP(Data[[#This Row],[F15_FI_POP]],CAFB_HungerEstimates!Z:Z,CAFB_HungerEstimates!Z:Z,,0)</f>
        <v>307.36</v>
      </c>
      <c r="J388">
        <f>_xlfn.XLOOKUP(Data[[#This Row],[F15_LB_NEED]],CAFB_HungerEstimates!AA:AA,CAFB_HungerEstimates!AA:AA,,0)</f>
        <v>64545.599999999999</v>
      </c>
      <c r="K388">
        <f>_xlfn.XLOOKUP(Data[[#This Row],[F15_DISTRIB]],CAFB_HungerEstimates!AC:AC,CAFB_HungerEstimates!AC:AC,,0)</f>
        <v>38553.585471999999</v>
      </c>
      <c r="L388">
        <f>_xlfn.XLOOKUP(Data[[#This Row],[F15_LB_UNME]],CAFB_HungerEstimates!AB:AB,CAFB_HungerEstimates!AB:AB,,0)</f>
        <v>25992.014528</v>
      </c>
      <c r="M388" s="6">
        <f t="shared" si="26"/>
        <v>0.59730772464738102</v>
      </c>
      <c r="N388" s="8">
        <f t="shared" si="27"/>
        <v>84.565377824049975</v>
      </c>
      <c r="O388" s="2" t="str">
        <f>IFERROR(_xlfn.XLOOKUP(Data[[#This Row],[STATEFP10]],StateMap[Code],StateMap[State],,0),"UNK")</f>
        <v>DC</v>
      </c>
      <c r="P388" t="str">
        <f>IF(CalcsTable[[#This Row],[State (Label)]]="MD","Maryland",IF(CalcsTable[[#This Row],[State (Label)]]="DC","District of Columbia","Virginia"))</f>
        <v>District of Columbia</v>
      </c>
    </row>
    <row r="389" spans="1:16" x14ac:dyDescent="0.25">
      <c r="A389">
        <f>_xlfn.XLOOKUP(Data[[#This Row],[GEOID10]],CAFB_HungerEstimates!D:D,CAFB_HungerEstimates!D:D,,0)</f>
        <v>51059482302</v>
      </c>
      <c r="B389">
        <f>_xlfn.XLOOKUP(Data[[#This Row],[STATEFP10]],CAFB_HungerEstimates!A:A,CAFB_HungerEstimates!A:A,,0)</f>
        <v>51</v>
      </c>
      <c r="C389">
        <f>_xlfn.XLOOKUP(Data[[#This Row],[F14_FI_RATE]],CAFB_HungerEstimates!AJ:AJ,CAFB_HungerEstimates!AJ:AJ,,0)</f>
        <v>19.399999999999999</v>
      </c>
      <c r="D389">
        <f>_xlfn.XLOOKUP(Data[[#This Row],[F14_DISTRIB]],CAFB_HungerEstimates!AL:AL,CAFB_HungerEstimates!AL:AL,,0)</f>
        <v>30502.47</v>
      </c>
      <c r="E389">
        <f>_xlfn.XLOOKUP(Data[[#This Row],[F14_LB_UNME]],CAFB_HungerEstimates!AK:AK,CAFB_HungerEstimates!AK:AK,,0)</f>
        <v>155394.148434</v>
      </c>
      <c r="F389">
        <f t="shared" si="24"/>
        <v>185896.618434</v>
      </c>
      <c r="G389" s="6">
        <f t="shared" si="25"/>
        <v>0.16408297395054272</v>
      </c>
      <c r="H389">
        <f>_xlfn.XLOOKUP(Data[[#This Row],[F15_FI_RATE]],CAFB_HungerEstimates!Y:Y,CAFB_HungerEstimates!Y:Y,,0)</f>
        <v>0.19</v>
      </c>
      <c r="I389">
        <f>_xlfn.XLOOKUP(Data[[#This Row],[F15_FI_POP]],CAFB_HungerEstimates!Z:Z,CAFB_HungerEstimates!Z:Z,,0)</f>
        <v>918.84</v>
      </c>
      <c r="J389">
        <f>_xlfn.XLOOKUP(Data[[#This Row],[F15_LB_NEED]],CAFB_HungerEstimates!AA:AA,CAFB_HungerEstimates!AA:AA,,0)</f>
        <v>192956.4</v>
      </c>
      <c r="K389">
        <f>_xlfn.XLOOKUP(Data[[#This Row],[F15_DISTRIB]],CAFB_HungerEstimates!AC:AC,CAFB_HungerEstimates!AC:AC,,0)</f>
        <v>54498.425148000002</v>
      </c>
      <c r="L389">
        <f>_xlfn.XLOOKUP(Data[[#This Row],[F15_LB_UNME]],CAFB_HungerEstimates!AB:AB,CAFB_HungerEstimates!AB:AB,,0)</f>
        <v>138457.97485200001</v>
      </c>
      <c r="M389" s="6">
        <f t="shared" si="26"/>
        <v>0.28243906472135677</v>
      </c>
      <c r="N389" s="8">
        <f t="shared" si="27"/>
        <v>150.68779640851508</v>
      </c>
      <c r="O389" s="2" t="str">
        <f>IFERROR(_xlfn.XLOOKUP(Data[[#This Row],[STATEFP10]],StateMap[Code],StateMap[State],,0),"UNK")</f>
        <v>VA</v>
      </c>
      <c r="P389" t="str">
        <f>IF(CalcsTable[[#This Row],[State (Label)]]="MD","Maryland",IF(CalcsTable[[#This Row],[State (Label)]]="DC","District of Columbia","Virginia"))</f>
        <v>Virginia</v>
      </c>
    </row>
    <row r="390" spans="1:16" x14ac:dyDescent="0.25">
      <c r="A390">
        <f>_xlfn.XLOOKUP(Data[[#This Row],[GEOID10]],CAFB_HungerEstimates!D:D,CAFB_HungerEstimates!D:D,,0)</f>
        <v>24033803509</v>
      </c>
      <c r="B390">
        <f>_xlfn.XLOOKUP(Data[[#This Row],[STATEFP10]],CAFB_HungerEstimates!A:A,CAFB_HungerEstimates!A:A,,0)</f>
        <v>24</v>
      </c>
      <c r="C390">
        <f>_xlfn.XLOOKUP(Data[[#This Row],[F14_FI_RATE]],CAFB_HungerEstimates!AJ:AJ,CAFB_HungerEstimates!AJ:AJ,,0)</f>
        <v>28.7</v>
      </c>
      <c r="D390">
        <f>_xlfn.XLOOKUP(Data[[#This Row],[F14_DISTRIB]],CAFB_HungerEstimates!AL:AL,CAFB_HungerEstimates!AL:AL,,0)</f>
        <v>75469.039999999994</v>
      </c>
      <c r="E390">
        <f>_xlfn.XLOOKUP(Data[[#This Row],[F14_LB_UNME]],CAFB_HungerEstimates!AK:AK,CAFB_HungerEstimates!AK:AK,,0)</f>
        <v>107028.51575799999</v>
      </c>
      <c r="F390">
        <f t="shared" si="24"/>
        <v>182497.555758</v>
      </c>
      <c r="G390" s="6">
        <f t="shared" si="25"/>
        <v>0.41353452481344655</v>
      </c>
      <c r="H390">
        <f>_xlfn.XLOOKUP(Data[[#This Row],[F15_FI_RATE]],CAFB_HungerEstimates!Y:Y,CAFB_HungerEstimates!Y:Y,,0)</f>
        <v>0.27900000000000003</v>
      </c>
      <c r="I390">
        <f>_xlfn.XLOOKUP(Data[[#This Row],[F15_FI_POP]],CAFB_HungerEstimates!Z:Z,CAFB_HungerEstimates!Z:Z,,0)</f>
        <v>891.12599999999998</v>
      </c>
      <c r="J390">
        <f>_xlfn.XLOOKUP(Data[[#This Row],[F15_LB_NEED]],CAFB_HungerEstimates!AA:AA,CAFB_HungerEstimates!AA:AA,,0)</f>
        <v>187136.46</v>
      </c>
      <c r="K390">
        <f>_xlfn.XLOOKUP(Data[[#This Row],[F15_DISTRIB]],CAFB_HungerEstimates!AC:AC,CAFB_HungerEstimates!AC:AC,,0)</f>
        <v>86679.009336000003</v>
      </c>
      <c r="L390">
        <f>_xlfn.XLOOKUP(Data[[#This Row],[F15_LB_UNME]],CAFB_HungerEstimates!AB:AB,CAFB_HungerEstimates!AB:AB,,0)</f>
        <v>100457.450664</v>
      </c>
      <c r="M390" s="6">
        <f t="shared" si="26"/>
        <v>0.46318611208099164</v>
      </c>
      <c r="N390" s="8">
        <f t="shared" si="27"/>
        <v>112.73091646299177</v>
      </c>
      <c r="O390" s="2" t="str">
        <f>IFERROR(_xlfn.XLOOKUP(Data[[#This Row],[STATEFP10]],StateMap[Code],StateMap[State],,0),"UNK")</f>
        <v>MD</v>
      </c>
      <c r="P390" t="str">
        <f>IF(CalcsTable[[#This Row],[State (Label)]]="MD","Maryland",IF(CalcsTable[[#This Row],[State (Label)]]="DC","District of Columbia","Virginia"))</f>
        <v>Maryland</v>
      </c>
    </row>
    <row r="391" spans="1:16" x14ac:dyDescent="0.25">
      <c r="A391">
        <f>_xlfn.XLOOKUP(Data[[#This Row],[GEOID10]],CAFB_HungerEstimates!D:D,CAFB_HungerEstimates!D:D,,0)</f>
        <v>11001000600</v>
      </c>
      <c r="B391">
        <f>_xlfn.XLOOKUP(Data[[#This Row],[STATEFP10]],CAFB_HungerEstimates!A:A,CAFB_HungerEstimates!A:A,,0)</f>
        <v>11</v>
      </c>
      <c r="C391">
        <f>_xlfn.XLOOKUP(Data[[#This Row],[F14_FI_RATE]],CAFB_HungerEstimates!AJ:AJ,CAFB_HungerEstimates!AJ:AJ,,0)</f>
        <v>1.1000000000000001</v>
      </c>
      <c r="D391">
        <f>_xlfn.XLOOKUP(Data[[#This Row],[F14_DISTRIB]],CAFB_HungerEstimates!AL:AL,CAFB_HungerEstimates!AL:AL,,0)</f>
        <v>3708.06</v>
      </c>
      <c r="E391">
        <f>_xlfn.XLOOKUP(Data[[#This Row],[F14_LB_UNME]],CAFB_HungerEstimates!AK:AK,CAFB_HungerEstimates!AK:AK,,0)</f>
        <v>6622.2636689999999</v>
      </c>
      <c r="F391">
        <f t="shared" si="24"/>
        <v>10330.323668999999</v>
      </c>
      <c r="G391" s="6">
        <f t="shared" si="25"/>
        <v>0.35894906285728695</v>
      </c>
      <c r="H391">
        <f>_xlfn.XLOOKUP(Data[[#This Row],[F15_FI_RATE]],CAFB_HungerEstimates!Y:Y,CAFB_HungerEstimates!Y:Y,,0)</f>
        <v>1.4999999999999999E-2</v>
      </c>
      <c r="I391">
        <f>_xlfn.XLOOKUP(Data[[#This Row],[F15_FI_POP]],CAFB_HungerEstimates!Z:Z,CAFB_HungerEstimates!Z:Z,,0)</f>
        <v>67.185000000000002</v>
      </c>
      <c r="J391">
        <f>_xlfn.XLOOKUP(Data[[#This Row],[F15_LB_NEED]],CAFB_HungerEstimates!AA:AA,CAFB_HungerEstimates!AA:AA,,0)</f>
        <v>14108.85</v>
      </c>
      <c r="K391">
        <f>_xlfn.XLOOKUP(Data[[#This Row],[F15_DISTRIB]],CAFB_HungerEstimates!AC:AC,CAFB_HungerEstimates!AC:AC,,0)</f>
        <v>4341.461061</v>
      </c>
      <c r="L391">
        <f>_xlfn.XLOOKUP(Data[[#This Row],[F15_LB_UNME]],CAFB_HungerEstimates!AB:AB,CAFB_HungerEstimates!AB:AB,,0)</f>
        <v>9767.3889390000004</v>
      </c>
      <c r="M391" s="6">
        <f t="shared" si="26"/>
        <v>0.30771190146610106</v>
      </c>
      <c r="N391" s="8">
        <f t="shared" si="27"/>
        <v>145.38050069211877</v>
      </c>
      <c r="O391" s="2" t="str">
        <f>IFERROR(_xlfn.XLOOKUP(Data[[#This Row],[STATEFP10]],StateMap[Code],StateMap[State],,0),"UNK")</f>
        <v>DC</v>
      </c>
      <c r="P391" t="str">
        <f>IF(CalcsTable[[#This Row],[State (Label)]]="MD","Maryland",IF(CalcsTable[[#This Row],[State (Label)]]="DC","District of Columbia","Virginia"))</f>
        <v>District of Columbia</v>
      </c>
    </row>
    <row r="392" spans="1:16" x14ac:dyDescent="0.25">
      <c r="A392">
        <f>_xlfn.XLOOKUP(Data[[#This Row],[GEOID10]],CAFB_HungerEstimates!D:D,CAFB_HungerEstimates!D:D,,0)</f>
        <v>51059482303</v>
      </c>
      <c r="B392">
        <f>_xlfn.XLOOKUP(Data[[#This Row],[STATEFP10]],CAFB_HungerEstimates!A:A,CAFB_HungerEstimates!A:A,,0)</f>
        <v>51</v>
      </c>
      <c r="C392">
        <f>_xlfn.XLOOKUP(Data[[#This Row],[F14_FI_RATE]],CAFB_HungerEstimates!AJ:AJ,CAFB_HungerEstimates!AJ:AJ,,0)</f>
        <v>4.2</v>
      </c>
      <c r="D392">
        <f>_xlfn.XLOOKUP(Data[[#This Row],[F14_DISTRIB]],CAFB_HungerEstimates!AL:AL,CAFB_HungerEstimates!AL:AL,,0)</f>
        <v>7707.62</v>
      </c>
      <c r="E392">
        <f>_xlfn.XLOOKUP(Data[[#This Row],[F14_LB_UNME]],CAFB_HungerEstimates!AK:AK,CAFB_HungerEstimates!AK:AK,,0)</f>
        <v>23444.620294</v>
      </c>
      <c r="F392">
        <f t="shared" si="24"/>
        <v>31152.240293999999</v>
      </c>
      <c r="G392" s="6">
        <f t="shared" si="25"/>
        <v>0.24741783984904955</v>
      </c>
      <c r="H392">
        <f>_xlfn.XLOOKUP(Data[[#This Row],[F15_FI_RATE]],CAFB_HungerEstimates!Y:Y,CAFB_HungerEstimates!Y:Y,,0)</f>
        <v>4.2999999999999997E-2</v>
      </c>
      <c r="I392">
        <f>_xlfn.XLOOKUP(Data[[#This Row],[F15_FI_POP]],CAFB_HungerEstimates!Z:Z,CAFB_HungerEstimates!Z:Z,,0)</f>
        <v>151.16701599999999</v>
      </c>
      <c r="J392">
        <f>_xlfn.XLOOKUP(Data[[#This Row],[F15_LB_NEED]],CAFB_HungerEstimates!AA:AA,CAFB_HungerEstimates!AA:AA,,0)</f>
        <v>31745.073359999999</v>
      </c>
      <c r="K392">
        <f>_xlfn.XLOOKUP(Data[[#This Row],[F15_DISTRIB]],CAFB_HungerEstimates!AC:AC,CAFB_HungerEstimates!AC:AC,,0)</f>
        <v>6293.7612790000003</v>
      </c>
      <c r="L392">
        <f>_xlfn.XLOOKUP(Data[[#This Row],[F15_LB_UNME]],CAFB_HungerEstimates!AB:AB,CAFB_HungerEstimates!AB:AB,,0)</f>
        <v>25451.312081</v>
      </c>
      <c r="M392" s="6">
        <f t="shared" si="26"/>
        <v>0.19825946557522778</v>
      </c>
      <c r="N392" s="8">
        <f t="shared" si="27"/>
        <v>168.36551222920218</v>
      </c>
      <c r="O392" s="2" t="str">
        <f>IFERROR(_xlfn.XLOOKUP(Data[[#This Row],[STATEFP10]],StateMap[Code],StateMap[State],,0),"UNK")</f>
        <v>VA</v>
      </c>
      <c r="P392" t="str">
        <f>IF(CalcsTable[[#This Row],[State (Label)]]="MD","Maryland",IF(CalcsTable[[#This Row],[State (Label)]]="DC","District of Columbia","Virginia"))</f>
        <v>Virginia</v>
      </c>
    </row>
    <row r="393" spans="1:16" x14ac:dyDescent="0.25">
      <c r="A393">
        <f>_xlfn.XLOOKUP(Data[[#This Row],[GEOID10]],CAFB_HungerEstimates!D:D,CAFB_HungerEstimates!D:D,,0)</f>
        <v>11001002502</v>
      </c>
      <c r="B393">
        <f>_xlfn.XLOOKUP(Data[[#This Row],[STATEFP10]],CAFB_HungerEstimates!A:A,CAFB_HungerEstimates!A:A,,0)</f>
        <v>11</v>
      </c>
      <c r="C393">
        <f>_xlfn.XLOOKUP(Data[[#This Row],[F14_FI_RATE]],CAFB_HungerEstimates!AJ:AJ,CAFB_HungerEstimates!AJ:AJ,,0)</f>
        <v>12.9</v>
      </c>
      <c r="D393">
        <f>_xlfn.XLOOKUP(Data[[#This Row],[F14_DISTRIB]],CAFB_HungerEstimates!AL:AL,CAFB_HungerEstimates!AL:AL,,0)</f>
        <v>72424.160000000003</v>
      </c>
      <c r="E393">
        <f>_xlfn.XLOOKUP(Data[[#This Row],[F14_LB_UNME]],CAFB_HungerEstimates!AK:AK,CAFB_HungerEstimates!AK:AK,,0)</f>
        <v>63323.832880000002</v>
      </c>
      <c r="F393">
        <f t="shared" si="24"/>
        <v>135747.99288000001</v>
      </c>
      <c r="G393" s="6">
        <f t="shared" si="25"/>
        <v>0.53351919585302676</v>
      </c>
      <c r="H393">
        <f>_xlfn.XLOOKUP(Data[[#This Row],[F15_FI_RATE]],CAFB_HungerEstimates!Y:Y,CAFB_HungerEstimates!Y:Y,,0)</f>
        <v>0.11</v>
      </c>
      <c r="I393">
        <f>_xlfn.XLOOKUP(Data[[#This Row],[F15_FI_POP]],CAFB_HungerEstimates!Z:Z,CAFB_HungerEstimates!Z:Z,,0)</f>
        <v>606.59599000000003</v>
      </c>
      <c r="J393">
        <f>_xlfn.XLOOKUP(Data[[#This Row],[F15_LB_NEED]],CAFB_HungerEstimates!AA:AA,CAFB_HungerEstimates!AA:AA,,0)</f>
        <v>127385.15790000001</v>
      </c>
      <c r="K393">
        <f>_xlfn.XLOOKUP(Data[[#This Row],[F15_DISTRIB]],CAFB_HungerEstimates!AC:AC,CAFB_HungerEstimates!AC:AC,,0)</f>
        <v>61903.068958000003</v>
      </c>
      <c r="L393">
        <f>_xlfn.XLOOKUP(Data[[#This Row],[F15_LB_UNME]],CAFB_HungerEstimates!AB:AB,CAFB_HungerEstimates!AB:AB,,0)</f>
        <v>65482.088942000002</v>
      </c>
      <c r="M393" s="6">
        <f t="shared" si="26"/>
        <v>0.48595197414282126</v>
      </c>
      <c r="N393" s="8">
        <f t="shared" si="27"/>
        <v>107.95008543000753</v>
      </c>
      <c r="O393" s="2" t="str">
        <f>IFERROR(_xlfn.XLOOKUP(Data[[#This Row],[STATEFP10]],StateMap[Code],StateMap[State],,0),"UNK")</f>
        <v>DC</v>
      </c>
      <c r="P393" t="str">
        <f>IF(CalcsTable[[#This Row],[State (Label)]]="MD","Maryland",IF(CalcsTable[[#This Row],[State (Label)]]="DC","District of Columbia","Virginia"))</f>
        <v>District of Columbia</v>
      </c>
    </row>
    <row r="394" spans="1:16" x14ac:dyDescent="0.25">
      <c r="A394">
        <f>_xlfn.XLOOKUP(Data[[#This Row],[GEOID10]],CAFB_HungerEstimates!D:D,CAFB_HungerEstimates!D:D,,0)</f>
        <v>24033800519</v>
      </c>
      <c r="B394">
        <f>_xlfn.XLOOKUP(Data[[#This Row],[STATEFP10]],CAFB_HungerEstimates!A:A,CAFB_HungerEstimates!A:A,,0)</f>
        <v>24</v>
      </c>
      <c r="C394">
        <f>_xlfn.XLOOKUP(Data[[#This Row],[F14_FI_RATE]],CAFB_HungerEstimates!AJ:AJ,CAFB_HungerEstimates!AJ:AJ,,0)</f>
        <v>12.7</v>
      </c>
      <c r="D394">
        <f>_xlfn.XLOOKUP(Data[[#This Row],[F14_DISTRIB]],CAFB_HungerEstimates!AL:AL,CAFB_HungerEstimates!AL:AL,,0)</f>
        <v>8971.5499999999993</v>
      </c>
      <c r="E394">
        <f>_xlfn.XLOOKUP(Data[[#This Row],[F14_LB_UNME]],CAFB_HungerEstimates!AK:AK,CAFB_HungerEstimates!AK:AK,,0)</f>
        <v>96961.686900999994</v>
      </c>
      <c r="F394">
        <f t="shared" si="24"/>
        <v>105933.236901</v>
      </c>
      <c r="G394" s="6">
        <f t="shared" si="25"/>
        <v>8.4690605729194984E-2</v>
      </c>
      <c r="H394">
        <f>_xlfn.XLOOKUP(Data[[#This Row],[F15_FI_RATE]],CAFB_HungerEstimates!Y:Y,CAFB_HungerEstimates!Y:Y,,0)</f>
        <v>0.14799999999999999</v>
      </c>
      <c r="I394">
        <f>_xlfn.XLOOKUP(Data[[#This Row],[F15_FI_POP]],CAFB_HungerEstimates!Z:Z,CAFB_HungerEstimates!Z:Z,,0)</f>
        <v>548.63599999999997</v>
      </c>
      <c r="J394">
        <f>_xlfn.XLOOKUP(Data[[#This Row],[F15_LB_NEED]],CAFB_HungerEstimates!AA:AA,CAFB_HungerEstimates!AA:AA,,0)</f>
        <v>115213.56</v>
      </c>
      <c r="K394">
        <f>_xlfn.XLOOKUP(Data[[#This Row],[F15_DISTRIB]],CAFB_HungerEstimates!AC:AC,CAFB_HungerEstimates!AC:AC,,0)</f>
        <v>19989.665427</v>
      </c>
      <c r="L394">
        <f>_xlfn.XLOOKUP(Data[[#This Row],[F15_LB_UNME]],CAFB_HungerEstimates!AB:AB,CAFB_HungerEstimates!AB:AB,,0)</f>
        <v>95223.894572999998</v>
      </c>
      <c r="M394" s="6">
        <f t="shared" si="26"/>
        <v>0.17350097876499954</v>
      </c>
      <c r="N394" s="8">
        <f t="shared" si="27"/>
        <v>173.56479445935011</v>
      </c>
      <c r="O394" s="2" t="str">
        <f>IFERROR(_xlfn.XLOOKUP(Data[[#This Row],[STATEFP10]],StateMap[Code],StateMap[State],,0),"UNK")</f>
        <v>MD</v>
      </c>
      <c r="P394" t="str">
        <f>IF(CalcsTable[[#This Row],[State (Label)]]="MD","Maryland",IF(CalcsTable[[#This Row],[State (Label)]]="DC","District of Columbia","Virginia"))</f>
        <v>Maryland</v>
      </c>
    </row>
    <row r="395" spans="1:16" x14ac:dyDescent="0.25">
      <c r="A395">
        <f>_xlfn.XLOOKUP(Data[[#This Row],[GEOID10]],CAFB_HungerEstimates!D:D,CAFB_HungerEstimates!D:D,,0)</f>
        <v>11001000902</v>
      </c>
      <c r="B395">
        <f>_xlfn.XLOOKUP(Data[[#This Row],[STATEFP10]],CAFB_HungerEstimates!A:A,CAFB_HungerEstimates!A:A,,0)</f>
        <v>11</v>
      </c>
      <c r="C395">
        <f>_xlfn.XLOOKUP(Data[[#This Row],[F14_FI_RATE]],CAFB_HungerEstimates!AJ:AJ,CAFB_HungerEstimates!AJ:AJ,,0)</f>
        <v>0</v>
      </c>
      <c r="D395">
        <f>_xlfn.XLOOKUP(Data[[#This Row],[F14_DISTRIB]],CAFB_HungerEstimates!AL:AL,CAFB_HungerEstimates!AL:AL,,0)</f>
        <v>0</v>
      </c>
      <c r="E395">
        <f>_xlfn.XLOOKUP(Data[[#This Row],[F14_LB_UNME]],CAFB_HungerEstimates!AK:AK,CAFB_HungerEstimates!AK:AK,,0)</f>
        <v>0</v>
      </c>
      <c r="F395">
        <f t="shared" si="24"/>
        <v>0</v>
      </c>
      <c r="G395" s="6">
        <f t="shared" si="25"/>
        <v>0</v>
      </c>
      <c r="H395">
        <f>_xlfn.XLOOKUP(Data[[#This Row],[F15_FI_RATE]],CAFB_HungerEstimates!Y:Y,CAFB_HungerEstimates!Y:Y,,0)</f>
        <v>0</v>
      </c>
      <c r="I395">
        <f>_xlfn.XLOOKUP(Data[[#This Row],[F15_FI_POP]],CAFB_HungerEstimates!Z:Z,CAFB_HungerEstimates!Z:Z,,0)</f>
        <v>0</v>
      </c>
      <c r="J395">
        <f>_xlfn.XLOOKUP(Data[[#This Row],[F15_LB_NEED]],CAFB_HungerEstimates!AA:AA,CAFB_HungerEstimates!AA:AA,,0)</f>
        <v>0</v>
      </c>
      <c r="K395">
        <f>_xlfn.XLOOKUP(Data[[#This Row],[F15_DISTRIB]],CAFB_HungerEstimates!AC:AC,CAFB_HungerEstimates!AC:AC,,0)</f>
        <v>0</v>
      </c>
      <c r="L395">
        <f>_xlfn.XLOOKUP(Data[[#This Row],[F15_LB_UNME]],CAFB_HungerEstimates!AB:AB,CAFB_HungerEstimates!AB:AB,,0)</f>
        <v>0</v>
      </c>
      <c r="M395" s="6">
        <f t="shared" si="26"/>
        <v>0</v>
      </c>
      <c r="N395" s="8">
        <f t="shared" si="27"/>
        <v>0</v>
      </c>
      <c r="O395" s="2" t="str">
        <f>IFERROR(_xlfn.XLOOKUP(Data[[#This Row],[STATEFP10]],StateMap[Code],StateMap[State],,0),"UNK")</f>
        <v>DC</v>
      </c>
      <c r="P395" t="str">
        <f>IF(CalcsTable[[#This Row],[State (Label)]]="MD","Maryland",IF(CalcsTable[[#This Row],[State (Label)]]="DC","District of Columbia","Virginia"))</f>
        <v>District of Columbia</v>
      </c>
    </row>
    <row r="396" spans="1:16" x14ac:dyDescent="0.25">
      <c r="A396">
        <f>_xlfn.XLOOKUP(Data[[#This Row],[GEOID10]],CAFB_HungerEstimates!D:D,CAFB_HungerEstimates!D:D,,0)</f>
        <v>51059481106</v>
      </c>
      <c r="B396">
        <f>_xlfn.XLOOKUP(Data[[#This Row],[STATEFP10]],CAFB_HungerEstimates!A:A,CAFB_HungerEstimates!A:A,,0)</f>
        <v>51</v>
      </c>
      <c r="C396">
        <f>_xlfn.XLOOKUP(Data[[#This Row],[F14_FI_RATE]],CAFB_HungerEstimates!AJ:AJ,CAFB_HungerEstimates!AJ:AJ,,0)</f>
        <v>1</v>
      </c>
      <c r="D396">
        <f>_xlfn.XLOOKUP(Data[[#This Row],[F14_DISTRIB]],CAFB_HungerEstimates!AL:AL,CAFB_HungerEstimates!AL:AL,,0)</f>
        <v>1985.24</v>
      </c>
      <c r="E396">
        <f>_xlfn.XLOOKUP(Data[[#This Row],[F14_LB_UNME]],CAFB_HungerEstimates!AK:AK,CAFB_HungerEstimates!AK:AK,,0)</f>
        <v>9592.058959</v>
      </c>
      <c r="F396">
        <f t="shared" si="24"/>
        <v>11577.298959</v>
      </c>
      <c r="G396" s="6">
        <f t="shared" si="25"/>
        <v>0.17147695736549218</v>
      </c>
      <c r="H396">
        <f>_xlfn.XLOOKUP(Data[[#This Row],[F15_FI_RATE]],CAFB_HungerEstimates!Y:Y,CAFB_HungerEstimates!Y:Y,,0)</f>
        <v>2.1999999999999999E-2</v>
      </c>
      <c r="I396">
        <f>_xlfn.XLOOKUP(Data[[#This Row],[F15_FI_POP]],CAFB_HungerEstimates!Z:Z,CAFB_HungerEstimates!Z:Z,,0)</f>
        <v>120.285594</v>
      </c>
      <c r="J396">
        <f>_xlfn.XLOOKUP(Data[[#This Row],[F15_LB_NEED]],CAFB_HungerEstimates!AA:AA,CAFB_HungerEstimates!AA:AA,,0)</f>
        <v>25259.974740000001</v>
      </c>
      <c r="K396">
        <f>_xlfn.XLOOKUP(Data[[#This Row],[F15_DISTRIB]],CAFB_HungerEstimates!AC:AC,CAFB_HungerEstimates!AC:AC,,0)</f>
        <v>7963.5270989999999</v>
      </c>
      <c r="L396">
        <f>_xlfn.XLOOKUP(Data[[#This Row],[F15_LB_UNME]],CAFB_HungerEstimates!AB:AB,CAFB_HungerEstimates!AB:AB,,0)</f>
        <v>17296.447640999999</v>
      </c>
      <c r="M396" s="6">
        <f t="shared" si="26"/>
        <v>0.31526267072585362</v>
      </c>
      <c r="N396" s="8">
        <f t="shared" si="27"/>
        <v>143.79483914757071</v>
      </c>
      <c r="O396" s="2" t="str">
        <f>IFERROR(_xlfn.XLOOKUP(Data[[#This Row],[STATEFP10]],StateMap[Code],StateMap[State],,0),"UNK")</f>
        <v>VA</v>
      </c>
      <c r="P396" t="str">
        <f>IF(CalcsTable[[#This Row],[State (Label)]]="MD","Maryland",IF(CalcsTable[[#This Row],[State (Label)]]="DC","District of Columbia","Virginia"))</f>
        <v>Virginia</v>
      </c>
    </row>
    <row r="397" spans="1:16" x14ac:dyDescent="0.25">
      <c r="A397">
        <f>_xlfn.XLOOKUP(Data[[#This Row],[GEOID10]],CAFB_HungerEstimates!D:D,CAFB_HungerEstimates!D:D,,0)</f>
        <v>51059481400</v>
      </c>
      <c r="B397">
        <f>_xlfn.XLOOKUP(Data[[#This Row],[STATEFP10]],CAFB_HungerEstimates!A:A,CAFB_HungerEstimates!A:A,,0)</f>
        <v>51</v>
      </c>
      <c r="C397">
        <f>_xlfn.XLOOKUP(Data[[#This Row],[F14_FI_RATE]],CAFB_HungerEstimates!AJ:AJ,CAFB_HungerEstimates!AJ:AJ,,0)</f>
        <v>6.7</v>
      </c>
      <c r="D397">
        <f>_xlfn.XLOOKUP(Data[[#This Row],[F14_DISTRIB]],CAFB_HungerEstimates!AL:AL,CAFB_HungerEstimates!AL:AL,,0)</f>
        <v>22853.91</v>
      </c>
      <c r="E397">
        <f>_xlfn.XLOOKUP(Data[[#This Row],[F14_LB_UNME]],CAFB_HungerEstimates!AK:AK,CAFB_HungerEstimates!AK:AK,,0)</f>
        <v>59962.113182000001</v>
      </c>
      <c r="F397">
        <f t="shared" si="24"/>
        <v>82816.023182000004</v>
      </c>
      <c r="G397" s="6">
        <f t="shared" si="25"/>
        <v>0.2759600029305353</v>
      </c>
      <c r="H397">
        <f>_xlfn.XLOOKUP(Data[[#This Row],[F15_FI_RATE]],CAFB_HungerEstimates!Y:Y,CAFB_HungerEstimates!Y:Y,,0)</f>
        <v>7.0000000000000007E-2</v>
      </c>
      <c r="I397">
        <f>_xlfn.XLOOKUP(Data[[#This Row],[F15_FI_POP]],CAFB_HungerEstimates!Z:Z,CAFB_HungerEstimates!Z:Z,,0)</f>
        <v>408.36795999999998</v>
      </c>
      <c r="J397">
        <f>_xlfn.XLOOKUP(Data[[#This Row],[F15_LB_NEED]],CAFB_HungerEstimates!AA:AA,CAFB_HungerEstimates!AA:AA,,0)</f>
        <v>85757.271599999993</v>
      </c>
      <c r="K397">
        <f>_xlfn.XLOOKUP(Data[[#This Row],[F15_DISTRIB]],CAFB_HungerEstimates!AC:AC,CAFB_HungerEstimates!AC:AC,,0)</f>
        <v>20736.062922000001</v>
      </c>
      <c r="L397">
        <f>_xlfn.XLOOKUP(Data[[#This Row],[F15_LB_UNME]],CAFB_HungerEstimates!AB:AB,CAFB_HungerEstimates!AB:AB,,0)</f>
        <v>65021.208678000003</v>
      </c>
      <c r="M397" s="6">
        <f t="shared" si="26"/>
        <v>0.24179947117160852</v>
      </c>
      <c r="N397" s="8">
        <f t="shared" si="27"/>
        <v>159.22211105396224</v>
      </c>
      <c r="O397" s="2" t="str">
        <f>IFERROR(_xlfn.XLOOKUP(Data[[#This Row],[STATEFP10]],StateMap[Code],StateMap[State],,0),"UNK")</f>
        <v>VA</v>
      </c>
      <c r="P397" t="str">
        <f>IF(CalcsTable[[#This Row],[State (Label)]]="MD","Maryland",IF(CalcsTable[[#This Row],[State (Label)]]="DC","District of Columbia","Virginia"))</f>
        <v>Virginia</v>
      </c>
    </row>
    <row r="398" spans="1:16" x14ac:dyDescent="0.25">
      <c r="A398">
        <f>_xlfn.XLOOKUP(Data[[#This Row],[GEOID10]],CAFB_HungerEstimates!D:D,CAFB_HungerEstimates!D:D,,0)</f>
        <v>51059470300</v>
      </c>
      <c r="B398">
        <f>_xlfn.XLOOKUP(Data[[#This Row],[STATEFP10]],CAFB_HungerEstimates!A:A,CAFB_HungerEstimates!A:A,,0)</f>
        <v>51</v>
      </c>
      <c r="C398">
        <f>_xlfn.XLOOKUP(Data[[#This Row],[F14_FI_RATE]],CAFB_HungerEstimates!AJ:AJ,CAFB_HungerEstimates!AJ:AJ,,0)</f>
        <v>1</v>
      </c>
      <c r="D398">
        <f>_xlfn.XLOOKUP(Data[[#This Row],[F14_DISTRIB]],CAFB_HungerEstimates!AL:AL,CAFB_HungerEstimates!AL:AL,,0)</f>
        <v>2539.42</v>
      </c>
      <c r="E398">
        <f>_xlfn.XLOOKUP(Data[[#This Row],[F14_LB_UNME]],CAFB_HungerEstimates!AK:AK,CAFB_HungerEstimates!AK:AK,,0)</f>
        <v>4758.0836849999996</v>
      </c>
      <c r="F398">
        <f t="shared" si="24"/>
        <v>7297.5036849999997</v>
      </c>
      <c r="G398" s="6">
        <f t="shared" si="25"/>
        <v>0.34798475062366485</v>
      </c>
      <c r="H398">
        <f>_xlfn.XLOOKUP(Data[[#This Row],[F15_FI_RATE]],CAFB_HungerEstimates!Y:Y,CAFB_HungerEstimates!Y:Y,,0)</f>
        <v>0</v>
      </c>
      <c r="I398">
        <f>_xlfn.XLOOKUP(Data[[#This Row],[F15_FI_POP]],CAFB_HungerEstimates!Z:Z,CAFB_HungerEstimates!Z:Z,,0)</f>
        <v>0</v>
      </c>
      <c r="J398">
        <f>_xlfn.XLOOKUP(Data[[#This Row],[F15_LB_NEED]],CAFB_HungerEstimates!AA:AA,CAFB_HungerEstimates!AA:AA,,0)</f>
        <v>0</v>
      </c>
      <c r="K398">
        <f>_xlfn.XLOOKUP(Data[[#This Row],[F15_DISTRIB]],CAFB_HungerEstimates!AC:AC,CAFB_HungerEstimates!AC:AC,,0)</f>
        <v>0</v>
      </c>
      <c r="L398">
        <f>_xlfn.XLOOKUP(Data[[#This Row],[F15_LB_UNME]],CAFB_HungerEstimates!AB:AB,CAFB_HungerEstimates!AB:AB,,0)</f>
        <v>0</v>
      </c>
      <c r="M398" s="6">
        <f t="shared" si="26"/>
        <v>0</v>
      </c>
      <c r="N398" s="8">
        <f t="shared" si="27"/>
        <v>0</v>
      </c>
      <c r="O398" s="2" t="str">
        <f>IFERROR(_xlfn.XLOOKUP(Data[[#This Row],[STATEFP10]],StateMap[Code],StateMap[State],,0),"UNK")</f>
        <v>VA</v>
      </c>
      <c r="P398" t="str">
        <f>IF(CalcsTable[[#This Row],[State (Label)]]="MD","Maryland",IF(CalcsTable[[#This Row],[State (Label)]]="DC","District of Columbia","Virginia"))</f>
        <v>Virginia</v>
      </c>
    </row>
    <row r="399" spans="1:16" x14ac:dyDescent="0.25">
      <c r="A399">
        <f>_xlfn.XLOOKUP(Data[[#This Row],[GEOID10]],CAFB_HungerEstimates!D:D,CAFB_HungerEstimates!D:D,,0)</f>
        <v>24033804300</v>
      </c>
      <c r="B399">
        <f>_xlfn.XLOOKUP(Data[[#This Row],[STATEFP10]],CAFB_HungerEstimates!A:A,CAFB_HungerEstimates!A:A,,0)</f>
        <v>24</v>
      </c>
      <c r="C399">
        <f>_xlfn.XLOOKUP(Data[[#This Row],[F14_FI_RATE]],CAFB_HungerEstimates!AJ:AJ,CAFB_HungerEstimates!AJ:AJ,,0)</f>
        <v>21.2</v>
      </c>
      <c r="D399">
        <f>_xlfn.XLOOKUP(Data[[#This Row],[F14_DISTRIB]],CAFB_HungerEstimates!AL:AL,CAFB_HungerEstimates!AL:AL,,0)</f>
        <v>104608.97</v>
      </c>
      <c r="E399">
        <f>_xlfn.XLOOKUP(Data[[#This Row],[F14_LB_UNME]],CAFB_HungerEstimates!AK:AK,CAFB_HungerEstimates!AK:AK,,0)</f>
        <v>58378.750975000003</v>
      </c>
      <c r="F399">
        <f t="shared" si="24"/>
        <v>162987.720975</v>
      </c>
      <c r="G399" s="6">
        <f t="shared" si="25"/>
        <v>0.64182117140005612</v>
      </c>
      <c r="H399">
        <f>_xlfn.XLOOKUP(Data[[#This Row],[F15_FI_RATE]],CAFB_HungerEstimates!Y:Y,CAFB_HungerEstimates!Y:Y,,0)</f>
        <v>0.20599999999999999</v>
      </c>
      <c r="I399">
        <f>_xlfn.XLOOKUP(Data[[#This Row],[F15_FI_POP]],CAFB_HungerEstimates!Z:Z,CAFB_HungerEstimates!Z:Z,,0)</f>
        <v>682.06600000000003</v>
      </c>
      <c r="J399">
        <f>_xlfn.XLOOKUP(Data[[#This Row],[F15_LB_NEED]],CAFB_HungerEstimates!AA:AA,CAFB_HungerEstimates!AA:AA,,0)</f>
        <v>143233.85999999999</v>
      </c>
      <c r="K399">
        <f>_xlfn.XLOOKUP(Data[[#This Row],[F15_DISTRIB]],CAFB_HungerEstimates!AC:AC,CAFB_HungerEstimates!AC:AC,,0)</f>
        <v>101099.07855799999</v>
      </c>
      <c r="L399">
        <f>_xlfn.XLOOKUP(Data[[#This Row],[F15_LB_UNME]],CAFB_HungerEstimates!AB:AB,CAFB_HungerEstimates!AB:AB,,0)</f>
        <v>42134.781442</v>
      </c>
      <c r="M399" s="6">
        <f t="shared" si="26"/>
        <v>0.70583225612994027</v>
      </c>
      <c r="N399" s="8">
        <f t="shared" si="27"/>
        <v>61.775226212712546</v>
      </c>
      <c r="O399" s="2" t="str">
        <f>IFERROR(_xlfn.XLOOKUP(Data[[#This Row],[STATEFP10]],StateMap[Code],StateMap[State],,0),"UNK")</f>
        <v>MD</v>
      </c>
      <c r="P399" t="str">
        <f>IF(CalcsTable[[#This Row],[State (Label)]]="MD","Maryland",IF(CalcsTable[[#This Row],[State (Label)]]="DC","District of Columbia","Virginia"))</f>
        <v>Maryland</v>
      </c>
    </row>
    <row r="400" spans="1:16" x14ac:dyDescent="0.25">
      <c r="A400">
        <f>_xlfn.XLOOKUP(Data[[#This Row],[GEOID10]],CAFB_HungerEstimates!D:D,CAFB_HungerEstimates!D:D,,0)</f>
        <v>11001002701</v>
      </c>
      <c r="B400">
        <f>_xlfn.XLOOKUP(Data[[#This Row],[STATEFP10]],CAFB_HungerEstimates!A:A,CAFB_HungerEstimates!A:A,,0)</f>
        <v>11</v>
      </c>
      <c r="C400">
        <f>_xlfn.XLOOKUP(Data[[#This Row],[F14_FI_RATE]],CAFB_HungerEstimates!AJ:AJ,CAFB_HungerEstimates!AJ:AJ,,0)</f>
        <v>10.8</v>
      </c>
      <c r="D400">
        <f>_xlfn.XLOOKUP(Data[[#This Row],[F14_DISTRIB]],CAFB_HungerEstimates!AL:AL,CAFB_HungerEstimates!AL:AL,,0)</f>
        <v>52459.16</v>
      </c>
      <c r="E400">
        <f>_xlfn.XLOOKUP(Data[[#This Row],[F14_LB_UNME]],CAFB_HungerEstimates!AK:AK,CAFB_HungerEstimates!AK:AK,,0)</f>
        <v>57516.16113</v>
      </c>
      <c r="F400">
        <f t="shared" si="24"/>
        <v>109975.32113</v>
      </c>
      <c r="G400" s="6">
        <f t="shared" si="25"/>
        <v>0.47700847300085536</v>
      </c>
      <c r="H400">
        <f>_xlfn.XLOOKUP(Data[[#This Row],[F15_FI_RATE]],CAFB_HungerEstimates!Y:Y,CAFB_HungerEstimates!Y:Y,,0)</f>
        <v>0.10100000000000001</v>
      </c>
      <c r="I400">
        <f>_xlfn.XLOOKUP(Data[[#This Row],[F15_FI_POP]],CAFB_HungerEstimates!Z:Z,CAFB_HungerEstimates!Z:Z,,0)</f>
        <v>465.5292</v>
      </c>
      <c r="J400">
        <f>_xlfn.XLOOKUP(Data[[#This Row],[F15_LB_NEED]],CAFB_HungerEstimates!AA:AA,CAFB_HungerEstimates!AA:AA,,0)</f>
        <v>97761.131999999998</v>
      </c>
      <c r="K400">
        <f>_xlfn.XLOOKUP(Data[[#This Row],[F15_DISTRIB]],CAFB_HungerEstimates!AC:AC,CAFB_HungerEstimates!AC:AC,,0)</f>
        <v>40929.898723999999</v>
      </c>
      <c r="L400">
        <f>_xlfn.XLOOKUP(Data[[#This Row],[F15_LB_UNME]],CAFB_HungerEstimates!AB:AB,CAFB_HungerEstimates!AB:AB,,0)</f>
        <v>56831.233275999999</v>
      </c>
      <c r="M400" s="6">
        <f t="shared" si="26"/>
        <v>0.41867251213907791</v>
      </c>
      <c r="N400" s="8">
        <f t="shared" si="27"/>
        <v>122.07877245079364</v>
      </c>
      <c r="O400" s="2" t="str">
        <f>IFERROR(_xlfn.XLOOKUP(Data[[#This Row],[STATEFP10]],StateMap[Code],StateMap[State],,0),"UNK")</f>
        <v>DC</v>
      </c>
      <c r="P400" t="str">
        <f>IF(CalcsTable[[#This Row],[State (Label)]]="MD","Maryland",IF(CalcsTable[[#This Row],[State (Label)]]="DC","District of Columbia","Virginia"))</f>
        <v>District of Columbia</v>
      </c>
    </row>
    <row r="401" spans="1:16" x14ac:dyDescent="0.25">
      <c r="A401">
        <f>_xlfn.XLOOKUP(Data[[#This Row],[GEOID10]],CAFB_HungerEstimates!D:D,CAFB_HungerEstimates!D:D,,0)</f>
        <v>51059482503</v>
      </c>
      <c r="B401">
        <f>_xlfn.XLOOKUP(Data[[#This Row],[STATEFP10]],CAFB_HungerEstimates!A:A,CAFB_HungerEstimates!A:A,,0)</f>
        <v>51</v>
      </c>
      <c r="C401">
        <f>_xlfn.XLOOKUP(Data[[#This Row],[F14_FI_RATE]],CAFB_HungerEstimates!AJ:AJ,CAFB_HungerEstimates!AJ:AJ,,0)</f>
        <v>3.2</v>
      </c>
      <c r="D401">
        <f>_xlfn.XLOOKUP(Data[[#This Row],[F14_DISTRIB]],CAFB_HungerEstimates!AL:AL,CAFB_HungerEstimates!AL:AL,,0)</f>
        <v>6167.04</v>
      </c>
      <c r="E401">
        <f>_xlfn.XLOOKUP(Data[[#This Row],[F14_LB_UNME]],CAFB_HungerEstimates!AK:AK,CAFB_HungerEstimates!AK:AK,,0)</f>
        <v>27755.515200000002</v>
      </c>
      <c r="F401">
        <f t="shared" si="24"/>
        <v>33922.555200000003</v>
      </c>
      <c r="G401" s="6">
        <f t="shared" si="25"/>
        <v>0.18179762590525608</v>
      </c>
      <c r="H401">
        <f>_xlfn.XLOOKUP(Data[[#This Row],[F15_FI_RATE]],CAFB_HungerEstimates!Y:Y,CAFB_HungerEstimates!Y:Y,,0)</f>
        <v>2.1999999999999999E-2</v>
      </c>
      <c r="I401">
        <f>_xlfn.XLOOKUP(Data[[#This Row],[F15_FI_POP]],CAFB_HungerEstimates!Z:Z,CAFB_HungerEstimates!Z:Z,,0)</f>
        <v>110.99</v>
      </c>
      <c r="J401">
        <f>_xlfn.XLOOKUP(Data[[#This Row],[F15_LB_NEED]],CAFB_HungerEstimates!AA:AA,CAFB_HungerEstimates!AA:AA,,0)</f>
        <v>23307.9</v>
      </c>
      <c r="K401">
        <f>_xlfn.XLOOKUP(Data[[#This Row],[F15_DISTRIB]],CAFB_HungerEstimates!AC:AC,CAFB_HungerEstimates!AC:AC,,0)</f>
        <v>7408.4330229999996</v>
      </c>
      <c r="L401">
        <f>_xlfn.XLOOKUP(Data[[#This Row],[F15_LB_UNME]],CAFB_HungerEstimates!AB:AB,CAFB_HungerEstimates!AB:AB,,0)</f>
        <v>15899.466977</v>
      </c>
      <c r="M401" s="6">
        <f t="shared" si="26"/>
        <v>0.31785072970966921</v>
      </c>
      <c r="N401" s="8">
        <f t="shared" si="27"/>
        <v>143.25134676096945</v>
      </c>
      <c r="O401" s="2" t="str">
        <f>IFERROR(_xlfn.XLOOKUP(Data[[#This Row],[STATEFP10]],StateMap[Code],StateMap[State],,0),"UNK")</f>
        <v>VA</v>
      </c>
      <c r="P401" t="str">
        <f>IF(CalcsTable[[#This Row],[State (Label)]]="MD","Maryland",IF(CalcsTable[[#This Row],[State (Label)]]="DC","District of Columbia","Virginia"))</f>
        <v>Virginia</v>
      </c>
    </row>
    <row r="402" spans="1:16" x14ac:dyDescent="0.25">
      <c r="A402">
        <f>_xlfn.XLOOKUP(Data[[#This Row],[GEOID10]],CAFB_HungerEstimates!D:D,CAFB_HungerEstimates!D:D,,0)</f>
        <v>11001000801</v>
      </c>
      <c r="B402">
        <f>_xlfn.XLOOKUP(Data[[#This Row],[STATEFP10]],CAFB_HungerEstimates!A:A,CAFB_HungerEstimates!A:A,,0)</f>
        <v>11</v>
      </c>
      <c r="C402">
        <f>_xlfn.XLOOKUP(Data[[#This Row],[F14_FI_RATE]],CAFB_HungerEstimates!AJ:AJ,CAFB_HungerEstimates!AJ:AJ,,0)</f>
        <v>4.8</v>
      </c>
      <c r="D402">
        <f>_xlfn.XLOOKUP(Data[[#This Row],[F14_DISTRIB]],CAFB_HungerEstimates!AL:AL,CAFB_HungerEstimates!AL:AL,,0)</f>
        <v>23035.86</v>
      </c>
      <c r="E402">
        <f>_xlfn.XLOOKUP(Data[[#This Row],[F14_LB_UNME]],CAFB_HungerEstimates!AK:AK,CAFB_HungerEstimates!AK:AK,,0)</f>
        <v>48169.260675999998</v>
      </c>
      <c r="F402">
        <f t="shared" si="24"/>
        <v>71205.120675999991</v>
      </c>
      <c r="G402" s="6">
        <f t="shared" si="25"/>
        <v>0.32351409254425073</v>
      </c>
      <c r="H402">
        <f>_xlfn.XLOOKUP(Data[[#This Row],[F15_FI_RATE]],CAFB_HungerEstimates!Y:Y,CAFB_HungerEstimates!Y:Y,,0)</f>
        <v>4.8000000000000001E-2</v>
      </c>
      <c r="I402">
        <f>_xlfn.XLOOKUP(Data[[#This Row],[F15_FI_POP]],CAFB_HungerEstimates!Z:Z,CAFB_HungerEstimates!Z:Z,,0)</f>
        <v>312.81599999999997</v>
      </c>
      <c r="J402">
        <f>_xlfn.XLOOKUP(Data[[#This Row],[F15_LB_NEED]],CAFB_HungerEstimates!AA:AA,CAFB_HungerEstimates!AA:AA,,0)</f>
        <v>65691.360000000001</v>
      </c>
      <c r="K402">
        <f>_xlfn.XLOOKUP(Data[[#This Row],[F15_DISTRIB]],CAFB_HungerEstimates!AC:AC,CAFB_HungerEstimates!AC:AC,,0)</f>
        <v>22263.355237</v>
      </c>
      <c r="L402">
        <f>_xlfn.XLOOKUP(Data[[#This Row],[F15_LB_UNME]],CAFB_HungerEstimates!AB:AB,CAFB_HungerEstimates!AB:AB,,0)</f>
        <v>43428.004762999997</v>
      </c>
      <c r="M402" s="6">
        <f t="shared" si="26"/>
        <v>0.33890842322338888</v>
      </c>
      <c r="N402" s="8">
        <f t="shared" si="27"/>
        <v>138.82923112308833</v>
      </c>
      <c r="O402" s="2" t="str">
        <f>IFERROR(_xlfn.XLOOKUP(Data[[#This Row],[STATEFP10]],StateMap[Code],StateMap[State],,0),"UNK")</f>
        <v>DC</v>
      </c>
      <c r="P402" t="str">
        <f>IF(CalcsTable[[#This Row],[State (Label)]]="MD","Maryland",IF(CalcsTable[[#This Row],[State (Label)]]="DC","District of Columbia","Virginia"))</f>
        <v>District of Columbia</v>
      </c>
    </row>
    <row r="403" spans="1:16" x14ac:dyDescent="0.25">
      <c r="A403">
        <f>_xlfn.XLOOKUP(Data[[#This Row],[GEOID10]],CAFB_HungerEstimates!D:D,CAFB_HungerEstimates!D:D,,0)</f>
        <v>11001002801</v>
      </c>
      <c r="B403">
        <f>_xlfn.XLOOKUP(Data[[#This Row],[STATEFP10]],CAFB_HungerEstimates!A:A,CAFB_HungerEstimates!A:A,,0)</f>
        <v>11</v>
      </c>
      <c r="C403">
        <f>_xlfn.XLOOKUP(Data[[#This Row],[F14_FI_RATE]],CAFB_HungerEstimates!AJ:AJ,CAFB_HungerEstimates!AJ:AJ,,0)</f>
        <v>15</v>
      </c>
      <c r="D403">
        <f>_xlfn.XLOOKUP(Data[[#This Row],[F14_DISTRIB]],CAFB_HungerEstimates!AL:AL,CAFB_HungerEstimates!AL:AL,,0)</f>
        <v>69791.27</v>
      </c>
      <c r="E403">
        <f>_xlfn.XLOOKUP(Data[[#This Row],[F14_LB_UNME]],CAFB_HungerEstimates!AK:AK,CAFB_HungerEstimates!AK:AK,,0)</f>
        <v>57374.232221999999</v>
      </c>
      <c r="F403">
        <f t="shared" si="24"/>
        <v>127165.50222200001</v>
      </c>
      <c r="G403" s="6">
        <f t="shared" si="25"/>
        <v>0.54882235182118366</v>
      </c>
      <c r="H403">
        <f>_xlfn.XLOOKUP(Data[[#This Row],[F15_FI_RATE]],CAFB_HungerEstimates!Y:Y,CAFB_HungerEstimates!Y:Y,,0)</f>
        <v>0.121</v>
      </c>
      <c r="I403">
        <f>_xlfn.XLOOKUP(Data[[#This Row],[F15_FI_POP]],CAFB_HungerEstimates!Z:Z,CAFB_HungerEstimates!Z:Z,,0)</f>
        <v>509.91941000000003</v>
      </c>
      <c r="J403">
        <f>_xlfn.XLOOKUP(Data[[#This Row],[F15_LB_NEED]],CAFB_HungerEstimates!AA:AA,CAFB_HungerEstimates!AA:AA,,0)</f>
        <v>107083.07610000001</v>
      </c>
      <c r="K403">
        <f>_xlfn.XLOOKUP(Data[[#This Row],[F15_DISTRIB]],CAFB_HungerEstimates!AC:AC,CAFB_HungerEstimates!AC:AC,,0)</f>
        <v>46788.761672000001</v>
      </c>
      <c r="L403">
        <f>_xlfn.XLOOKUP(Data[[#This Row],[F15_LB_UNME]],CAFB_HungerEstimates!AB:AB,CAFB_HungerEstimates!AB:AB,,0)</f>
        <v>60294.314427999998</v>
      </c>
      <c r="M403" s="6">
        <f t="shared" si="26"/>
        <v>0.43693890179533235</v>
      </c>
      <c r="N403" s="8">
        <f t="shared" si="27"/>
        <v>118.24283062298019</v>
      </c>
      <c r="O403" s="2" t="str">
        <f>IFERROR(_xlfn.XLOOKUP(Data[[#This Row],[STATEFP10]],StateMap[Code],StateMap[State],,0),"UNK")</f>
        <v>DC</v>
      </c>
      <c r="P403" t="str">
        <f>IF(CalcsTable[[#This Row],[State (Label)]]="MD","Maryland",IF(CalcsTable[[#This Row],[State (Label)]]="DC","District of Columbia","Virginia"))</f>
        <v>District of Columbia</v>
      </c>
    </row>
    <row r="404" spans="1:16" x14ac:dyDescent="0.25">
      <c r="A404">
        <f>_xlfn.XLOOKUP(Data[[#This Row],[GEOID10]],CAFB_HungerEstimates!D:D,CAFB_HungerEstimates!D:D,,0)</f>
        <v>11001003200</v>
      </c>
      <c r="B404">
        <f>_xlfn.XLOOKUP(Data[[#This Row],[STATEFP10]],CAFB_HungerEstimates!A:A,CAFB_HungerEstimates!A:A,,0)</f>
        <v>11</v>
      </c>
      <c r="C404">
        <f>_xlfn.XLOOKUP(Data[[#This Row],[F14_FI_RATE]],CAFB_HungerEstimates!AJ:AJ,CAFB_HungerEstimates!AJ:AJ,,0)</f>
        <v>9.1</v>
      </c>
      <c r="D404">
        <f>_xlfn.XLOOKUP(Data[[#This Row],[F14_DISTRIB]],CAFB_HungerEstimates!AL:AL,CAFB_HungerEstimates!AL:AL,,0)</f>
        <v>55726.55</v>
      </c>
      <c r="E404">
        <f>_xlfn.XLOOKUP(Data[[#This Row],[F14_LB_UNME]],CAFB_HungerEstimates!AK:AK,CAFB_HungerEstimates!AK:AK,,0)</f>
        <v>37530.253854000002</v>
      </c>
      <c r="F404">
        <f t="shared" si="24"/>
        <v>93256.803853999998</v>
      </c>
      <c r="G404" s="6">
        <f t="shared" si="25"/>
        <v>0.59756015322210465</v>
      </c>
      <c r="H404">
        <f>_xlfn.XLOOKUP(Data[[#This Row],[F15_FI_RATE]],CAFB_HungerEstimates!Y:Y,CAFB_HungerEstimates!Y:Y,,0)</f>
        <v>8.6999999999999994E-2</v>
      </c>
      <c r="I404">
        <f>_xlfn.XLOOKUP(Data[[#This Row],[F15_FI_POP]],CAFB_HungerEstimates!Z:Z,CAFB_HungerEstimates!Z:Z,,0)</f>
        <v>412.68171599999999</v>
      </c>
      <c r="J404">
        <f>_xlfn.XLOOKUP(Data[[#This Row],[F15_LB_NEED]],CAFB_HungerEstimates!AA:AA,CAFB_HungerEstimates!AA:AA,,0)</f>
        <v>86663.160359999994</v>
      </c>
      <c r="K404">
        <f>_xlfn.XLOOKUP(Data[[#This Row],[F15_DISTRIB]],CAFB_HungerEstimates!AC:AC,CAFB_HungerEstimates!AC:AC,,0)</f>
        <v>42763.429021999997</v>
      </c>
      <c r="L404">
        <f>_xlfn.XLOOKUP(Data[[#This Row],[F15_LB_UNME]],CAFB_HungerEstimates!AB:AB,CAFB_HungerEstimates!AB:AB,,0)</f>
        <v>43899.731337999998</v>
      </c>
      <c r="M404" s="6">
        <f t="shared" si="26"/>
        <v>0.49344414448261648</v>
      </c>
      <c r="N404" s="8">
        <f t="shared" si="27"/>
        <v>106.37672965865053</v>
      </c>
      <c r="O404" s="2" t="str">
        <f>IFERROR(_xlfn.XLOOKUP(Data[[#This Row],[STATEFP10]],StateMap[Code],StateMap[State],,0),"UNK")</f>
        <v>DC</v>
      </c>
      <c r="P404" t="str">
        <f>IF(CalcsTable[[#This Row],[State (Label)]]="MD","Maryland",IF(CalcsTable[[#This Row],[State (Label)]]="DC","District of Columbia","Virginia"))</f>
        <v>District of Columbia</v>
      </c>
    </row>
    <row r="405" spans="1:16" x14ac:dyDescent="0.25">
      <c r="A405">
        <f>_xlfn.XLOOKUP(Data[[#This Row],[GEOID10]],CAFB_HungerEstimates!D:D,CAFB_HungerEstimates!D:D,,0)</f>
        <v>11001002900</v>
      </c>
      <c r="B405">
        <f>_xlfn.XLOOKUP(Data[[#This Row],[STATEFP10]],CAFB_HungerEstimates!A:A,CAFB_HungerEstimates!A:A,,0)</f>
        <v>11</v>
      </c>
      <c r="C405">
        <f>_xlfn.XLOOKUP(Data[[#This Row],[F14_FI_RATE]],CAFB_HungerEstimates!AJ:AJ,CAFB_HungerEstimates!AJ:AJ,,0)</f>
        <v>8.1999999999999993</v>
      </c>
      <c r="D405">
        <f>_xlfn.XLOOKUP(Data[[#This Row],[F14_DISTRIB]],CAFB_HungerEstimates!AL:AL,CAFB_HungerEstimates!AL:AL,,0)</f>
        <v>43818.71</v>
      </c>
      <c r="E405">
        <f>_xlfn.XLOOKUP(Data[[#This Row],[F14_LB_UNME]],CAFB_HungerEstimates!AK:AK,CAFB_HungerEstimates!AK:AK,,0)</f>
        <v>36099.310501</v>
      </c>
      <c r="F405">
        <f t="shared" si="24"/>
        <v>79918.020500999992</v>
      </c>
      <c r="G405" s="6">
        <f t="shared" si="25"/>
        <v>0.54829573762342765</v>
      </c>
      <c r="H405">
        <f>_xlfn.XLOOKUP(Data[[#This Row],[F15_FI_RATE]],CAFB_HungerEstimates!Y:Y,CAFB_HungerEstimates!Y:Y,,0)</f>
        <v>4.3999999999999997E-2</v>
      </c>
      <c r="I405">
        <f>_xlfn.XLOOKUP(Data[[#This Row],[F15_FI_POP]],CAFB_HungerEstimates!Z:Z,CAFB_HungerEstimates!Z:Z,,0)</f>
        <v>208.82400000000001</v>
      </c>
      <c r="J405">
        <f>_xlfn.XLOOKUP(Data[[#This Row],[F15_LB_NEED]],CAFB_HungerEstimates!AA:AA,CAFB_HungerEstimates!AA:AA,,0)</f>
        <v>43853.04</v>
      </c>
      <c r="K405">
        <f>_xlfn.XLOOKUP(Data[[#This Row],[F15_DISTRIB]],CAFB_HungerEstimates!AC:AC,CAFB_HungerEstimates!AC:AC,,0)</f>
        <v>19263.371199000001</v>
      </c>
      <c r="L405">
        <f>_xlfn.XLOOKUP(Data[[#This Row],[F15_LB_UNME]],CAFB_HungerEstimates!AB:AB,CAFB_HungerEstimates!AB:AB,,0)</f>
        <v>24589.668801</v>
      </c>
      <c r="M405" s="6">
        <f t="shared" si="26"/>
        <v>0.43927105621411883</v>
      </c>
      <c r="N405" s="8">
        <f t="shared" si="27"/>
        <v>117.75307819503504</v>
      </c>
      <c r="O405" s="2" t="str">
        <f>IFERROR(_xlfn.XLOOKUP(Data[[#This Row],[STATEFP10]],StateMap[Code],StateMap[State],,0),"UNK")</f>
        <v>DC</v>
      </c>
      <c r="P405" t="str">
        <f>IF(CalcsTable[[#This Row],[State (Label)]]="MD","Maryland",IF(CalcsTable[[#This Row],[State (Label)]]="DC","District of Columbia","Virginia"))</f>
        <v>District of Columbia</v>
      </c>
    </row>
    <row r="406" spans="1:16" x14ac:dyDescent="0.25">
      <c r="A406">
        <f>_xlfn.XLOOKUP(Data[[#This Row],[GEOID10]],CAFB_HungerEstimates!D:D,CAFB_HungerEstimates!D:D,,0)</f>
        <v>51059460400</v>
      </c>
      <c r="B406">
        <f>_xlfn.XLOOKUP(Data[[#This Row],[STATEFP10]],CAFB_HungerEstimates!A:A,CAFB_HungerEstimates!A:A,,0)</f>
        <v>51</v>
      </c>
      <c r="C406">
        <f>_xlfn.XLOOKUP(Data[[#This Row],[F14_FI_RATE]],CAFB_HungerEstimates!AJ:AJ,CAFB_HungerEstimates!AJ:AJ,,0)</f>
        <v>8.5</v>
      </c>
      <c r="D406">
        <f>_xlfn.XLOOKUP(Data[[#This Row],[F14_DISTRIB]],CAFB_HungerEstimates!AL:AL,CAFB_HungerEstimates!AL:AL,,0)</f>
        <v>11140.86</v>
      </c>
      <c r="E406">
        <f>_xlfn.XLOOKUP(Data[[#This Row],[F14_LB_UNME]],CAFB_HungerEstimates!AK:AK,CAFB_HungerEstimates!AK:AK,,0)</f>
        <v>77787.839980000004</v>
      </c>
      <c r="F406">
        <f t="shared" si="24"/>
        <v>88928.699980000005</v>
      </c>
      <c r="G406" s="6">
        <f t="shared" si="25"/>
        <v>0.12527856589048947</v>
      </c>
      <c r="H406">
        <f>_xlfn.XLOOKUP(Data[[#This Row],[F15_FI_RATE]],CAFB_HungerEstimates!Y:Y,CAFB_HungerEstimates!Y:Y,,0)</f>
        <v>9.1999999999999998E-2</v>
      </c>
      <c r="I406">
        <f>_xlfn.XLOOKUP(Data[[#This Row],[F15_FI_POP]],CAFB_HungerEstimates!Z:Z,CAFB_HungerEstimates!Z:Z,,0)</f>
        <v>442.61200000000002</v>
      </c>
      <c r="J406">
        <f>_xlfn.XLOOKUP(Data[[#This Row],[F15_LB_NEED]],CAFB_HungerEstimates!AA:AA,CAFB_HungerEstimates!AA:AA,,0)</f>
        <v>92948.52</v>
      </c>
      <c r="K406">
        <f>_xlfn.XLOOKUP(Data[[#This Row],[F15_DISTRIB]],CAFB_HungerEstimates!AC:AC,CAFB_HungerEstimates!AC:AC,,0)</f>
        <v>34072.363475999999</v>
      </c>
      <c r="L406">
        <f>_xlfn.XLOOKUP(Data[[#This Row],[F15_LB_UNME]],CAFB_HungerEstimates!AB:AB,CAFB_HungerEstimates!AB:AB,,0)</f>
        <v>58876.156523999998</v>
      </c>
      <c r="M406" s="6">
        <f t="shared" si="26"/>
        <v>0.36657241531118512</v>
      </c>
      <c r="N406" s="8">
        <f t="shared" si="27"/>
        <v>133.01979278465112</v>
      </c>
      <c r="O406" s="2" t="str">
        <f>IFERROR(_xlfn.XLOOKUP(Data[[#This Row],[STATEFP10]],StateMap[Code],StateMap[State],,0),"UNK")</f>
        <v>VA</v>
      </c>
      <c r="P406" t="str">
        <f>IF(CalcsTable[[#This Row],[State (Label)]]="MD","Maryland",IF(CalcsTable[[#This Row],[State (Label)]]="DC","District of Columbia","Virginia"))</f>
        <v>Virginia</v>
      </c>
    </row>
    <row r="407" spans="1:16" x14ac:dyDescent="0.25">
      <c r="A407">
        <f>_xlfn.XLOOKUP(Data[[#This Row],[GEOID10]],CAFB_HungerEstimates!D:D,CAFB_HungerEstimates!D:D,,0)</f>
        <v>24033803521</v>
      </c>
      <c r="B407">
        <f>_xlfn.XLOOKUP(Data[[#This Row],[STATEFP10]],CAFB_HungerEstimates!A:A,CAFB_HungerEstimates!A:A,,0)</f>
        <v>24</v>
      </c>
      <c r="C407">
        <f>_xlfn.XLOOKUP(Data[[#This Row],[F14_FI_RATE]],CAFB_HungerEstimates!AJ:AJ,CAFB_HungerEstimates!AJ:AJ,,0)</f>
        <v>15.3</v>
      </c>
      <c r="D407">
        <f>_xlfn.XLOOKUP(Data[[#This Row],[F14_DISTRIB]],CAFB_HungerEstimates!AL:AL,CAFB_HungerEstimates!AL:AL,,0)</f>
        <v>54447.33</v>
      </c>
      <c r="E407">
        <f>_xlfn.XLOOKUP(Data[[#This Row],[F14_LB_UNME]],CAFB_HungerEstimates!AK:AK,CAFB_HungerEstimates!AK:AK,,0)</f>
        <v>96274.501245000007</v>
      </c>
      <c r="F407">
        <f t="shared" si="24"/>
        <v>150721.83124500001</v>
      </c>
      <c r="G407" s="6">
        <f t="shared" si="25"/>
        <v>0.36124381949350964</v>
      </c>
      <c r="H407">
        <f>_xlfn.XLOOKUP(Data[[#This Row],[F15_FI_RATE]],CAFB_HungerEstimates!Y:Y,CAFB_HungerEstimates!Y:Y,,0)</f>
        <v>0.159</v>
      </c>
      <c r="I407">
        <f>_xlfn.XLOOKUP(Data[[#This Row],[F15_FI_POP]],CAFB_HungerEstimates!Z:Z,CAFB_HungerEstimates!Z:Z,,0)</f>
        <v>767.49300000000005</v>
      </c>
      <c r="J407">
        <f>_xlfn.XLOOKUP(Data[[#This Row],[F15_LB_NEED]],CAFB_HungerEstimates!AA:AA,CAFB_HungerEstimates!AA:AA,,0)</f>
        <v>161173.53</v>
      </c>
      <c r="K407">
        <f>_xlfn.XLOOKUP(Data[[#This Row],[F15_DISTRIB]],CAFB_HungerEstimates!AC:AC,CAFB_HungerEstimates!AC:AC,,0)</f>
        <v>48900.615874000003</v>
      </c>
      <c r="L407">
        <f>_xlfn.XLOOKUP(Data[[#This Row],[F15_LB_UNME]],CAFB_HungerEstimates!AB:AB,CAFB_HungerEstimates!AB:AB,,0)</f>
        <v>112272.914126</v>
      </c>
      <c r="M407" s="6">
        <f t="shared" si="26"/>
        <v>0.30340351715321989</v>
      </c>
      <c r="N407" s="8">
        <f t="shared" si="27"/>
        <v>146.28526139782383</v>
      </c>
      <c r="O407" s="2" t="str">
        <f>IFERROR(_xlfn.XLOOKUP(Data[[#This Row],[STATEFP10]],StateMap[Code],StateMap[State],,0),"UNK")</f>
        <v>MD</v>
      </c>
      <c r="P407" t="str">
        <f>IF(CalcsTable[[#This Row],[State (Label)]]="MD","Maryland",IF(CalcsTable[[#This Row],[State (Label)]]="DC","District of Columbia","Virginia"))</f>
        <v>Maryland</v>
      </c>
    </row>
    <row r="408" spans="1:16" x14ac:dyDescent="0.25">
      <c r="A408">
        <f>_xlfn.XLOOKUP(Data[[#This Row],[GEOID10]],CAFB_HungerEstimates!D:D,CAFB_HungerEstimates!D:D,,0)</f>
        <v>11001003100</v>
      </c>
      <c r="B408">
        <f>_xlfn.XLOOKUP(Data[[#This Row],[STATEFP10]],CAFB_HungerEstimates!A:A,CAFB_HungerEstimates!A:A,,0)</f>
        <v>11</v>
      </c>
      <c r="C408">
        <f>_xlfn.XLOOKUP(Data[[#This Row],[F14_FI_RATE]],CAFB_HungerEstimates!AJ:AJ,CAFB_HungerEstimates!AJ:AJ,,0)</f>
        <v>5.5</v>
      </c>
      <c r="D408">
        <f>_xlfn.XLOOKUP(Data[[#This Row],[F14_DISTRIB]],CAFB_HungerEstimates!AL:AL,CAFB_HungerEstimates!AL:AL,,0)</f>
        <v>22192.43</v>
      </c>
      <c r="E408">
        <f>_xlfn.XLOOKUP(Data[[#This Row],[F14_LB_UNME]],CAFB_HungerEstimates!AK:AK,CAFB_HungerEstimates!AK:AK,,0)</f>
        <v>16707.966536</v>
      </c>
      <c r="F408">
        <f t="shared" si="24"/>
        <v>38900.396536</v>
      </c>
      <c r="G408" s="6">
        <f t="shared" si="25"/>
        <v>0.57049367040416232</v>
      </c>
      <c r="H408">
        <f>_xlfn.XLOOKUP(Data[[#This Row],[F15_FI_RATE]],CAFB_HungerEstimates!Y:Y,CAFB_HungerEstimates!Y:Y,,0)</f>
        <v>5.0999999999999997E-2</v>
      </c>
      <c r="I408">
        <f>_xlfn.XLOOKUP(Data[[#This Row],[F15_FI_POP]],CAFB_HungerEstimates!Z:Z,CAFB_HungerEstimates!Z:Z,,0)</f>
        <v>167.28</v>
      </c>
      <c r="J408">
        <f>_xlfn.XLOOKUP(Data[[#This Row],[F15_LB_NEED]],CAFB_HungerEstimates!AA:AA,CAFB_HungerEstimates!AA:AA,,0)</f>
        <v>35128.800000000003</v>
      </c>
      <c r="K408">
        <f>_xlfn.XLOOKUP(Data[[#This Row],[F15_DISTRIB]],CAFB_HungerEstimates!AC:AC,CAFB_HungerEstimates!AC:AC,,0)</f>
        <v>17385.341561000001</v>
      </c>
      <c r="L408">
        <f>_xlfn.XLOOKUP(Data[[#This Row],[F15_LB_UNME]],CAFB_HungerEstimates!AB:AB,CAFB_HungerEstimates!AB:AB,,0)</f>
        <v>17743.458439000002</v>
      </c>
      <c r="M408" s="6">
        <f t="shared" si="26"/>
        <v>0.49490280228758171</v>
      </c>
      <c r="N408" s="8">
        <f t="shared" si="27"/>
        <v>106.07041151960786</v>
      </c>
      <c r="O408" s="2" t="str">
        <f>IFERROR(_xlfn.XLOOKUP(Data[[#This Row],[STATEFP10]],StateMap[Code],StateMap[State],,0),"UNK")</f>
        <v>DC</v>
      </c>
      <c r="P408" t="str">
        <f>IF(CalcsTable[[#This Row],[State (Label)]]="MD","Maryland",IF(CalcsTable[[#This Row],[State (Label)]]="DC","District of Columbia","Virginia"))</f>
        <v>District of Columbia</v>
      </c>
    </row>
    <row r="409" spans="1:16" x14ac:dyDescent="0.25">
      <c r="A409">
        <f>_xlfn.XLOOKUP(Data[[#This Row],[GEOID10]],CAFB_HungerEstimates!D:D,CAFB_HungerEstimates!D:D,,0)</f>
        <v>51059471202</v>
      </c>
      <c r="B409">
        <f>_xlfn.XLOOKUP(Data[[#This Row],[STATEFP10]],CAFB_HungerEstimates!A:A,CAFB_HungerEstimates!A:A,,0)</f>
        <v>51</v>
      </c>
      <c r="C409">
        <f>_xlfn.XLOOKUP(Data[[#This Row],[F14_FI_RATE]],CAFB_HungerEstimates!AJ:AJ,CAFB_HungerEstimates!AJ:AJ,,0)</f>
        <v>8</v>
      </c>
      <c r="D409">
        <f>_xlfn.XLOOKUP(Data[[#This Row],[F14_DISTRIB]],CAFB_HungerEstimates!AL:AL,CAFB_HungerEstimates!AL:AL,,0)</f>
        <v>16243.33</v>
      </c>
      <c r="E409">
        <f>_xlfn.XLOOKUP(Data[[#This Row],[F14_LB_UNME]],CAFB_HungerEstimates!AK:AK,CAFB_HungerEstimates!AK:AK,,0)</f>
        <v>63187.069060000002</v>
      </c>
      <c r="F409">
        <f t="shared" si="24"/>
        <v>79430.399059999996</v>
      </c>
      <c r="G409" s="6">
        <f t="shared" si="25"/>
        <v>0.20449765067565809</v>
      </c>
      <c r="H409">
        <f>_xlfn.XLOOKUP(Data[[#This Row],[F15_FI_RATE]],CAFB_HungerEstimates!Y:Y,CAFB_HungerEstimates!Y:Y,,0)</f>
        <v>9.7000000000000003E-2</v>
      </c>
      <c r="I409">
        <f>_xlfn.XLOOKUP(Data[[#This Row],[F15_FI_POP]],CAFB_HungerEstimates!Z:Z,CAFB_HungerEstimates!Z:Z,,0)</f>
        <v>456.77300000000002</v>
      </c>
      <c r="J409">
        <f>_xlfn.XLOOKUP(Data[[#This Row],[F15_LB_NEED]],CAFB_HungerEstimates!AA:AA,CAFB_HungerEstimates!AA:AA,,0)</f>
        <v>95922.33</v>
      </c>
      <c r="K409">
        <f>_xlfn.XLOOKUP(Data[[#This Row],[F15_DISTRIB]],CAFB_HungerEstimates!AC:AC,CAFB_HungerEstimates!AC:AC,,0)</f>
        <v>30467.547774999999</v>
      </c>
      <c r="L409">
        <f>_xlfn.XLOOKUP(Data[[#This Row],[F15_LB_UNME]],CAFB_HungerEstimates!AB:AB,CAFB_HungerEstimates!AB:AB,,0)</f>
        <v>65454.782225000003</v>
      </c>
      <c r="M409" s="6">
        <f t="shared" si="26"/>
        <v>0.31762726963575633</v>
      </c>
      <c r="N409" s="8">
        <f t="shared" si="27"/>
        <v>143.29827337649115</v>
      </c>
      <c r="O409" s="2" t="str">
        <f>IFERROR(_xlfn.XLOOKUP(Data[[#This Row],[STATEFP10]],StateMap[Code],StateMap[State],,0),"UNK")</f>
        <v>VA</v>
      </c>
      <c r="P409" t="str">
        <f>IF(CalcsTable[[#This Row],[State (Label)]]="MD","Maryland",IF(CalcsTable[[#This Row],[State (Label)]]="DC","District of Columbia","Virginia"))</f>
        <v>Virginia</v>
      </c>
    </row>
    <row r="410" spans="1:16" x14ac:dyDescent="0.25">
      <c r="A410">
        <f>_xlfn.XLOOKUP(Data[[#This Row],[GEOID10]],CAFB_HungerEstimates!D:D,CAFB_HungerEstimates!D:D,,0)</f>
        <v>24033804200</v>
      </c>
      <c r="B410">
        <f>_xlfn.XLOOKUP(Data[[#This Row],[STATEFP10]],CAFB_HungerEstimates!A:A,CAFB_HungerEstimates!A:A,,0)</f>
        <v>24</v>
      </c>
      <c r="C410">
        <f>_xlfn.XLOOKUP(Data[[#This Row],[F14_FI_RATE]],CAFB_HungerEstimates!AJ:AJ,CAFB_HungerEstimates!AJ:AJ,,0)</f>
        <v>6.8</v>
      </c>
      <c r="D410">
        <f>_xlfn.XLOOKUP(Data[[#This Row],[F14_DISTRIB]],CAFB_HungerEstimates!AL:AL,CAFB_HungerEstimates!AL:AL,,0)</f>
        <v>26510.68</v>
      </c>
      <c r="E410">
        <f>_xlfn.XLOOKUP(Data[[#This Row],[F14_LB_UNME]],CAFB_HungerEstimates!AK:AK,CAFB_HungerEstimates!AK:AK,,0)</f>
        <v>15886.638967999999</v>
      </c>
      <c r="F410">
        <f t="shared" si="24"/>
        <v>42397.318968</v>
      </c>
      <c r="G410" s="6">
        <f t="shared" si="25"/>
        <v>0.62529142514906011</v>
      </c>
      <c r="H410">
        <f>_xlfn.XLOOKUP(Data[[#This Row],[F15_FI_RATE]],CAFB_HungerEstimates!Y:Y,CAFB_HungerEstimates!Y:Y,,0)</f>
        <v>9.5000000000000001E-2</v>
      </c>
      <c r="I410">
        <f>_xlfn.XLOOKUP(Data[[#This Row],[F15_FI_POP]],CAFB_HungerEstimates!Z:Z,CAFB_HungerEstimates!Z:Z,,0)</f>
        <v>282.52999999999997</v>
      </c>
      <c r="J410">
        <f>_xlfn.XLOOKUP(Data[[#This Row],[F15_LB_NEED]],CAFB_HungerEstimates!AA:AA,CAFB_HungerEstimates!AA:AA,,0)</f>
        <v>59331.3</v>
      </c>
      <c r="K410">
        <f>_xlfn.XLOOKUP(Data[[#This Row],[F15_DISTRIB]],CAFB_HungerEstimates!AC:AC,CAFB_HungerEstimates!AC:AC,,0)</f>
        <v>36844.458700000003</v>
      </c>
      <c r="L410">
        <f>_xlfn.XLOOKUP(Data[[#This Row],[F15_LB_UNME]],CAFB_HungerEstimates!AB:AB,CAFB_HungerEstimates!AB:AB,,0)</f>
        <v>22486.8413</v>
      </c>
      <c r="M410" s="6">
        <f t="shared" si="26"/>
        <v>0.62099530433346317</v>
      </c>
      <c r="N410" s="8">
        <f t="shared" si="27"/>
        <v>79.590986089972759</v>
      </c>
      <c r="O410" s="2" t="str">
        <f>IFERROR(_xlfn.XLOOKUP(Data[[#This Row],[STATEFP10]],StateMap[Code],StateMap[State],,0),"UNK")</f>
        <v>MD</v>
      </c>
      <c r="P410" t="str">
        <f>IF(CalcsTable[[#This Row],[State (Label)]]="MD","Maryland",IF(CalcsTable[[#This Row],[State (Label)]]="DC","District of Columbia","Virginia"))</f>
        <v>Maryland</v>
      </c>
    </row>
    <row r="411" spans="1:16" x14ac:dyDescent="0.25">
      <c r="A411">
        <f>_xlfn.XLOOKUP(Data[[#This Row],[GEOID10]],CAFB_HungerEstimates!D:D,CAFB_HungerEstimates!D:D,,0)</f>
        <v>11001011100</v>
      </c>
      <c r="B411">
        <f>_xlfn.XLOOKUP(Data[[#This Row],[STATEFP10]],CAFB_HungerEstimates!A:A,CAFB_HungerEstimates!A:A,,0)</f>
        <v>11</v>
      </c>
      <c r="C411">
        <f>_xlfn.XLOOKUP(Data[[#This Row],[F14_FI_RATE]],CAFB_HungerEstimates!AJ:AJ,CAFB_HungerEstimates!AJ:AJ,,0)</f>
        <v>21.3</v>
      </c>
      <c r="D411">
        <f>_xlfn.XLOOKUP(Data[[#This Row],[F14_DISTRIB]],CAFB_HungerEstimates!AL:AL,CAFB_HungerEstimates!AL:AL,,0)</f>
        <v>139796.26</v>
      </c>
      <c r="E411">
        <f>_xlfn.XLOOKUP(Data[[#This Row],[F14_LB_UNME]],CAFB_HungerEstimates!AK:AK,CAFB_HungerEstimates!AK:AK,,0)</f>
        <v>75399.773281000002</v>
      </c>
      <c r="F411">
        <f t="shared" si="24"/>
        <v>215196.03328100001</v>
      </c>
      <c r="G411" s="6">
        <f t="shared" si="25"/>
        <v>0.64962284791493341</v>
      </c>
      <c r="H411">
        <f>_xlfn.XLOOKUP(Data[[#This Row],[F15_FI_RATE]],CAFB_HungerEstimates!Y:Y,CAFB_HungerEstimates!Y:Y,,0)</f>
        <v>0.23</v>
      </c>
      <c r="I411">
        <f>_xlfn.XLOOKUP(Data[[#This Row],[F15_FI_POP]],CAFB_HungerEstimates!Z:Z,CAFB_HungerEstimates!Z:Z,,0)</f>
        <v>1080.3785399999999</v>
      </c>
      <c r="J411">
        <f>_xlfn.XLOOKUP(Data[[#This Row],[F15_LB_NEED]],CAFB_HungerEstimates!AA:AA,CAFB_HungerEstimates!AA:AA,,0)</f>
        <v>226879.49340000001</v>
      </c>
      <c r="K411">
        <f>_xlfn.XLOOKUP(Data[[#This Row],[F15_DISTRIB]],CAFB_HungerEstimates!AC:AC,CAFB_HungerEstimates!AC:AC,,0)</f>
        <v>176327.23413500001</v>
      </c>
      <c r="L411">
        <f>_xlfn.XLOOKUP(Data[[#This Row],[F15_LB_UNME]],CAFB_HungerEstimates!AB:AB,CAFB_HungerEstimates!AB:AB,,0)</f>
        <v>50552.259265000001</v>
      </c>
      <c r="M411" s="6">
        <f t="shared" si="26"/>
        <v>0.77718453745013516</v>
      </c>
      <c r="N411" s="8">
        <f t="shared" si="27"/>
        <v>46.791247135471615</v>
      </c>
      <c r="O411" s="2" t="str">
        <f>IFERROR(_xlfn.XLOOKUP(Data[[#This Row],[STATEFP10]],StateMap[Code],StateMap[State],,0),"UNK")</f>
        <v>DC</v>
      </c>
      <c r="P411" t="str">
        <f>IF(CalcsTable[[#This Row],[State (Label)]]="MD","Maryland",IF(CalcsTable[[#This Row],[State (Label)]]="DC","District of Columbia","Virginia"))</f>
        <v>District of Columbia</v>
      </c>
    </row>
    <row r="412" spans="1:16" x14ac:dyDescent="0.25">
      <c r="A412">
        <f>_xlfn.XLOOKUP(Data[[#This Row],[GEOID10]],CAFB_HungerEstimates!D:D,CAFB_HungerEstimates!D:D,,0)</f>
        <v>11001009301</v>
      </c>
      <c r="B412">
        <f>_xlfn.XLOOKUP(Data[[#This Row],[STATEFP10]],CAFB_HungerEstimates!A:A,CAFB_HungerEstimates!A:A,,0)</f>
        <v>11</v>
      </c>
      <c r="C412">
        <f>_xlfn.XLOOKUP(Data[[#This Row],[F14_FI_RATE]],CAFB_HungerEstimates!AJ:AJ,CAFB_HungerEstimates!AJ:AJ,,0)</f>
        <v>11.2</v>
      </c>
      <c r="D412">
        <f>_xlfn.XLOOKUP(Data[[#This Row],[F14_DISTRIB]],CAFB_HungerEstimates!AL:AL,CAFB_HungerEstimates!AL:AL,,0)</f>
        <v>49131.07</v>
      </c>
      <c r="E412">
        <f>_xlfn.XLOOKUP(Data[[#This Row],[F14_LB_UNME]],CAFB_HungerEstimates!AK:AK,CAFB_HungerEstimates!AK:AK,,0)</f>
        <v>26368.125919999999</v>
      </c>
      <c r="F412">
        <f t="shared" si="24"/>
        <v>75499.195919999998</v>
      </c>
      <c r="G412" s="6">
        <f t="shared" si="25"/>
        <v>0.6507495795327406</v>
      </c>
      <c r="H412">
        <f>_xlfn.XLOOKUP(Data[[#This Row],[F15_FI_RATE]],CAFB_HungerEstimates!Y:Y,CAFB_HungerEstimates!Y:Y,,0)</f>
        <v>0.13100000000000001</v>
      </c>
      <c r="I412">
        <f>_xlfn.XLOOKUP(Data[[#This Row],[F15_FI_POP]],CAFB_HungerEstimates!Z:Z,CAFB_HungerEstimates!Z:Z,,0)</f>
        <v>459.67899999999997</v>
      </c>
      <c r="J412">
        <f>_xlfn.XLOOKUP(Data[[#This Row],[F15_LB_NEED]],CAFB_HungerEstimates!AA:AA,CAFB_HungerEstimates!AA:AA,,0)</f>
        <v>96532.59</v>
      </c>
      <c r="K412">
        <f>_xlfn.XLOOKUP(Data[[#This Row],[F15_DISTRIB]],CAFB_HungerEstimates!AC:AC,CAFB_HungerEstimates!AC:AC,,0)</f>
        <v>64778.983537</v>
      </c>
      <c r="L412">
        <f>_xlfn.XLOOKUP(Data[[#This Row],[F15_LB_UNME]],CAFB_HungerEstimates!AB:AB,CAFB_HungerEstimates!AB:AB,,0)</f>
        <v>31753.606463</v>
      </c>
      <c r="M412" s="6">
        <f t="shared" si="26"/>
        <v>0.67105817358676489</v>
      </c>
      <c r="N412" s="8">
        <f t="shared" si="27"/>
        <v>69.077783546779386</v>
      </c>
      <c r="O412" s="2" t="str">
        <f>IFERROR(_xlfn.XLOOKUP(Data[[#This Row],[STATEFP10]],StateMap[Code],StateMap[State],,0),"UNK")</f>
        <v>DC</v>
      </c>
      <c r="P412" t="str">
        <f>IF(CalcsTable[[#This Row],[State (Label)]]="MD","Maryland",IF(CalcsTable[[#This Row],[State (Label)]]="DC","District of Columbia","Virginia"))</f>
        <v>District of Columbia</v>
      </c>
    </row>
    <row r="413" spans="1:16" x14ac:dyDescent="0.25">
      <c r="A413">
        <f>_xlfn.XLOOKUP(Data[[#This Row],[GEOID10]],CAFB_HungerEstimates!D:D,CAFB_HungerEstimates!D:D,,0)</f>
        <v>24033803508</v>
      </c>
      <c r="B413">
        <f>_xlfn.XLOOKUP(Data[[#This Row],[STATEFP10]],CAFB_HungerEstimates!A:A,CAFB_HungerEstimates!A:A,,0)</f>
        <v>24</v>
      </c>
      <c r="C413">
        <f>_xlfn.XLOOKUP(Data[[#This Row],[F14_FI_RATE]],CAFB_HungerEstimates!AJ:AJ,CAFB_HungerEstimates!AJ:AJ,,0)</f>
        <v>26.3</v>
      </c>
      <c r="D413">
        <f>_xlfn.XLOOKUP(Data[[#This Row],[F14_DISTRIB]],CAFB_HungerEstimates!AL:AL,CAFB_HungerEstimates!AL:AL,,0)</f>
        <v>84192.12</v>
      </c>
      <c r="E413">
        <f>_xlfn.XLOOKUP(Data[[#This Row],[F14_LB_UNME]],CAFB_HungerEstimates!AK:AK,CAFB_HungerEstimates!AK:AK,,0)</f>
        <v>169644.96191799999</v>
      </c>
      <c r="F413">
        <f t="shared" si="24"/>
        <v>253837.08191799998</v>
      </c>
      <c r="G413" s="6">
        <f t="shared" si="25"/>
        <v>0.33167778073968557</v>
      </c>
      <c r="H413">
        <f>_xlfn.XLOOKUP(Data[[#This Row],[F15_FI_RATE]],CAFB_HungerEstimates!Y:Y,CAFB_HungerEstimates!Y:Y,,0)</f>
        <v>0.26700000000000002</v>
      </c>
      <c r="I413">
        <f>_xlfn.XLOOKUP(Data[[#This Row],[F15_FI_POP]],CAFB_HungerEstimates!Z:Z,CAFB_HungerEstimates!Z:Z,,0)</f>
        <v>1250.3610000000001</v>
      </c>
      <c r="J413">
        <f>_xlfn.XLOOKUP(Data[[#This Row],[F15_LB_NEED]],CAFB_HungerEstimates!AA:AA,CAFB_HungerEstimates!AA:AA,,0)</f>
        <v>262575.81</v>
      </c>
      <c r="K413">
        <f>_xlfn.XLOOKUP(Data[[#This Row],[F15_DISTRIB]],CAFB_HungerEstimates!AC:AC,CAFB_HungerEstimates!AC:AC,,0)</f>
        <v>98992.850617999997</v>
      </c>
      <c r="L413">
        <f>_xlfn.XLOOKUP(Data[[#This Row],[F15_LB_UNME]],CAFB_HungerEstimates!AB:AB,CAFB_HungerEstimates!AB:AB,,0)</f>
        <v>163582.959382</v>
      </c>
      <c r="M413" s="6">
        <f t="shared" si="26"/>
        <v>0.37700674185485705</v>
      </c>
      <c r="N413" s="8">
        <f t="shared" si="27"/>
        <v>130.82858421048002</v>
      </c>
      <c r="O413" s="2" t="str">
        <f>IFERROR(_xlfn.XLOOKUP(Data[[#This Row],[STATEFP10]],StateMap[Code],StateMap[State],,0),"UNK")</f>
        <v>MD</v>
      </c>
      <c r="P413" t="str">
        <f>IF(CalcsTable[[#This Row],[State (Label)]]="MD","Maryland",IF(CalcsTable[[#This Row],[State (Label)]]="DC","District of Columbia","Virginia"))</f>
        <v>Maryland</v>
      </c>
    </row>
    <row r="414" spans="1:16" x14ac:dyDescent="0.25">
      <c r="A414">
        <f>_xlfn.XLOOKUP(Data[[#This Row],[GEOID10]],CAFB_HungerEstimates!D:D,CAFB_HungerEstimates!D:D,,0)</f>
        <v>51059480202</v>
      </c>
      <c r="B414">
        <f>_xlfn.XLOOKUP(Data[[#This Row],[STATEFP10]],CAFB_HungerEstimates!A:A,CAFB_HungerEstimates!A:A,,0)</f>
        <v>51</v>
      </c>
      <c r="C414">
        <f>_xlfn.XLOOKUP(Data[[#This Row],[F14_FI_RATE]],CAFB_HungerEstimates!AJ:AJ,CAFB_HungerEstimates!AJ:AJ,,0)</f>
        <v>10.9</v>
      </c>
      <c r="D414">
        <f>_xlfn.XLOOKUP(Data[[#This Row],[F14_DISTRIB]],CAFB_HungerEstimates!AL:AL,CAFB_HungerEstimates!AL:AL,,0)</f>
        <v>12879.13</v>
      </c>
      <c r="E414">
        <f>_xlfn.XLOOKUP(Data[[#This Row],[F14_LB_UNME]],CAFB_HungerEstimates!AK:AK,CAFB_HungerEstimates!AK:AK,,0)</f>
        <v>53181.408065000003</v>
      </c>
      <c r="F414">
        <f t="shared" si="24"/>
        <v>66060.538065000001</v>
      </c>
      <c r="G414" s="6">
        <f t="shared" si="25"/>
        <v>0.19495950800957193</v>
      </c>
      <c r="H414">
        <f>_xlfn.XLOOKUP(Data[[#This Row],[F15_FI_RATE]],CAFB_HungerEstimates!Y:Y,CAFB_HungerEstimates!Y:Y,,0)</f>
        <v>0.107</v>
      </c>
      <c r="I414">
        <f>_xlfn.XLOOKUP(Data[[#This Row],[F15_FI_POP]],CAFB_HungerEstimates!Z:Z,CAFB_HungerEstimates!Z:Z,,0)</f>
        <v>345.09875399999999</v>
      </c>
      <c r="J414">
        <f>_xlfn.XLOOKUP(Data[[#This Row],[F15_LB_NEED]],CAFB_HungerEstimates!AA:AA,CAFB_HungerEstimates!AA:AA,,0)</f>
        <v>72470.738339999996</v>
      </c>
      <c r="K414">
        <f>_xlfn.XLOOKUP(Data[[#This Row],[F15_DISTRIB]],CAFB_HungerEstimates!AC:AC,CAFB_HungerEstimates!AC:AC,,0)</f>
        <v>27476.712296999998</v>
      </c>
      <c r="L414">
        <f>_xlfn.XLOOKUP(Data[[#This Row],[F15_LB_UNME]],CAFB_HungerEstimates!AB:AB,CAFB_HungerEstimates!AB:AB,,0)</f>
        <v>44994.026042999998</v>
      </c>
      <c r="M414" s="6">
        <f t="shared" si="26"/>
        <v>0.37914216035845621</v>
      </c>
      <c r="N414" s="8">
        <f t="shared" si="27"/>
        <v>130.38014632472419</v>
      </c>
      <c r="O414" s="2" t="str">
        <f>IFERROR(_xlfn.XLOOKUP(Data[[#This Row],[STATEFP10]],StateMap[Code],StateMap[State],,0),"UNK")</f>
        <v>VA</v>
      </c>
      <c r="P414" t="str">
        <f>IF(CalcsTable[[#This Row],[State (Label)]]="MD","Maryland",IF(CalcsTable[[#This Row],[State (Label)]]="DC","District of Columbia","Virginia"))</f>
        <v>Virginia</v>
      </c>
    </row>
    <row r="415" spans="1:16" x14ac:dyDescent="0.25">
      <c r="A415">
        <f>_xlfn.XLOOKUP(Data[[#This Row],[GEOID10]],CAFB_HungerEstimates!D:D,CAFB_HungerEstimates!D:D,,0)</f>
        <v>24033804101</v>
      </c>
      <c r="B415">
        <f>_xlfn.XLOOKUP(Data[[#This Row],[STATEFP10]],CAFB_HungerEstimates!A:A,CAFB_HungerEstimates!A:A,,0)</f>
        <v>24</v>
      </c>
      <c r="C415">
        <f>_xlfn.XLOOKUP(Data[[#This Row],[F14_FI_RATE]],CAFB_HungerEstimates!AJ:AJ,CAFB_HungerEstimates!AJ:AJ,,0)</f>
        <v>19.100000000000001</v>
      </c>
      <c r="D415">
        <f>_xlfn.XLOOKUP(Data[[#This Row],[F14_DISTRIB]],CAFB_HungerEstimates!AL:AL,CAFB_HungerEstimates!AL:AL,,0)</f>
        <v>74060.77</v>
      </c>
      <c r="E415">
        <f>_xlfn.XLOOKUP(Data[[#This Row],[F14_LB_UNME]],CAFB_HungerEstimates!AK:AK,CAFB_HungerEstimates!AK:AK,,0)</f>
        <v>53689.583768999997</v>
      </c>
      <c r="F415">
        <f t="shared" si="24"/>
        <v>127750.35376900001</v>
      </c>
      <c r="G415" s="6">
        <f t="shared" si="25"/>
        <v>0.57973044938816942</v>
      </c>
      <c r="H415">
        <f>_xlfn.XLOOKUP(Data[[#This Row],[F15_FI_RATE]],CAFB_HungerEstimates!Y:Y,CAFB_HungerEstimates!Y:Y,,0)</f>
        <v>0.20899999999999999</v>
      </c>
      <c r="I415">
        <f>_xlfn.XLOOKUP(Data[[#This Row],[F15_FI_POP]],CAFB_HungerEstimates!Z:Z,CAFB_HungerEstimates!Z:Z,,0)</f>
        <v>671.30799999999999</v>
      </c>
      <c r="J415">
        <f>_xlfn.XLOOKUP(Data[[#This Row],[F15_LB_NEED]],CAFB_HungerEstimates!AA:AA,CAFB_HungerEstimates!AA:AA,,0)</f>
        <v>140974.68</v>
      </c>
      <c r="K415">
        <f>_xlfn.XLOOKUP(Data[[#This Row],[F15_DISTRIB]],CAFB_HungerEstimates!AC:AC,CAFB_HungerEstimates!AC:AC,,0)</f>
        <v>86643.711584999997</v>
      </c>
      <c r="L415">
        <f>_xlfn.XLOOKUP(Data[[#This Row],[F15_LB_UNME]],CAFB_HungerEstimates!AB:AB,CAFB_HungerEstimates!AB:AB,,0)</f>
        <v>54330.968415000003</v>
      </c>
      <c r="M415" s="6">
        <f t="shared" si="26"/>
        <v>0.61460477572993955</v>
      </c>
      <c r="N415" s="8">
        <f t="shared" si="27"/>
        <v>80.932997096712697</v>
      </c>
      <c r="O415" s="2" t="str">
        <f>IFERROR(_xlfn.XLOOKUP(Data[[#This Row],[STATEFP10]],StateMap[Code],StateMap[State],,0),"UNK")</f>
        <v>MD</v>
      </c>
      <c r="P415" t="str">
        <f>IF(CalcsTable[[#This Row],[State (Label)]]="MD","Maryland",IF(CalcsTable[[#This Row],[State (Label)]]="DC","District of Columbia","Virginia"))</f>
        <v>Maryland</v>
      </c>
    </row>
    <row r="416" spans="1:16" x14ac:dyDescent="0.25">
      <c r="A416">
        <f>_xlfn.XLOOKUP(Data[[#This Row],[GEOID10]],CAFB_HungerEstimates!D:D,CAFB_HungerEstimates!D:D,,0)</f>
        <v>51013100300</v>
      </c>
      <c r="B416">
        <f>_xlfn.XLOOKUP(Data[[#This Row],[STATEFP10]],CAFB_HungerEstimates!A:A,CAFB_HungerEstimates!A:A,,0)</f>
        <v>51</v>
      </c>
      <c r="C416">
        <f>_xlfn.XLOOKUP(Data[[#This Row],[F14_FI_RATE]],CAFB_HungerEstimates!AJ:AJ,CAFB_HungerEstimates!AJ:AJ,,0)</f>
        <v>2.9</v>
      </c>
      <c r="D416">
        <f>_xlfn.XLOOKUP(Data[[#This Row],[F14_DISTRIB]],CAFB_HungerEstimates!AL:AL,CAFB_HungerEstimates!AL:AL,,0)</f>
        <v>14995.81</v>
      </c>
      <c r="E416">
        <f>_xlfn.XLOOKUP(Data[[#This Row],[F14_LB_UNME]],CAFB_HungerEstimates!AK:AK,CAFB_HungerEstimates!AK:AK,,0)</f>
        <v>22457.686738</v>
      </c>
      <c r="F416">
        <f t="shared" si="24"/>
        <v>37453.496738000002</v>
      </c>
      <c r="G416" s="6">
        <f t="shared" si="25"/>
        <v>0.40038477862029309</v>
      </c>
      <c r="H416">
        <f>_xlfn.XLOOKUP(Data[[#This Row],[F15_FI_RATE]],CAFB_HungerEstimates!Y:Y,CAFB_HungerEstimates!Y:Y,,0)</f>
        <v>7.0000000000000001E-3</v>
      </c>
      <c r="I416">
        <f>_xlfn.XLOOKUP(Data[[#This Row],[F15_FI_POP]],CAFB_HungerEstimates!Z:Z,CAFB_HungerEstimates!Z:Z,,0)</f>
        <v>43.476999999999997</v>
      </c>
      <c r="J416">
        <f>_xlfn.XLOOKUP(Data[[#This Row],[F15_LB_NEED]],CAFB_HungerEstimates!AA:AA,CAFB_HungerEstimates!AA:AA,,0)</f>
        <v>9130.17</v>
      </c>
      <c r="K416">
        <f>_xlfn.XLOOKUP(Data[[#This Row],[F15_DISTRIB]],CAFB_HungerEstimates!AC:AC,CAFB_HungerEstimates!AC:AC,,0)</f>
        <v>2112.6639019999998</v>
      </c>
      <c r="L416">
        <f>_xlfn.XLOOKUP(Data[[#This Row],[F15_LB_UNME]],CAFB_HungerEstimates!AB:AB,CAFB_HungerEstimates!AB:AB,,0)</f>
        <v>7017.5060979999998</v>
      </c>
      <c r="M416" s="6">
        <f t="shared" si="26"/>
        <v>0.2313937092080432</v>
      </c>
      <c r="N416" s="8">
        <f t="shared" si="27"/>
        <v>161.40732106631094</v>
      </c>
      <c r="O416" s="2" t="str">
        <f>IFERROR(_xlfn.XLOOKUP(Data[[#This Row],[STATEFP10]],StateMap[Code],StateMap[State],,0),"UNK")</f>
        <v>VA</v>
      </c>
      <c r="P416" t="str">
        <f>IF(CalcsTable[[#This Row],[State (Label)]]="MD","Maryland",IF(CalcsTable[[#This Row],[State (Label)]]="DC","District of Columbia","Virginia"))</f>
        <v>Virginia</v>
      </c>
    </row>
    <row r="417" spans="1:16" x14ac:dyDescent="0.25">
      <c r="A417">
        <f>_xlfn.XLOOKUP(Data[[#This Row],[GEOID10]],CAFB_HungerEstimates!D:D,CAFB_HungerEstimates!D:D,,0)</f>
        <v>51059470700</v>
      </c>
      <c r="B417">
        <f>_xlfn.XLOOKUP(Data[[#This Row],[STATEFP10]],CAFB_HungerEstimates!A:A,CAFB_HungerEstimates!A:A,,0)</f>
        <v>51</v>
      </c>
      <c r="C417">
        <f>_xlfn.XLOOKUP(Data[[#This Row],[F14_FI_RATE]],CAFB_HungerEstimates!AJ:AJ,CAFB_HungerEstimates!AJ:AJ,,0)</f>
        <v>2.2999999999999998</v>
      </c>
      <c r="D417">
        <f>_xlfn.XLOOKUP(Data[[#This Row],[F14_DISTRIB]],CAFB_HungerEstimates!AL:AL,CAFB_HungerEstimates!AL:AL,,0)</f>
        <v>5820.08</v>
      </c>
      <c r="E417">
        <f>_xlfn.XLOOKUP(Data[[#This Row],[F14_LB_UNME]],CAFB_HungerEstimates!AK:AK,CAFB_HungerEstimates!AK:AK,,0)</f>
        <v>21179.624046000001</v>
      </c>
      <c r="F417">
        <f t="shared" si="24"/>
        <v>26999.704045999999</v>
      </c>
      <c r="G417" s="6">
        <f t="shared" si="25"/>
        <v>0.21556088133722501</v>
      </c>
      <c r="H417">
        <f>_xlfn.XLOOKUP(Data[[#This Row],[F15_FI_RATE]],CAFB_HungerEstimates!Y:Y,CAFB_HungerEstimates!Y:Y,,0)</f>
        <v>2.5999999999999999E-2</v>
      </c>
      <c r="I417">
        <f>_xlfn.XLOOKUP(Data[[#This Row],[F15_FI_POP]],CAFB_HungerEstimates!Z:Z,CAFB_HungerEstimates!Z:Z,,0)</f>
        <v>145.392</v>
      </c>
      <c r="J417">
        <f>_xlfn.XLOOKUP(Data[[#This Row],[F15_LB_NEED]],CAFB_HungerEstimates!AA:AA,CAFB_HungerEstimates!AA:AA,,0)</f>
        <v>30532.32</v>
      </c>
      <c r="K417">
        <f>_xlfn.XLOOKUP(Data[[#This Row],[F15_DISTRIB]],CAFB_HungerEstimates!AC:AC,CAFB_HungerEstimates!AC:AC,,0)</f>
        <v>15551.127442000001</v>
      </c>
      <c r="L417">
        <f>_xlfn.XLOOKUP(Data[[#This Row],[F15_LB_UNME]],CAFB_HungerEstimates!AB:AB,CAFB_HungerEstimates!AB:AB,,0)</f>
        <v>14981.192558000001</v>
      </c>
      <c r="M417" s="6">
        <f t="shared" si="26"/>
        <v>0.5093333045769205</v>
      </c>
      <c r="N417" s="8">
        <f t="shared" si="27"/>
        <v>103.04000603884671</v>
      </c>
      <c r="O417" s="2" t="str">
        <f>IFERROR(_xlfn.XLOOKUP(Data[[#This Row],[STATEFP10]],StateMap[Code],StateMap[State],,0),"UNK")</f>
        <v>VA</v>
      </c>
      <c r="P417" t="str">
        <f>IF(CalcsTable[[#This Row],[State (Label)]]="MD","Maryland",IF(CalcsTable[[#This Row],[State (Label)]]="DC","District of Columbia","Virginia"))</f>
        <v>Virginia</v>
      </c>
    </row>
    <row r="418" spans="1:16" x14ac:dyDescent="0.25">
      <c r="A418">
        <f>_xlfn.XLOOKUP(Data[[#This Row],[GEOID10]],CAFB_HungerEstimates!D:D,CAFB_HungerEstimates!D:D,,0)</f>
        <v>11001009201</v>
      </c>
      <c r="B418">
        <f>_xlfn.XLOOKUP(Data[[#This Row],[STATEFP10]],CAFB_HungerEstimates!A:A,CAFB_HungerEstimates!A:A,,0)</f>
        <v>11</v>
      </c>
      <c r="C418">
        <f>_xlfn.XLOOKUP(Data[[#This Row],[F14_FI_RATE]],CAFB_HungerEstimates!AJ:AJ,CAFB_HungerEstimates!AJ:AJ,,0)</f>
        <v>21.5</v>
      </c>
      <c r="D418">
        <f>_xlfn.XLOOKUP(Data[[#This Row],[F14_DISTRIB]],CAFB_HungerEstimates!AL:AL,CAFB_HungerEstimates!AL:AL,,0)</f>
        <v>49850.5</v>
      </c>
      <c r="E418">
        <f>_xlfn.XLOOKUP(Data[[#This Row],[F14_LB_UNME]],CAFB_HungerEstimates!AK:AK,CAFB_HungerEstimates!AK:AK,,0)</f>
        <v>30787.396765000001</v>
      </c>
      <c r="F418">
        <f t="shared" si="24"/>
        <v>80637.896764999998</v>
      </c>
      <c r="G418" s="6">
        <f t="shared" si="25"/>
        <v>0.61820188769651874</v>
      </c>
      <c r="H418">
        <f>_xlfn.XLOOKUP(Data[[#This Row],[F15_FI_RATE]],CAFB_HungerEstimates!Y:Y,CAFB_HungerEstimates!Y:Y,,0)</f>
        <v>0.248</v>
      </c>
      <c r="I418">
        <f>_xlfn.XLOOKUP(Data[[#This Row],[F15_FI_POP]],CAFB_HungerEstimates!Z:Z,CAFB_HungerEstimates!Z:Z,,0)</f>
        <v>423.83199999999999</v>
      </c>
      <c r="J418">
        <f>_xlfn.XLOOKUP(Data[[#This Row],[F15_LB_NEED]],CAFB_HungerEstimates!AA:AA,CAFB_HungerEstimates!AA:AA,,0)</f>
        <v>89004.72</v>
      </c>
      <c r="K418">
        <f>_xlfn.XLOOKUP(Data[[#This Row],[F15_DISTRIB]],CAFB_HungerEstimates!AC:AC,CAFB_HungerEstimates!AC:AC,,0)</f>
        <v>46309.949629000002</v>
      </c>
      <c r="L418">
        <f>_xlfn.XLOOKUP(Data[[#This Row],[F15_LB_UNME]],CAFB_HungerEstimates!AB:AB,CAFB_HungerEstimates!AB:AB,,0)</f>
        <v>42694.770370999999</v>
      </c>
      <c r="M418" s="6">
        <f t="shared" si="26"/>
        <v>0.52030891877419538</v>
      </c>
      <c r="N418" s="8">
        <f t="shared" si="27"/>
        <v>100.73512705741898</v>
      </c>
      <c r="O418" s="2" t="str">
        <f>IFERROR(_xlfn.XLOOKUP(Data[[#This Row],[STATEFP10]],StateMap[Code],StateMap[State],,0),"UNK")</f>
        <v>DC</v>
      </c>
      <c r="P418" t="str">
        <f>IF(CalcsTable[[#This Row],[State (Label)]]="MD","Maryland",IF(CalcsTable[[#This Row],[State (Label)]]="DC","District of Columbia","Virginia"))</f>
        <v>District of Columbia</v>
      </c>
    </row>
    <row r="419" spans="1:16" x14ac:dyDescent="0.25">
      <c r="A419">
        <f>_xlfn.XLOOKUP(Data[[#This Row],[GEOID10]],CAFB_HungerEstimates!D:D,CAFB_HungerEstimates!D:D,,0)</f>
        <v>11001000501</v>
      </c>
      <c r="B419">
        <f>_xlfn.XLOOKUP(Data[[#This Row],[STATEFP10]],CAFB_HungerEstimates!A:A,CAFB_HungerEstimates!A:A,,0)</f>
        <v>11</v>
      </c>
      <c r="C419">
        <f>_xlfn.XLOOKUP(Data[[#This Row],[F14_FI_RATE]],CAFB_HungerEstimates!AJ:AJ,CAFB_HungerEstimates!AJ:AJ,,0)</f>
        <v>7.9</v>
      </c>
      <c r="D419">
        <f>_xlfn.XLOOKUP(Data[[#This Row],[F14_DISTRIB]],CAFB_HungerEstimates!AL:AL,CAFB_HungerEstimates!AL:AL,,0)</f>
        <v>28123.48</v>
      </c>
      <c r="E419">
        <f>_xlfn.XLOOKUP(Data[[#This Row],[F14_LB_UNME]],CAFB_HungerEstimates!AK:AK,CAFB_HungerEstimates!AK:AK,,0)</f>
        <v>25478.81134</v>
      </c>
      <c r="F419">
        <f t="shared" si="24"/>
        <v>53602.291339999996</v>
      </c>
      <c r="G419" s="6">
        <f t="shared" si="25"/>
        <v>0.52466936201686643</v>
      </c>
      <c r="H419">
        <f>_xlfn.XLOOKUP(Data[[#This Row],[F15_FI_RATE]],CAFB_HungerEstimates!Y:Y,CAFB_HungerEstimates!Y:Y,,0)</f>
        <v>8.4000000000000005E-2</v>
      </c>
      <c r="I419">
        <f>_xlfn.XLOOKUP(Data[[#This Row],[F15_FI_POP]],CAFB_HungerEstimates!Z:Z,CAFB_HungerEstimates!Z:Z,,0)</f>
        <v>282.26998800000001</v>
      </c>
      <c r="J419">
        <f>_xlfn.XLOOKUP(Data[[#This Row],[F15_LB_NEED]],CAFB_HungerEstimates!AA:AA,CAFB_HungerEstimates!AA:AA,,0)</f>
        <v>59276.697480000003</v>
      </c>
      <c r="K419">
        <f>_xlfn.XLOOKUP(Data[[#This Row],[F15_DISTRIB]],CAFB_HungerEstimates!AC:AC,CAFB_HungerEstimates!AC:AC,,0)</f>
        <v>23952.858904000001</v>
      </c>
      <c r="L419">
        <f>_xlfn.XLOOKUP(Data[[#This Row],[F15_LB_UNME]],CAFB_HungerEstimates!AB:AB,CAFB_HungerEstimates!AB:AB,,0)</f>
        <v>35323.838576000002</v>
      </c>
      <c r="M419" s="6">
        <f t="shared" si="26"/>
        <v>0.4040855837503719</v>
      </c>
      <c r="N419" s="8">
        <f t="shared" si="27"/>
        <v>125.1420274124219</v>
      </c>
      <c r="O419" s="2" t="str">
        <f>IFERROR(_xlfn.XLOOKUP(Data[[#This Row],[STATEFP10]],StateMap[Code],StateMap[State],,0),"UNK")</f>
        <v>DC</v>
      </c>
      <c r="P419" t="str">
        <f>IF(CalcsTable[[#This Row],[State (Label)]]="MD","Maryland",IF(CalcsTable[[#This Row],[State (Label)]]="DC","District of Columbia","Virginia"))</f>
        <v>District of Columbia</v>
      </c>
    </row>
    <row r="420" spans="1:16" x14ac:dyDescent="0.25">
      <c r="A420">
        <f>_xlfn.XLOOKUP(Data[[#This Row],[GEOID10]],CAFB_HungerEstimates!D:D,CAFB_HungerEstimates!D:D,,0)</f>
        <v>11001000701</v>
      </c>
      <c r="B420">
        <f>_xlfn.XLOOKUP(Data[[#This Row],[STATEFP10]],CAFB_HungerEstimates!A:A,CAFB_HungerEstimates!A:A,,0)</f>
        <v>11</v>
      </c>
      <c r="C420">
        <f>_xlfn.XLOOKUP(Data[[#This Row],[F14_FI_RATE]],CAFB_HungerEstimates!AJ:AJ,CAFB_HungerEstimates!AJ:AJ,,0)</f>
        <v>2.6</v>
      </c>
      <c r="D420">
        <f>_xlfn.XLOOKUP(Data[[#This Row],[F14_DISTRIB]],CAFB_HungerEstimates!AL:AL,CAFB_HungerEstimates!AL:AL,,0)</f>
        <v>7171.02</v>
      </c>
      <c r="E420">
        <f>_xlfn.XLOOKUP(Data[[#This Row],[F14_LB_UNME]],CAFB_HungerEstimates!AK:AK,CAFB_HungerEstimates!AK:AK,,0)</f>
        <v>17278.858937000001</v>
      </c>
      <c r="F420">
        <f t="shared" si="24"/>
        <v>24449.878937000001</v>
      </c>
      <c r="G420" s="6">
        <f t="shared" si="25"/>
        <v>0.29329470376837308</v>
      </c>
      <c r="H420">
        <f>_xlfn.XLOOKUP(Data[[#This Row],[F15_FI_RATE]],CAFB_HungerEstimates!Y:Y,CAFB_HungerEstimates!Y:Y,,0)</f>
        <v>6.0999999999999999E-2</v>
      </c>
      <c r="I420">
        <f>_xlfn.XLOOKUP(Data[[#This Row],[F15_FI_POP]],CAFB_HungerEstimates!Z:Z,CAFB_HungerEstimates!Z:Z,,0)</f>
        <v>300.11481500000002</v>
      </c>
      <c r="J420">
        <f>_xlfn.XLOOKUP(Data[[#This Row],[F15_LB_NEED]],CAFB_HungerEstimates!AA:AA,CAFB_HungerEstimates!AA:AA,,0)</f>
        <v>63024.111149999997</v>
      </c>
      <c r="K420">
        <f>_xlfn.XLOOKUP(Data[[#This Row],[F15_DISTRIB]],CAFB_HungerEstimates!AC:AC,CAFB_HungerEstimates!AC:AC,,0)</f>
        <v>19754.581103</v>
      </c>
      <c r="L420">
        <f>_xlfn.XLOOKUP(Data[[#This Row],[F15_LB_UNME]],CAFB_HungerEstimates!AB:AB,CAFB_HungerEstimates!AB:AB,,0)</f>
        <v>43269.530047</v>
      </c>
      <c r="M420" s="6">
        <f t="shared" si="26"/>
        <v>0.31344481885644176</v>
      </c>
      <c r="N420" s="8">
        <f t="shared" si="27"/>
        <v>144.17658804014724</v>
      </c>
      <c r="O420" s="2" t="str">
        <f>IFERROR(_xlfn.XLOOKUP(Data[[#This Row],[STATEFP10]],StateMap[Code],StateMap[State],,0),"UNK")</f>
        <v>DC</v>
      </c>
      <c r="P420" t="str">
        <f>IF(CalcsTable[[#This Row],[State (Label)]]="MD","Maryland",IF(CalcsTable[[#This Row],[State (Label)]]="DC","District of Columbia","Virginia"))</f>
        <v>District of Columbia</v>
      </c>
    </row>
    <row r="421" spans="1:16" x14ac:dyDescent="0.25">
      <c r="A421">
        <f>_xlfn.XLOOKUP(Data[[#This Row],[GEOID10]],CAFB_HungerEstimates!D:D,CAFB_HungerEstimates!D:D,,0)</f>
        <v>51153901503</v>
      </c>
      <c r="B421">
        <f>_xlfn.XLOOKUP(Data[[#This Row],[STATEFP10]],CAFB_HungerEstimates!A:A,CAFB_HungerEstimates!A:A,,0)</f>
        <v>51</v>
      </c>
      <c r="C421">
        <f>_xlfn.XLOOKUP(Data[[#This Row],[F14_FI_RATE]],CAFB_HungerEstimates!AJ:AJ,CAFB_HungerEstimates!AJ:AJ,,0)</f>
        <v>0.7</v>
      </c>
      <c r="D421">
        <f>_xlfn.XLOOKUP(Data[[#This Row],[F14_DISTRIB]],CAFB_HungerEstimates!AL:AL,CAFB_HungerEstimates!AL:AL,,0)</f>
        <v>613.28</v>
      </c>
      <c r="E421">
        <f>_xlfn.XLOOKUP(Data[[#This Row],[F14_LB_UNME]],CAFB_HungerEstimates!AK:AK,CAFB_HungerEstimates!AK:AK,,0)</f>
        <v>8552.1704320000008</v>
      </c>
      <c r="F421">
        <f t="shared" si="24"/>
        <v>9165.4504320000015</v>
      </c>
      <c r="G421" s="6">
        <f t="shared" si="25"/>
        <v>6.6912150641152454E-2</v>
      </c>
      <c r="H421">
        <f>_xlfn.XLOOKUP(Data[[#This Row],[F15_FI_RATE]],CAFB_HungerEstimates!Y:Y,CAFB_HungerEstimates!Y:Y,,0)</f>
        <v>0</v>
      </c>
      <c r="I421">
        <f>_xlfn.XLOOKUP(Data[[#This Row],[F15_FI_POP]],CAFB_HungerEstimates!Z:Z,CAFB_HungerEstimates!Z:Z,,0)</f>
        <v>0</v>
      </c>
      <c r="J421">
        <f>_xlfn.XLOOKUP(Data[[#This Row],[F15_LB_NEED]],CAFB_HungerEstimates!AA:AA,CAFB_HungerEstimates!AA:AA,,0)</f>
        <v>0</v>
      </c>
      <c r="K421">
        <f>_xlfn.XLOOKUP(Data[[#This Row],[F15_DISTRIB]],CAFB_HungerEstimates!AC:AC,CAFB_HungerEstimates!AC:AC,,0)</f>
        <v>0</v>
      </c>
      <c r="L421">
        <f>_xlfn.XLOOKUP(Data[[#This Row],[F15_LB_UNME]],CAFB_HungerEstimates!AB:AB,CAFB_HungerEstimates!AB:AB,,0)</f>
        <v>0</v>
      </c>
      <c r="M421" s="6">
        <f t="shared" si="26"/>
        <v>0</v>
      </c>
      <c r="N421" s="8">
        <f t="shared" si="27"/>
        <v>0</v>
      </c>
      <c r="O421" s="2" t="str">
        <f>IFERROR(_xlfn.XLOOKUP(Data[[#This Row],[STATEFP10]],StateMap[Code],StateMap[State],,0),"UNK")</f>
        <v>VA</v>
      </c>
      <c r="P421" t="str">
        <f>IF(CalcsTable[[#This Row],[State (Label)]]="MD","Maryland",IF(CalcsTable[[#This Row],[State (Label)]]="DC","District of Columbia","Virginia"))</f>
        <v>Virginia</v>
      </c>
    </row>
    <row r="422" spans="1:16" x14ac:dyDescent="0.25">
      <c r="A422">
        <f>_xlfn.XLOOKUP(Data[[#This Row],[GEOID10]],CAFB_HungerEstimates!D:D,CAFB_HungerEstimates!D:D,,0)</f>
        <v>11001002702</v>
      </c>
      <c r="B422">
        <f>_xlfn.XLOOKUP(Data[[#This Row],[STATEFP10]],CAFB_HungerEstimates!A:A,CAFB_HungerEstimates!A:A,,0)</f>
        <v>11</v>
      </c>
      <c r="C422">
        <f>_xlfn.XLOOKUP(Data[[#This Row],[F14_FI_RATE]],CAFB_HungerEstimates!AJ:AJ,CAFB_HungerEstimates!AJ:AJ,,0)</f>
        <v>5.4</v>
      </c>
      <c r="D422">
        <f>_xlfn.XLOOKUP(Data[[#This Row],[F14_DISTRIB]],CAFB_HungerEstimates!AL:AL,CAFB_HungerEstimates!AL:AL,,0)</f>
        <v>29150.39</v>
      </c>
      <c r="E422">
        <f>_xlfn.XLOOKUP(Data[[#This Row],[F14_LB_UNME]],CAFB_HungerEstimates!AK:AK,CAFB_HungerEstimates!AK:AK,,0)</f>
        <v>29500.094437</v>
      </c>
      <c r="F422">
        <f t="shared" si="24"/>
        <v>58650.484436999999</v>
      </c>
      <c r="G422" s="6">
        <f t="shared" si="25"/>
        <v>0.49701874212671132</v>
      </c>
      <c r="H422">
        <f>_xlfn.XLOOKUP(Data[[#This Row],[F15_FI_RATE]],CAFB_HungerEstimates!Y:Y,CAFB_HungerEstimates!Y:Y,,0)</f>
        <v>3.2000000000000001E-2</v>
      </c>
      <c r="I422">
        <f>_xlfn.XLOOKUP(Data[[#This Row],[F15_FI_POP]],CAFB_HungerEstimates!Z:Z,CAFB_HungerEstimates!Z:Z,,0)</f>
        <v>187.10400000000001</v>
      </c>
      <c r="J422">
        <f>_xlfn.XLOOKUP(Data[[#This Row],[F15_LB_NEED]],CAFB_HungerEstimates!AA:AA,CAFB_HungerEstimates!AA:AA,,0)</f>
        <v>39291.839999999997</v>
      </c>
      <c r="K422">
        <f>_xlfn.XLOOKUP(Data[[#This Row],[F15_DISTRIB]],CAFB_HungerEstimates!AC:AC,CAFB_HungerEstimates!AC:AC,,0)</f>
        <v>16283.071497999999</v>
      </c>
      <c r="L422">
        <f>_xlfn.XLOOKUP(Data[[#This Row],[F15_LB_UNME]],CAFB_HungerEstimates!AB:AB,CAFB_HungerEstimates!AB:AB,,0)</f>
        <v>23008.768501999999</v>
      </c>
      <c r="M422" s="6">
        <f t="shared" si="26"/>
        <v>0.41441356520845041</v>
      </c>
      <c r="N422" s="8">
        <f t="shared" si="27"/>
        <v>122.9731513062254</v>
      </c>
      <c r="O422" s="2" t="str">
        <f>IFERROR(_xlfn.XLOOKUP(Data[[#This Row],[STATEFP10]],StateMap[Code],StateMap[State],,0),"UNK")</f>
        <v>DC</v>
      </c>
      <c r="P422" t="str">
        <f>IF(CalcsTable[[#This Row],[State (Label)]]="MD","Maryland",IF(CalcsTable[[#This Row],[State (Label)]]="DC","District of Columbia","Virginia"))</f>
        <v>District of Columbia</v>
      </c>
    </row>
    <row r="423" spans="1:16" x14ac:dyDescent="0.25">
      <c r="A423">
        <f>_xlfn.XLOOKUP(Data[[#This Row],[GEOID10]],CAFB_HungerEstimates!D:D,CAFB_HungerEstimates!D:D,,0)</f>
        <v>11001002802</v>
      </c>
      <c r="B423">
        <f>_xlfn.XLOOKUP(Data[[#This Row],[STATEFP10]],CAFB_HungerEstimates!A:A,CAFB_HungerEstimates!A:A,,0)</f>
        <v>11</v>
      </c>
      <c r="C423">
        <f>_xlfn.XLOOKUP(Data[[#This Row],[F14_FI_RATE]],CAFB_HungerEstimates!AJ:AJ,CAFB_HungerEstimates!AJ:AJ,,0)</f>
        <v>12</v>
      </c>
      <c r="D423">
        <f>_xlfn.XLOOKUP(Data[[#This Row],[F14_DISTRIB]],CAFB_HungerEstimates!AL:AL,CAFB_HungerEstimates!AL:AL,,0)</f>
        <v>66308.53</v>
      </c>
      <c r="E423">
        <f>_xlfn.XLOOKUP(Data[[#This Row],[F14_LB_UNME]],CAFB_HungerEstimates!AK:AK,CAFB_HungerEstimates!AK:AK,,0)</f>
        <v>53139.471944999998</v>
      </c>
      <c r="F423">
        <f t="shared" si="24"/>
        <v>119448.001945</v>
      </c>
      <c r="G423" s="6">
        <f t="shared" si="25"/>
        <v>0.55512464771517778</v>
      </c>
      <c r="H423">
        <f>_xlfn.XLOOKUP(Data[[#This Row],[F15_FI_RATE]],CAFB_HungerEstimates!Y:Y,CAFB_HungerEstimates!Y:Y,,0)</f>
        <v>9.2999999999999999E-2</v>
      </c>
      <c r="I423">
        <f>_xlfn.XLOOKUP(Data[[#This Row],[F15_FI_POP]],CAFB_HungerEstimates!Z:Z,CAFB_HungerEstimates!Z:Z,,0)</f>
        <v>453.56099999999998</v>
      </c>
      <c r="J423">
        <f>_xlfn.XLOOKUP(Data[[#This Row],[F15_LB_NEED]],CAFB_HungerEstimates!AA:AA,CAFB_HungerEstimates!AA:AA,,0)</f>
        <v>95247.81</v>
      </c>
      <c r="K423">
        <f>_xlfn.XLOOKUP(Data[[#This Row],[F15_DISTRIB]],CAFB_HungerEstimates!AC:AC,CAFB_HungerEstimates!AC:AC,,0)</f>
        <v>38852.710818</v>
      </c>
      <c r="L423">
        <f>_xlfn.XLOOKUP(Data[[#This Row],[F15_LB_UNME]],CAFB_HungerEstimates!AB:AB,CAFB_HungerEstimates!AB:AB,,0)</f>
        <v>56395.099181999998</v>
      </c>
      <c r="M423" s="6">
        <f t="shared" si="26"/>
        <v>0.40791185454027762</v>
      </c>
      <c r="N423" s="8">
        <f t="shared" si="27"/>
        <v>124.3385105465417</v>
      </c>
      <c r="O423" s="2" t="str">
        <f>IFERROR(_xlfn.XLOOKUP(Data[[#This Row],[STATEFP10]],StateMap[Code],StateMap[State],,0),"UNK")</f>
        <v>DC</v>
      </c>
      <c r="P423" t="str">
        <f>IF(CalcsTable[[#This Row],[State (Label)]]="MD","Maryland",IF(CalcsTable[[#This Row],[State (Label)]]="DC","District of Columbia","Virginia"))</f>
        <v>District of Columbia</v>
      </c>
    </row>
    <row r="424" spans="1:16" x14ac:dyDescent="0.25">
      <c r="A424">
        <f>_xlfn.XLOOKUP(Data[[#This Row],[GEOID10]],CAFB_HungerEstimates!D:D,CAFB_HungerEstimates!D:D,,0)</f>
        <v>11001000502</v>
      </c>
      <c r="B424">
        <f>_xlfn.XLOOKUP(Data[[#This Row],[STATEFP10]],CAFB_HungerEstimates!A:A,CAFB_HungerEstimates!A:A,,0)</f>
        <v>11</v>
      </c>
      <c r="C424">
        <f>_xlfn.XLOOKUP(Data[[#This Row],[F14_FI_RATE]],CAFB_HungerEstimates!AJ:AJ,CAFB_HungerEstimates!AJ:AJ,,0)</f>
        <v>2</v>
      </c>
      <c r="D424">
        <f>_xlfn.XLOOKUP(Data[[#This Row],[F14_DISTRIB]],CAFB_HungerEstimates!AL:AL,CAFB_HungerEstimates!AL:AL,,0)</f>
        <v>5717.81</v>
      </c>
      <c r="E424">
        <f>_xlfn.XLOOKUP(Data[[#This Row],[F14_LB_UNME]],CAFB_HungerEstimates!AK:AK,CAFB_HungerEstimates!AK:AK,,0)</f>
        <v>7201.3912780000001</v>
      </c>
      <c r="F424">
        <f t="shared" si="24"/>
        <v>12919.201278</v>
      </c>
      <c r="G424" s="6">
        <f t="shared" si="25"/>
        <v>0.4425823142593816</v>
      </c>
      <c r="H424">
        <f>_xlfn.XLOOKUP(Data[[#This Row],[F15_FI_RATE]],CAFB_HungerEstimates!Y:Y,CAFB_HungerEstimates!Y:Y,,0)</f>
        <v>2.4E-2</v>
      </c>
      <c r="I424">
        <f>_xlfn.XLOOKUP(Data[[#This Row],[F15_FI_POP]],CAFB_HungerEstimates!Z:Z,CAFB_HungerEstimates!Z:Z,,0)</f>
        <v>72.792720000000003</v>
      </c>
      <c r="J424">
        <f>_xlfn.XLOOKUP(Data[[#This Row],[F15_LB_NEED]],CAFB_HungerEstimates!AA:AA,CAFB_HungerEstimates!AA:AA,,0)</f>
        <v>15286.4712</v>
      </c>
      <c r="K424">
        <f>_xlfn.XLOOKUP(Data[[#This Row],[F15_DISTRIB]],CAFB_HungerEstimates!AC:AC,CAFB_HungerEstimates!AC:AC,,0)</f>
        <v>5187.9849960000001</v>
      </c>
      <c r="L424">
        <f>_xlfn.XLOOKUP(Data[[#This Row],[F15_LB_UNME]],CAFB_HungerEstimates!AB:AB,CAFB_HungerEstimates!AB:AB,,0)</f>
        <v>10098.486204000001</v>
      </c>
      <c r="M424" s="6">
        <f t="shared" si="26"/>
        <v>0.33938408205027726</v>
      </c>
      <c r="N424" s="8">
        <f t="shared" si="27"/>
        <v>138.72934276944179</v>
      </c>
      <c r="O424" s="2" t="str">
        <f>IFERROR(_xlfn.XLOOKUP(Data[[#This Row],[STATEFP10]],StateMap[Code],StateMap[State],,0),"UNK")</f>
        <v>DC</v>
      </c>
      <c r="P424" t="str">
        <f>IF(CalcsTable[[#This Row],[State (Label)]]="MD","Maryland",IF(CalcsTable[[#This Row],[State (Label)]]="DC","District of Columbia","Virginia"))</f>
        <v>District of Columbia</v>
      </c>
    </row>
    <row r="425" spans="1:16" x14ac:dyDescent="0.25">
      <c r="A425">
        <f>_xlfn.XLOOKUP(Data[[#This Row],[GEOID10]],CAFB_HungerEstimates!D:D,CAFB_HungerEstimates!D:D,,0)</f>
        <v>51059480203</v>
      </c>
      <c r="B425">
        <f>_xlfn.XLOOKUP(Data[[#This Row],[STATEFP10]],CAFB_HungerEstimates!A:A,CAFB_HungerEstimates!A:A,,0)</f>
        <v>51</v>
      </c>
      <c r="C425">
        <f>_xlfn.XLOOKUP(Data[[#This Row],[F14_FI_RATE]],CAFB_HungerEstimates!AJ:AJ,CAFB_HungerEstimates!AJ:AJ,,0)</f>
        <v>14.6</v>
      </c>
      <c r="D425">
        <f>_xlfn.XLOOKUP(Data[[#This Row],[F14_DISTRIB]],CAFB_HungerEstimates!AL:AL,CAFB_HungerEstimates!AL:AL,,0)</f>
        <v>7404.39</v>
      </c>
      <c r="E425">
        <f>_xlfn.XLOOKUP(Data[[#This Row],[F14_LB_UNME]],CAFB_HungerEstimates!AK:AK,CAFB_HungerEstimates!AK:AK,,0)</f>
        <v>65842.346544999993</v>
      </c>
      <c r="F425">
        <f t="shared" si="24"/>
        <v>73246.736544999992</v>
      </c>
      <c r="G425" s="6">
        <f t="shared" si="25"/>
        <v>0.10108832624168895</v>
      </c>
      <c r="H425">
        <f>_xlfn.XLOOKUP(Data[[#This Row],[F15_FI_RATE]],CAFB_HungerEstimates!Y:Y,CAFB_HungerEstimates!Y:Y,,0)</f>
        <v>0.13400000000000001</v>
      </c>
      <c r="I425">
        <f>_xlfn.XLOOKUP(Data[[#This Row],[F15_FI_POP]],CAFB_HungerEstimates!Z:Z,CAFB_HungerEstimates!Z:Z,,0)</f>
        <v>339.55599999999998</v>
      </c>
      <c r="J425">
        <f>_xlfn.XLOOKUP(Data[[#This Row],[F15_LB_NEED]],CAFB_HungerEstimates!AA:AA,CAFB_HungerEstimates!AA:AA,,0)</f>
        <v>71306.759999999995</v>
      </c>
      <c r="K425">
        <f>_xlfn.XLOOKUP(Data[[#This Row],[F15_DISTRIB]],CAFB_HungerEstimates!AC:AC,CAFB_HungerEstimates!AC:AC,,0)</f>
        <v>29258.716591</v>
      </c>
      <c r="L425">
        <f>_xlfn.XLOOKUP(Data[[#This Row],[F15_LB_UNME]],CAFB_HungerEstimates!AB:AB,CAFB_HungerEstimates!AB:AB,,0)</f>
        <v>42048.043408999998</v>
      </c>
      <c r="M425" s="6">
        <f t="shared" si="26"/>
        <v>0.4103217786223915</v>
      </c>
      <c r="N425" s="8">
        <f t="shared" si="27"/>
        <v>123.83242648929779</v>
      </c>
      <c r="O425" s="2" t="str">
        <f>IFERROR(_xlfn.XLOOKUP(Data[[#This Row],[STATEFP10]],StateMap[Code],StateMap[State],,0),"UNK")</f>
        <v>VA</v>
      </c>
      <c r="P425" t="str">
        <f>IF(CalcsTable[[#This Row],[State (Label)]]="MD","Maryland",IF(CalcsTable[[#This Row],[State (Label)]]="DC","District of Columbia","Virginia"))</f>
        <v>Virginia</v>
      </c>
    </row>
    <row r="426" spans="1:16" x14ac:dyDescent="0.25">
      <c r="A426">
        <f>_xlfn.XLOOKUP(Data[[#This Row],[GEOID10]],CAFB_HungerEstimates!D:D,CAFB_HungerEstimates!D:D,,0)</f>
        <v>11001000400</v>
      </c>
      <c r="B426">
        <f>_xlfn.XLOOKUP(Data[[#This Row],[STATEFP10]],CAFB_HungerEstimates!A:A,CAFB_HungerEstimates!A:A,,0)</f>
        <v>11</v>
      </c>
      <c r="C426">
        <f>_xlfn.XLOOKUP(Data[[#This Row],[F14_FI_RATE]],CAFB_HungerEstimates!AJ:AJ,CAFB_HungerEstimates!AJ:AJ,,0)</f>
        <v>0</v>
      </c>
      <c r="D426">
        <f>_xlfn.XLOOKUP(Data[[#This Row],[F14_DISTRIB]],CAFB_HungerEstimates!AL:AL,CAFB_HungerEstimates!AL:AL,,0)</f>
        <v>0</v>
      </c>
      <c r="E426">
        <f>_xlfn.XLOOKUP(Data[[#This Row],[F14_LB_UNME]],CAFB_HungerEstimates!AK:AK,CAFB_HungerEstimates!AK:AK,,0)</f>
        <v>0</v>
      </c>
      <c r="F426">
        <f t="shared" si="24"/>
        <v>0</v>
      </c>
      <c r="G426" s="6">
        <f t="shared" si="25"/>
        <v>0</v>
      </c>
      <c r="H426">
        <f>_xlfn.XLOOKUP(Data[[#This Row],[F15_FI_RATE]],CAFB_HungerEstimates!Y:Y,CAFB_HungerEstimates!Y:Y,,0)</f>
        <v>0</v>
      </c>
      <c r="I426">
        <f>_xlfn.XLOOKUP(Data[[#This Row],[F15_FI_POP]],CAFB_HungerEstimates!Z:Z,CAFB_HungerEstimates!Z:Z,,0)</f>
        <v>0</v>
      </c>
      <c r="J426">
        <f>_xlfn.XLOOKUP(Data[[#This Row],[F15_LB_NEED]],CAFB_HungerEstimates!AA:AA,CAFB_HungerEstimates!AA:AA,,0)</f>
        <v>0</v>
      </c>
      <c r="K426">
        <f>_xlfn.XLOOKUP(Data[[#This Row],[F15_DISTRIB]],CAFB_HungerEstimates!AC:AC,CAFB_HungerEstimates!AC:AC,,0)</f>
        <v>0</v>
      </c>
      <c r="L426">
        <f>_xlfn.XLOOKUP(Data[[#This Row],[F15_LB_UNME]],CAFB_HungerEstimates!AB:AB,CAFB_HungerEstimates!AB:AB,,0)</f>
        <v>0</v>
      </c>
      <c r="M426" s="6">
        <f t="shared" si="26"/>
        <v>0</v>
      </c>
      <c r="N426" s="8">
        <f t="shared" si="27"/>
        <v>0</v>
      </c>
      <c r="O426" s="2" t="str">
        <f>IFERROR(_xlfn.XLOOKUP(Data[[#This Row],[STATEFP10]],StateMap[Code],StateMap[State],,0),"UNK")</f>
        <v>DC</v>
      </c>
      <c r="P426" t="str">
        <f>IF(CalcsTable[[#This Row],[State (Label)]]="MD","Maryland",IF(CalcsTable[[#This Row],[State (Label)]]="DC","District of Columbia","Virginia"))</f>
        <v>District of Columbia</v>
      </c>
    </row>
    <row r="427" spans="1:16" x14ac:dyDescent="0.25">
      <c r="A427">
        <f>_xlfn.XLOOKUP(Data[[#This Row],[GEOID10]],CAFB_HungerEstimates!D:D,CAFB_HungerEstimates!D:D,,0)</f>
        <v>11001003000</v>
      </c>
      <c r="B427">
        <f>_xlfn.XLOOKUP(Data[[#This Row],[STATEFP10]],CAFB_HungerEstimates!A:A,CAFB_HungerEstimates!A:A,,0)</f>
        <v>11</v>
      </c>
      <c r="C427">
        <f>_xlfn.XLOOKUP(Data[[#This Row],[F14_FI_RATE]],CAFB_HungerEstimates!AJ:AJ,CAFB_HungerEstimates!AJ:AJ,,0)</f>
        <v>17.8</v>
      </c>
      <c r="D427">
        <f>_xlfn.XLOOKUP(Data[[#This Row],[F14_DISTRIB]],CAFB_HungerEstimates!AL:AL,CAFB_HungerEstimates!AL:AL,,0)</f>
        <v>74038.289999999994</v>
      </c>
      <c r="E427">
        <f>_xlfn.XLOOKUP(Data[[#This Row],[F14_LB_UNME]],CAFB_HungerEstimates!AK:AK,CAFB_HungerEstimates!AK:AK,,0)</f>
        <v>56978.607151999997</v>
      </c>
      <c r="F427">
        <f t="shared" si="24"/>
        <v>131016.89715199999</v>
      </c>
      <c r="G427" s="6">
        <f t="shared" si="25"/>
        <v>0.56510489569985811</v>
      </c>
      <c r="H427">
        <f>_xlfn.XLOOKUP(Data[[#This Row],[F15_FI_RATE]],CAFB_HungerEstimates!Y:Y,CAFB_HungerEstimates!Y:Y,,0)</f>
        <v>0.17399999999999999</v>
      </c>
      <c r="I427">
        <f>_xlfn.XLOOKUP(Data[[#This Row],[F15_FI_POP]],CAFB_HungerEstimates!Z:Z,CAFB_HungerEstimates!Z:Z,,0)</f>
        <v>650.23800000000006</v>
      </c>
      <c r="J427">
        <f>_xlfn.XLOOKUP(Data[[#This Row],[F15_LB_NEED]],CAFB_HungerEstimates!AA:AA,CAFB_HungerEstimates!AA:AA,,0)</f>
        <v>136549.98000000001</v>
      </c>
      <c r="K427">
        <f>_xlfn.XLOOKUP(Data[[#This Row],[F15_DISTRIB]],CAFB_HungerEstimates!AC:AC,CAFB_HungerEstimates!AC:AC,,0)</f>
        <v>61565.97163</v>
      </c>
      <c r="L427">
        <f>_xlfn.XLOOKUP(Data[[#This Row],[F15_LB_UNME]],CAFB_HungerEstimates!AB:AB,CAFB_HungerEstimates!AB:AB,,0)</f>
        <v>74984.008369999996</v>
      </c>
      <c r="M427" s="6">
        <f t="shared" si="26"/>
        <v>0.45086767226183405</v>
      </c>
      <c r="N427" s="8">
        <f t="shared" si="27"/>
        <v>115.31778882501483</v>
      </c>
      <c r="O427" s="2" t="str">
        <f>IFERROR(_xlfn.XLOOKUP(Data[[#This Row],[STATEFP10]],StateMap[Code],StateMap[State],,0),"UNK")</f>
        <v>DC</v>
      </c>
      <c r="P427" t="str">
        <f>IF(CalcsTable[[#This Row],[State (Label)]]="MD","Maryland",IF(CalcsTable[[#This Row],[State (Label)]]="DC","District of Columbia","Virginia"))</f>
        <v>District of Columbia</v>
      </c>
    </row>
    <row r="428" spans="1:16" x14ac:dyDescent="0.25">
      <c r="A428">
        <f>_xlfn.XLOOKUP(Data[[#This Row],[GEOID10]],CAFB_HungerEstimates!D:D,CAFB_HungerEstimates!D:D,,0)</f>
        <v>11001009000</v>
      </c>
      <c r="B428">
        <f>_xlfn.XLOOKUP(Data[[#This Row],[STATEFP10]],CAFB_HungerEstimates!A:A,CAFB_HungerEstimates!A:A,,0)</f>
        <v>11</v>
      </c>
      <c r="C428">
        <f>_xlfn.XLOOKUP(Data[[#This Row],[F14_FI_RATE]],CAFB_HungerEstimates!AJ:AJ,CAFB_HungerEstimates!AJ:AJ,,0)</f>
        <v>17.600000000000001</v>
      </c>
      <c r="D428">
        <f>_xlfn.XLOOKUP(Data[[#This Row],[F14_DISTRIB]],CAFB_HungerEstimates!AL:AL,CAFB_HungerEstimates!AL:AL,,0)</f>
        <v>67057.899999999994</v>
      </c>
      <c r="E428">
        <f>_xlfn.XLOOKUP(Data[[#This Row],[F14_LB_UNME]],CAFB_HungerEstimates!AK:AK,CAFB_HungerEstimates!AK:AK,,0)</f>
        <v>35727.861302999998</v>
      </c>
      <c r="F428">
        <f t="shared" si="24"/>
        <v>102785.76130299999</v>
      </c>
      <c r="G428" s="6">
        <f t="shared" si="25"/>
        <v>0.65240456605970365</v>
      </c>
      <c r="H428">
        <f>_xlfn.XLOOKUP(Data[[#This Row],[F15_FI_RATE]],CAFB_HungerEstimates!Y:Y,CAFB_HungerEstimates!Y:Y,,0)</f>
        <v>0.20499999999999999</v>
      </c>
      <c r="I428">
        <f>_xlfn.XLOOKUP(Data[[#This Row],[F15_FI_POP]],CAFB_HungerEstimates!Z:Z,CAFB_HungerEstimates!Z:Z,,0)</f>
        <v>607.62676499999998</v>
      </c>
      <c r="J428">
        <f>_xlfn.XLOOKUP(Data[[#This Row],[F15_LB_NEED]],CAFB_HungerEstimates!AA:AA,CAFB_HungerEstimates!AA:AA,,0)</f>
        <v>127601.62065</v>
      </c>
      <c r="K428">
        <f>_xlfn.XLOOKUP(Data[[#This Row],[F15_DISTRIB]],CAFB_HungerEstimates!AC:AC,CAFB_HungerEstimates!AC:AC,,0)</f>
        <v>100947.17021500001</v>
      </c>
      <c r="L428">
        <f>_xlfn.XLOOKUP(Data[[#This Row],[F15_LB_UNME]],CAFB_HungerEstimates!AB:AB,CAFB_HungerEstimates!AB:AB,,0)</f>
        <v>26654.450434999999</v>
      </c>
      <c r="M428" s="6">
        <f t="shared" si="26"/>
        <v>0.79111197570044345</v>
      </c>
      <c r="N428" s="8">
        <f t="shared" si="27"/>
        <v>43.866485102906879</v>
      </c>
      <c r="O428" s="2" t="str">
        <f>IFERROR(_xlfn.XLOOKUP(Data[[#This Row],[STATEFP10]],StateMap[Code],StateMap[State],,0),"UNK")</f>
        <v>DC</v>
      </c>
      <c r="P428" t="str">
        <f>IF(CalcsTable[[#This Row],[State (Label)]]="MD","Maryland",IF(CalcsTable[[#This Row],[State (Label)]]="DC","District of Columbia","Virginia"))</f>
        <v>District of Columbia</v>
      </c>
    </row>
    <row r="429" spans="1:16" x14ac:dyDescent="0.25">
      <c r="A429">
        <f>_xlfn.XLOOKUP(Data[[#This Row],[GEOID10]],CAFB_HungerEstimates!D:D,CAFB_HungerEstimates!D:D,,0)</f>
        <v>51059460300</v>
      </c>
      <c r="B429">
        <f>_xlfn.XLOOKUP(Data[[#This Row],[STATEFP10]],CAFB_HungerEstimates!A:A,CAFB_HungerEstimates!A:A,,0)</f>
        <v>51</v>
      </c>
      <c r="C429">
        <f>_xlfn.XLOOKUP(Data[[#This Row],[F14_FI_RATE]],CAFB_HungerEstimates!AJ:AJ,CAFB_HungerEstimates!AJ:AJ,,0)</f>
        <v>2.8</v>
      </c>
      <c r="D429">
        <f>_xlfn.XLOOKUP(Data[[#This Row],[F14_DISTRIB]],CAFB_HungerEstimates!AL:AL,CAFB_HungerEstimates!AL:AL,,0)</f>
        <v>2515.0700000000002</v>
      </c>
      <c r="E429">
        <f>_xlfn.XLOOKUP(Data[[#This Row],[F14_LB_UNME]],CAFB_HungerEstimates!AK:AK,CAFB_HungerEstimates!AK:AK,,0)</f>
        <v>14342.892959000001</v>
      </c>
      <c r="F429">
        <f t="shared" si="24"/>
        <v>16857.962959</v>
      </c>
      <c r="G429" s="6">
        <f t="shared" si="25"/>
        <v>0.14919180959863682</v>
      </c>
      <c r="H429">
        <f>_xlfn.XLOOKUP(Data[[#This Row],[F15_FI_RATE]],CAFB_HungerEstimates!Y:Y,CAFB_HungerEstimates!Y:Y,,0)</f>
        <v>2.3E-2</v>
      </c>
      <c r="I429">
        <f>_xlfn.XLOOKUP(Data[[#This Row],[F15_FI_POP]],CAFB_HungerEstimates!Z:Z,CAFB_HungerEstimates!Z:Z,,0)</f>
        <v>66.357575999999995</v>
      </c>
      <c r="J429">
        <f>_xlfn.XLOOKUP(Data[[#This Row],[F15_LB_NEED]],CAFB_HungerEstimates!AA:AA,CAFB_HungerEstimates!AA:AA,,0)</f>
        <v>13935.09096</v>
      </c>
      <c r="K429">
        <f>_xlfn.XLOOKUP(Data[[#This Row],[F15_DISTRIB]],CAFB_HungerEstimates!AC:AC,CAFB_HungerEstimates!AC:AC,,0)</f>
        <v>5485.0661030000001</v>
      </c>
      <c r="L429">
        <f>_xlfn.XLOOKUP(Data[[#This Row],[F15_LB_UNME]],CAFB_HungerEstimates!AB:AB,CAFB_HungerEstimates!AB:AB,,0)</f>
        <v>8450.0248570000003</v>
      </c>
      <c r="M429" s="6">
        <f t="shared" si="26"/>
        <v>0.39361537852494938</v>
      </c>
      <c r="N429" s="8">
        <f t="shared" si="27"/>
        <v>127.34077050976065</v>
      </c>
      <c r="O429" s="2" t="str">
        <f>IFERROR(_xlfn.XLOOKUP(Data[[#This Row],[STATEFP10]],StateMap[Code],StateMap[State],,0),"UNK")</f>
        <v>VA</v>
      </c>
      <c r="P429" t="str">
        <f>IF(CalcsTable[[#This Row],[State (Label)]]="MD","Maryland",IF(CalcsTable[[#This Row],[State (Label)]]="DC","District of Columbia","Virginia"))</f>
        <v>Virginia</v>
      </c>
    </row>
    <row r="430" spans="1:16" x14ac:dyDescent="0.25">
      <c r="A430">
        <f>_xlfn.XLOOKUP(Data[[#This Row],[GEOID10]],CAFB_HungerEstimates!D:D,CAFB_HungerEstimates!D:D,,0)</f>
        <v>51059470800</v>
      </c>
      <c r="B430">
        <f>_xlfn.XLOOKUP(Data[[#This Row],[STATEFP10]],CAFB_HungerEstimates!A:A,CAFB_HungerEstimates!A:A,,0)</f>
        <v>51</v>
      </c>
      <c r="C430">
        <f>_xlfn.XLOOKUP(Data[[#This Row],[F14_FI_RATE]],CAFB_HungerEstimates!AJ:AJ,CAFB_HungerEstimates!AJ:AJ,,0)</f>
        <v>3.1</v>
      </c>
      <c r="D430">
        <f>_xlfn.XLOOKUP(Data[[#This Row],[F14_DISTRIB]],CAFB_HungerEstimates!AL:AL,CAFB_HungerEstimates!AL:AL,,0)</f>
        <v>4432.3599999999997</v>
      </c>
      <c r="E430">
        <f>_xlfn.XLOOKUP(Data[[#This Row],[F14_LB_UNME]],CAFB_HungerEstimates!AK:AK,CAFB_HungerEstimates!AK:AK,,0)</f>
        <v>16432.188974000001</v>
      </c>
      <c r="F430">
        <f t="shared" si="24"/>
        <v>20864.548974000001</v>
      </c>
      <c r="G430" s="6">
        <f t="shared" si="25"/>
        <v>0.2124349778911257</v>
      </c>
      <c r="H430">
        <f>_xlfn.XLOOKUP(Data[[#This Row],[F15_FI_RATE]],CAFB_HungerEstimates!Y:Y,CAFB_HungerEstimates!Y:Y,,0)</f>
        <v>3.5000000000000003E-2</v>
      </c>
      <c r="I430">
        <f>_xlfn.XLOOKUP(Data[[#This Row],[F15_FI_POP]],CAFB_HungerEstimates!Z:Z,CAFB_HungerEstimates!Z:Z,,0)</f>
        <v>108.605</v>
      </c>
      <c r="J430">
        <f>_xlfn.XLOOKUP(Data[[#This Row],[F15_LB_NEED]],CAFB_HungerEstimates!AA:AA,CAFB_HungerEstimates!AA:AA,,0)</f>
        <v>22807.05</v>
      </c>
      <c r="K430">
        <f>_xlfn.XLOOKUP(Data[[#This Row],[F15_DISTRIB]],CAFB_HungerEstimates!AC:AC,CAFB_HungerEstimates!AC:AC,,0)</f>
        <v>9290.4454270000006</v>
      </c>
      <c r="L430">
        <f>_xlfn.XLOOKUP(Data[[#This Row],[F15_LB_UNME]],CAFB_HungerEstimates!AB:AB,CAFB_HungerEstimates!AB:AB,,0)</f>
        <v>13516.604573000001</v>
      </c>
      <c r="M430" s="6">
        <f t="shared" si="26"/>
        <v>0.4073497198015526</v>
      </c>
      <c r="N430" s="8">
        <f t="shared" si="27"/>
        <v>124.45655884167395</v>
      </c>
      <c r="O430" s="2" t="str">
        <f>IFERROR(_xlfn.XLOOKUP(Data[[#This Row],[STATEFP10]],StateMap[Code],StateMap[State],,0),"UNK")</f>
        <v>VA</v>
      </c>
      <c r="P430" t="str">
        <f>IF(CalcsTable[[#This Row],[State (Label)]]="MD","Maryland",IF(CalcsTable[[#This Row],[State (Label)]]="DC","District of Columbia","Virginia"))</f>
        <v>Virginia</v>
      </c>
    </row>
    <row r="431" spans="1:16" x14ac:dyDescent="0.25">
      <c r="A431">
        <f>_xlfn.XLOOKUP(Data[[#This Row],[GEOID10]],CAFB_HungerEstimates!D:D,CAFB_HungerEstimates!D:D,,0)</f>
        <v>24033803200</v>
      </c>
      <c r="B431">
        <f>_xlfn.XLOOKUP(Data[[#This Row],[STATEFP10]],CAFB_HungerEstimates!A:A,CAFB_HungerEstimates!A:A,,0)</f>
        <v>24</v>
      </c>
      <c r="C431">
        <f>_xlfn.XLOOKUP(Data[[#This Row],[F14_FI_RATE]],CAFB_HungerEstimates!AJ:AJ,CAFB_HungerEstimates!AJ:AJ,,0)</f>
        <v>22.1</v>
      </c>
      <c r="D431">
        <f>_xlfn.XLOOKUP(Data[[#This Row],[F14_DISTRIB]],CAFB_HungerEstimates!AL:AL,CAFB_HungerEstimates!AL:AL,,0)</f>
        <v>76438.97</v>
      </c>
      <c r="E431">
        <f>_xlfn.XLOOKUP(Data[[#This Row],[F14_LB_UNME]],CAFB_HungerEstimates!AK:AK,CAFB_HungerEstimates!AK:AK,,0)</f>
        <v>64322.557582000001</v>
      </c>
      <c r="F431">
        <f t="shared" si="24"/>
        <v>140761.52758200001</v>
      </c>
      <c r="G431" s="6">
        <f t="shared" si="25"/>
        <v>0.54303879272318079</v>
      </c>
      <c r="H431">
        <f>_xlfn.XLOOKUP(Data[[#This Row],[F15_FI_RATE]],CAFB_HungerEstimates!Y:Y,CAFB_HungerEstimates!Y:Y,,0)</f>
        <v>0.23400000000000001</v>
      </c>
      <c r="I431">
        <f>_xlfn.XLOOKUP(Data[[#This Row],[F15_FI_POP]],CAFB_HungerEstimates!Z:Z,CAFB_HungerEstimates!Z:Z,,0)</f>
        <v>675.79200000000003</v>
      </c>
      <c r="J431">
        <f>_xlfn.XLOOKUP(Data[[#This Row],[F15_LB_NEED]],CAFB_HungerEstimates!AA:AA,CAFB_HungerEstimates!AA:AA,,0)</f>
        <v>141916.32</v>
      </c>
      <c r="K431">
        <f>_xlfn.XLOOKUP(Data[[#This Row],[F15_DISTRIB]],CAFB_HungerEstimates!AC:AC,CAFB_HungerEstimates!AC:AC,,0)</f>
        <v>69377.983988000007</v>
      </c>
      <c r="L431">
        <f>_xlfn.XLOOKUP(Data[[#This Row],[F15_LB_UNME]],CAFB_HungerEstimates!AB:AB,CAFB_HungerEstimates!AB:AB,,0)</f>
        <v>72538.336012</v>
      </c>
      <c r="M431" s="6">
        <f t="shared" si="26"/>
        <v>0.48886543836536916</v>
      </c>
      <c r="N431" s="8">
        <f t="shared" si="27"/>
        <v>107.33825794327248</v>
      </c>
      <c r="O431" s="2" t="str">
        <f>IFERROR(_xlfn.XLOOKUP(Data[[#This Row],[STATEFP10]],StateMap[Code],StateMap[State],,0),"UNK")</f>
        <v>MD</v>
      </c>
      <c r="P431" t="str">
        <f>IF(CalcsTable[[#This Row],[State (Label)]]="MD","Maryland",IF(CalcsTable[[#This Row],[State (Label)]]="DC","District of Columbia","Virginia"))</f>
        <v>Maryland</v>
      </c>
    </row>
    <row r="432" spans="1:16" x14ac:dyDescent="0.25">
      <c r="A432">
        <f>_xlfn.XLOOKUP(Data[[#This Row],[GEOID10]],CAFB_HungerEstimates!D:D,CAFB_HungerEstimates!D:D,,0)</f>
        <v>51013100400</v>
      </c>
      <c r="B432">
        <f>_xlfn.XLOOKUP(Data[[#This Row],[STATEFP10]],CAFB_HungerEstimates!A:A,CAFB_HungerEstimates!A:A,,0)</f>
        <v>51</v>
      </c>
      <c r="C432">
        <f>_xlfn.XLOOKUP(Data[[#This Row],[F14_FI_RATE]],CAFB_HungerEstimates!AJ:AJ,CAFB_HungerEstimates!AJ:AJ,,0)</f>
        <v>0</v>
      </c>
      <c r="D432">
        <f>_xlfn.XLOOKUP(Data[[#This Row],[F14_DISTRIB]],CAFB_HungerEstimates!AL:AL,CAFB_HungerEstimates!AL:AL,,0)</f>
        <v>0</v>
      </c>
      <c r="E432">
        <f>_xlfn.XLOOKUP(Data[[#This Row],[F14_LB_UNME]],CAFB_HungerEstimates!AK:AK,CAFB_HungerEstimates!AK:AK,,0)</f>
        <v>0</v>
      </c>
      <c r="F432">
        <f t="shared" si="24"/>
        <v>0</v>
      </c>
      <c r="G432" s="6">
        <f t="shared" si="25"/>
        <v>0</v>
      </c>
      <c r="H432">
        <f>_xlfn.XLOOKUP(Data[[#This Row],[F15_FI_RATE]],CAFB_HungerEstimates!Y:Y,CAFB_HungerEstimates!Y:Y,,0)</f>
        <v>0</v>
      </c>
      <c r="I432">
        <f>_xlfn.XLOOKUP(Data[[#This Row],[F15_FI_POP]],CAFB_HungerEstimates!Z:Z,CAFB_HungerEstimates!Z:Z,,0)</f>
        <v>0</v>
      </c>
      <c r="J432">
        <f>_xlfn.XLOOKUP(Data[[#This Row],[F15_LB_NEED]],CAFB_HungerEstimates!AA:AA,CAFB_HungerEstimates!AA:AA,,0)</f>
        <v>0</v>
      </c>
      <c r="K432">
        <f>_xlfn.XLOOKUP(Data[[#This Row],[F15_DISTRIB]],CAFB_HungerEstimates!AC:AC,CAFB_HungerEstimates!AC:AC,,0)</f>
        <v>0</v>
      </c>
      <c r="L432">
        <f>_xlfn.XLOOKUP(Data[[#This Row],[F15_LB_UNME]],CAFB_HungerEstimates!AB:AB,CAFB_HungerEstimates!AB:AB,,0)</f>
        <v>0</v>
      </c>
      <c r="M432" s="6">
        <f t="shared" si="26"/>
        <v>0</v>
      </c>
      <c r="N432" s="8">
        <f t="shared" si="27"/>
        <v>0</v>
      </c>
      <c r="O432" s="2" t="str">
        <f>IFERROR(_xlfn.XLOOKUP(Data[[#This Row],[STATEFP10]],StateMap[Code],StateMap[State],,0),"UNK")</f>
        <v>VA</v>
      </c>
      <c r="P432" t="str">
        <f>IF(CalcsTable[[#This Row],[State (Label)]]="MD","Maryland",IF(CalcsTable[[#This Row],[State (Label)]]="DC","District of Columbia","Virginia"))</f>
        <v>Virginia</v>
      </c>
    </row>
    <row r="433" spans="1:16" x14ac:dyDescent="0.25">
      <c r="A433">
        <f>_xlfn.XLOOKUP(Data[[#This Row],[GEOID10]],CAFB_HungerEstimates!D:D,CAFB_HungerEstimates!D:D,,0)</f>
        <v>11001003400</v>
      </c>
      <c r="B433">
        <f>_xlfn.XLOOKUP(Data[[#This Row],[STATEFP10]],CAFB_HungerEstimates!A:A,CAFB_HungerEstimates!A:A,,0)</f>
        <v>11</v>
      </c>
      <c r="C433">
        <f>_xlfn.XLOOKUP(Data[[#This Row],[F14_FI_RATE]],CAFB_HungerEstimates!AJ:AJ,CAFB_HungerEstimates!AJ:AJ,,0)</f>
        <v>18</v>
      </c>
      <c r="D433">
        <f>_xlfn.XLOOKUP(Data[[#This Row],[F14_DISTRIB]],CAFB_HungerEstimates!AL:AL,CAFB_HungerEstimates!AL:AL,,0)</f>
        <v>104745.08</v>
      </c>
      <c r="E433">
        <f>_xlfn.XLOOKUP(Data[[#This Row],[F14_LB_UNME]],CAFB_HungerEstimates!AK:AK,CAFB_HungerEstimates!AK:AK,,0)</f>
        <v>82364.916127999997</v>
      </c>
      <c r="F433">
        <f t="shared" si="24"/>
        <v>187109.996128</v>
      </c>
      <c r="G433" s="6">
        <f t="shared" si="25"/>
        <v>0.55980483227814826</v>
      </c>
      <c r="H433">
        <f>_xlfn.XLOOKUP(Data[[#This Row],[F15_FI_RATE]],CAFB_HungerEstimates!Y:Y,CAFB_HungerEstimates!Y:Y,,0)</f>
        <v>0.18099999999999999</v>
      </c>
      <c r="I433">
        <f>_xlfn.XLOOKUP(Data[[#This Row],[F15_FI_POP]],CAFB_HungerEstimates!Z:Z,CAFB_HungerEstimates!Z:Z,,0)</f>
        <v>906.26482799999997</v>
      </c>
      <c r="J433">
        <f>_xlfn.XLOOKUP(Data[[#This Row],[F15_LB_NEED]],CAFB_HungerEstimates!AA:AA,CAFB_HungerEstimates!AA:AA,,0)</f>
        <v>190315.61387999999</v>
      </c>
      <c r="K433">
        <f>_xlfn.XLOOKUP(Data[[#This Row],[F15_DISTRIB]],CAFB_HungerEstimates!AC:AC,CAFB_HungerEstimates!AC:AC,,0)</f>
        <v>87377.519507999998</v>
      </c>
      <c r="L433">
        <f>_xlfn.XLOOKUP(Data[[#This Row],[F15_LB_UNME]],CAFB_HungerEstimates!AB:AB,CAFB_HungerEstimates!AB:AB,,0)</f>
        <v>102938.09437200001</v>
      </c>
      <c r="M433" s="6">
        <f t="shared" si="26"/>
        <v>0.45911902721283965</v>
      </c>
      <c r="N433" s="8">
        <f t="shared" si="27"/>
        <v>113.58500428530368</v>
      </c>
      <c r="O433" s="2" t="str">
        <f>IFERROR(_xlfn.XLOOKUP(Data[[#This Row],[STATEFP10]],StateMap[Code],StateMap[State],,0),"UNK")</f>
        <v>DC</v>
      </c>
      <c r="P433" t="str">
        <f>IF(CalcsTable[[#This Row],[State (Label)]]="MD","Maryland",IF(CalcsTable[[#This Row],[State (Label)]]="DC","District of Columbia","Virginia"))</f>
        <v>District of Columbia</v>
      </c>
    </row>
    <row r="434" spans="1:16" x14ac:dyDescent="0.25">
      <c r="A434">
        <f>_xlfn.XLOOKUP(Data[[#This Row],[GEOID10]],CAFB_HungerEstimates!D:D,CAFB_HungerEstimates!D:D,,0)</f>
        <v>11001003900</v>
      </c>
      <c r="B434">
        <f>_xlfn.XLOOKUP(Data[[#This Row],[STATEFP10]],CAFB_HungerEstimates!A:A,CAFB_HungerEstimates!A:A,,0)</f>
        <v>11</v>
      </c>
      <c r="C434">
        <f>_xlfn.XLOOKUP(Data[[#This Row],[F14_FI_RATE]],CAFB_HungerEstimates!AJ:AJ,CAFB_HungerEstimates!AJ:AJ,,0)</f>
        <v>9</v>
      </c>
      <c r="D434">
        <f>_xlfn.XLOOKUP(Data[[#This Row],[F14_DISTRIB]],CAFB_HungerEstimates!AL:AL,CAFB_HungerEstimates!AL:AL,,0)</f>
        <v>42995.91</v>
      </c>
      <c r="E434">
        <f>_xlfn.XLOOKUP(Data[[#This Row],[F14_LB_UNME]],CAFB_HungerEstimates!AK:AK,CAFB_HungerEstimates!AK:AK,,0)</f>
        <v>39559.292465999999</v>
      </c>
      <c r="F434">
        <f t="shared" si="24"/>
        <v>82555.202466000002</v>
      </c>
      <c r="G434" s="6">
        <f t="shared" si="25"/>
        <v>0.52081405793544844</v>
      </c>
      <c r="H434">
        <f>_xlfn.XLOOKUP(Data[[#This Row],[F15_FI_RATE]],CAFB_HungerEstimates!Y:Y,CAFB_HungerEstimates!Y:Y,,0)</f>
        <v>0.107</v>
      </c>
      <c r="I434">
        <f>_xlfn.XLOOKUP(Data[[#This Row],[F15_FI_POP]],CAFB_HungerEstimates!Z:Z,CAFB_HungerEstimates!Z:Z,,0)</f>
        <v>499.262</v>
      </c>
      <c r="J434">
        <f>_xlfn.XLOOKUP(Data[[#This Row],[F15_LB_NEED]],CAFB_HungerEstimates!AA:AA,CAFB_HungerEstimates!AA:AA,,0)</f>
        <v>104845.02</v>
      </c>
      <c r="K434">
        <f>_xlfn.XLOOKUP(Data[[#This Row],[F15_DISTRIB]],CAFB_HungerEstimates!AC:AC,CAFB_HungerEstimates!AC:AC,,0)</f>
        <v>40599.939510999997</v>
      </c>
      <c r="L434">
        <f>_xlfn.XLOOKUP(Data[[#This Row],[F15_LB_UNME]],CAFB_HungerEstimates!AB:AB,CAFB_HungerEstimates!AB:AB,,0)</f>
        <v>64245.080489</v>
      </c>
      <c r="M434" s="6">
        <f t="shared" si="26"/>
        <v>0.3872376533573077</v>
      </c>
      <c r="N434" s="8">
        <f t="shared" si="27"/>
        <v>128.68009279496536</v>
      </c>
      <c r="O434" s="2" t="str">
        <f>IFERROR(_xlfn.XLOOKUP(Data[[#This Row],[STATEFP10]],StateMap[Code],StateMap[State],,0),"UNK")</f>
        <v>DC</v>
      </c>
      <c r="P434" t="str">
        <f>IF(CalcsTable[[#This Row],[State (Label)]]="MD","Maryland",IF(CalcsTable[[#This Row],[State (Label)]]="DC","District of Columbia","Virginia"))</f>
        <v>District of Columbia</v>
      </c>
    </row>
    <row r="435" spans="1:16" x14ac:dyDescent="0.25">
      <c r="A435">
        <f>_xlfn.XLOOKUP(Data[[#This Row],[GEOID10]],CAFB_HungerEstimates!D:D,CAFB_HungerEstimates!D:D,,0)</f>
        <v>11001009302</v>
      </c>
      <c r="B435">
        <f>_xlfn.XLOOKUP(Data[[#This Row],[STATEFP10]],CAFB_HungerEstimates!A:A,CAFB_HungerEstimates!A:A,,0)</f>
        <v>11</v>
      </c>
      <c r="C435">
        <f>_xlfn.XLOOKUP(Data[[#This Row],[F14_FI_RATE]],CAFB_HungerEstimates!AJ:AJ,CAFB_HungerEstimates!AJ:AJ,,0)</f>
        <v>9.5</v>
      </c>
      <c r="D435">
        <f>_xlfn.XLOOKUP(Data[[#This Row],[F14_DISTRIB]],CAFB_HungerEstimates!AL:AL,CAFB_HungerEstimates!AL:AL,,0)</f>
        <v>15179.94</v>
      </c>
      <c r="E435">
        <f>_xlfn.XLOOKUP(Data[[#This Row],[F14_LB_UNME]],CAFB_HungerEstimates!AK:AK,CAFB_HungerEstimates!AK:AK,,0)</f>
        <v>7782.5122240000001</v>
      </c>
      <c r="F435">
        <f t="shared" si="24"/>
        <v>22962.452224000001</v>
      </c>
      <c r="G435" s="6">
        <f t="shared" si="25"/>
        <v>0.66107660679786462</v>
      </c>
      <c r="H435">
        <f>_xlfn.XLOOKUP(Data[[#This Row],[F15_FI_RATE]],CAFB_HungerEstimates!Y:Y,CAFB_HungerEstimates!Y:Y,,0)</f>
        <v>0.14099999999999999</v>
      </c>
      <c r="I435">
        <f>_xlfn.XLOOKUP(Data[[#This Row],[F15_FI_POP]],CAFB_HungerEstimates!Z:Z,CAFB_HungerEstimates!Z:Z,,0)</f>
        <v>154.12597199999999</v>
      </c>
      <c r="J435">
        <f>_xlfn.XLOOKUP(Data[[#This Row],[F15_LB_NEED]],CAFB_HungerEstimates!AA:AA,CAFB_HungerEstimates!AA:AA,,0)</f>
        <v>32366.454119999999</v>
      </c>
      <c r="K435">
        <f>_xlfn.XLOOKUP(Data[[#This Row],[F15_DISTRIB]],CAFB_HungerEstimates!AC:AC,CAFB_HungerEstimates!AC:AC,,0)</f>
        <v>23581.819223999999</v>
      </c>
      <c r="L435">
        <f>_xlfn.XLOOKUP(Data[[#This Row],[F15_LB_UNME]],CAFB_HungerEstimates!AB:AB,CAFB_HungerEstimates!AB:AB,,0)</f>
        <v>8784.6348959999996</v>
      </c>
      <c r="M435" s="6">
        <f t="shared" si="26"/>
        <v>0.72858828268828602</v>
      </c>
      <c r="N435" s="8">
        <f t="shared" si="27"/>
        <v>56.996460635459933</v>
      </c>
      <c r="O435" s="2" t="str">
        <f>IFERROR(_xlfn.XLOOKUP(Data[[#This Row],[STATEFP10]],StateMap[Code],StateMap[State],,0),"UNK")</f>
        <v>DC</v>
      </c>
      <c r="P435" t="str">
        <f>IF(CalcsTable[[#This Row],[State (Label)]]="MD","Maryland",IF(CalcsTable[[#This Row],[State (Label)]]="DC","District of Columbia","Virginia"))</f>
        <v>District of Columbia</v>
      </c>
    </row>
    <row r="436" spans="1:16" x14ac:dyDescent="0.25">
      <c r="A436">
        <f>_xlfn.XLOOKUP(Data[[#This Row],[GEOID10]],CAFB_HungerEstimates!D:D,CAFB_HungerEstimates!D:D,,0)</f>
        <v>51059481500</v>
      </c>
      <c r="B436">
        <f>_xlfn.XLOOKUP(Data[[#This Row],[STATEFP10]],CAFB_HungerEstimates!A:A,CAFB_HungerEstimates!A:A,,0)</f>
        <v>51</v>
      </c>
      <c r="C436">
        <f>_xlfn.XLOOKUP(Data[[#This Row],[F14_FI_RATE]],CAFB_HungerEstimates!AJ:AJ,CAFB_HungerEstimates!AJ:AJ,,0)</f>
        <v>0.7</v>
      </c>
      <c r="D436">
        <f>_xlfn.XLOOKUP(Data[[#This Row],[F14_DISTRIB]],CAFB_HungerEstimates!AL:AL,CAFB_HungerEstimates!AL:AL,,0)</f>
        <v>751.78</v>
      </c>
      <c r="E436">
        <f>_xlfn.XLOOKUP(Data[[#This Row],[F14_LB_UNME]],CAFB_HungerEstimates!AK:AK,CAFB_HungerEstimates!AK:AK,,0)</f>
        <v>2608.6403380000002</v>
      </c>
      <c r="F436">
        <f t="shared" si="24"/>
        <v>3360.4203379999999</v>
      </c>
      <c r="G436" s="6">
        <f t="shared" si="25"/>
        <v>0.22371606060670141</v>
      </c>
      <c r="H436">
        <f>_xlfn.XLOOKUP(Data[[#This Row],[F15_FI_RATE]],CAFB_HungerEstimates!Y:Y,CAFB_HungerEstimates!Y:Y,,0)</f>
        <v>0</v>
      </c>
      <c r="I436">
        <f>_xlfn.XLOOKUP(Data[[#This Row],[F15_FI_POP]],CAFB_HungerEstimates!Z:Z,CAFB_HungerEstimates!Z:Z,,0)</f>
        <v>0</v>
      </c>
      <c r="J436">
        <f>_xlfn.XLOOKUP(Data[[#This Row],[F15_LB_NEED]],CAFB_HungerEstimates!AA:AA,CAFB_HungerEstimates!AA:AA,,0)</f>
        <v>0</v>
      </c>
      <c r="K436">
        <f>_xlfn.XLOOKUP(Data[[#This Row],[F15_DISTRIB]],CAFB_HungerEstimates!AC:AC,CAFB_HungerEstimates!AC:AC,,0)</f>
        <v>0</v>
      </c>
      <c r="L436">
        <f>_xlfn.XLOOKUP(Data[[#This Row],[F15_LB_UNME]],CAFB_HungerEstimates!AB:AB,CAFB_HungerEstimates!AB:AB,,0)</f>
        <v>0</v>
      </c>
      <c r="M436" s="6">
        <f t="shared" si="26"/>
        <v>0</v>
      </c>
      <c r="N436" s="8">
        <f t="shared" si="27"/>
        <v>0</v>
      </c>
      <c r="O436" s="2" t="str">
        <f>IFERROR(_xlfn.XLOOKUP(Data[[#This Row],[STATEFP10]],StateMap[Code],StateMap[State],,0),"UNK")</f>
        <v>VA</v>
      </c>
      <c r="P436" t="str">
        <f>IF(CalcsTable[[#This Row],[State (Label)]]="MD","Maryland",IF(CalcsTable[[#This Row],[State (Label)]]="DC","District of Columbia","Virginia"))</f>
        <v>Virginia</v>
      </c>
    </row>
    <row r="437" spans="1:16" x14ac:dyDescent="0.25">
      <c r="A437">
        <f>_xlfn.XLOOKUP(Data[[#This Row],[GEOID10]],CAFB_HungerEstimates!D:D,CAFB_HungerEstimates!D:D,,0)</f>
        <v>11001009102</v>
      </c>
      <c r="B437">
        <f>_xlfn.XLOOKUP(Data[[#This Row],[STATEFP10]],CAFB_HungerEstimates!A:A,CAFB_HungerEstimates!A:A,,0)</f>
        <v>11</v>
      </c>
      <c r="C437">
        <f>_xlfn.XLOOKUP(Data[[#This Row],[F14_FI_RATE]],CAFB_HungerEstimates!AJ:AJ,CAFB_HungerEstimates!AJ:AJ,,0)</f>
        <v>25.2</v>
      </c>
      <c r="D437">
        <f>_xlfn.XLOOKUP(Data[[#This Row],[F14_DISTRIB]],CAFB_HungerEstimates!AL:AL,CAFB_HungerEstimates!AL:AL,,0)</f>
        <v>178520.24</v>
      </c>
      <c r="E437">
        <f>_xlfn.XLOOKUP(Data[[#This Row],[F14_LB_UNME]],CAFB_HungerEstimates!AK:AK,CAFB_HungerEstimates!AK:AK,,0)</f>
        <v>78088.843242999996</v>
      </c>
      <c r="F437">
        <f t="shared" si="24"/>
        <v>256609.08324299997</v>
      </c>
      <c r="G437" s="6">
        <f t="shared" si="25"/>
        <v>0.69568948122910934</v>
      </c>
      <c r="H437">
        <f>_xlfn.XLOOKUP(Data[[#This Row],[F15_FI_RATE]],CAFB_HungerEstimates!Y:Y,CAFB_HungerEstimates!Y:Y,,0)</f>
        <v>0.249</v>
      </c>
      <c r="I437">
        <f>_xlfn.XLOOKUP(Data[[#This Row],[F15_FI_POP]],CAFB_HungerEstimates!Z:Z,CAFB_HungerEstimates!Z:Z,,0)</f>
        <v>1303.3230209999999</v>
      </c>
      <c r="J437">
        <f>_xlfn.XLOOKUP(Data[[#This Row],[F15_LB_NEED]],CAFB_HungerEstimates!AA:AA,CAFB_HungerEstimates!AA:AA,,0)</f>
        <v>273697.83441000001</v>
      </c>
      <c r="K437">
        <f>_xlfn.XLOOKUP(Data[[#This Row],[F15_DISTRIB]],CAFB_HungerEstimates!AC:AC,CAFB_HungerEstimates!AC:AC,,0)</f>
        <v>173734.377347</v>
      </c>
      <c r="L437">
        <f>_xlfn.XLOOKUP(Data[[#This Row],[F15_LB_UNME]],CAFB_HungerEstimates!AB:AB,CAFB_HungerEstimates!AB:AB,,0)</f>
        <v>99963.457062999994</v>
      </c>
      <c r="M437" s="6">
        <f t="shared" si="26"/>
        <v>0.63476708802432646</v>
      </c>
      <c r="N437" s="8">
        <f t="shared" si="27"/>
        <v>76.698911514891435</v>
      </c>
      <c r="O437" s="2" t="str">
        <f>IFERROR(_xlfn.XLOOKUP(Data[[#This Row],[STATEFP10]],StateMap[Code],StateMap[State],,0),"UNK")</f>
        <v>DC</v>
      </c>
      <c r="P437" t="str">
        <f>IF(CalcsTable[[#This Row],[State (Label)]]="MD","Maryland",IF(CalcsTable[[#This Row],[State (Label)]]="DC","District of Columbia","Virginia"))</f>
        <v>District of Columbia</v>
      </c>
    </row>
    <row r="438" spans="1:16" x14ac:dyDescent="0.25">
      <c r="A438">
        <f>_xlfn.XLOOKUP(Data[[#This Row],[GEOID10]],CAFB_HungerEstimates!D:D,CAFB_HungerEstimates!D:D,,0)</f>
        <v>24033800517</v>
      </c>
      <c r="B438">
        <f>_xlfn.XLOOKUP(Data[[#This Row],[STATEFP10]],CAFB_HungerEstimates!A:A,CAFB_HungerEstimates!A:A,,0)</f>
        <v>24</v>
      </c>
      <c r="C438">
        <f>_xlfn.XLOOKUP(Data[[#This Row],[F14_FI_RATE]],CAFB_HungerEstimates!AJ:AJ,CAFB_HungerEstimates!AJ:AJ,,0)</f>
        <v>9.4</v>
      </c>
      <c r="D438">
        <f>_xlfn.XLOOKUP(Data[[#This Row],[F14_DISTRIB]],CAFB_HungerEstimates!AL:AL,CAFB_HungerEstimates!AL:AL,,0)</f>
        <v>15292.34</v>
      </c>
      <c r="E438">
        <f>_xlfn.XLOOKUP(Data[[#This Row],[F14_LB_UNME]],CAFB_HungerEstimates!AK:AK,CAFB_HungerEstimates!AK:AK,,0)</f>
        <v>82894.418894000002</v>
      </c>
      <c r="F438">
        <f t="shared" si="24"/>
        <v>98186.758893999999</v>
      </c>
      <c r="G438" s="6">
        <f t="shared" si="25"/>
        <v>0.15574747727959157</v>
      </c>
      <c r="H438">
        <f>_xlfn.XLOOKUP(Data[[#This Row],[F15_FI_RATE]],CAFB_HungerEstimates!Y:Y,CAFB_HungerEstimates!Y:Y,,0)</f>
        <v>0.123</v>
      </c>
      <c r="I438">
        <f>_xlfn.XLOOKUP(Data[[#This Row],[F15_FI_POP]],CAFB_HungerEstimates!Z:Z,CAFB_HungerEstimates!Z:Z,,0)</f>
        <v>627.53283899999997</v>
      </c>
      <c r="J438">
        <f>_xlfn.XLOOKUP(Data[[#This Row],[F15_LB_NEED]],CAFB_HungerEstimates!AA:AA,CAFB_HungerEstimates!AA:AA,,0)</f>
        <v>131781.89619</v>
      </c>
      <c r="K438">
        <f>_xlfn.XLOOKUP(Data[[#This Row],[F15_DISTRIB]],CAFB_HungerEstimates!AC:AC,CAFB_HungerEstimates!AC:AC,,0)</f>
        <v>23551.338315000001</v>
      </c>
      <c r="L438">
        <f>_xlfn.XLOOKUP(Data[[#This Row],[F15_LB_UNME]],CAFB_HungerEstimates!AB:AB,CAFB_HungerEstimates!AB:AB,,0)</f>
        <v>108230.557875</v>
      </c>
      <c r="M438" s="6">
        <f t="shared" si="26"/>
        <v>0.17871451994471413</v>
      </c>
      <c r="N438" s="8">
        <f t="shared" si="27"/>
        <v>172.46995081161003</v>
      </c>
      <c r="O438" s="2" t="str">
        <f>IFERROR(_xlfn.XLOOKUP(Data[[#This Row],[STATEFP10]],StateMap[Code],StateMap[State],,0),"UNK")</f>
        <v>MD</v>
      </c>
      <c r="P438" t="str">
        <f>IF(CalcsTable[[#This Row],[State (Label)]]="MD","Maryland",IF(CalcsTable[[#This Row],[State (Label)]]="DC","District of Columbia","Virginia"))</f>
        <v>Maryland</v>
      </c>
    </row>
    <row r="439" spans="1:16" x14ac:dyDescent="0.25">
      <c r="A439">
        <f>_xlfn.XLOOKUP(Data[[#This Row],[GEOID10]],CAFB_HungerEstimates!D:D,CAFB_HungerEstimates!D:D,,0)</f>
        <v>24033803300</v>
      </c>
      <c r="B439">
        <f>_xlfn.XLOOKUP(Data[[#This Row],[STATEFP10]],CAFB_HungerEstimates!A:A,CAFB_HungerEstimates!A:A,,0)</f>
        <v>24</v>
      </c>
      <c r="C439">
        <f>_xlfn.XLOOKUP(Data[[#This Row],[F14_FI_RATE]],CAFB_HungerEstimates!AJ:AJ,CAFB_HungerEstimates!AJ:AJ,,0)</f>
        <v>20</v>
      </c>
      <c r="D439">
        <f>_xlfn.XLOOKUP(Data[[#This Row],[F14_DISTRIB]],CAFB_HungerEstimates!AL:AL,CAFB_HungerEstimates!AL:AL,,0)</f>
        <v>103421.35</v>
      </c>
      <c r="E439">
        <f>_xlfn.XLOOKUP(Data[[#This Row],[F14_LB_UNME]],CAFB_HungerEstimates!AK:AK,CAFB_HungerEstimates!AK:AK,,0)</f>
        <v>83772.653076999995</v>
      </c>
      <c r="F439">
        <f t="shared" si="24"/>
        <v>187194.003077</v>
      </c>
      <c r="G439" s="6">
        <f t="shared" si="25"/>
        <v>0.55248217517662079</v>
      </c>
      <c r="H439">
        <f>_xlfn.XLOOKUP(Data[[#This Row],[F15_FI_RATE]],CAFB_HungerEstimates!Y:Y,CAFB_HungerEstimates!Y:Y,,0)</f>
        <v>0.214</v>
      </c>
      <c r="I439">
        <f>_xlfn.XLOOKUP(Data[[#This Row],[F15_FI_POP]],CAFB_HungerEstimates!Z:Z,CAFB_HungerEstimates!Z:Z,,0)</f>
        <v>952.08600000000001</v>
      </c>
      <c r="J439">
        <f>_xlfn.XLOOKUP(Data[[#This Row],[F15_LB_NEED]],CAFB_HungerEstimates!AA:AA,CAFB_HungerEstimates!AA:AA,,0)</f>
        <v>199938.06</v>
      </c>
      <c r="K439">
        <f>_xlfn.XLOOKUP(Data[[#This Row],[F15_DISTRIB]],CAFB_HungerEstimates!AC:AC,CAFB_HungerEstimates!AC:AC,,0)</f>
        <v>99588.676819999993</v>
      </c>
      <c r="L439">
        <f>_xlfn.XLOOKUP(Data[[#This Row],[F15_LB_UNME]],CAFB_HungerEstimates!AB:AB,CAFB_HungerEstimates!AB:AB,,0)</f>
        <v>100349.38318</v>
      </c>
      <c r="M439" s="6">
        <f t="shared" si="26"/>
        <v>0.49809764494063807</v>
      </c>
      <c r="N439" s="8">
        <f t="shared" si="27"/>
        <v>105.399494562466</v>
      </c>
      <c r="O439" s="2" t="str">
        <f>IFERROR(_xlfn.XLOOKUP(Data[[#This Row],[STATEFP10]],StateMap[Code],StateMap[State],,0),"UNK")</f>
        <v>MD</v>
      </c>
      <c r="P439" t="str">
        <f>IF(CalcsTable[[#This Row],[State (Label)]]="MD","Maryland",IF(CalcsTable[[#This Row],[State (Label)]]="DC","District of Columbia","Virginia"))</f>
        <v>Maryland</v>
      </c>
    </row>
    <row r="440" spans="1:16" x14ac:dyDescent="0.25">
      <c r="A440">
        <f>_xlfn.XLOOKUP(Data[[#This Row],[GEOID10]],CAFB_HungerEstimates!D:D,CAFB_HungerEstimates!D:D,,0)</f>
        <v>11001003500</v>
      </c>
      <c r="B440">
        <f>_xlfn.XLOOKUP(Data[[#This Row],[STATEFP10]],CAFB_HungerEstimates!A:A,CAFB_HungerEstimates!A:A,,0)</f>
        <v>11</v>
      </c>
      <c r="C440">
        <f>_xlfn.XLOOKUP(Data[[#This Row],[F14_FI_RATE]],CAFB_HungerEstimates!AJ:AJ,CAFB_HungerEstimates!AJ:AJ,,0)</f>
        <v>19.2</v>
      </c>
      <c r="D440">
        <f>_xlfn.XLOOKUP(Data[[#This Row],[F14_DISTRIB]],CAFB_HungerEstimates!AL:AL,CAFB_HungerEstimates!AL:AL,,0)</f>
        <v>88699.87</v>
      </c>
      <c r="E440">
        <f>_xlfn.XLOOKUP(Data[[#This Row],[F14_LB_UNME]],CAFB_HungerEstimates!AK:AK,CAFB_HungerEstimates!AK:AK,,0)</f>
        <v>61613.093965</v>
      </c>
      <c r="F440">
        <f t="shared" si="24"/>
        <v>150312.963965</v>
      </c>
      <c r="G440" s="6">
        <f t="shared" si="25"/>
        <v>0.59010126379154848</v>
      </c>
      <c r="H440">
        <f>_xlfn.XLOOKUP(Data[[#This Row],[F15_FI_RATE]],CAFB_HungerEstimates!Y:Y,CAFB_HungerEstimates!Y:Y,,0)</f>
        <v>0.19500000000000001</v>
      </c>
      <c r="I440">
        <f>_xlfn.XLOOKUP(Data[[#This Row],[F15_FI_POP]],CAFB_HungerEstimates!Z:Z,CAFB_HungerEstimates!Z:Z,,0)</f>
        <v>874.479645</v>
      </c>
      <c r="J440">
        <f>_xlfn.XLOOKUP(Data[[#This Row],[F15_LB_NEED]],CAFB_HungerEstimates!AA:AA,CAFB_HungerEstimates!AA:AA,,0)</f>
        <v>183640.72545</v>
      </c>
      <c r="K440">
        <f>_xlfn.XLOOKUP(Data[[#This Row],[F15_DISTRIB]],CAFB_HungerEstimates!AC:AC,CAFB_HungerEstimates!AC:AC,,0)</f>
        <v>78642.580830000006</v>
      </c>
      <c r="L440">
        <f>_xlfn.XLOOKUP(Data[[#This Row],[F15_LB_UNME]],CAFB_HungerEstimates!AB:AB,CAFB_HungerEstimates!AB:AB,,0)</f>
        <v>104998.14462000001</v>
      </c>
      <c r="M440" s="6">
        <f t="shared" si="26"/>
        <v>0.42824150600195754</v>
      </c>
      <c r="N440" s="8">
        <f t="shared" si="27"/>
        <v>120.06928373958894</v>
      </c>
      <c r="O440" s="2" t="str">
        <f>IFERROR(_xlfn.XLOOKUP(Data[[#This Row],[STATEFP10]],StateMap[Code],StateMap[State],,0),"UNK")</f>
        <v>DC</v>
      </c>
      <c r="P440" t="str">
        <f>IF(CalcsTable[[#This Row],[State (Label)]]="MD","Maryland",IF(CalcsTable[[#This Row],[State (Label)]]="DC","District of Columbia","Virginia"))</f>
        <v>District of Columbia</v>
      </c>
    </row>
    <row r="441" spans="1:16" x14ac:dyDescent="0.25">
      <c r="A441">
        <f>_xlfn.XLOOKUP(Data[[#This Row],[GEOID10]],CAFB_HungerEstimates!D:D,CAFB_HungerEstimates!D:D,,0)</f>
        <v>11001009203</v>
      </c>
      <c r="B441">
        <f>_xlfn.XLOOKUP(Data[[#This Row],[STATEFP10]],CAFB_HungerEstimates!A:A,CAFB_HungerEstimates!A:A,,0)</f>
        <v>11</v>
      </c>
      <c r="C441">
        <f>_xlfn.XLOOKUP(Data[[#This Row],[F14_FI_RATE]],CAFB_HungerEstimates!AJ:AJ,CAFB_HungerEstimates!AJ:AJ,,0)</f>
        <v>20.399999999999999</v>
      </c>
      <c r="D441">
        <f>_xlfn.XLOOKUP(Data[[#This Row],[F14_DISTRIB]],CAFB_HungerEstimates!AL:AL,CAFB_HungerEstimates!AL:AL,,0)</f>
        <v>70848.7</v>
      </c>
      <c r="E441">
        <f>_xlfn.XLOOKUP(Data[[#This Row],[F14_LB_UNME]],CAFB_HungerEstimates!AK:AK,CAFB_HungerEstimates!AK:AK,,0)</f>
        <v>40192.584756999997</v>
      </c>
      <c r="F441">
        <f t="shared" si="24"/>
        <v>111041.28475699999</v>
      </c>
      <c r="G441" s="6">
        <f t="shared" si="25"/>
        <v>0.63803926760252772</v>
      </c>
      <c r="H441">
        <f>_xlfn.XLOOKUP(Data[[#This Row],[F15_FI_RATE]],CAFB_HungerEstimates!Y:Y,CAFB_HungerEstimates!Y:Y,,0)</f>
        <v>0.22800000000000001</v>
      </c>
      <c r="I441">
        <f>_xlfn.XLOOKUP(Data[[#This Row],[F15_FI_POP]],CAFB_HungerEstimates!Z:Z,CAFB_HungerEstimates!Z:Z,,0)</f>
        <v>595.44685200000004</v>
      </c>
      <c r="J441">
        <f>_xlfn.XLOOKUP(Data[[#This Row],[F15_LB_NEED]],CAFB_HungerEstimates!AA:AA,CAFB_HungerEstimates!AA:AA,,0)</f>
        <v>125043.83891999999</v>
      </c>
      <c r="K441">
        <f>_xlfn.XLOOKUP(Data[[#This Row],[F15_DISTRIB]],CAFB_HungerEstimates!AC:AC,CAFB_HungerEstimates!AC:AC,,0)</f>
        <v>68666.885672000004</v>
      </c>
      <c r="L441">
        <f>_xlfn.XLOOKUP(Data[[#This Row],[F15_LB_UNME]],CAFB_HungerEstimates!AB:AB,CAFB_HungerEstimates!AB:AB,,0)</f>
        <v>56376.953247999998</v>
      </c>
      <c r="M441" s="6">
        <f t="shared" si="26"/>
        <v>0.54914249486479227</v>
      </c>
      <c r="N441" s="8">
        <f t="shared" si="27"/>
        <v>94.68007607839364</v>
      </c>
      <c r="O441" s="2" t="str">
        <f>IFERROR(_xlfn.XLOOKUP(Data[[#This Row],[STATEFP10]],StateMap[Code],StateMap[State],,0),"UNK")</f>
        <v>DC</v>
      </c>
      <c r="P441" t="str">
        <f>IF(CalcsTable[[#This Row],[State (Label)]]="MD","Maryland",IF(CalcsTable[[#This Row],[State (Label)]]="DC","District of Columbia","Virginia"))</f>
        <v>District of Columbia</v>
      </c>
    </row>
    <row r="442" spans="1:16" x14ac:dyDescent="0.25">
      <c r="A442">
        <f>_xlfn.XLOOKUP(Data[[#This Row],[GEOID10]],CAFB_HungerEstimates!D:D,CAFB_HungerEstimates!D:D,,0)</f>
        <v>11001003600</v>
      </c>
      <c r="B442">
        <f>_xlfn.XLOOKUP(Data[[#This Row],[STATEFP10]],CAFB_HungerEstimates!A:A,CAFB_HungerEstimates!A:A,,0)</f>
        <v>11</v>
      </c>
      <c r="C442">
        <f>_xlfn.XLOOKUP(Data[[#This Row],[F14_FI_RATE]],CAFB_HungerEstimates!AJ:AJ,CAFB_HungerEstimates!AJ:AJ,,0)</f>
        <v>10.3</v>
      </c>
      <c r="D442">
        <f>_xlfn.XLOOKUP(Data[[#This Row],[F14_DISTRIB]],CAFB_HungerEstimates!AL:AL,CAFB_HungerEstimates!AL:AL,,0)</f>
        <v>55149.03</v>
      </c>
      <c r="E442">
        <f>_xlfn.XLOOKUP(Data[[#This Row],[F14_LB_UNME]],CAFB_HungerEstimates!AK:AK,CAFB_HungerEstimates!AK:AK,,0)</f>
        <v>37881.597478999996</v>
      </c>
      <c r="F442">
        <f t="shared" si="24"/>
        <v>93030.627478999988</v>
      </c>
      <c r="G442" s="6">
        <f t="shared" si="25"/>
        <v>0.59280509542353577</v>
      </c>
      <c r="H442">
        <f>_xlfn.XLOOKUP(Data[[#This Row],[F15_FI_RATE]],CAFB_HungerEstimates!Y:Y,CAFB_HungerEstimates!Y:Y,,0)</f>
        <v>0.128</v>
      </c>
      <c r="I442">
        <f>_xlfn.XLOOKUP(Data[[#This Row],[F15_FI_POP]],CAFB_HungerEstimates!Z:Z,CAFB_HungerEstimates!Z:Z,,0)</f>
        <v>572.03200000000004</v>
      </c>
      <c r="J442">
        <f>_xlfn.XLOOKUP(Data[[#This Row],[F15_LB_NEED]],CAFB_HungerEstimates!AA:AA,CAFB_HungerEstimates!AA:AA,,0)</f>
        <v>120126.72</v>
      </c>
      <c r="K442">
        <f>_xlfn.XLOOKUP(Data[[#This Row],[F15_DISTRIB]],CAFB_HungerEstimates!AC:AC,CAFB_HungerEstimates!AC:AC,,0)</f>
        <v>53286.608454000001</v>
      </c>
      <c r="L442">
        <f>_xlfn.XLOOKUP(Data[[#This Row],[F15_LB_UNME]],CAFB_HungerEstimates!AB:AB,CAFB_HungerEstimates!AB:AB,,0)</f>
        <v>66840.111546</v>
      </c>
      <c r="M442" s="6">
        <f t="shared" si="26"/>
        <v>0.44358664295503947</v>
      </c>
      <c r="N442" s="8">
        <f t="shared" si="27"/>
        <v>116.8468049794417</v>
      </c>
      <c r="O442" s="2" t="str">
        <f>IFERROR(_xlfn.XLOOKUP(Data[[#This Row],[STATEFP10]],StateMap[Code],StateMap[State],,0),"UNK")</f>
        <v>DC</v>
      </c>
      <c r="P442" t="str">
        <f>IF(CalcsTable[[#This Row],[State (Label)]]="MD","Maryland",IF(CalcsTable[[#This Row],[State (Label)]]="DC","District of Columbia","Virginia"))</f>
        <v>District of Columbia</v>
      </c>
    </row>
    <row r="443" spans="1:16" x14ac:dyDescent="0.25">
      <c r="A443">
        <f>_xlfn.XLOOKUP(Data[[#This Row],[GEOID10]],CAFB_HungerEstimates!D:D,CAFB_HungerEstimates!D:D,,0)</f>
        <v>11001003700</v>
      </c>
      <c r="B443">
        <f>_xlfn.XLOOKUP(Data[[#This Row],[STATEFP10]],CAFB_HungerEstimates!A:A,CAFB_HungerEstimates!A:A,,0)</f>
        <v>11</v>
      </c>
      <c r="C443">
        <f>_xlfn.XLOOKUP(Data[[#This Row],[F14_FI_RATE]],CAFB_HungerEstimates!AJ:AJ,CAFB_HungerEstimates!AJ:AJ,,0)</f>
        <v>13.2</v>
      </c>
      <c r="D443">
        <f>_xlfn.XLOOKUP(Data[[#This Row],[F14_DISTRIB]],CAFB_HungerEstimates!AL:AL,CAFB_HungerEstimates!AL:AL,,0)</f>
        <v>74410.55</v>
      </c>
      <c r="E443">
        <f>_xlfn.XLOOKUP(Data[[#This Row],[F14_LB_UNME]],CAFB_HungerEstimates!AK:AK,CAFB_HungerEstimates!AK:AK,,0)</f>
        <v>63191.526933000001</v>
      </c>
      <c r="F443">
        <f t="shared" si="24"/>
        <v>137602.076933</v>
      </c>
      <c r="G443" s="6">
        <f t="shared" si="25"/>
        <v>0.54076618361095907</v>
      </c>
      <c r="H443">
        <f>_xlfn.XLOOKUP(Data[[#This Row],[F15_FI_RATE]],CAFB_HungerEstimates!Y:Y,CAFB_HungerEstimates!Y:Y,,0)</f>
        <v>0.11899999999999999</v>
      </c>
      <c r="I443">
        <f>_xlfn.XLOOKUP(Data[[#This Row],[F15_FI_POP]],CAFB_HungerEstimates!Z:Z,CAFB_HungerEstimates!Z:Z,,0)</f>
        <v>661.22956899999997</v>
      </c>
      <c r="J443">
        <f>_xlfn.XLOOKUP(Data[[#This Row],[F15_LB_NEED]],CAFB_HungerEstimates!AA:AA,CAFB_HungerEstimates!AA:AA,,0)</f>
        <v>138858.20949000001</v>
      </c>
      <c r="K443">
        <f>_xlfn.XLOOKUP(Data[[#This Row],[F15_DISTRIB]],CAFB_HungerEstimates!AC:AC,CAFB_HungerEstimates!AC:AC,,0)</f>
        <v>57893.432394000003</v>
      </c>
      <c r="L443">
        <f>_xlfn.XLOOKUP(Data[[#This Row],[F15_LB_UNME]],CAFB_HungerEstimates!AB:AB,CAFB_HungerEstimates!AB:AB,,0)</f>
        <v>80964.777096000005</v>
      </c>
      <c r="M443" s="6">
        <f t="shared" si="26"/>
        <v>0.41692480845483787</v>
      </c>
      <c r="N443" s="8">
        <f t="shared" si="27"/>
        <v>122.44579022448406</v>
      </c>
      <c r="O443" s="2" t="str">
        <f>IFERROR(_xlfn.XLOOKUP(Data[[#This Row],[STATEFP10]],StateMap[Code],StateMap[State],,0),"UNK")</f>
        <v>DC</v>
      </c>
      <c r="P443" t="str">
        <f>IF(CalcsTable[[#This Row],[State (Label)]]="MD","Maryland",IF(CalcsTable[[#This Row],[State (Label)]]="DC","District of Columbia","Virginia"))</f>
        <v>District of Columbia</v>
      </c>
    </row>
    <row r="444" spans="1:16" x14ac:dyDescent="0.25">
      <c r="A444">
        <f>_xlfn.XLOOKUP(Data[[#This Row],[GEOID10]],CAFB_HungerEstimates!D:D,CAFB_HungerEstimates!D:D,,0)</f>
        <v>11001003301</v>
      </c>
      <c r="B444">
        <f>_xlfn.XLOOKUP(Data[[#This Row],[STATEFP10]],CAFB_HungerEstimates!A:A,CAFB_HungerEstimates!A:A,,0)</f>
        <v>11</v>
      </c>
      <c r="C444">
        <f>_xlfn.XLOOKUP(Data[[#This Row],[F14_FI_RATE]],CAFB_HungerEstimates!AJ:AJ,CAFB_HungerEstimates!AJ:AJ,,0)</f>
        <v>10.1</v>
      </c>
      <c r="D444">
        <f>_xlfn.XLOOKUP(Data[[#This Row],[F14_DISTRIB]],CAFB_HungerEstimates!AL:AL,CAFB_HungerEstimates!AL:AL,,0)</f>
        <v>44080.9</v>
      </c>
      <c r="E444">
        <f>_xlfn.XLOOKUP(Data[[#This Row],[F14_LB_UNME]],CAFB_HungerEstimates!AK:AK,CAFB_HungerEstimates!AK:AK,,0)</f>
        <v>20249.025455999999</v>
      </c>
      <c r="F444">
        <f t="shared" si="24"/>
        <v>64329.925455999997</v>
      </c>
      <c r="G444" s="6">
        <f t="shared" si="25"/>
        <v>0.68523163500554951</v>
      </c>
      <c r="H444">
        <f>_xlfn.XLOOKUP(Data[[#This Row],[F15_FI_RATE]],CAFB_HungerEstimates!Y:Y,CAFB_HungerEstimates!Y:Y,,0)</f>
        <v>9.4E-2</v>
      </c>
      <c r="I444">
        <f>_xlfn.XLOOKUP(Data[[#This Row],[F15_FI_POP]],CAFB_HungerEstimates!Z:Z,CAFB_HungerEstimates!Z:Z,,0)</f>
        <v>312.55</v>
      </c>
      <c r="J444">
        <f>_xlfn.XLOOKUP(Data[[#This Row],[F15_LB_NEED]],CAFB_HungerEstimates!AA:AA,CAFB_HungerEstimates!AA:AA,,0)</f>
        <v>65635.5</v>
      </c>
      <c r="K444">
        <f>_xlfn.XLOOKUP(Data[[#This Row],[F15_DISTRIB]],CAFB_HungerEstimates!AC:AC,CAFB_HungerEstimates!AC:AC,,0)</f>
        <v>36163.190718999998</v>
      </c>
      <c r="L444">
        <f>_xlfn.XLOOKUP(Data[[#This Row],[F15_LB_UNME]],CAFB_HungerEstimates!AB:AB,CAFB_HungerEstimates!AB:AB,,0)</f>
        <v>29472.309281000002</v>
      </c>
      <c r="M444" s="6">
        <f t="shared" si="26"/>
        <v>0.55096998909126915</v>
      </c>
      <c r="N444" s="8">
        <f t="shared" si="27"/>
        <v>94.296302290833466</v>
      </c>
      <c r="O444" s="2" t="str">
        <f>IFERROR(_xlfn.XLOOKUP(Data[[#This Row],[STATEFP10]],StateMap[Code],StateMap[State],,0),"UNK")</f>
        <v>DC</v>
      </c>
      <c r="P444" t="str">
        <f>IF(CalcsTable[[#This Row],[State (Label)]]="MD","Maryland",IF(CalcsTable[[#This Row],[State (Label)]]="DC","District of Columbia","Virginia"))</f>
        <v>District of Columbia</v>
      </c>
    </row>
    <row r="445" spans="1:16" x14ac:dyDescent="0.25">
      <c r="A445">
        <f>_xlfn.XLOOKUP(Data[[#This Row],[GEOID10]],CAFB_HungerEstimates!D:D,CAFB_HungerEstimates!D:D,,0)</f>
        <v>11001003800</v>
      </c>
      <c r="B445">
        <f>_xlfn.XLOOKUP(Data[[#This Row],[STATEFP10]],CAFB_HungerEstimates!A:A,CAFB_HungerEstimates!A:A,,0)</f>
        <v>11</v>
      </c>
      <c r="C445">
        <f>_xlfn.XLOOKUP(Data[[#This Row],[F14_FI_RATE]],CAFB_HungerEstimates!AJ:AJ,CAFB_HungerEstimates!AJ:AJ,,0)</f>
        <v>8.6</v>
      </c>
      <c r="D445">
        <f>_xlfn.XLOOKUP(Data[[#This Row],[F14_DISTRIB]],CAFB_HungerEstimates!AL:AL,CAFB_HungerEstimates!AL:AL,,0)</f>
        <v>48408.84</v>
      </c>
      <c r="E445">
        <f>_xlfn.XLOOKUP(Data[[#This Row],[F14_LB_UNME]],CAFB_HungerEstimates!AK:AK,CAFB_HungerEstimates!AK:AK,,0)</f>
        <v>36274.500029000003</v>
      </c>
      <c r="F445">
        <f t="shared" si="24"/>
        <v>84683.340028999999</v>
      </c>
      <c r="G445" s="6">
        <f t="shared" si="25"/>
        <v>0.57164537893075873</v>
      </c>
      <c r="H445">
        <f>_xlfn.XLOOKUP(Data[[#This Row],[F15_FI_RATE]],CAFB_HungerEstimates!Y:Y,CAFB_HungerEstimates!Y:Y,,0)</f>
        <v>8.1000000000000003E-2</v>
      </c>
      <c r="I445">
        <f>_xlfn.XLOOKUP(Data[[#This Row],[F15_FI_POP]],CAFB_HungerEstimates!Z:Z,CAFB_HungerEstimates!Z:Z,,0)</f>
        <v>407.26799999999997</v>
      </c>
      <c r="J445">
        <f>_xlfn.XLOOKUP(Data[[#This Row],[F15_LB_NEED]],CAFB_HungerEstimates!AA:AA,CAFB_HungerEstimates!AA:AA,,0)</f>
        <v>85526.28</v>
      </c>
      <c r="K445">
        <f>_xlfn.XLOOKUP(Data[[#This Row],[F15_DISTRIB]],CAFB_HungerEstimates!AC:AC,CAFB_HungerEstimates!AC:AC,,0)</f>
        <v>34363.166222</v>
      </c>
      <c r="L445">
        <f>_xlfn.XLOOKUP(Data[[#This Row],[F15_LB_UNME]],CAFB_HungerEstimates!AB:AB,CAFB_HungerEstimates!AB:AB,,0)</f>
        <v>51163.113777999999</v>
      </c>
      <c r="M445" s="6">
        <f t="shared" si="26"/>
        <v>0.40178488088105785</v>
      </c>
      <c r="N445" s="8">
        <f t="shared" si="27"/>
        <v>125.62517501497786</v>
      </c>
      <c r="O445" s="2" t="str">
        <f>IFERROR(_xlfn.XLOOKUP(Data[[#This Row],[STATEFP10]],StateMap[Code],StateMap[State],,0),"UNK")</f>
        <v>DC</v>
      </c>
      <c r="P445" t="str">
        <f>IF(CalcsTable[[#This Row],[State (Label)]]="MD","Maryland",IF(CalcsTable[[#This Row],[State (Label)]]="DC","District of Columbia","Virginia"))</f>
        <v>District of Columbia</v>
      </c>
    </row>
    <row r="446" spans="1:16" x14ac:dyDescent="0.25">
      <c r="A446">
        <f>_xlfn.XLOOKUP(Data[[#This Row],[GEOID10]],CAFB_HungerEstimates!D:D,CAFB_HungerEstimates!D:D,,0)</f>
        <v>24033800511</v>
      </c>
      <c r="B446">
        <f>_xlfn.XLOOKUP(Data[[#This Row],[STATEFP10]],CAFB_HungerEstimates!A:A,CAFB_HungerEstimates!A:A,,0)</f>
        <v>24</v>
      </c>
      <c r="C446">
        <f>_xlfn.XLOOKUP(Data[[#This Row],[F14_FI_RATE]],CAFB_HungerEstimates!AJ:AJ,CAFB_HungerEstimates!AJ:AJ,,0)</f>
        <v>7.9</v>
      </c>
      <c r="D446">
        <f>_xlfn.XLOOKUP(Data[[#This Row],[F14_DISTRIB]],CAFB_HungerEstimates!AL:AL,CAFB_HungerEstimates!AL:AL,,0)</f>
        <v>8631.4699999999993</v>
      </c>
      <c r="E446">
        <f>_xlfn.XLOOKUP(Data[[#This Row],[F14_LB_UNME]],CAFB_HungerEstimates!AK:AK,CAFB_HungerEstimates!AK:AK,,0)</f>
        <v>74136.040458999996</v>
      </c>
      <c r="F446">
        <f t="shared" si="24"/>
        <v>82767.510458999997</v>
      </c>
      <c r="G446" s="6">
        <f t="shared" si="25"/>
        <v>0.10428572699762081</v>
      </c>
      <c r="H446">
        <f>_xlfn.XLOOKUP(Data[[#This Row],[F15_FI_RATE]],CAFB_HungerEstimates!Y:Y,CAFB_HungerEstimates!Y:Y,,0)</f>
        <v>9.7000000000000003E-2</v>
      </c>
      <c r="I446">
        <f>_xlfn.XLOOKUP(Data[[#This Row],[F15_FI_POP]],CAFB_HungerEstimates!Z:Z,CAFB_HungerEstimates!Z:Z,,0)</f>
        <v>507.01900000000001</v>
      </c>
      <c r="J446">
        <f>_xlfn.XLOOKUP(Data[[#This Row],[F15_LB_NEED]],CAFB_HungerEstimates!AA:AA,CAFB_HungerEstimates!AA:AA,,0)</f>
        <v>106473.99</v>
      </c>
      <c r="K446">
        <f>_xlfn.XLOOKUP(Data[[#This Row],[F15_DISTRIB]],CAFB_HungerEstimates!AC:AC,CAFB_HungerEstimates!AC:AC,,0)</f>
        <v>12523.701177000001</v>
      </c>
      <c r="L446">
        <f>_xlfn.XLOOKUP(Data[[#This Row],[F15_LB_UNME]],CAFB_HungerEstimates!AB:AB,CAFB_HungerEstimates!AB:AB,,0)</f>
        <v>93950.288822999995</v>
      </c>
      <c r="M446" s="6">
        <f t="shared" si="26"/>
        <v>0.11762216459625492</v>
      </c>
      <c r="N446" s="8">
        <f t="shared" si="27"/>
        <v>185.29934543478646</v>
      </c>
      <c r="O446" s="2" t="str">
        <f>IFERROR(_xlfn.XLOOKUP(Data[[#This Row],[STATEFP10]],StateMap[Code],StateMap[State],,0),"UNK")</f>
        <v>MD</v>
      </c>
      <c r="P446" t="str">
        <f>IF(CalcsTable[[#This Row],[State (Label)]]="MD","Maryland",IF(CalcsTable[[#This Row],[State (Label)]]="DC","District of Columbia","Virginia"))</f>
        <v>Maryland</v>
      </c>
    </row>
    <row r="447" spans="1:16" x14ac:dyDescent="0.25">
      <c r="A447">
        <f>_xlfn.XLOOKUP(Data[[#This Row],[GEOID10]],CAFB_HungerEstimates!D:D,CAFB_HungerEstimates!D:D,,0)</f>
        <v>24033803401</v>
      </c>
      <c r="B447">
        <f>_xlfn.XLOOKUP(Data[[#This Row],[STATEFP10]],CAFB_HungerEstimates!A:A,CAFB_HungerEstimates!A:A,,0)</f>
        <v>24</v>
      </c>
      <c r="C447">
        <f>_xlfn.XLOOKUP(Data[[#This Row],[F14_FI_RATE]],CAFB_HungerEstimates!AJ:AJ,CAFB_HungerEstimates!AJ:AJ,,0)</f>
        <v>18.7</v>
      </c>
      <c r="D447">
        <f>_xlfn.XLOOKUP(Data[[#This Row],[F14_DISTRIB]],CAFB_HungerEstimates!AL:AL,CAFB_HungerEstimates!AL:AL,,0)</f>
        <v>21371.9</v>
      </c>
      <c r="E447">
        <f>_xlfn.XLOOKUP(Data[[#This Row],[F14_LB_UNME]],CAFB_HungerEstimates!AK:AK,CAFB_HungerEstimates!AK:AK,,0)</f>
        <v>34430.771957999998</v>
      </c>
      <c r="F447">
        <f t="shared" si="24"/>
        <v>55802.671957999999</v>
      </c>
      <c r="G447" s="6">
        <f t="shared" si="25"/>
        <v>0.38299062123916949</v>
      </c>
      <c r="H447">
        <f>_xlfn.XLOOKUP(Data[[#This Row],[F15_FI_RATE]],CAFB_HungerEstimates!Y:Y,CAFB_HungerEstimates!Y:Y,,0)</f>
        <v>0.18</v>
      </c>
      <c r="I447">
        <f>_xlfn.XLOOKUP(Data[[#This Row],[F15_FI_POP]],CAFB_HungerEstimates!Z:Z,CAFB_HungerEstimates!Z:Z,,0)</f>
        <v>268.65107999999998</v>
      </c>
      <c r="J447">
        <f>_xlfn.XLOOKUP(Data[[#This Row],[F15_LB_NEED]],CAFB_HungerEstimates!AA:AA,CAFB_HungerEstimates!AA:AA,,0)</f>
        <v>56416.726799999997</v>
      </c>
      <c r="K447">
        <f>_xlfn.XLOOKUP(Data[[#This Row],[F15_DISTRIB]],CAFB_HungerEstimates!AC:AC,CAFB_HungerEstimates!AC:AC,,0)</f>
        <v>24551.096934000001</v>
      </c>
      <c r="L447">
        <f>_xlfn.XLOOKUP(Data[[#This Row],[F15_LB_UNME]],CAFB_HungerEstimates!AB:AB,CAFB_HungerEstimates!AB:AB,,0)</f>
        <v>31865.629865999999</v>
      </c>
      <c r="M447" s="6">
        <f t="shared" si="26"/>
        <v>0.43517407560766186</v>
      </c>
      <c r="N447" s="8">
        <f t="shared" si="27"/>
        <v>118.61344412239103</v>
      </c>
      <c r="O447" s="2" t="str">
        <f>IFERROR(_xlfn.XLOOKUP(Data[[#This Row],[STATEFP10]],StateMap[Code],StateMap[State],,0),"UNK")</f>
        <v>MD</v>
      </c>
      <c r="P447" t="str">
        <f>IF(CalcsTable[[#This Row],[State (Label)]]="MD","Maryland",IF(CalcsTable[[#This Row],[State (Label)]]="DC","District of Columbia","Virginia"))</f>
        <v>Maryland</v>
      </c>
    </row>
    <row r="448" spans="1:16" x14ac:dyDescent="0.25">
      <c r="A448">
        <f>_xlfn.XLOOKUP(Data[[#This Row],[GEOID10]],CAFB_HungerEstimates!D:D,CAFB_HungerEstimates!D:D,,0)</f>
        <v>11001000702</v>
      </c>
      <c r="B448">
        <f>_xlfn.XLOOKUP(Data[[#This Row],[STATEFP10]],CAFB_HungerEstimates!A:A,CAFB_HungerEstimates!A:A,,0)</f>
        <v>11</v>
      </c>
      <c r="C448">
        <f>_xlfn.XLOOKUP(Data[[#This Row],[F14_FI_RATE]],CAFB_HungerEstimates!AJ:AJ,CAFB_HungerEstimates!AJ:AJ,,0)</f>
        <v>7.2</v>
      </c>
      <c r="D448">
        <f>_xlfn.XLOOKUP(Data[[#This Row],[F14_DISTRIB]],CAFB_HungerEstimates!AL:AL,CAFB_HungerEstimates!AL:AL,,0)</f>
        <v>18506.13</v>
      </c>
      <c r="E448">
        <f>_xlfn.XLOOKUP(Data[[#This Row],[F14_LB_UNME]],CAFB_HungerEstimates!AK:AK,CAFB_HungerEstimates!AK:AK,,0)</f>
        <v>29635.951625000002</v>
      </c>
      <c r="F448">
        <f t="shared" si="24"/>
        <v>48142.081625000006</v>
      </c>
      <c r="G448" s="6">
        <f t="shared" si="25"/>
        <v>0.38440651869091252</v>
      </c>
      <c r="H448">
        <f>_xlfn.XLOOKUP(Data[[#This Row],[F15_FI_RATE]],CAFB_HungerEstimates!Y:Y,CAFB_HungerEstimates!Y:Y,,0)</f>
        <v>6.3E-2</v>
      </c>
      <c r="I448">
        <f>_xlfn.XLOOKUP(Data[[#This Row],[F15_FI_POP]],CAFB_HungerEstimates!Z:Z,CAFB_HungerEstimates!Z:Z,,0)</f>
        <v>207.22501800000001</v>
      </c>
      <c r="J448">
        <f>_xlfn.XLOOKUP(Data[[#This Row],[F15_LB_NEED]],CAFB_HungerEstimates!AA:AA,CAFB_HungerEstimates!AA:AA,,0)</f>
        <v>43517.253779999999</v>
      </c>
      <c r="K448">
        <f>_xlfn.XLOOKUP(Data[[#This Row],[F15_DISTRIB]],CAFB_HungerEstimates!AC:AC,CAFB_HungerEstimates!AC:AC,,0)</f>
        <v>11857.267883</v>
      </c>
      <c r="L448">
        <f>_xlfn.XLOOKUP(Data[[#This Row],[F15_LB_UNME]],CAFB_HungerEstimates!AB:AB,CAFB_HungerEstimates!AB:AB,,0)</f>
        <v>31659.985896999999</v>
      </c>
      <c r="M448" s="6">
        <f t="shared" si="26"/>
        <v>0.27247279763893228</v>
      </c>
      <c r="N448" s="8">
        <f t="shared" si="27"/>
        <v>152.78071249582422</v>
      </c>
      <c r="O448" s="2" t="str">
        <f>IFERROR(_xlfn.XLOOKUP(Data[[#This Row],[STATEFP10]],StateMap[Code],StateMap[State],,0),"UNK")</f>
        <v>DC</v>
      </c>
      <c r="P448" t="str">
        <f>IF(CalcsTable[[#This Row],[State (Label)]]="MD","Maryland",IF(CalcsTable[[#This Row],[State (Label)]]="DC","District of Columbia","Virginia"))</f>
        <v>District of Columbia</v>
      </c>
    </row>
    <row r="449" spans="1:16" x14ac:dyDescent="0.25">
      <c r="A449">
        <f>_xlfn.XLOOKUP(Data[[#This Row],[GEOID10]],CAFB_HungerEstimates!D:D,CAFB_HungerEstimates!D:D,,0)</f>
        <v>11001009204</v>
      </c>
      <c r="B449">
        <f>_xlfn.XLOOKUP(Data[[#This Row],[STATEFP10]],CAFB_HungerEstimates!A:A,CAFB_HungerEstimates!A:A,,0)</f>
        <v>11</v>
      </c>
      <c r="C449">
        <f>_xlfn.XLOOKUP(Data[[#This Row],[F14_FI_RATE]],CAFB_HungerEstimates!AJ:AJ,CAFB_HungerEstimates!AJ:AJ,,0)</f>
        <v>26.8</v>
      </c>
      <c r="D449">
        <f>_xlfn.XLOOKUP(Data[[#This Row],[F14_DISTRIB]],CAFB_HungerEstimates!AL:AL,CAFB_HungerEstimates!AL:AL,,0)</f>
        <v>89258.74</v>
      </c>
      <c r="E449">
        <f>_xlfn.XLOOKUP(Data[[#This Row],[F14_LB_UNME]],CAFB_HungerEstimates!AK:AK,CAFB_HungerEstimates!AK:AK,,0)</f>
        <v>57744.616585000003</v>
      </c>
      <c r="F449">
        <f t="shared" si="24"/>
        <v>147003.356585</v>
      </c>
      <c r="G449" s="6">
        <f t="shared" si="25"/>
        <v>0.60718844843783537</v>
      </c>
      <c r="H449">
        <f>_xlfn.XLOOKUP(Data[[#This Row],[F15_FI_RATE]],CAFB_HungerEstimates!Y:Y,CAFB_HungerEstimates!Y:Y,,0)</f>
        <v>0.28699999999999998</v>
      </c>
      <c r="I449">
        <f>_xlfn.XLOOKUP(Data[[#This Row],[F15_FI_POP]],CAFB_HungerEstimates!Z:Z,CAFB_HungerEstimates!Z:Z,,0)</f>
        <v>840.91</v>
      </c>
      <c r="J449">
        <f>_xlfn.XLOOKUP(Data[[#This Row],[F15_LB_NEED]],CAFB_HungerEstimates!AA:AA,CAFB_HungerEstimates!AA:AA,,0)</f>
        <v>176591.1</v>
      </c>
      <c r="K449">
        <f>_xlfn.XLOOKUP(Data[[#This Row],[F15_DISTRIB]],CAFB_HungerEstimates!AC:AC,CAFB_HungerEstimates!AC:AC,,0)</f>
        <v>103487.02422000001</v>
      </c>
      <c r="L449">
        <f>_xlfn.XLOOKUP(Data[[#This Row],[F15_LB_UNME]],CAFB_HungerEstimates!AB:AB,CAFB_HungerEstimates!AB:AB,,0)</f>
        <v>73104.075779999999</v>
      </c>
      <c r="M449" s="6">
        <f t="shared" si="26"/>
        <v>0.58602627323800582</v>
      </c>
      <c r="N449" s="8">
        <f t="shared" si="27"/>
        <v>86.934482620018798</v>
      </c>
      <c r="O449" s="2" t="str">
        <f>IFERROR(_xlfn.XLOOKUP(Data[[#This Row],[STATEFP10]],StateMap[Code],StateMap[State],,0),"UNK")</f>
        <v>DC</v>
      </c>
      <c r="P449" t="str">
        <f>IF(CalcsTable[[#This Row],[State (Label)]]="MD","Maryland",IF(CalcsTable[[#This Row],[State (Label)]]="DC","District of Columbia","Virginia"))</f>
        <v>District of Columbia</v>
      </c>
    </row>
    <row r="450" spans="1:16" x14ac:dyDescent="0.25">
      <c r="A450">
        <f>_xlfn.XLOOKUP(Data[[#This Row],[GEOID10]],CAFB_HungerEstimates!D:D,CAFB_HungerEstimates!D:D,,0)</f>
        <v>51059481701</v>
      </c>
      <c r="B450">
        <f>_xlfn.XLOOKUP(Data[[#This Row],[STATEFP10]],CAFB_HungerEstimates!A:A,CAFB_HungerEstimates!A:A,,0)</f>
        <v>51</v>
      </c>
      <c r="C450">
        <f>_xlfn.XLOOKUP(Data[[#This Row],[F14_FI_RATE]],CAFB_HungerEstimates!AJ:AJ,CAFB_HungerEstimates!AJ:AJ,,0)</f>
        <v>2.9</v>
      </c>
      <c r="D450">
        <f>_xlfn.XLOOKUP(Data[[#This Row],[F14_DISTRIB]],CAFB_HungerEstimates!AL:AL,CAFB_HungerEstimates!AL:AL,,0)</f>
        <v>4112.21</v>
      </c>
      <c r="E450">
        <f>_xlfn.XLOOKUP(Data[[#This Row],[F14_LB_UNME]],CAFB_HungerEstimates!AK:AK,CAFB_HungerEstimates!AK:AK,,0)</f>
        <v>33590.978302000003</v>
      </c>
      <c r="F450">
        <f t="shared" si="24"/>
        <v>37703.188302000002</v>
      </c>
      <c r="G450" s="6">
        <f t="shared" si="25"/>
        <v>0.10906796441355236</v>
      </c>
      <c r="H450">
        <f>_xlfn.XLOOKUP(Data[[#This Row],[F15_FI_RATE]],CAFB_HungerEstimates!Y:Y,CAFB_HungerEstimates!Y:Y,,0)</f>
        <v>8.0000000000000002E-3</v>
      </c>
      <c r="I450">
        <f>_xlfn.XLOOKUP(Data[[#This Row],[F15_FI_POP]],CAFB_HungerEstimates!Z:Z,CAFB_HungerEstimates!Z:Z,,0)</f>
        <v>47.951999999999998</v>
      </c>
      <c r="J450">
        <f>_xlfn.XLOOKUP(Data[[#This Row],[F15_LB_NEED]],CAFB_HungerEstimates!AA:AA,CAFB_HungerEstimates!AA:AA,,0)</f>
        <v>10069.92</v>
      </c>
      <c r="K450">
        <f>_xlfn.XLOOKUP(Data[[#This Row],[F15_DISTRIB]],CAFB_HungerEstimates!AC:AC,CAFB_HungerEstimates!AC:AC,,0)</f>
        <v>2194.5636650000001</v>
      </c>
      <c r="L450">
        <f>_xlfn.XLOOKUP(Data[[#This Row],[F15_LB_UNME]],CAFB_HungerEstimates!AB:AB,CAFB_HungerEstimates!AB:AB,,0)</f>
        <v>7875.3563350000004</v>
      </c>
      <c r="M450" s="6">
        <f t="shared" si="26"/>
        <v>0.21793258188744302</v>
      </c>
      <c r="N450" s="8">
        <f t="shared" si="27"/>
        <v>164.23415780363698</v>
      </c>
      <c r="O450" s="2" t="str">
        <f>IFERROR(_xlfn.XLOOKUP(Data[[#This Row],[STATEFP10]],StateMap[Code],StateMap[State],,0),"UNK")</f>
        <v>VA</v>
      </c>
      <c r="P450" t="str">
        <f>IF(CalcsTable[[#This Row],[State (Label)]]="MD","Maryland",IF(CalcsTable[[#This Row],[State (Label)]]="DC","District of Columbia","Virginia"))</f>
        <v>Virginia</v>
      </c>
    </row>
    <row r="451" spans="1:16" x14ac:dyDescent="0.25">
      <c r="A451">
        <f>_xlfn.XLOOKUP(Data[[#This Row],[GEOID10]],CAFB_HungerEstimates!D:D,CAFB_HungerEstimates!D:D,,0)</f>
        <v>51059471201</v>
      </c>
      <c r="B451">
        <f>_xlfn.XLOOKUP(Data[[#This Row],[STATEFP10]],CAFB_HungerEstimates!A:A,CAFB_HungerEstimates!A:A,,0)</f>
        <v>51</v>
      </c>
      <c r="C451">
        <f>_xlfn.XLOOKUP(Data[[#This Row],[F14_FI_RATE]],CAFB_HungerEstimates!AJ:AJ,CAFB_HungerEstimates!AJ:AJ,,0)</f>
        <v>13.1</v>
      </c>
      <c r="D451">
        <f>_xlfn.XLOOKUP(Data[[#This Row],[F14_DISTRIB]],CAFB_HungerEstimates!AL:AL,CAFB_HungerEstimates!AL:AL,,0)</f>
        <v>15690.55</v>
      </c>
      <c r="E451">
        <f>_xlfn.XLOOKUP(Data[[#This Row],[F14_LB_UNME]],CAFB_HungerEstimates!AK:AK,CAFB_HungerEstimates!AK:AK,,0)</f>
        <v>73744.461628999998</v>
      </c>
      <c r="F451">
        <f t="shared" ref="F451:F514" si="28">IFERROR(D451+E451,0)</f>
        <v>89435.011629000001</v>
      </c>
      <c r="G451" s="6">
        <f t="shared" ref="G451:G514" si="29">IFERROR(D451/F451,0)</f>
        <v>0.17544080013192748</v>
      </c>
      <c r="H451">
        <f>_xlfn.XLOOKUP(Data[[#This Row],[F15_FI_RATE]],CAFB_HungerEstimates!Y:Y,CAFB_HungerEstimates!Y:Y,,0)</f>
        <v>0.14199999999999999</v>
      </c>
      <c r="I451">
        <f>_xlfn.XLOOKUP(Data[[#This Row],[F15_FI_POP]],CAFB_HungerEstimates!Z:Z,CAFB_HungerEstimates!Z:Z,,0)</f>
        <v>438.08164399999998</v>
      </c>
      <c r="J451">
        <f>_xlfn.XLOOKUP(Data[[#This Row],[F15_LB_NEED]],CAFB_HungerEstimates!AA:AA,CAFB_HungerEstimates!AA:AA,,0)</f>
        <v>91997.145239999998</v>
      </c>
      <c r="K451">
        <f>_xlfn.XLOOKUP(Data[[#This Row],[F15_DISTRIB]],CAFB_HungerEstimates!AC:AC,CAFB_HungerEstimates!AC:AC,,0)</f>
        <v>37161.920893000002</v>
      </c>
      <c r="L451">
        <f>_xlfn.XLOOKUP(Data[[#This Row],[F15_LB_UNME]],CAFB_HungerEstimates!AB:AB,CAFB_HungerEstimates!AB:AB,,0)</f>
        <v>54835.224347000003</v>
      </c>
      <c r="M451" s="6">
        <f t="shared" ref="M451:M514" si="30">IFERROR(K451/J451,0)</f>
        <v>0.4039464572085672</v>
      </c>
      <c r="N451" s="8">
        <f t="shared" ref="N451:N514" si="31">IFERROR(L451/I451,0)</f>
        <v>125.17124398620091</v>
      </c>
      <c r="O451" s="2" t="str">
        <f>IFERROR(_xlfn.XLOOKUP(Data[[#This Row],[STATEFP10]],StateMap[Code],StateMap[State],,0),"UNK")</f>
        <v>VA</v>
      </c>
      <c r="P451" t="str">
        <f>IF(CalcsTable[[#This Row],[State (Label)]]="MD","Maryland",IF(CalcsTable[[#This Row],[State (Label)]]="DC","District of Columbia","Virginia"))</f>
        <v>Virginia</v>
      </c>
    </row>
    <row r="452" spans="1:16" x14ac:dyDescent="0.25">
      <c r="A452">
        <f>_xlfn.XLOOKUP(Data[[#This Row],[GEOID10]],CAFB_HungerEstimates!D:D,CAFB_HungerEstimates!D:D,,0)</f>
        <v>51059471100</v>
      </c>
      <c r="B452">
        <f>_xlfn.XLOOKUP(Data[[#This Row],[STATEFP10]],CAFB_HungerEstimates!A:A,CAFB_HungerEstimates!A:A,,0)</f>
        <v>51</v>
      </c>
      <c r="C452">
        <f>_xlfn.XLOOKUP(Data[[#This Row],[F14_FI_RATE]],CAFB_HungerEstimates!AJ:AJ,CAFB_HungerEstimates!AJ:AJ,,0)</f>
        <v>6.9</v>
      </c>
      <c r="D452">
        <f>_xlfn.XLOOKUP(Data[[#This Row],[F14_DISTRIB]],CAFB_HungerEstimates!AL:AL,CAFB_HungerEstimates!AL:AL,,0)</f>
        <v>13248.67</v>
      </c>
      <c r="E452">
        <f>_xlfn.XLOOKUP(Data[[#This Row],[F14_LB_UNME]],CAFB_HungerEstimates!AK:AK,CAFB_HungerEstimates!AK:AK,,0)</f>
        <v>91412.604753000007</v>
      </c>
      <c r="F452">
        <f t="shared" si="28"/>
        <v>104661.27475300001</v>
      </c>
      <c r="G452" s="6">
        <f t="shared" si="29"/>
        <v>0.12658617078061379</v>
      </c>
      <c r="H452">
        <f>_xlfn.XLOOKUP(Data[[#This Row],[F15_FI_RATE]],CAFB_HungerEstimates!Y:Y,CAFB_HungerEstimates!Y:Y,,0)</f>
        <v>6.8000000000000005E-2</v>
      </c>
      <c r="I452">
        <f>_xlfn.XLOOKUP(Data[[#This Row],[F15_FI_POP]],CAFB_HungerEstimates!Z:Z,CAFB_HungerEstimates!Z:Z,,0)</f>
        <v>470.36116800000002</v>
      </c>
      <c r="J452">
        <f>_xlfn.XLOOKUP(Data[[#This Row],[F15_LB_NEED]],CAFB_HungerEstimates!AA:AA,CAFB_HungerEstimates!AA:AA,,0)</f>
        <v>98775.845279999994</v>
      </c>
      <c r="K452">
        <f>_xlfn.XLOOKUP(Data[[#This Row],[F15_DISTRIB]],CAFB_HungerEstimates!AC:AC,CAFB_HungerEstimates!AC:AC,,0)</f>
        <v>45132.342900000003</v>
      </c>
      <c r="L452">
        <f>_xlfn.XLOOKUP(Data[[#This Row],[F15_LB_UNME]],CAFB_HungerEstimates!AB:AB,CAFB_HungerEstimates!AB:AB,,0)</f>
        <v>53643.502379999998</v>
      </c>
      <c r="M452" s="6">
        <f t="shared" si="30"/>
        <v>0.45691679754360293</v>
      </c>
      <c r="N452" s="8">
        <f t="shared" si="31"/>
        <v>114.0474725158434</v>
      </c>
      <c r="O452" s="2" t="str">
        <f>IFERROR(_xlfn.XLOOKUP(Data[[#This Row],[STATEFP10]],StateMap[Code],StateMap[State],,0),"UNK")</f>
        <v>VA</v>
      </c>
      <c r="P452" t="str">
        <f>IF(CalcsTable[[#This Row],[State (Label)]]="MD","Maryland",IF(CalcsTable[[#This Row],[State (Label)]]="DC","District of Columbia","Virginia"))</f>
        <v>Virginia</v>
      </c>
    </row>
    <row r="453" spans="1:16" x14ac:dyDescent="0.25">
      <c r="A453">
        <f>_xlfn.XLOOKUP(Data[[#This Row],[GEOID10]],CAFB_HungerEstimates!D:D,CAFB_HungerEstimates!D:D,,0)</f>
        <v>51059461201</v>
      </c>
      <c r="B453">
        <f>_xlfn.XLOOKUP(Data[[#This Row],[STATEFP10]],CAFB_HungerEstimates!A:A,CAFB_HungerEstimates!A:A,,0)</f>
        <v>51</v>
      </c>
      <c r="C453">
        <f>_xlfn.XLOOKUP(Data[[#This Row],[F14_FI_RATE]],CAFB_HungerEstimates!AJ:AJ,CAFB_HungerEstimates!AJ:AJ,,0)</f>
        <v>0.5</v>
      </c>
      <c r="D453">
        <f>_xlfn.XLOOKUP(Data[[#This Row],[F14_DISTRIB]],CAFB_HungerEstimates!AL:AL,CAFB_HungerEstimates!AL:AL,,0)</f>
        <v>838.74</v>
      </c>
      <c r="E453">
        <f>_xlfn.XLOOKUP(Data[[#This Row],[F14_LB_UNME]],CAFB_HungerEstimates!AK:AK,CAFB_HungerEstimates!AK:AK,,0)</f>
        <v>3968.1559689999999</v>
      </c>
      <c r="F453">
        <f t="shared" si="28"/>
        <v>4806.8959690000002</v>
      </c>
      <c r="G453" s="6">
        <f t="shared" si="29"/>
        <v>0.17448682172634719</v>
      </c>
      <c r="H453">
        <f>_xlfn.XLOOKUP(Data[[#This Row],[F15_FI_RATE]],CAFB_HungerEstimates!Y:Y,CAFB_HungerEstimates!Y:Y,,0)</f>
        <v>3.0000000000000001E-3</v>
      </c>
      <c r="I453">
        <f>_xlfn.XLOOKUP(Data[[#This Row],[F15_FI_POP]],CAFB_HungerEstimates!Z:Z,CAFB_HungerEstimates!Z:Z,,0)</f>
        <v>13.539</v>
      </c>
      <c r="J453">
        <f>_xlfn.XLOOKUP(Data[[#This Row],[F15_LB_NEED]],CAFB_HungerEstimates!AA:AA,CAFB_HungerEstimates!AA:AA,,0)</f>
        <v>2843.19</v>
      </c>
      <c r="K453">
        <f>_xlfn.XLOOKUP(Data[[#This Row],[F15_DISTRIB]],CAFB_HungerEstimates!AC:AC,CAFB_HungerEstimates!AC:AC,,0)</f>
        <v>1271.4125039999999</v>
      </c>
      <c r="L453">
        <f>_xlfn.XLOOKUP(Data[[#This Row],[F15_LB_UNME]],CAFB_HungerEstimates!AB:AB,CAFB_HungerEstimates!AB:AB,,0)</f>
        <v>1571.7774959999999</v>
      </c>
      <c r="M453" s="6">
        <f t="shared" si="30"/>
        <v>0.447178170998069</v>
      </c>
      <c r="N453" s="8">
        <f t="shared" si="31"/>
        <v>116.0925840904055</v>
      </c>
      <c r="O453" s="2" t="str">
        <f>IFERROR(_xlfn.XLOOKUP(Data[[#This Row],[STATEFP10]],StateMap[Code],StateMap[State],,0),"UNK")</f>
        <v>VA</v>
      </c>
      <c r="P453" t="str">
        <f>IF(CalcsTable[[#This Row],[State (Label)]]="MD","Maryland",IF(CalcsTable[[#This Row],[State (Label)]]="DC","District of Columbia","Virginia"))</f>
        <v>Virginia</v>
      </c>
    </row>
    <row r="454" spans="1:16" x14ac:dyDescent="0.25">
      <c r="A454">
        <f>_xlfn.XLOOKUP(Data[[#This Row],[GEOID10]],CAFB_HungerEstimates!D:D,CAFB_HungerEstimates!D:D,,0)</f>
        <v>11001004001</v>
      </c>
      <c r="B454">
        <f>_xlfn.XLOOKUP(Data[[#This Row],[STATEFP10]],CAFB_HungerEstimates!A:A,CAFB_HungerEstimates!A:A,,0)</f>
        <v>11</v>
      </c>
      <c r="C454">
        <f>_xlfn.XLOOKUP(Data[[#This Row],[F14_FI_RATE]],CAFB_HungerEstimates!AJ:AJ,CAFB_HungerEstimates!AJ:AJ,,0)</f>
        <v>2.8</v>
      </c>
      <c r="D454">
        <f>_xlfn.XLOOKUP(Data[[#This Row],[F14_DISTRIB]],CAFB_HungerEstimates!AL:AL,CAFB_HungerEstimates!AL:AL,,0)</f>
        <v>10770.55</v>
      </c>
      <c r="E454">
        <f>_xlfn.XLOOKUP(Data[[#This Row],[F14_LB_UNME]],CAFB_HungerEstimates!AK:AK,CAFB_HungerEstimates!AK:AK,,0)</f>
        <v>10003.492254999999</v>
      </c>
      <c r="F454">
        <f t="shared" si="28"/>
        <v>20774.042255</v>
      </c>
      <c r="G454" s="6">
        <f t="shared" si="29"/>
        <v>0.51846192800573943</v>
      </c>
      <c r="H454">
        <f>_xlfn.XLOOKUP(Data[[#This Row],[F15_FI_RATE]],CAFB_HungerEstimates!Y:Y,CAFB_HungerEstimates!Y:Y,,0)</f>
        <v>3.1E-2</v>
      </c>
      <c r="I454">
        <f>_xlfn.XLOOKUP(Data[[#This Row],[F15_FI_POP]],CAFB_HungerEstimates!Z:Z,CAFB_HungerEstimates!Z:Z,,0)</f>
        <v>106.343237</v>
      </c>
      <c r="J454">
        <f>_xlfn.XLOOKUP(Data[[#This Row],[F15_LB_NEED]],CAFB_HungerEstimates!AA:AA,CAFB_HungerEstimates!AA:AA,,0)</f>
        <v>22332.07977</v>
      </c>
      <c r="K454">
        <f>_xlfn.XLOOKUP(Data[[#This Row],[F15_DISTRIB]],CAFB_HungerEstimates!AC:AC,CAFB_HungerEstimates!AC:AC,,0)</f>
        <v>9349.6721030000008</v>
      </c>
      <c r="L454">
        <f>_xlfn.XLOOKUP(Data[[#This Row],[F15_LB_UNME]],CAFB_HungerEstimates!AB:AB,CAFB_HungerEstimates!AB:AB,,0)</f>
        <v>12982.407666999999</v>
      </c>
      <c r="M454" s="6">
        <f t="shared" si="30"/>
        <v>0.41866553403413714</v>
      </c>
      <c r="N454" s="8">
        <f t="shared" si="31"/>
        <v>122.0802378528312</v>
      </c>
      <c r="O454" s="2" t="str">
        <f>IFERROR(_xlfn.XLOOKUP(Data[[#This Row],[STATEFP10]],StateMap[Code],StateMap[State],,0),"UNK")</f>
        <v>DC</v>
      </c>
      <c r="P454" t="str">
        <f>IF(CalcsTable[[#This Row],[State (Label)]]="MD","Maryland",IF(CalcsTable[[#This Row],[State (Label)]]="DC","District of Columbia","Virginia"))</f>
        <v>District of Columbia</v>
      </c>
    </row>
    <row r="455" spans="1:16" x14ac:dyDescent="0.25">
      <c r="A455">
        <f>_xlfn.XLOOKUP(Data[[#This Row],[GEOID10]],CAFB_HungerEstimates!D:D,CAFB_HungerEstimates!D:D,,0)</f>
        <v>51059481600</v>
      </c>
      <c r="B455">
        <f>_xlfn.XLOOKUP(Data[[#This Row],[STATEFP10]],CAFB_HungerEstimates!A:A,CAFB_HungerEstimates!A:A,,0)</f>
        <v>51</v>
      </c>
      <c r="C455">
        <f>_xlfn.XLOOKUP(Data[[#This Row],[F14_FI_RATE]],CAFB_HungerEstimates!AJ:AJ,CAFB_HungerEstimates!AJ:AJ,,0)</f>
        <v>0</v>
      </c>
      <c r="D455">
        <f>_xlfn.XLOOKUP(Data[[#This Row],[F14_DISTRIB]],CAFB_HungerEstimates!AL:AL,CAFB_HungerEstimates!AL:AL,,0)</f>
        <v>0</v>
      </c>
      <c r="E455">
        <f>_xlfn.XLOOKUP(Data[[#This Row],[F14_LB_UNME]],CAFB_HungerEstimates!AK:AK,CAFB_HungerEstimates!AK:AK,,0)</f>
        <v>0</v>
      </c>
      <c r="F455">
        <f t="shared" si="28"/>
        <v>0</v>
      </c>
      <c r="G455" s="6">
        <f t="shared" si="29"/>
        <v>0</v>
      </c>
      <c r="H455">
        <f>_xlfn.XLOOKUP(Data[[#This Row],[F15_FI_RATE]],CAFB_HungerEstimates!Y:Y,CAFB_HungerEstimates!Y:Y,,0)</f>
        <v>2E-3</v>
      </c>
      <c r="I455">
        <f>_xlfn.XLOOKUP(Data[[#This Row],[F15_FI_POP]],CAFB_HungerEstimates!Z:Z,CAFB_HungerEstimates!Z:Z,,0)</f>
        <v>6.93</v>
      </c>
      <c r="J455">
        <f>_xlfn.XLOOKUP(Data[[#This Row],[F15_LB_NEED]],CAFB_HungerEstimates!AA:AA,CAFB_HungerEstimates!AA:AA,,0)</f>
        <v>1455.3</v>
      </c>
      <c r="K455">
        <f>_xlfn.XLOOKUP(Data[[#This Row],[F15_DISTRIB]],CAFB_HungerEstimates!AC:AC,CAFB_HungerEstimates!AC:AC,,0)</f>
        <v>286.72144400000002</v>
      </c>
      <c r="L455">
        <f>_xlfn.XLOOKUP(Data[[#This Row],[F15_LB_UNME]],CAFB_HungerEstimates!AB:AB,CAFB_HungerEstimates!AB:AB,,0)</f>
        <v>1168.5785559999999</v>
      </c>
      <c r="M455" s="6">
        <f t="shared" si="30"/>
        <v>0.19701878925307498</v>
      </c>
      <c r="N455" s="8">
        <f t="shared" si="31"/>
        <v>168.62605425685425</v>
      </c>
      <c r="O455" s="2" t="str">
        <f>IFERROR(_xlfn.XLOOKUP(Data[[#This Row],[STATEFP10]],StateMap[Code],StateMap[State],,0),"UNK")</f>
        <v>VA</v>
      </c>
      <c r="P455" t="str">
        <f>IF(CalcsTable[[#This Row],[State (Label)]]="MD","Maryland",IF(CalcsTable[[#This Row],[State (Label)]]="DC","District of Columbia","Virginia"))</f>
        <v>Virginia</v>
      </c>
    </row>
    <row r="456" spans="1:16" x14ac:dyDescent="0.25">
      <c r="A456">
        <f>_xlfn.XLOOKUP(Data[[#This Row],[GEOID10]],CAFB_HungerEstimates!D:D,CAFB_HungerEstimates!D:D,,0)</f>
        <v>11001004002</v>
      </c>
      <c r="B456">
        <f>_xlfn.XLOOKUP(Data[[#This Row],[STATEFP10]],CAFB_HungerEstimates!A:A,CAFB_HungerEstimates!A:A,,0)</f>
        <v>11</v>
      </c>
      <c r="C456">
        <f>_xlfn.XLOOKUP(Data[[#This Row],[F14_FI_RATE]],CAFB_HungerEstimates!AJ:AJ,CAFB_HungerEstimates!AJ:AJ,,0)</f>
        <v>3.4</v>
      </c>
      <c r="D456">
        <f>_xlfn.XLOOKUP(Data[[#This Row],[F14_DISTRIB]],CAFB_HungerEstimates!AL:AL,CAFB_HungerEstimates!AL:AL,,0)</f>
        <v>9948.59</v>
      </c>
      <c r="E456">
        <f>_xlfn.XLOOKUP(Data[[#This Row],[F14_LB_UNME]],CAFB_HungerEstimates!AK:AK,CAFB_HungerEstimates!AK:AK,,0)</f>
        <v>7244.5272830000004</v>
      </c>
      <c r="F456">
        <f t="shared" si="28"/>
        <v>17193.117283</v>
      </c>
      <c r="G456" s="6">
        <f t="shared" si="29"/>
        <v>0.57863794193021911</v>
      </c>
      <c r="H456">
        <f>_xlfn.XLOOKUP(Data[[#This Row],[F15_FI_RATE]],CAFB_HungerEstimates!Y:Y,CAFB_HungerEstimates!Y:Y,,0)</f>
        <v>4.7E-2</v>
      </c>
      <c r="I456">
        <f>_xlfn.XLOOKUP(Data[[#This Row],[F15_FI_POP]],CAFB_HungerEstimates!Z:Z,CAFB_HungerEstimates!Z:Z,,0)</f>
        <v>125.72499999999999</v>
      </c>
      <c r="J456">
        <f>_xlfn.XLOOKUP(Data[[#This Row],[F15_LB_NEED]],CAFB_HungerEstimates!AA:AA,CAFB_HungerEstimates!AA:AA,,0)</f>
        <v>26402.25</v>
      </c>
      <c r="K456">
        <f>_xlfn.XLOOKUP(Data[[#This Row],[F15_DISTRIB]],CAFB_HungerEstimates!AC:AC,CAFB_HungerEstimates!AC:AC,,0)</f>
        <v>9920.7505409999994</v>
      </c>
      <c r="L456">
        <f>_xlfn.XLOOKUP(Data[[#This Row],[F15_LB_UNME]],CAFB_HungerEstimates!AB:AB,CAFB_HungerEstimates!AB:AB,,0)</f>
        <v>16481.499458999999</v>
      </c>
      <c r="M456" s="6">
        <f t="shared" si="30"/>
        <v>0.37575398085390449</v>
      </c>
      <c r="N456" s="8">
        <f t="shared" si="31"/>
        <v>131.09166402068004</v>
      </c>
      <c r="O456" s="2" t="str">
        <f>IFERROR(_xlfn.XLOOKUP(Data[[#This Row],[STATEFP10]],StateMap[Code],StateMap[State],,0),"UNK")</f>
        <v>DC</v>
      </c>
      <c r="P456" t="str">
        <f>IF(CalcsTable[[#This Row],[State (Label)]]="MD","Maryland",IF(CalcsTable[[#This Row],[State (Label)]]="DC","District of Columbia","Virginia"))</f>
        <v>District of Columbia</v>
      </c>
    </row>
    <row r="457" spans="1:16" x14ac:dyDescent="0.25">
      <c r="A457">
        <f>_xlfn.XLOOKUP(Data[[#This Row],[GEOID10]],CAFB_HungerEstimates!D:D,CAFB_HungerEstimates!D:D,,0)</f>
        <v>11001000300</v>
      </c>
      <c r="B457">
        <f>_xlfn.XLOOKUP(Data[[#This Row],[STATEFP10]],CAFB_HungerEstimates!A:A,CAFB_HungerEstimates!A:A,,0)</f>
        <v>11</v>
      </c>
      <c r="C457">
        <f>_xlfn.XLOOKUP(Data[[#This Row],[F14_FI_RATE]],CAFB_HungerEstimates!AJ:AJ,CAFB_HungerEstimates!AJ:AJ,,0)</f>
        <v>2.2999999999999998</v>
      </c>
      <c r="D457">
        <f>_xlfn.XLOOKUP(Data[[#This Row],[F14_DISTRIB]],CAFB_HungerEstimates!AL:AL,CAFB_HungerEstimates!AL:AL,,0)</f>
        <v>11769.47</v>
      </c>
      <c r="E457">
        <f>_xlfn.XLOOKUP(Data[[#This Row],[F14_LB_UNME]],CAFB_HungerEstimates!AK:AK,CAFB_HungerEstimates!AK:AK,,0)</f>
        <v>14307.700966</v>
      </c>
      <c r="F457">
        <f t="shared" si="28"/>
        <v>26077.170965999998</v>
      </c>
      <c r="G457" s="6">
        <f t="shared" si="29"/>
        <v>0.45133231727265583</v>
      </c>
      <c r="H457">
        <f>_xlfn.XLOOKUP(Data[[#This Row],[F15_FI_RATE]],CAFB_HungerEstimates!Y:Y,CAFB_HungerEstimates!Y:Y,,0)</f>
        <v>3.7999999999999999E-2</v>
      </c>
      <c r="I457">
        <f>_xlfn.XLOOKUP(Data[[#This Row],[F15_FI_POP]],CAFB_HungerEstimates!Z:Z,CAFB_HungerEstimates!Z:Z,,0)</f>
        <v>224.76654199999999</v>
      </c>
      <c r="J457">
        <f>_xlfn.XLOOKUP(Data[[#This Row],[F15_LB_NEED]],CAFB_HungerEstimates!AA:AA,CAFB_HungerEstimates!AA:AA,,0)</f>
        <v>47200.973819999999</v>
      </c>
      <c r="K457">
        <f>_xlfn.XLOOKUP(Data[[#This Row],[F15_DISTRIB]],CAFB_HungerEstimates!AC:AC,CAFB_HungerEstimates!AC:AC,,0)</f>
        <v>16250.054478</v>
      </c>
      <c r="L457">
        <f>_xlfn.XLOOKUP(Data[[#This Row],[F15_LB_UNME]],CAFB_HungerEstimates!AB:AB,CAFB_HungerEstimates!AB:AB,,0)</f>
        <v>30950.919342000001</v>
      </c>
      <c r="M457" s="6">
        <f t="shared" si="30"/>
        <v>0.34427371223249054</v>
      </c>
      <c r="N457" s="8">
        <f t="shared" si="31"/>
        <v>137.70252043117699</v>
      </c>
      <c r="O457" s="2" t="str">
        <f>IFERROR(_xlfn.XLOOKUP(Data[[#This Row],[STATEFP10]],StateMap[Code],StateMap[State],,0),"UNK")</f>
        <v>DC</v>
      </c>
      <c r="P457" t="str">
        <f>IF(CalcsTable[[#This Row],[State (Label)]]="MD","Maryland",IF(CalcsTable[[#This Row],[State (Label)]]="DC","District of Columbia","Virginia"))</f>
        <v>District of Columbia</v>
      </c>
    </row>
    <row r="458" spans="1:16" x14ac:dyDescent="0.25">
      <c r="A458">
        <f>_xlfn.XLOOKUP(Data[[#This Row],[GEOID10]],CAFB_HungerEstimates!D:D,CAFB_HungerEstimates!D:D,,0)</f>
        <v>51059460900</v>
      </c>
      <c r="B458">
        <f>_xlfn.XLOOKUP(Data[[#This Row],[STATEFP10]],CAFB_HungerEstimates!A:A,CAFB_HungerEstimates!A:A,,0)</f>
        <v>51</v>
      </c>
      <c r="C458">
        <f>_xlfn.XLOOKUP(Data[[#This Row],[F14_FI_RATE]],CAFB_HungerEstimates!AJ:AJ,CAFB_HungerEstimates!AJ:AJ,,0)</f>
        <v>1.4</v>
      </c>
      <c r="D458">
        <f>_xlfn.XLOOKUP(Data[[#This Row],[F14_DISTRIB]],CAFB_HungerEstimates!AL:AL,CAFB_HungerEstimates!AL:AL,,0)</f>
        <v>1240.25</v>
      </c>
      <c r="E458">
        <f>_xlfn.XLOOKUP(Data[[#This Row],[F14_LB_UNME]],CAFB_HungerEstimates!AK:AK,CAFB_HungerEstimates!AK:AK,,0)</f>
        <v>5927.4696240000003</v>
      </c>
      <c r="F458">
        <f t="shared" si="28"/>
        <v>7167.7196240000003</v>
      </c>
      <c r="G458" s="6">
        <f t="shared" si="29"/>
        <v>0.17303271682770832</v>
      </c>
      <c r="H458">
        <f>_xlfn.XLOOKUP(Data[[#This Row],[F15_FI_RATE]],CAFB_HungerEstimates!Y:Y,CAFB_HungerEstimates!Y:Y,,0)</f>
        <v>5.0000000000000001E-3</v>
      </c>
      <c r="I458">
        <f>_xlfn.XLOOKUP(Data[[#This Row],[F15_FI_POP]],CAFB_HungerEstimates!Z:Z,CAFB_HungerEstimates!Z:Z,,0)</f>
        <v>11.88</v>
      </c>
      <c r="J458">
        <f>_xlfn.XLOOKUP(Data[[#This Row],[F15_LB_NEED]],CAFB_HungerEstimates!AA:AA,CAFB_HungerEstimates!AA:AA,,0)</f>
        <v>2494.8000000000002</v>
      </c>
      <c r="K458">
        <f>_xlfn.XLOOKUP(Data[[#This Row],[F15_DISTRIB]],CAFB_HungerEstimates!AC:AC,CAFB_HungerEstimates!AC:AC,,0)</f>
        <v>990.61138000000005</v>
      </c>
      <c r="L458">
        <f>_xlfn.XLOOKUP(Data[[#This Row],[F15_LB_UNME]],CAFB_HungerEstimates!AB:AB,CAFB_HungerEstimates!AB:AB,,0)</f>
        <v>1504.1886199999999</v>
      </c>
      <c r="M458" s="6">
        <f t="shared" si="30"/>
        <v>0.39707045855379186</v>
      </c>
      <c r="N458" s="8">
        <f t="shared" si="31"/>
        <v>126.61520370370368</v>
      </c>
      <c r="O458" s="2" t="str">
        <f>IFERROR(_xlfn.XLOOKUP(Data[[#This Row],[STATEFP10]],StateMap[Code],StateMap[State],,0),"UNK")</f>
        <v>VA</v>
      </c>
      <c r="P458" t="str">
        <f>IF(CalcsTable[[#This Row],[State (Label)]]="MD","Maryland",IF(CalcsTable[[#This Row],[State (Label)]]="DC","District of Columbia","Virginia"))</f>
        <v>Virginia</v>
      </c>
    </row>
    <row r="459" spans="1:16" x14ac:dyDescent="0.25">
      <c r="A459">
        <f>_xlfn.XLOOKUP(Data[[#This Row],[GEOID10]],CAFB_HungerEstimates!D:D,CAFB_HungerEstimates!D:D,,0)</f>
        <v>51059482504</v>
      </c>
      <c r="B459">
        <f>_xlfn.XLOOKUP(Data[[#This Row],[STATEFP10]],CAFB_HungerEstimates!A:A,CAFB_HungerEstimates!A:A,,0)</f>
        <v>51</v>
      </c>
      <c r="C459">
        <f>_xlfn.XLOOKUP(Data[[#This Row],[F14_FI_RATE]],CAFB_HungerEstimates!AJ:AJ,CAFB_HungerEstimates!AJ:AJ,,0)</f>
        <v>0</v>
      </c>
      <c r="D459">
        <f>_xlfn.XLOOKUP(Data[[#This Row],[F14_DISTRIB]],CAFB_HungerEstimates!AL:AL,CAFB_HungerEstimates!AL:AL,,0)</f>
        <v>0</v>
      </c>
      <c r="E459">
        <f>_xlfn.XLOOKUP(Data[[#This Row],[F14_LB_UNME]],CAFB_HungerEstimates!AK:AK,CAFB_HungerEstimates!AK:AK,,0)</f>
        <v>0</v>
      </c>
      <c r="F459">
        <f t="shared" si="28"/>
        <v>0</v>
      </c>
      <c r="G459" s="6">
        <f t="shared" si="29"/>
        <v>0</v>
      </c>
      <c r="H459">
        <f>_xlfn.XLOOKUP(Data[[#This Row],[F15_FI_RATE]],CAFB_HungerEstimates!Y:Y,CAFB_HungerEstimates!Y:Y,,0)</f>
        <v>0</v>
      </c>
      <c r="I459">
        <f>_xlfn.XLOOKUP(Data[[#This Row],[F15_FI_POP]],CAFB_HungerEstimates!Z:Z,CAFB_HungerEstimates!Z:Z,,0)</f>
        <v>0</v>
      </c>
      <c r="J459">
        <f>_xlfn.XLOOKUP(Data[[#This Row],[F15_LB_NEED]],CAFB_HungerEstimates!AA:AA,CAFB_HungerEstimates!AA:AA,,0)</f>
        <v>0</v>
      </c>
      <c r="K459">
        <f>_xlfn.XLOOKUP(Data[[#This Row],[F15_DISTRIB]],CAFB_HungerEstimates!AC:AC,CAFB_HungerEstimates!AC:AC,,0)</f>
        <v>0</v>
      </c>
      <c r="L459">
        <f>_xlfn.XLOOKUP(Data[[#This Row],[F15_LB_UNME]],CAFB_HungerEstimates!AB:AB,CAFB_HungerEstimates!AB:AB,,0)</f>
        <v>0</v>
      </c>
      <c r="M459" s="6">
        <f t="shared" si="30"/>
        <v>0</v>
      </c>
      <c r="N459" s="8">
        <f t="shared" si="31"/>
        <v>0</v>
      </c>
      <c r="O459" s="2" t="str">
        <f>IFERROR(_xlfn.XLOOKUP(Data[[#This Row],[STATEFP10]],StateMap[Code],StateMap[State],,0),"UNK")</f>
        <v>VA</v>
      </c>
      <c r="P459" t="str">
        <f>IF(CalcsTable[[#This Row],[State (Label)]]="MD","Maryland",IF(CalcsTable[[#This Row],[State (Label)]]="DC","District of Columbia","Virginia"))</f>
        <v>Virginia</v>
      </c>
    </row>
    <row r="460" spans="1:16" x14ac:dyDescent="0.25">
      <c r="A460">
        <f>_xlfn.XLOOKUP(Data[[#This Row],[GEOID10]],CAFB_HungerEstimates!D:D,CAFB_HungerEstimates!D:D,,0)</f>
        <v>51059470900</v>
      </c>
      <c r="B460">
        <f>_xlfn.XLOOKUP(Data[[#This Row],[STATEFP10]],CAFB_HungerEstimates!A:A,CAFB_HungerEstimates!A:A,,0)</f>
        <v>51</v>
      </c>
      <c r="C460">
        <f>_xlfn.XLOOKUP(Data[[#This Row],[F14_FI_RATE]],CAFB_HungerEstimates!AJ:AJ,CAFB_HungerEstimates!AJ:AJ,,0)</f>
        <v>4.3</v>
      </c>
      <c r="D460">
        <f>_xlfn.XLOOKUP(Data[[#This Row],[F14_DISTRIB]],CAFB_HungerEstimates!AL:AL,CAFB_HungerEstimates!AL:AL,,0)</f>
        <v>15302.68</v>
      </c>
      <c r="E460">
        <f>_xlfn.XLOOKUP(Data[[#This Row],[F14_LB_UNME]],CAFB_HungerEstimates!AK:AK,CAFB_HungerEstimates!AK:AK,,0)</f>
        <v>48783.233539000001</v>
      </c>
      <c r="F460">
        <f t="shared" si="28"/>
        <v>64085.913539000001</v>
      </c>
      <c r="G460" s="6">
        <f t="shared" si="29"/>
        <v>0.23878383181176671</v>
      </c>
      <c r="H460">
        <f>_xlfn.XLOOKUP(Data[[#This Row],[F15_FI_RATE]],CAFB_HungerEstimates!Y:Y,CAFB_HungerEstimates!Y:Y,,0)</f>
        <v>3.4000000000000002E-2</v>
      </c>
      <c r="I460">
        <f>_xlfn.XLOOKUP(Data[[#This Row],[F15_FI_POP]],CAFB_HungerEstimates!Z:Z,CAFB_HungerEstimates!Z:Z,,0)</f>
        <v>252.042</v>
      </c>
      <c r="J460">
        <f>_xlfn.XLOOKUP(Data[[#This Row],[F15_LB_NEED]],CAFB_HungerEstimates!AA:AA,CAFB_HungerEstimates!AA:AA,,0)</f>
        <v>52928.82</v>
      </c>
      <c r="K460">
        <f>_xlfn.XLOOKUP(Data[[#This Row],[F15_DISTRIB]],CAFB_HungerEstimates!AC:AC,CAFB_HungerEstimates!AC:AC,,0)</f>
        <v>27037.920999999998</v>
      </c>
      <c r="L460">
        <f>_xlfn.XLOOKUP(Data[[#This Row],[F15_LB_UNME]],CAFB_HungerEstimates!AB:AB,CAFB_HungerEstimates!AB:AB,,0)</f>
        <v>25890.899000000001</v>
      </c>
      <c r="M460" s="6">
        <f t="shared" si="30"/>
        <v>0.51083551456465492</v>
      </c>
      <c r="N460" s="8">
        <f t="shared" si="31"/>
        <v>102.72454194142247</v>
      </c>
      <c r="O460" s="2" t="str">
        <f>IFERROR(_xlfn.XLOOKUP(Data[[#This Row],[STATEFP10]],StateMap[Code],StateMap[State],,0),"UNK")</f>
        <v>VA</v>
      </c>
      <c r="P460" t="str">
        <f>IF(CalcsTable[[#This Row],[State (Label)]]="MD","Maryland",IF(CalcsTable[[#This Row],[State (Label)]]="DC","District of Columbia","Virginia"))</f>
        <v>Virginia</v>
      </c>
    </row>
    <row r="461" spans="1:16" x14ac:dyDescent="0.25">
      <c r="A461">
        <f>_xlfn.XLOOKUP(Data[[#This Row],[GEOID10]],CAFB_HungerEstimates!D:D,CAFB_HungerEstimates!D:D,,0)</f>
        <v>11001004100</v>
      </c>
      <c r="B461">
        <f>_xlfn.XLOOKUP(Data[[#This Row],[STATEFP10]],CAFB_HungerEstimates!A:A,CAFB_HungerEstimates!A:A,,0)</f>
        <v>11</v>
      </c>
      <c r="C461">
        <f>_xlfn.XLOOKUP(Data[[#This Row],[F14_FI_RATE]],CAFB_HungerEstimates!AJ:AJ,CAFB_HungerEstimates!AJ:AJ,,0)</f>
        <v>3.6</v>
      </c>
      <c r="D461">
        <f>_xlfn.XLOOKUP(Data[[#This Row],[F14_DISTRIB]],CAFB_HungerEstimates!AL:AL,CAFB_HungerEstimates!AL:AL,,0)</f>
        <v>12008.3</v>
      </c>
      <c r="E461">
        <f>_xlfn.XLOOKUP(Data[[#This Row],[F14_LB_UNME]],CAFB_HungerEstimates!AK:AK,CAFB_HungerEstimates!AK:AK,,0)</f>
        <v>8668.3026649999993</v>
      </c>
      <c r="F461">
        <f t="shared" si="28"/>
        <v>20676.602664999999</v>
      </c>
      <c r="G461" s="6">
        <f t="shared" si="29"/>
        <v>0.58076755618691966</v>
      </c>
      <c r="H461">
        <f>_xlfn.XLOOKUP(Data[[#This Row],[F15_FI_RATE]],CAFB_HungerEstimates!Y:Y,CAFB_HungerEstimates!Y:Y,,0)</f>
        <v>3.6999999999999998E-2</v>
      </c>
      <c r="I461">
        <f>_xlfn.XLOOKUP(Data[[#This Row],[F15_FI_POP]],CAFB_HungerEstimates!Z:Z,CAFB_HungerEstimates!Z:Z,,0)</f>
        <v>99.825999999999993</v>
      </c>
      <c r="J461">
        <f>_xlfn.XLOOKUP(Data[[#This Row],[F15_LB_NEED]],CAFB_HungerEstimates!AA:AA,CAFB_HungerEstimates!AA:AA,,0)</f>
        <v>20963.46</v>
      </c>
      <c r="K461">
        <f>_xlfn.XLOOKUP(Data[[#This Row],[F15_DISTRIB]],CAFB_HungerEstimates!AC:AC,CAFB_HungerEstimates!AC:AC,,0)</f>
        <v>7296.231237</v>
      </c>
      <c r="L461">
        <f>_xlfn.XLOOKUP(Data[[#This Row],[F15_LB_UNME]],CAFB_HungerEstimates!AB:AB,CAFB_HungerEstimates!AB:AB,,0)</f>
        <v>13667.228762999999</v>
      </c>
      <c r="M461" s="6">
        <f t="shared" si="30"/>
        <v>0.34804518132979956</v>
      </c>
      <c r="N461" s="8">
        <f t="shared" si="31"/>
        <v>136.9105119207421</v>
      </c>
      <c r="O461" s="2" t="str">
        <f>IFERROR(_xlfn.XLOOKUP(Data[[#This Row],[STATEFP10]],StateMap[Code],StateMap[State],,0),"UNK")</f>
        <v>DC</v>
      </c>
      <c r="P461" t="str">
        <f>IF(CalcsTable[[#This Row],[State (Label)]]="MD","Maryland",IF(CalcsTable[[#This Row],[State (Label)]]="DC","District of Columbia","Virginia"))</f>
        <v>District of Columbia</v>
      </c>
    </row>
    <row r="462" spans="1:16" x14ac:dyDescent="0.25">
      <c r="A462">
        <f>_xlfn.XLOOKUP(Data[[#This Row],[GEOID10]],CAFB_HungerEstimates!D:D,CAFB_HungerEstimates!D:D,,0)</f>
        <v>24033803523</v>
      </c>
      <c r="B462">
        <f>_xlfn.XLOOKUP(Data[[#This Row],[STATEFP10]],CAFB_HungerEstimates!A:A,CAFB_HungerEstimates!A:A,,0)</f>
        <v>24</v>
      </c>
      <c r="C462">
        <f>_xlfn.XLOOKUP(Data[[#This Row],[F14_FI_RATE]],CAFB_HungerEstimates!AJ:AJ,CAFB_HungerEstimates!AJ:AJ,,0)</f>
        <v>13.9</v>
      </c>
      <c r="D462">
        <f>_xlfn.XLOOKUP(Data[[#This Row],[F14_DISTRIB]],CAFB_HungerEstimates!AL:AL,CAFB_HungerEstimates!AL:AL,,0)</f>
        <v>35083.730000000003</v>
      </c>
      <c r="E462">
        <f>_xlfn.XLOOKUP(Data[[#This Row],[F14_LB_UNME]],CAFB_HungerEstimates!AK:AK,CAFB_HungerEstimates!AK:AK,,0)</f>
        <v>80187.583329999994</v>
      </c>
      <c r="F462">
        <f t="shared" si="28"/>
        <v>115271.31333</v>
      </c>
      <c r="G462" s="6">
        <f t="shared" si="29"/>
        <v>0.30435785787884545</v>
      </c>
      <c r="H462">
        <f>_xlfn.XLOOKUP(Data[[#This Row],[F15_FI_RATE]],CAFB_HungerEstimates!Y:Y,CAFB_HungerEstimates!Y:Y,,0)</f>
        <v>0.13800000000000001</v>
      </c>
      <c r="I462">
        <f>_xlfn.XLOOKUP(Data[[#This Row],[F15_FI_POP]],CAFB_HungerEstimates!Z:Z,CAFB_HungerEstimates!Z:Z,,0)</f>
        <v>526.74599999999998</v>
      </c>
      <c r="J462">
        <f>_xlfn.XLOOKUP(Data[[#This Row],[F15_LB_NEED]],CAFB_HungerEstimates!AA:AA,CAFB_HungerEstimates!AA:AA,,0)</f>
        <v>110616.66</v>
      </c>
      <c r="K462">
        <f>_xlfn.XLOOKUP(Data[[#This Row],[F15_DISTRIB]],CAFB_HungerEstimates!AC:AC,CAFB_HungerEstimates!AC:AC,,0)</f>
        <v>20799.404751999999</v>
      </c>
      <c r="L462">
        <f>_xlfn.XLOOKUP(Data[[#This Row],[F15_LB_UNME]],CAFB_HungerEstimates!AB:AB,CAFB_HungerEstimates!AB:AB,,0)</f>
        <v>89817.255248000001</v>
      </c>
      <c r="M462" s="6">
        <f t="shared" si="30"/>
        <v>0.18803139375208036</v>
      </c>
      <c r="N462" s="8">
        <f t="shared" si="31"/>
        <v>170.51340731206312</v>
      </c>
      <c r="O462" s="2" t="str">
        <f>IFERROR(_xlfn.XLOOKUP(Data[[#This Row],[STATEFP10]],StateMap[Code],StateMap[State],,0),"UNK")</f>
        <v>MD</v>
      </c>
      <c r="P462" t="str">
        <f>IF(CalcsTable[[#This Row],[State (Label)]]="MD","Maryland",IF(CalcsTable[[#This Row],[State (Label)]]="DC","District of Columbia","Virginia"))</f>
        <v>Maryland</v>
      </c>
    </row>
    <row r="463" spans="1:16" x14ac:dyDescent="0.25">
      <c r="A463">
        <f>_xlfn.XLOOKUP(Data[[#This Row],[GEOID10]],CAFB_HungerEstimates!D:D,CAFB_HungerEstimates!D:D,,0)</f>
        <v>11001008702</v>
      </c>
      <c r="B463">
        <f>_xlfn.XLOOKUP(Data[[#This Row],[STATEFP10]],CAFB_HungerEstimates!A:A,CAFB_HungerEstimates!A:A,,0)</f>
        <v>11</v>
      </c>
      <c r="C463">
        <f>_xlfn.XLOOKUP(Data[[#This Row],[F14_FI_RATE]],CAFB_HungerEstimates!AJ:AJ,CAFB_HungerEstimates!AJ:AJ,,0)</f>
        <v>21.6</v>
      </c>
      <c r="D463">
        <f>_xlfn.XLOOKUP(Data[[#This Row],[F14_DISTRIB]],CAFB_HungerEstimates!AL:AL,CAFB_HungerEstimates!AL:AL,,0)</f>
        <v>46204.03</v>
      </c>
      <c r="E463">
        <f>_xlfn.XLOOKUP(Data[[#This Row],[F14_LB_UNME]],CAFB_HungerEstimates!AK:AK,CAFB_HungerEstimates!AK:AK,,0)</f>
        <v>39254.209388000003</v>
      </c>
      <c r="F463">
        <f t="shared" si="28"/>
        <v>85458.239388000002</v>
      </c>
      <c r="G463" s="6">
        <f t="shared" si="29"/>
        <v>0.54066208631122281</v>
      </c>
      <c r="H463">
        <f>_xlfn.XLOOKUP(Data[[#This Row],[F15_FI_RATE]],CAFB_HungerEstimates!Y:Y,CAFB_HungerEstimates!Y:Y,,0)</f>
        <v>0.22600000000000001</v>
      </c>
      <c r="I463">
        <f>_xlfn.XLOOKUP(Data[[#This Row],[F15_FI_POP]],CAFB_HungerEstimates!Z:Z,CAFB_HungerEstimates!Z:Z,,0)</f>
        <v>479.09242799999998</v>
      </c>
      <c r="J463">
        <f>_xlfn.XLOOKUP(Data[[#This Row],[F15_LB_NEED]],CAFB_HungerEstimates!AA:AA,CAFB_HungerEstimates!AA:AA,,0)</f>
        <v>100609.40988000001</v>
      </c>
      <c r="K463">
        <f>_xlfn.XLOOKUP(Data[[#This Row],[F15_DISTRIB]],CAFB_HungerEstimates!AC:AC,CAFB_HungerEstimates!AC:AC,,0)</f>
        <v>62905.015971000001</v>
      </c>
      <c r="L463">
        <f>_xlfn.XLOOKUP(Data[[#This Row],[F15_LB_UNME]],CAFB_HungerEstimates!AB:AB,CAFB_HungerEstimates!AB:AB,,0)</f>
        <v>37704.393908999999</v>
      </c>
      <c r="M463" s="6">
        <f t="shared" si="30"/>
        <v>0.62523988607058512</v>
      </c>
      <c r="N463" s="8">
        <f t="shared" si="31"/>
        <v>78.699623925177121</v>
      </c>
      <c r="O463" s="2" t="str">
        <f>IFERROR(_xlfn.XLOOKUP(Data[[#This Row],[STATEFP10]],StateMap[Code],StateMap[State],,0),"UNK")</f>
        <v>DC</v>
      </c>
      <c r="P463" t="str">
        <f>IF(CalcsTable[[#This Row],[State (Label)]]="MD","Maryland",IF(CalcsTable[[#This Row],[State (Label)]]="DC","District of Columbia","Virginia"))</f>
        <v>District of Columbia</v>
      </c>
    </row>
    <row r="464" spans="1:16" x14ac:dyDescent="0.25">
      <c r="A464">
        <f>_xlfn.XLOOKUP(Data[[#This Row],[GEOID10]],CAFB_HungerEstimates!D:D,CAFB_HungerEstimates!D:D,,0)</f>
        <v>51059482502</v>
      </c>
      <c r="B464">
        <f>_xlfn.XLOOKUP(Data[[#This Row],[STATEFP10]],CAFB_HungerEstimates!A:A,CAFB_HungerEstimates!A:A,,0)</f>
        <v>51</v>
      </c>
      <c r="C464">
        <f>_xlfn.XLOOKUP(Data[[#This Row],[F14_FI_RATE]],CAFB_HungerEstimates!AJ:AJ,CAFB_HungerEstimates!AJ:AJ,,0)</f>
        <v>2.1</v>
      </c>
      <c r="D464">
        <f>_xlfn.XLOOKUP(Data[[#This Row],[F14_DISTRIB]],CAFB_HungerEstimates!AL:AL,CAFB_HungerEstimates!AL:AL,,0)</f>
        <v>1966.68</v>
      </c>
      <c r="E464">
        <f>_xlfn.XLOOKUP(Data[[#This Row],[F14_LB_UNME]],CAFB_HungerEstimates!AK:AK,CAFB_HungerEstimates!AK:AK,,0)</f>
        <v>11730.776763</v>
      </c>
      <c r="F464">
        <f t="shared" si="28"/>
        <v>13697.456763</v>
      </c>
      <c r="G464" s="6">
        <f t="shared" si="29"/>
        <v>0.14357993852643197</v>
      </c>
      <c r="H464">
        <f>_xlfn.XLOOKUP(Data[[#This Row],[F15_FI_RATE]],CAFB_HungerEstimates!Y:Y,CAFB_HungerEstimates!Y:Y,,0)</f>
        <v>2.9000000000000001E-2</v>
      </c>
      <c r="I464">
        <f>_xlfn.XLOOKUP(Data[[#This Row],[F15_FI_POP]],CAFB_HungerEstimates!Z:Z,CAFB_HungerEstimates!Z:Z,,0)</f>
        <v>93.692214000000007</v>
      </c>
      <c r="J464">
        <f>_xlfn.XLOOKUP(Data[[#This Row],[F15_LB_NEED]],CAFB_HungerEstimates!AA:AA,CAFB_HungerEstimates!AA:AA,,0)</f>
        <v>19675.364939999999</v>
      </c>
      <c r="K464">
        <f>_xlfn.XLOOKUP(Data[[#This Row],[F15_DISTRIB]],CAFB_HungerEstimates!AC:AC,CAFB_HungerEstimates!AC:AC,,0)</f>
        <v>4411.8351949999997</v>
      </c>
      <c r="L464">
        <f>_xlfn.XLOOKUP(Data[[#This Row],[F15_LB_UNME]],CAFB_HungerEstimates!AB:AB,CAFB_HungerEstimates!AB:AB,,0)</f>
        <v>15263.529745</v>
      </c>
      <c r="M464" s="6">
        <f t="shared" si="30"/>
        <v>0.2242314289190511</v>
      </c>
      <c r="N464" s="8">
        <f t="shared" si="31"/>
        <v>162.91139992699925</v>
      </c>
      <c r="O464" s="2" t="str">
        <f>IFERROR(_xlfn.XLOOKUP(Data[[#This Row],[STATEFP10]],StateMap[Code],StateMap[State],,0),"UNK")</f>
        <v>VA</v>
      </c>
      <c r="P464" t="str">
        <f>IF(CalcsTable[[#This Row],[State (Label)]]="MD","Maryland",IF(CalcsTable[[#This Row],[State (Label)]]="DC","District of Columbia","Virginia"))</f>
        <v>Virginia</v>
      </c>
    </row>
    <row r="465" spans="1:16" x14ac:dyDescent="0.25">
      <c r="A465">
        <f>_xlfn.XLOOKUP(Data[[#This Row],[GEOID10]],CAFB_HungerEstimates!D:D,CAFB_HungerEstimates!D:D,,0)</f>
        <v>24033803402</v>
      </c>
      <c r="B465">
        <f>_xlfn.XLOOKUP(Data[[#This Row],[STATEFP10]],CAFB_HungerEstimates!A:A,CAFB_HungerEstimates!A:A,,0)</f>
        <v>24</v>
      </c>
      <c r="C465">
        <f>_xlfn.XLOOKUP(Data[[#This Row],[F14_FI_RATE]],CAFB_HungerEstimates!AJ:AJ,CAFB_HungerEstimates!AJ:AJ,,0)</f>
        <v>24.1</v>
      </c>
      <c r="D465">
        <f>_xlfn.XLOOKUP(Data[[#This Row],[F14_DISTRIB]],CAFB_HungerEstimates!AL:AL,CAFB_HungerEstimates!AL:AL,,0)</f>
        <v>94098.72</v>
      </c>
      <c r="E465">
        <f>_xlfn.XLOOKUP(Data[[#This Row],[F14_LB_UNME]],CAFB_HungerEstimates!AK:AK,CAFB_HungerEstimates!AK:AK,,0)</f>
        <v>130407.244677</v>
      </c>
      <c r="F465">
        <f t="shared" si="28"/>
        <v>224505.96467700001</v>
      </c>
      <c r="G465" s="6">
        <f t="shared" si="29"/>
        <v>0.41913683734586382</v>
      </c>
      <c r="H465">
        <f>_xlfn.XLOOKUP(Data[[#This Row],[F15_FI_RATE]],CAFB_HungerEstimates!Y:Y,CAFB_HungerEstimates!Y:Y,,0)</f>
        <v>0.253</v>
      </c>
      <c r="I465">
        <f>_xlfn.XLOOKUP(Data[[#This Row],[F15_FI_POP]],CAFB_HungerEstimates!Z:Z,CAFB_HungerEstimates!Z:Z,,0)</f>
        <v>1232.3630000000001</v>
      </c>
      <c r="J465">
        <f>_xlfn.XLOOKUP(Data[[#This Row],[F15_LB_NEED]],CAFB_HungerEstimates!AA:AA,CAFB_HungerEstimates!AA:AA,,0)</f>
        <v>258796.23</v>
      </c>
      <c r="K465">
        <f>_xlfn.XLOOKUP(Data[[#This Row],[F15_DISTRIB]],CAFB_HungerEstimates!AC:AC,CAFB_HungerEstimates!AC:AC,,0)</f>
        <v>119571.901002</v>
      </c>
      <c r="L465">
        <f>_xlfn.XLOOKUP(Data[[#This Row],[F15_LB_UNME]],CAFB_HungerEstimates!AB:AB,CAFB_HungerEstimates!AB:AB,,0)</f>
        <v>139224.32899800001</v>
      </c>
      <c r="M465" s="6">
        <f t="shared" si="30"/>
        <v>0.4620310775083547</v>
      </c>
      <c r="N465" s="8">
        <f t="shared" si="31"/>
        <v>112.9734737232455</v>
      </c>
      <c r="O465" s="2" t="str">
        <f>IFERROR(_xlfn.XLOOKUP(Data[[#This Row],[STATEFP10]],StateMap[Code],StateMap[State],,0),"UNK")</f>
        <v>MD</v>
      </c>
      <c r="P465" t="str">
        <f>IF(CalcsTable[[#This Row],[State (Label)]]="MD","Maryland",IF(CalcsTable[[#This Row],[State (Label)]]="DC","District of Columbia","Virginia"))</f>
        <v>Maryland</v>
      </c>
    </row>
    <row r="466" spans="1:16" x14ac:dyDescent="0.25">
      <c r="A466">
        <f>_xlfn.XLOOKUP(Data[[#This Row],[GEOID10]],CAFB_HungerEstimates!D:D,CAFB_HungerEstimates!D:D,,0)</f>
        <v>11001004400</v>
      </c>
      <c r="B466">
        <f>_xlfn.XLOOKUP(Data[[#This Row],[STATEFP10]],CAFB_HungerEstimates!A:A,CAFB_HungerEstimates!A:A,,0)</f>
        <v>11</v>
      </c>
      <c r="C466">
        <f>_xlfn.XLOOKUP(Data[[#This Row],[F14_FI_RATE]],CAFB_HungerEstimates!AJ:AJ,CAFB_HungerEstimates!AJ:AJ,,0)</f>
        <v>8.1</v>
      </c>
      <c r="D466">
        <f>_xlfn.XLOOKUP(Data[[#This Row],[F14_DISTRIB]],CAFB_HungerEstimates!AL:AL,CAFB_HungerEstimates!AL:AL,,0)</f>
        <v>55104.83</v>
      </c>
      <c r="E466">
        <f>_xlfn.XLOOKUP(Data[[#This Row],[F14_LB_UNME]],CAFB_HungerEstimates!AK:AK,CAFB_HungerEstimates!AK:AK,,0)</f>
        <v>35507.442904000003</v>
      </c>
      <c r="F466">
        <f t="shared" si="28"/>
        <v>90612.272904000012</v>
      </c>
      <c r="G466" s="6">
        <f t="shared" si="29"/>
        <v>0.6081387016787595</v>
      </c>
      <c r="H466">
        <f>_xlfn.XLOOKUP(Data[[#This Row],[F15_FI_RATE]],CAFB_HungerEstimates!Y:Y,CAFB_HungerEstimates!Y:Y,,0)</f>
        <v>8.1000000000000003E-2</v>
      </c>
      <c r="I466">
        <f>_xlfn.XLOOKUP(Data[[#This Row],[F15_FI_POP]],CAFB_HungerEstimates!Z:Z,CAFB_HungerEstimates!Z:Z,,0)</f>
        <v>444.73082399999998</v>
      </c>
      <c r="J466">
        <f>_xlfn.XLOOKUP(Data[[#This Row],[F15_LB_NEED]],CAFB_HungerEstimates!AA:AA,CAFB_HungerEstimates!AA:AA,,0)</f>
        <v>93393.473039999997</v>
      </c>
      <c r="K466">
        <f>_xlfn.XLOOKUP(Data[[#This Row],[F15_DISTRIB]],CAFB_HungerEstimates!AC:AC,CAFB_HungerEstimates!AC:AC,,0)</f>
        <v>40969.914886999999</v>
      </c>
      <c r="L466">
        <f>_xlfn.XLOOKUP(Data[[#This Row],[F15_LB_UNME]],CAFB_HungerEstimates!AB:AB,CAFB_HungerEstimates!AB:AB,,0)</f>
        <v>52423.558152999998</v>
      </c>
      <c r="M466" s="6">
        <f t="shared" si="30"/>
        <v>0.43868070812028559</v>
      </c>
      <c r="N466" s="8">
        <f t="shared" si="31"/>
        <v>117.87705129474003</v>
      </c>
      <c r="O466" s="2" t="str">
        <f>IFERROR(_xlfn.XLOOKUP(Data[[#This Row],[STATEFP10]],StateMap[Code],StateMap[State],,0),"UNK")</f>
        <v>DC</v>
      </c>
      <c r="P466" t="str">
        <f>IF(CalcsTable[[#This Row],[State (Label)]]="MD","Maryland",IF(CalcsTable[[#This Row],[State (Label)]]="DC","District of Columbia","Virginia"))</f>
        <v>District of Columbia</v>
      </c>
    </row>
    <row r="467" spans="1:16" x14ac:dyDescent="0.25">
      <c r="A467">
        <f>_xlfn.XLOOKUP(Data[[#This Row],[GEOID10]],CAFB_HungerEstimates!D:D,CAFB_HungerEstimates!D:D,,0)</f>
        <v>11001004300</v>
      </c>
      <c r="B467">
        <f>_xlfn.XLOOKUP(Data[[#This Row],[STATEFP10]],CAFB_HungerEstimates!A:A,CAFB_HungerEstimates!A:A,,0)</f>
        <v>11</v>
      </c>
      <c r="C467">
        <f>_xlfn.XLOOKUP(Data[[#This Row],[F14_FI_RATE]],CAFB_HungerEstimates!AJ:AJ,CAFB_HungerEstimates!AJ:AJ,,0)</f>
        <v>9.1</v>
      </c>
      <c r="D467">
        <f>_xlfn.XLOOKUP(Data[[#This Row],[F14_DISTRIB]],CAFB_HungerEstimates!AL:AL,CAFB_HungerEstimates!AL:AL,,0)</f>
        <v>31924.77</v>
      </c>
      <c r="E467">
        <f>_xlfn.XLOOKUP(Data[[#This Row],[F14_LB_UNME]],CAFB_HungerEstimates!AK:AK,CAFB_HungerEstimates!AK:AK,,0)</f>
        <v>24487.946968</v>
      </c>
      <c r="F467">
        <f t="shared" si="28"/>
        <v>56412.716968000001</v>
      </c>
      <c r="G467" s="6">
        <f t="shared" si="29"/>
        <v>0.56591441993671854</v>
      </c>
      <c r="H467">
        <f>_xlfn.XLOOKUP(Data[[#This Row],[F15_FI_RATE]],CAFB_HungerEstimates!Y:Y,CAFB_HungerEstimates!Y:Y,,0)</f>
        <v>0.112</v>
      </c>
      <c r="I467">
        <f>_xlfn.XLOOKUP(Data[[#This Row],[F15_FI_POP]],CAFB_HungerEstimates!Z:Z,CAFB_HungerEstimates!Z:Z,,0)</f>
        <v>368.14400000000001</v>
      </c>
      <c r="J467">
        <f>_xlfn.XLOOKUP(Data[[#This Row],[F15_LB_NEED]],CAFB_HungerEstimates!AA:AA,CAFB_HungerEstimates!AA:AA,,0)</f>
        <v>77310.240000000005</v>
      </c>
      <c r="K467">
        <f>_xlfn.XLOOKUP(Data[[#This Row],[F15_DISTRIB]],CAFB_HungerEstimates!AC:AC,CAFB_HungerEstimates!AC:AC,,0)</f>
        <v>30426.454097999998</v>
      </c>
      <c r="L467">
        <f>_xlfn.XLOOKUP(Data[[#This Row],[F15_LB_UNME]],CAFB_HungerEstimates!AB:AB,CAFB_HungerEstimates!AB:AB,,0)</f>
        <v>46883.785902000003</v>
      </c>
      <c r="M467" s="6">
        <f t="shared" si="30"/>
        <v>0.3935630531996796</v>
      </c>
      <c r="N467" s="8">
        <f t="shared" si="31"/>
        <v>127.35175882806729</v>
      </c>
      <c r="O467" s="2" t="str">
        <f>IFERROR(_xlfn.XLOOKUP(Data[[#This Row],[STATEFP10]],StateMap[Code],StateMap[State],,0),"UNK")</f>
        <v>DC</v>
      </c>
      <c r="P467" t="str">
        <f>IF(CalcsTable[[#This Row],[State (Label)]]="MD","Maryland",IF(CalcsTable[[#This Row],[State (Label)]]="DC","District of Columbia","Virginia"))</f>
        <v>District of Columbia</v>
      </c>
    </row>
    <row r="468" spans="1:16" x14ac:dyDescent="0.25">
      <c r="A468">
        <f>_xlfn.XLOOKUP(Data[[#This Row],[GEOID10]],CAFB_HungerEstimates!D:D,CAFB_HungerEstimates!D:D,,0)</f>
        <v>51059490103</v>
      </c>
      <c r="B468">
        <f>_xlfn.XLOOKUP(Data[[#This Row],[STATEFP10]],CAFB_HungerEstimates!A:A,CAFB_HungerEstimates!A:A,,0)</f>
        <v>51</v>
      </c>
      <c r="C468">
        <f>_xlfn.XLOOKUP(Data[[#This Row],[F14_FI_RATE]],CAFB_HungerEstimates!AJ:AJ,CAFB_HungerEstimates!AJ:AJ,,0)</f>
        <v>3.4</v>
      </c>
      <c r="D468">
        <f>_xlfn.XLOOKUP(Data[[#This Row],[F14_DISTRIB]],CAFB_HungerEstimates!AL:AL,CAFB_HungerEstimates!AL:AL,,0)</f>
        <v>3667.17</v>
      </c>
      <c r="E468">
        <f>_xlfn.XLOOKUP(Data[[#This Row],[F14_LB_UNME]],CAFB_HungerEstimates!AK:AK,CAFB_HungerEstimates!AK:AK,,0)</f>
        <v>38258.909044</v>
      </c>
      <c r="F468">
        <f t="shared" si="28"/>
        <v>41926.079043999998</v>
      </c>
      <c r="G468" s="6">
        <f t="shared" si="29"/>
        <v>8.7467516248095359E-2</v>
      </c>
      <c r="H468">
        <f>_xlfn.XLOOKUP(Data[[#This Row],[F15_FI_RATE]],CAFB_HungerEstimates!Y:Y,CAFB_HungerEstimates!Y:Y,,0)</f>
        <v>3.5999999999999997E-2</v>
      </c>
      <c r="I468">
        <f>_xlfn.XLOOKUP(Data[[#This Row],[F15_FI_POP]],CAFB_HungerEstimates!Z:Z,CAFB_HungerEstimates!Z:Z,,0)</f>
        <v>206.66646</v>
      </c>
      <c r="J468">
        <f>_xlfn.XLOOKUP(Data[[#This Row],[F15_LB_NEED]],CAFB_HungerEstimates!AA:AA,CAFB_HungerEstimates!AA:AA,,0)</f>
        <v>43399.956599999998</v>
      </c>
      <c r="K468">
        <f>_xlfn.XLOOKUP(Data[[#This Row],[F15_DISTRIB]],CAFB_HungerEstimates!AC:AC,CAFB_HungerEstimates!AC:AC,,0)</f>
        <v>6490.7491749999999</v>
      </c>
      <c r="L468">
        <f>_xlfn.XLOOKUP(Data[[#This Row],[F15_LB_UNME]],CAFB_HungerEstimates!AB:AB,CAFB_HungerEstimates!AB:AB,,0)</f>
        <v>36909.207425000001</v>
      </c>
      <c r="M468" s="6">
        <f t="shared" si="30"/>
        <v>0.14955658216026879</v>
      </c>
      <c r="N468" s="8">
        <f t="shared" si="31"/>
        <v>178.59311774634355</v>
      </c>
      <c r="O468" s="2" t="str">
        <f>IFERROR(_xlfn.XLOOKUP(Data[[#This Row],[STATEFP10]],StateMap[Code],StateMap[State],,0),"UNK")</f>
        <v>VA</v>
      </c>
      <c r="P468" t="str">
        <f>IF(CalcsTable[[#This Row],[State (Label)]]="MD","Maryland",IF(CalcsTable[[#This Row],[State (Label)]]="DC","District of Columbia","Virginia"))</f>
        <v>Virginia</v>
      </c>
    </row>
    <row r="469" spans="1:16" x14ac:dyDescent="0.25">
      <c r="A469">
        <f>_xlfn.XLOOKUP(Data[[#This Row],[GEOID10]],CAFB_HungerEstimates!D:D,CAFB_HungerEstimates!D:D,,0)</f>
        <v>11001000802</v>
      </c>
      <c r="B469">
        <f>_xlfn.XLOOKUP(Data[[#This Row],[STATEFP10]],CAFB_HungerEstimates!A:A,CAFB_HungerEstimates!A:A,,0)</f>
        <v>11</v>
      </c>
      <c r="C469">
        <f>_xlfn.XLOOKUP(Data[[#This Row],[F14_FI_RATE]],CAFB_HungerEstimates!AJ:AJ,CAFB_HungerEstimates!AJ:AJ,,0)</f>
        <v>2.2999999999999998</v>
      </c>
      <c r="D469">
        <f>_xlfn.XLOOKUP(Data[[#This Row],[F14_DISTRIB]],CAFB_HungerEstimates!AL:AL,CAFB_HungerEstimates!AL:AL,,0)</f>
        <v>3939.44</v>
      </c>
      <c r="E469">
        <f>_xlfn.XLOOKUP(Data[[#This Row],[F14_LB_UNME]],CAFB_HungerEstimates!AK:AK,CAFB_HungerEstimates!AK:AK,,0)</f>
        <v>8386.7247910000006</v>
      </c>
      <c r="F469">
        <f t="shared" si="28"/>
        <v>12326.164791000001</v>
      </c>
      <c r="G469" s="6">
        <f t="shared" si="29"/>
        <v>0.31959981606577237</v>
      </c>
      <c r="H469">
        <f>_xlfn.XLOOKUP(Data[[#This Row],[F15_FI_RATE]],CAFB_HungerEstimates!Y:Y,CAFB_HungerEstimates!Y:Y,,0)</f>
        <v>3.4000000000000002E-2</v>
      </c>
      <c r="I469">
        <f>_xlfn.XLOOKUP(Data[[#This Row],[F15_FI_POP]],CAFB_HungerEstimates!Z:Z,CAFB_HungerEstimates!Z:Z,,0)</f>
        <v>90.292202000000003</v>
      </c>
      <c r="J469">
        <f>_xlfn.XLOOKUP(Data[[#This Row],[F15_LB_NEED]],CAFB_HungerEstimates!AA:AA,CAFB_HungerEstimates!AA:AA,,0)</f>
        <v>18961.362420000001</v>
      </c>
      <c r="K469">
        <f>_xlfn.XLOOKUP(Data[[#This Row],[F15_DISTRIB]],CAFB_HungerEstimates!AC:AC,CAFB_HungerEstimates!AC:AC,,0)</f>
        <v>7401.8652650000004</v>
      </c>
      <c r="L469">
        <f>_xlfn.XLOOKUP(Data[[#This Row],[F15_LB_UNME]],CAFB_HungerEstimates!AB:AB,CAFB_HungerEstimates!AB:AB,,0)</f>
        <v>11559.497154999999</v>
      </c>
      <c r="M469" s="6">
        <f t="shared" si="30"/>
        <v>0.3903656868660812</v>
      </c>
      <c r="N469" s="8">
        <f t="shared" si="31"/>
        <v>128.02320575812294</v>
      </c>
      <c r="O469" s="2" t="str">
        <f>IFERROR(_xlfn.XLOOKUP(Data[[#This Row],[STATEFP10]],StateMap[Code],StateMap[State],,0),"UNK")</f>
        <v>DC</v>
      </c>
      <c r="P469" t="str">
        <f>IF(CalcsTable[[#This Row],[State (Label)]]="MD","Maryland",IF(CalcsTable[[#This Row],[State (Label)]]="DC","District of Columbia","Virginia"))</f>
        <v>District of Columbia</v>
      </c>
    </row>
    <row r="470" spans="1:16" x14ac:dyDescent="0.25">
      <c r="A470">
        <f>_xlfn.XLOOKUP(Data[[#This Row],[GEOID10]],CAFB_HungerEstimates!D:D,CAFB_HungerEstimates!D:D,,0)</f>
        <v>51059460501</v>
      </c>
      <c r="B470">
        <f>_xlfn.XLOOKUP(Data[[#This Row],[STATEFP10]],CAFB_HungerEstimates!A:A,CAFB_HungerEstimates!A:A,,0)</f>
        <v>51</v>
      </c>
      <c r="C470">
        <f>_xlfn.XLOOKUP(Data[[#This Row],[F14_FI_RATE]],CAFB_HungerEstimates!AJ:AJ,CAFB_HungerEstimates!AJ:AJ,,0)</f>
        <v>5.5</v>
      </c>
      <c r="D470">
        <f>_xlfn.XLOOKUP(Data[[#This Row],[F14_DISTRIB]],CAFB_HungerEstimates!AL:AL,CAFB_HungerEstimates!AL:AL,,0)</f>
        <v>6593.51</v>
      </c>
      <c r="E470">
        <f>_xlfn.XLOOKUP(Data[[#This Row],[F14_LB_UNME]],CAFB_HungerEstimates!AK:AK,CAFB_HungerEstimates!AK:AK,,0)</f>
        <v>25157.442658</v>
      </c>
      <c r="F470">
        <f t="shared" si="28"/>
        <v>31750.952658000002</v>
      </c>
      <c r="G470" s="6">
        <f t="shared" si="29"/>
        <v>0.20766337536454021</v>
      </c>
      <c r="H470">
        <f>_xlfn.XLOOKUP(Data[[#This Row],[F15_FI_RATE]],CAFB_HungerEstimates!Y:Y,CAFB_HungerEstimates!Y:Y,,0)</f>
        <v>3.5999999999999997E-2</v>
      </c>
      <c r="I470">
        <f>_xlfn.XLOOKUP(Data[[#This Row],[F15_FI_POP]],CAFB_HungerEstimates!Z:Z,CAFB_HungerEstimates!Z:Z,,0)</f>
        <v>99.080820000000003</v>
      </c>
      <c r="J470">
        <f>_xlfn.XLOOKUP(Data[[#This Row],[F15_LB_NEED]],CAFB_HungerEstimates!AA:AA,CAFB_HungerEstimates!AA:AA,,0)</f>
        <v>20806.9722</v>
      </c>
      <c r="K470">
        <f>_xlfn.XLOOKUP(Data[[#This Row],[F15_DISTRIB]],CAFB_HungerEstimates!AC:AC,CAFB_HungerEstimates!AC:AC,,0)</f>
        <v>8941.5791009999994</v>
      </c>
      <c r="L470">
        <f>_xlfn.XLOOKUP(Data[[#This Row],[F15_LB_UNME]],CAFB_HungerEstimates!AB:AB,CAFB_HungerEstimates!AB:AB,,0)</f>
        <v>11865.393099000001</v>
      </c>
      <c r="M470" s="6">
        <f t="shared" si="30"/>
        <v>0.42973956109769779</v>
      </c>
      <c r="N470" s="8">
        <f t="shared" si="31"/>
        <v>119.75469216948346</v>
      </c>
      <c r="O470" s="2" t="str">
        <f>IFERROR(_xlfn.XLOOKUP(Data[[#This Row],[STATEFP10]],StateMap[Code],StateMap[State],,0),"UNK")</f>
        <v>VA</v>
      </c>
      <c r="P470" t="str">
        <f>IF(CalcsTable[[#This Row],[State (Label)]]="MD","Maryland",IF(CalcsTable[[#This Row],[State (Label)]]="DC","District of Columbia","Virginia"))</f>
        <v>Virginia</v>
      </c>
    </row>
    <row r="471" spans="1:16" x14ac:dyDescent="0.25">
      <c r="A471">
        <f>_xlfn.XLOOKUP(Data[[#This Row],[GEOID10]],CAFB_HungerEstimates!D:D,CAFB_HungerEstimates!D:D,,0)</f>
        <v>11001004201</v>
      </c>
      <c r="B471">
        <f>_xlfn.XLOOKUP(Data[[#This Row],[STATEFP10]],CAFB_HungerEstimates!A:A,CAFB_HungerEstimates!A:A,,0)</f>
        <v>11</v>
      </c>
      <c r="C471">
        <f>_xlfn.XLOOKUP(Data[[#This Row],[F14_FI_RATE]],CAFB_HungerEstimates!AJ:AJ,CAFB_HungerEstimates!AJ:AJ,,0)</f>
        <v>5.5</v>
      </c>
      <c r="D471">
        <f>_xlfn.XLOOKUP(Data[[#This Row],[F14_DISTRIB]],CAFB_HungerEstimates!AL:AL,CAFB_HungerEstimates!AL:AL,,0)</f>
        <v>22724.22</v>
      </c>
      <c r="E471">
        <f>_xlfn.XLOOKUP(Data[[#This Row],[F14_LB_UNME]],CAFB_HungerEstimates!AK:AK,CAFB_HungerEstimates!AK:AK,,0)</f>
        <v>18382.233666</v>
      </c>
      <c r="F471">
        <f t="shared" si="28"/>
        <v>41106.453666000001</v>
      </c>
      <c r="G471" s="6">
        <f t="shared" si="29"/>
        <v>0.55281392514761429</v>
      </c>
      <c r="H471">
        <f>_xlfn.XLOOKUP(Data[[#This Row],[F15_FI_RATE]],CAFB_HungerEstimates!Y:Y,CAFB_HungerEstimates!Y:Y,,0)</f>
        <v>6.4000000000000001E-2</v>
      </c>
      <c r="I471">
        <f>_xlfn.XLOOKUP(Data[[#This Row],[F15_FI_POP]],CAFB_HungerEstimates!Z:Z,CAFB_HungerEstimates!Z:Z,,0)</f>
        <v>238.73702399999999</v>
      </c>
      <c r="J471">
        <f>_xlfn.XLOOKUP(Data[[#This Row],[F15_LB_NEED]],CAFB_HungerEstimates!AA:AA,CAFB_HungerEstimates!AA:AA,,0)</f>
        <v>50134.77504</v>
      </c>
      <c r="K471">
        <f>_xlfn.XLOOKUP(Data[[#This Row],[F15_DISTRIB]],CAFB_HungerEstimates!AC:AC,CAFB_HungerEstimates!AC:AC,,0)</f>
        <v>17730.15121</v>
      </c>
      <c r="L471">
        <f>_xlfn.XLOOKUP(Data[[#This Row],[F15_LB_UNME]],CAFB_HungerEstimates!AB:AB,CAFB_HungerEstimates!AB:AB,,0)</f>
        <v>32404.62383</v>
      </c>
      <c r="M471" s="6">
        <f t="shared" si="30"/>
        <v>0.35364976098634149</v>
      </c>
      <c r="N471" s="8">
        <f t="shared" si="31"/>
        <v>135.73355019286828</v>
      </c>
      <c r="O471" s="2" t="str">
        <f>IFERROR(_xlfn.XLOOKUP(Data[[#This Row],[STATEFP10]],StateMap[Code],StateMap[State],,0),"UNK")</f>
        <v>DC</v>
      </c>
      <c r="P471" t="str">
        <f>IF(CalcsTable[[#This Row],[State (Label)]]="MD","Maryland",IF(CalcsTable[[#This Row],[State (Label)]]="DC","District of Columbia","Virginia"))</f>
        <v>District of Columbia</v>
      </c>
    </row>
    <row r="472" spans="1:16" x14ac:dyDescent="0.25">
      <c r="A472">
        <f>_xlfn.XLOOKUP(Data[[#This Row],[GEOID10]],CAFB_HungerEstimates!D:D,CAFB_HungerEstimates!D:D,,0)</f>
        <v>11001000100</v>
      </c>
      <c r="B472">
        <f>_xlfn.XLOOKUP(Data[[#This Row],[STATEFP10]],CAFB_HungerEstimates!A:A,CAFB_HungerEstimates!A:A,,0)</f>
        <v>11</v>
      </c>
      <c r="C472">
        <f>_xlfn.XLOOKUP(Data[[#This Row],[F14_FI_RATE]],CAFB_HungerEstimates!AJ:AJ,CAFB_HungerEstimates!AJ:AJ,,0)</f>
        <v>1.6</v>
      </c>
      <c r="D472">
        <f>_xlfn.XLOOKUP(Data[[#This Row],[F14_DISTRIB]],CAFB_HungerEstimates!AL:AL,CAFB_HungerEstimates!AL:AL,,0)</f>
        <v>8618.08</v>
      </c>
      <c r="E472">
        <f>_xlfn.XLOOKUP(Data[[#This Row],[F14_LB_UNME]],CAFB_HungerEstimates!AK:AK,CAFB_HungerEstimates!AK:AK,,0)</f>
        <v>8316.3218730000008</v>
      </c>
      <c r="F472">
        <f t="shared" si="28"/>
        <v>16934.401873000003</v>
      </c>
      <c r="G472" s="6">
        <f t="shared" si="29"/>
        <v>0.50890961869403595</v>
      </c>
      <c r="H472">
        <f>_xlfn.XLOOKUP(Data[[#This Row],[F15_FI_RATE]],CAFB_HungerEstimates!Y:Y,CAFB_HungerEstimates!Y:Y,,0)</f>
        <v>3.2000000000000001E-2</v>
      </c>
      <c r="I472">
        <f>_xlfn.XLOOKUP(Data[[#This Row],[F15_FI_POP]],CAFB_HungerEstimates!Z:Z,CAFB_HungerEstimates!Z:Z,,0)</f>
        <v>159.96799999999999</v>
      </c>
      <c r="J472">
        <f>_xlfn.XLOOKUP(Data[[#This Row],[F15_LB_NEED]],CAFB_HungerEstimates!AA:AA,CAFB_HungerEstimates!AA:AA,,0)</f>
        <v>33593.279999999999</v>
      </c>
      <c r="K472">
        <f>_xlfn.XLOOKUP(Data[[#This Row],[F15_DISTRIB]],CAFB_HungerEstimates!AC:AC,CAFB_HungerEstimates!AC:AC,,0)</f>
        <v>11491.472228000001</v>
      </c>
      <c r="L472">
        <f>_xlfn.XLOOKUP(Data[[#This Row],[F15_LB_UNME]],CAFB_HungerEstimates!AB:AB,CAFB_HungerEstimates!AB:AB,,0)</f>
        <v>22101.807772</v>
      </c>
      <c r="M472" s="6">
        <f t="shared" si="30"/>
        <v>0.34207651732727501</v>
      </c>
      <c r="N472" s="8">
        <f t="shared" si="31"/>
        <v>138.16393136127226</v>
      </c>
      <c r="O472" s="2" t="str">
        <f>IFERROR(_xlfn.XLOOKUP(Data[[#This Row],[STATEFP10]],StateMap[Code],StateMap[State],,0),"UNK")</f>
        <v>DC</v>
      </c>
      <c r="P472" t="str">
        <f>IF(CalcsTable[[#This Row],[State (Label)]]="MD","Maryland",IF(CalcsTable[[#This Row],[State (Label)]]="DC","District of Columbia","Virginia"))</f>
        <v>District of Columbia</v>
      </c>
    </row>
    <row r="473" spans="1:16" x14ac:dyDescent="0.25">
      <c r="A473">
        <f>_xlfn.XLOOKUP(Data[[#This Row],[GEOID10]],CAFB_HungerEstimates!D:D,CAFB_HungerEstimates!D:D,,0)</f>
        <v>11001008701</v>
      </c>
      <c r="B473">
        <f>_xlfn.XLOOKUP(Data[[#This Row],[STATEFP10]],CAFB_HungerEstimates!A:A,CAFB_HungerEstimates!A:A,,0)</f>
        <v>11</v>
      </c>
      <c r="C473">
        <f>_xlfn.XLOOKUP(Data[[#This Row],[F14_FI_RATE]],CAFB_HungerEstimates!AJ:AJ,CAFB_HungerEstimates!AJ:AJ,,0)</f>
        <v>18.3</v>
      </c>
      <c r="D473">
        <f>_xlfn.XLOOKUP(Data[[#This Row],[F14_DISTRIB]],CAFB_HungerEstimates!AL:AL,CAFB_HungerEstimates!AL:AL,,0)</f>
        <v>45190.9</v>
      </c>
      <c r="E473">
        <f>_xlfn.XLOOKUP(Data[[#This Row],[F14_LB_UNME]],CAFB_HungerEstimates!AK:AK,CAFB_HungerEstimates!AK:AK,,0)</f>
        <v>36472.851728000001</v>
      </c>
      <c r="F473">
        <f t="shared" si="28"/>
        <v>81663.751728000003</v>
      </c>
      <c r="G473" s="6">
        <f t="shared" si="29"/>
        <v>0.55337771096433008</v>
      </c>
      <c r="H473">
        <f>_xlfn.XLOOKUP(Data[[#This Row],[F15_FI_RATE]],CAFB_HungerEstimates!Y:Y,CAFB_HungerEstimates!Y:Y,,0)</f>
        <v>0.17599999999999999</v>
      </c>
      <c r="I473">
        <f>_xlfn.XLOOKUP(Data[[#This Row],[F15_FI_POP]],CAFB_HungerEstimates!Z:Z,CAFB_HungerEstimates!Z:Z,,0)</f>
        <v>410.608</v>
      </c>
      <c r="J473">
        <f>_xlfn.XLOOKUP(Data[[#This Row],[F15_LB_NEED]],CAFB_HungerEstimates!AA:AA,CAFB_HungerEstimates!AA:AA,,0)</f>
        <v>86227.68</v>
      </c>
      <c r="K473">
        <f>_xlfn.XLOOKUP(Data[[#This Row],[F15_DISTRIB]],CAFB_HungerEstimates!AC:AC,CAFB_HungerEstimates!AC:AC,,0)</f>
        <v>49838.648674999997</v>
      </c>
      <c r="L473">
        <f>_xlfn.XLOOKUP(Data[[#This Row],[F15_LB_UNME]],CAFB_HungerEstimates!AB:AB,CAFB_HungerEstimates!AB:AB,,0)</f>
        <v>36389.031325000004</v>
      </c>
      <c r="M473" s="6">
        <f t="shared" si="30"/>
        <v>0.57798897842316987</v>
      </c>
      <c r="N473" s="8">
        <f t="shared" si="31"/>
        <v>88.622314531134322</v>
      </c>
      <c r="O473" s="2" t="str">
        <f>IFERROR(_xlfn.XLOOKUP(Data[[#This Row],[STATEFP10]],StateMap[Code],StateMap[State],,0),"UNK")</f>
        <v>DC</v>
      </c>
      <c r="P473" t="str">
        <f>IF(CalcsTable[[#This Row],[State (Label)]]="MD","Maryland",IF(CalcsTable[[#This Row],[State (Label)]]="DC","District of Columbia","Virginia"))</f>
        <v>District of Columbia</v>
      </c>
    </row>
    <row r="474" spans="1:16" x14ac:dyDescent="0.25">
      <c r="A474">
        <f>_xlfn.XLOOKUP(Data[[#This Row],[GEOID10]],CAFB_HungerEstimates!D:D,CAFB_HungerEstimates!D:D,,0)</f>
        <v>51059461100</v>
      </c>
      <c r="B474">
        <f>_xlfn.XLOOKUP(Data[[#This Row],[STATEFP10]],CAFB_HungerEstimates!A:A,CAFB_HungerEstimates!A:A,,0)</f>
        <v>51</v>
      </c>
      <c r="C474">
        <f>_xlfn.XLOOKUP(Data[[#This Row],[F14_FI_RATE]],CAFB_HungerEstimates!AJ:AJ,CAFB_HungerEstimates!AJ:AJ,,0)</f>
        <v>3.1</v>
      </c>
      <c r="D474">
        <f>_xlfn.XLOOKUP(Data[[#This Row],[F14_DISTRIB]],CAFB_HungerEstimates!AL:AL,CAFB_HungerEstimates!AL:AL,,0)</f>
        <v>7968.1</v>
      </c>
      <c r="E474">
        <f>_xlfn.XLOOKUP(Data[[#This Row],[F14_LB_UNME]],CAFB_HungerEstimates!AK:AK,CAFB_HungerEstimates!AK:AK,,0)</f>
        <v>40824.348485000002</v>
      </c>
      <c r="F474">
        <f t="shared" si="28"/>
        <v>48792.448485000001</v>
      </c>
      <c r="G474" s="6">
        <f t="shared" si="29"/>
        <v>0.16330600835597728</v>
      </c>
      <c r="H474">
        <f>_xlfn.XLOOKUP(Data[[#This Row],[F15_FI_RATE]],CAFB_HungerEstimates!Y:Y,CAFB_HungerEstimates!Y:Y,,0)</f>
        <v>2.1000000000000001E-2</v>
      </c>
      <c r="I474">
        <f>_xlfn.XLOOKUP(Data[[#This Row],[F15_FI_POP]],CAFB_HungerEstimates!Z:Z,CAFB_HungerEstimates!Z:Z,,0)</f>
        <v>166.761</v>
      </c>
      <c r="J474">
        <f>_xlfn.XLOOKUP(Data[[#This Row],[F15_LB_NEED]],CAFB_HungerEstimates!AA:AA,CAFB_HungerEstimates!AA:AA,,0)</f>
        <v>35019.81</v>
      </c>
      <c r="K474">
        <f>_xlfn.XLOOKUP(Data[[#This Row],[F15_DISTRIB]],CAFB_HungerEstimates!AC:AC,CAFB_HungerEstimates!AC:AC,,0)</f>
        <v>13849.748949999999</v>
      </c>
      <c r="L474">
        <f>_xlfn.XLOOKUP(Data[[#This Row],[F15_LB_UNME]],CAFB_HungerEstimates!AB:AB,CAFB_HungerEstimates!AB:AB,,0)</f>
        <v>21170.06105</v>
      </c>
      <c r="M474" s="6">
        <f t="shared" si="30"/>
        <v>0.39548326932670397</v>
      </c>
      <c r="N474" s="8">
        <f t="shared" si="31"/>
        <v>126.94851344139218</v>
      </c>
      <c r="O474" s="2" t="str">
        <f>IFERROR(_xlfn.XLOOKUP(Data[[#This Row],[STATEFP10]],StateMap[Code],StateMap[State],,0),"UNK")</f>
        <v>VA</v>
      </c>
      <c r="P474" t="str">
        <f>IF(CalcsTable[[#This Row],[State (Label)]]="MD","Maryland",IF(CalcsTable[[#This Row],[State (Label)]]="DC","District of Columbia","Virginia"))</f>
        <v>Virginia</v>
      </c>
    </row>
    <row r="475" spans="1:16" x14ac:dyDescent="0.25">
      <c r="A475">
        <f>_xlfn.XLOOKUP(Data[[#This Row],[GEOID10]],CAFB_HungerEstimates!D:D,CAFB_HungerEstimates!D:D,,0)</f>
        <v>11001009601</v>
      </c>
      <c r="B475">
        <f>_xlfn.XLOOKUP(Data[[#This Row],[STATEFP10]],CAFB_HungerEstimates!A:A,CAFB_HungerEstimates!A:A,,0)</f>
        <v>11</v>
      </c>
      <c r="C475">
        <f>_xlfn.XLOOKUP(Data[[#This Row],[F14_FI_RATE]],CAFB_HungerEstimates!AJ:AJ,CAFB_HungerEstimates!AJ:AJ,,0)</f>
        <v>35.1</v>
      </c>
      <c r="D475">
        <f>_xlfn.XLOOKUP(Data[[#This Row],[F14_DISTRIB]],CAFB_HungerEstimates!AL:AL,CAFB_HungerEstimates!AL:AL,,0)</f>
        <v>135306.45000000001</v>
      </c>
      <c r="E475">
        <f>_xlfn.XLOOKUP(Data[[#This Row],[F14_LB_UNME]],CAFB_HungerEstimates!AK:AK,CAFB_HungerEstimates!AK:AK,,0)</f>
        <v>64816.198845999999</v>
      </c>
      <c r="F475">
        <f t="shared" si="28"/>
        <v>200122.64884600003</v>
      </c>
      <c r="G475" s="6">
        <f t="shared" si="29"/>
        <v>0.67611762476780979</v>
      </c>
      <c r="H475">
        <f>_xlfn.XLOOKUP(Data[[#This Row],[F15_FI_RATE]],CAFB_HungerEstimates!Y:Y,CAFB_HungerEstimates!Y:Y,,0)</f>
        <v>0.36</v>
      </c>
      <c r="I475">
        <f>_xlfn.XLOOKUP(Data[[#This Row],[F15_FI_POP]],CAFB_HungerEstimates!Z:Z,CAFB_HungerEstimates!Z:Z,,0)</f>
        <v>908.46756000000005</v>
      </c>
      <c r="J475">
        <f>_xlfn.XLOOKUP(Data[[#This Row],[F15_LB_NEED]],CAFB_HungerEstimates!AA:AA,CAFB_HungerEstimates!AA:AA,,0)</f>
        <v>190778.1876</v>
      </c>
      <c r="K475">
        <f>_xlfn.XLOOKUP(Data[[#This Row],[F15_DISTRIB]],CAFB_HungerEstimates!AC:AC,CAFB_HungerEstimates!AC:AC,,0)</f>
        <v>108270.56774899999</v>
      </c>
      <c r="L475">
        <f>_xlfn.XLOOKUP(Data[[#This Row],[F15_LB_UNME]],CAFB_HungerEstimates!AB:AB,CAFB_HungerEstimates!AB:AB,,0)</f>
        <v>82507.619850999996</v>
      </c>
      <c r="M475" s="6">
        <f t="shared" si="30"/>
        <v>0.5675206852054191</v>
      </c>
      <c r="N475" s="8">
        <f t="shared" si="31"/>
        <v>90.820656106861975</v>
      </c>
      <c r="O475" s="2" t="str">
        <f>IFERROR(_xlfn.XLOOKUP(Data[[#This Row],[STATEFP10]],StateMap[Code],StateMap[State],,0),"UNK")</f>
        <v>DC</v>
      </c>
      <c r="P475" t="str">
        <f>IF(CalcsTable[[#This Row],[State (Label)]]="MD","Maryland",IF(CalcsTable[[#This Row],[State (Label)]]="DC","District of Columbia","Virginia"))</f>
        <v>District of Columbia</v>
      </c>
    </row>
    <row r="476" spans="1:16" x14ac:dyDescent="0.25">
      <c r="A476">
        <f>_xlfn.XLOOKUP(Data[[#This Row],[GEOID10]],CAFB_HungerEstimates!D:D,CAFB_HungerEstimates!D:D,,0)</f>
        <v>24033803525</v>
      </c>
      <c r="B476">
        <f>_xlfn.XLOOKUP(Data[[#This Row],[STATEFP10]],CAFB_HungerEstimates!A:A,CAFB_HungerEstimates!A:A,,0)</f>
        <v>24</v>
      </c>
      <c r="C476">
        <f>_xlfn.XLOOKUP(Data[[#This Row],[F14_FI_RATE]],CAFB_HungerEstimates!AJ:AJ,CAFB_HungerEstimates!AJ:AJ,,0)</f>
        <v>27.3</v>
      </c>
      <c r="D476">
        <f>_xlfn.XLOOKUP(Data[[#This Row],[F14_DISTRIB]],CAFB_HungerEstimates!AL:AL,CAFB_HungerEstimates!AL:AL,,0)</f>
        <v>62530.82</v>
      </c>
      <c r="E476">
        <f>_xlfn.XLOOKUP(Data[[#This Row],[F14_LB_UNME]],CAFB_HungerEstimates!AK:AK,CAFB_HungerEstimates!AK:AK,,0)</f>
        <v>84348.643660000002</v>
      </c>
      <c r="F476">
        <f t="shared" si="28"/>
        <v>146879.46366000001</v>
      </c>
      <c r="G476" s="6">
        <f t="shared" si="29"/>
        <v>0.42572881491961184</v>
      </c>
      <c r="H476">
        <f>_xlfn.XLOOKUP(Data[[#This Row],[F15_FI_RATE]],CAFB_HungerEstimates!Y:Y,CAFB_HungerEstimates!Y:Y,,0)</f>
        <v>0.26900000000000002</v>
      </c>
      <c r="I476">
        <f>_xlfn.XLOOKUP(Data[[#This Row],[F15_FI_POP]],CAFB_HungerEstimates!Z:Z,CAFB_HungerEstimates!Z:Z,,0)</f>
        <v>705.75404900000001</v>
      </c>
      <c r="J476">
        <f>_xlfn.XLOOKUP(Data[[#This Row],[F15_LB_NEED]],CAFB_HungerEstimates!AA:AA,CAFB_HungerEstimates!AA:AA,,0)</f>
        <v>148208.35029</v>
      </c>
      <c r="K476">
        <f>_xlfn.XLOOKUP(Data[[#This Row],[F15_DISTRIB]],CAFB_HungerEstimates!AC:AC,CAFB_HungerEstimates!AC:AC,,0)</f>
        <v>63843.619665999999</v>
      </c>
      <c r="L476">
        <f>_xlfn.XLOOKUP(Data[[#This Row],[F15_LB_UNME]],CAFB_HungerEstimates!AB:AB,CAFB_HungerEstimates!AB:AB,,0)</f>
        <v>84364.730624000003</v>
      </c>
      <c r="M476" s="6">
        <f t="shared" si="30"/>
        <v>0.43076938337871568</v>
      </c>
      <c r="N476" s="8">
        <f t="shared" si="31"/>
        <v>119.53842949046971</v>
      </c>
      <c r="O476" s="2" t="str">
        <f>IFERROR(_xlfn.XLOOKUP(Data[[#This Row],[STATEFP10]],StateMap[Code],StateMap[State],,0),"UNK")</f>
        <v>MD</v>
      </c>
      <c r="P476" t="str">
        <f>IF(CalcsTable[[#This Row],[State (Label)]]="MD","Maryland",IF(CalcsTable[[#This Row],[State (Label)]]="DC","District of Columbia","Virginia"))</f>
        <v>Maryland</v>
      </c>
    </row>
    <row r="477" spans="1:16" x14ac:dyDescent="0.25">
      <c r="A477">
        <f>_xlfn.XLOOKUP(Data[[#This Row],[GEOID10]],CAFB_HungerEstimates!D:D,CAFB_HungerEstimates!D:D,,0)</f>
        <v>11001000202</v>
      </c>
      <c r="B477">
        <f>_xlfn.XLOOKUP(Data[[#This Row],[STATEFP10]],CAFB_HungerEstimates!A:A,CAFB_HungerEstimates!A:A,,0)</f>
        <v>11</v>
      </c>
      <c r="C477">
        <f>_xlfn.XLOOKUP(Data[[#This Row],[F14_FI_RATE]],CAFB_HungerEstimates!AJ:AJ,CAFB_HungerEstimates!AJ:AJ,,0)</f>
        <v>3.4</v>
      </c>
      <c r="D477">
        <f>_xlfn.XLOOKUP(Data[[#This Row],[F14_DISTRIB]],CAFB_HungerEstimates!AL:AL,CAFB_HungerEstimates!AL:AL,,0)</f>
        <v>18363.2</v>
      </c>
      <c r="E477">
        <f>_xlfn.XLOOKUP(Data[[#This Row],[F14_LB_UNME]],CAFB_HungerEstimates!AK:AK,CAFB_HungerEstimates!AK:AK,,0)</f>
        <v>17165.435541999999</v>
      </c>
      <c r="F477">
        <f t="shared" si="28"/>
        <v>35528.635542000004</v>
      </c>
      <c r="G477" s="6">
        <f t="shared" si="29"/>
        <v>0.51685632504214896</v>
      </c>
      <c r="H477">
        <f>_xlfn.XLOOKUP(Data[[#This Row],[F15_FI_RATE]],CAFB_HungerEstimates!Y:Y,CAFB_HungerEstimates!Y:Y,,0)</f>
        <v>0.04</v>
      </c>
      <c r="I477">
        <f>_xlfn.XLOOKUP(Data[[#This Row],[F15_FI_POP]],CAFB_HungerEstimates!Z:Z,CAFB_HungerEstimates!Z:Z,,0)</f>
        <v>194.64</v>
      </c>
      <c r="J477">
        <f>_xlfn.XLOOKUP(Data[[#This Row],[F15_LB_NEED]],CAFB_HungerEstimates!AA:AA,CAFB_HungerEstimates!AA:AA,,0)</f>
        <v>40874.400000000001</v>
      </c>
      <c r="K477">
        <f>_xlfn.XLOOKUP(Data[[#This Row],[F15_DISTRIB]],CAFB_HungerEstimates!AC:AC,CAFB_HungerEstimates!AC:AC,,0)</f>
        <v>11659.984012000001</v>
      </c>
      <c r="L477">
        <f>_xlfn.XLOOKUP(Data[[#This Row],[F15_LB_UNME]],CAFB_HungerEstimates!AB:AB,CAFB_HungerEstimates!AB:AB,,0)</f>
        <v>29214.415988000001</v>
      </c>
      <c r="M477" s="6">
        <f t="shared" si="30"/>
        <v>0.28526373505176833</v>
      </c>
      <c r="N477" s="8">
        <f t="shared" si="31"/>
        <v>150.09461563912865</v>
      </c>
      <c r="O477" s="2" t="str">
        <f>IFERROR(_xlfn.XLOOKUP(Data[[#This Row],[STATEFP10]],StateMap[Code],StateMap[State],,0),"UNK")</f>
        <v>DC</v>
      </c>
      <c r="P477" t="str">
        <f>IF(CalcsTable[[#This Row],[State (Label)]]="MD","Maryland",IF(CalcsTable[[#This Row],[State (Label)]]="DC","District of Columbia","Virginia"))</f>
        <v>District of Columbia</v>
      </c>
    </row>
    <row r="478" spans="1:16" x14ac:dyDescent="0.25">
      <c r="A478">
        <f>_xlfn.XLOOKUP(Data[[#This Row],[GEOID10]],CAFB_HungerEstimates!D:D,CAFB_HungerEstimates!D:D,,0)</f>
        <v>24033803514</v>
      </c>
      <c r="B478">
        <f>_xlfn.XLOOKUP(Data[[#This Row],[STATEFP10]],CAFB_HungerEstimates!A:A,CAFB_HungerEstimates!A:A,,0)</f>
        <v>24</v>
      </c>
      <c r="C478">
        <f>_xlfn.XLOOKUP(Data[[#This Row],[F14_FI_RATE]],CAFB_HungerEstimates!AJ:AJ,CAFB_HungerEstimates!AJ:AJ,,0)</f>
        <v>21.9</v>
      </c>
      <c r="D478">
        <f>_xlfn.XLOOKUP(Data[[#This Row],[F14_DISTRIB]],CAFB_HungerEstimates!AL:AL,CAFB_HungerEstimates!AL:AL,,0)</f>
        <v>64748.61</v>
      </c>
      <c r="E478">
        <f>_xlfn.XLOOKUP(Data[[#This Row],[F14_LB_UNME]],CAFB_HungerEstimates!AK:AK,CAFB_HungerEstimates!AK:AK,,0)</f>
        <v>136043.72946199999</v>
      </c>
      <c r="F478">
        <f t="shared" si="28"/>
        <v>200792.339462</v>
      </c>
      <c r="G478" s="6">
        <f t="shared" si="29"/>
        <v>0.32246553914101733</v>
      </c>
      <c r="H478">
        <f>_xlfn.XLOOKUP(Data[[#This Row],[F15_FI_RATE]],CAFB_HungerEstimates!Y:Y,CAFB_HungerEstimates!Y:Y,,0)</f>
        <v>0.20699999999999999</v>
      </c>
      <c r="I478">
        <f>_xlfn.XLOOKUP(Data[[#This Row],[F15_FI_POP]],CAFB_HungerEstimates!Z:Z,CAFB_HungerEstimates!Z:Z,,0)</f>
        <v>885.54600000000005</v>
      </c>
      <c r="J478">
        <f>_xlfn.XLOOKUP(Data[[#This Row],[F15_LB_NEED]],CAFB_HungerEstimates!AA:AA,CAFB_HungerEstimates!AA:AA,,0)</f>
        <v>185964.66</v>
      </c>
      <c r="K478">
        <f>_xlfn.XLOOKUP(Data[[#This Row],[F15_DISTRIB]],CAFB_HungerEstimates!AC:AC,CAFB_HungerEstimates!AC:AC,,0)</f>
        <v>54822.388433</v>
      </c>
      <c r="L478">
        <f>_xlfn.XLOOKUP(Data[[#This Row],[F15_LB_UNME]],CAFB_HungerEstimates!AB:AB,CAFB_HungerEstimates!AB:AB,,0)</f>
        <v>131142.27156699999</v>
      </c>
      <c r="M478" s="6">
        <f t="shared" si="30"/>
        <v>0.29480003584014297</v>
      </c>
      <c r="N478" s="8">
        <f t="shared" si="31"/>
        <v>148.09199247356995</v>
      </c>
      <c r="O478" s="2" t="str">
        <f>IFERROR(_xlfn.XLOOKUP(Data[[#This Row],[STATEFP10]],StateMap[Code],StateMap[State],,0),"UNK")</f>
        <v>MD</v>
      </c>
      <c r="P478" t="str">
        <f>IF(CalcsTable[[#This Row],[State (Label)]]="MD","Maryland",IF(CalcsTable[[#This Row],[State (Label)]]="DC","District of Columbia","Virginia"))</f>
        <v>Maryland</v>
      </c>
    </row>
    <row r="479" spans="1:16" x14ac:dyDescent="0.25">
      <c r="A479">
        <f>_xlfn.XLOOKUP(Data[[#This Row],[GEOID10]],CAFB_HungerEstimates!D:D,CAFB_HungerEstimates!D:D,,0)</f>
        <v>11001008804</v>
      </c>
      <c r="B479">
        <f>_xlfn.XLOOKUP(Data[[#This Row],[STATEFP10]],CAFB_HungerEstimates!A:A,CAFB_HungerEstimates!A:A,,0)</f>
        <v>11</v>
      </c>
      <c r="C479">
        <f>_xlfn.XLOOKUP(Data[[#This Row],[F14_FI_RATE]],CAFB_HungerEstimates!AJ:AJ,CAFB_HungerEstimates!AJ:AJ,,0)</f>
        <v>30.1</v>
      </c>
      <c r="D479">
        <f>_xlfn.XLOOKUP(Data[[#This Row],[F14_DISTRIB]],CAFB_HungerEstimates!AL:AL,CAFB_HungerEstimates!AL:AL,,0)</f>
        <v>117050.65</v>
      </c>
      <c r="E479">
        <f>_xlfn.XLOOKUP(Data[[#This Row],[F14_LB_UNME]],CAFB_HungerEstimates!AK:AK,CAFB_HungerEstimates!AK:AK,,0)</f>
        <v>62086.492904999999</v>
      </c>
      <c r="F479">
        <f t="shared" si="28"/>
        <v>179137.14290499999</v>
      </c>
      <c r="G479" s="6">
        <f t="shared" si="29"/>
        <v>0.65341362545942971</v>
      </c>
      <c r="H479">
        <f>_xlfn.XLOOKUP(Data[[#This Row],[F15_FI_RATE]],CAFB_HungerEstimates!Y:Y,CAFB_HungerEstimates!Y:Y,,0)</f>
        <v>0.314</v>
      </c>
      <c r="I479">
        <f>_xlfn.XLOOKUP(Data[[#This Row],[F15_FI_POP]],CAFB_HungerEstimates!Z:Z,CAFB_HungerEstimates!Z:Z,,0)</f>
        <v>844.66</v>
      </c>
      <c r="J479">
        <f>_xlfn.XLOOKUP(Data[[#This Row],[F15_LB_NEED]],CAFB_HungerEstimates!AA:AA,CAFB_HungerEstimates!AA:AA,,0)</f>
        <v>177378.6</v>
      </c>
      <c r="K479">
        <f>_xlfn.XLOOKUP(Data[[#This Row],[F15_DISTRIB]],CAFB_HungerEstimates!AC:AC,CAFB_HungerEstimates!AC:AC,,0)</f>
        <v>114000.418299</v>
      </c>
      <c r="L479">
        <f>_xlfn.XLOOKUP(Data[[#This Row],[F15_LB_UNME]],CAFB_HungerEstimates!AB:AB,CAFB_HungerEstimates!AB:AB,,0)</f>
        <v>63378.181701000001</v>
      </c>
      <c r="M479" s="6">
        <f t="shared" si="30"/>
        <v>0.64269544521717947</v>
      </c>
      <c r="N479" s="8">
        <f t="shared" si="31"/>
        <v>75.033956504392307</v>
      </c>
      <c r="O479" s="2" t="str">
        <f>IFERROR(_xlfn.XLOOKUP(Data[[#This Row],[STATEFP10]],StateMap[Code],StateMap[State],,0),"UNK")</f>
        <v>DC</v>
      </c>
      <c r="P479" t="str">
        <f>IF(CalcsTable[[#This Row],[State (Label)]]="MD","Maryland",IF(CalcsTable[[#This Row],[State (Label)]]="DC","District of Columbia","Virginia"))</f>
        <v>District of Columbia</v>
      </c>
    </row>
    <row r="480" spans="1:16" x14ac:dyDescent="0.25">
      <c r="A480">
        <f>_xlfn.XLOOKUP(Data[[#This Row],[GEOID10]],CAFB_HungerEstimates!D:D,CAFB_HungerEstimates!D:D,,0)</f>
        <v>11001008803</v>
      </c>
      <c r="B480">
        <f>_xlfn.XLOOKUP(Data[[#This Row],[STATEFP10]],CAFB_HungerEstimates!A:A,CAFB_HungerEstimates!A:A,,0)</f>
        <v>11</v>
      </c>
      <c r="C480">
        <f>_xlfn.XLOOKUP(Data[[#This Row],[F14_FI_RATE]],CAFB_HungerEstimates!AJ:AJ,CAFB_HungerEstimates!AJ:AJ,,0)</f>
        <v>26.9</v>
      </c>
      <c r="D480">
        <f>_xlfn.XLOOKUP(Data[[#This Row],[F14_DISTRIB]],CAFB_HungerEstimates!AL:AL,CAFB_HungerEstimates!AL:AL,,0)</f>
        <v>73429.570000000007</v>
      </c>
      <c r="E480">
        <f>_xlfn.XLOOKUP(Data[[#This Row],[F14_LB_UNME]],CAFB_HungerEstimates!AK:AK,CAFB_HungerEstimates!AK:AK,,0)</f>
        <v>47572.008988000001</v>
      </c>
      <c r="F480">
        <f t="shared" si="28"/>
        <v>121001.57898800001</v>
      </c>
      <c r="G480" s="6">
        <f t="shared" si="29"/>
        <v>0.60684803135736087</v>
      </c>
      <c r="H480">
        <f>_xlfn.XLOOKUP(Data[[#This Row],[F15_FI_RATE]],CAFB_HungerEstimates!Y:Y,CAFB_HungerEstimates!Y:Y,,0)</f>
        <v>0.32200000000000001</v>
      </c>
      <c r="I480">
        <f>_xlfn.XLOOKUP(Data[[#This Row],[F15_FI_POP]],CAFB_HungerEstimates!Z:Z,CAFB_HungerEstimates!Z:Z,,0)</f>
        <v>675.87800000000004</v>
      </c>
      <c r="J480">
        <f>_xlfn.XLOOKUP(Data[[#This Row],[F15_LB_NEED]],CAFB_HungerEstimates!AA:AA,CAFB_HungerEstimates!AA:AA,,0)</f>
        <v>141934.38</v>
      </c>
      <c r="K480">
        <f>_xlfn.XLOOKUP(Data[[#This Row],[F15_DISTRIB]],CAFB_HungerEstimates!AC:AC,CAFB_HungerEstimates!AC:AC,,0)</f>
        <v>70894.470306999996</v>
      </c>
      <c r="L480">
        <f>_xlfn.XLOOKUP(Data[[#This Row],[F15_LB_UNME]],CAFB_HungerEstimates!AB:AB,CAFB_HungerEstimates!AB:AB,,0)</f>
        <v>71039.909692999994</v>
      </c>
      <c r="M480" s="6">
        <f t="shared" si="30"/>
        <v>0.49948765272374457</v>
      </c>
      <c r="N480" s="8">
        <f t="shared" si="31"/>
        <v>105.10759292801362</v>
      </c>
      <c r="O480" s="2" t="str">
        <f>IFERROR(_xlfn.XLOOKUP(Data[[#This Row],[STATEFP10]],StateMap[Code],StateMap[State],,0),"UNK")</f>
        <v>DC</v>
      </c>
      <c r="P480" t="str">
        <f>IF(CalcsTable[[#This Row],[State (Label)]]="MD","Maryland",IF(CalcsTable[[#This Row],[State (Label)]]="DC","District of Columbia","Virginia"))</f>
        <v>District of Columbia</v>
      </c>
    </row>
    <row r="481" spans="1:16" x14ac:dyDescent="0.25">
      <c r="A481">
        <f>_xlfn.XLOOKUP(Data[[#This Row],[GEOID10]],CAFB_HungerEstimates!D:D,CAFB_HungerEstimates!D:D,,0)</f>
        <v>24033803100</v>
      </c>
      <c r="B481">
        <f>_xlfn.XLOOKUP(Data[[#This Row],[STATEFP10]],CAFB_HungerEstimates!A:A,CAFB_HungerEstimates!A:A,,0)</f>
        <v>24</v>
      </c>
      <c r="C481">
        <f>_xlfn.XLOOKUP(Data[[#This Row],[F14_FI_RATE]],CAFB_HungerEstimates!AJ:AJ,CAFB_HungerEstimates!AJ:AJ,,0)</f>
        <v>21.7</v>
      </c>
      <c r="D481">
        <f>_xlfn.XLOOKUP(Data[[#This Row],[F14_DISTRIB]],CAFB_HungerEstimates!AL:AL,CAFB_HungerEstimates!AL:AL,,0)</f>
        <v>69330.460000000006</v>
      </c>
      <c r="E481">
        <f>_xlfn.XLOOKUP(Data[[#This Row],[F14_LB_UNME]],CAFB_HungerEstimates!AK:AK,CAFB_HungerEstimates!AK:AK,,0)</f>
        <v>34842.562806000002</v>
      </c>
      <c r="F481">
        <f t="shared" si="28"/>
        <v>104173.02280600001</v>
      </c>
      <c r="G481" s="6">
        <f t="shared" si="29"/>
        <v>0.6655318059562616</v>
      </c>
      <c r="H481">
        <f>_xlfn.XLOOKUP(Data[[#This Row],[F15_FI_RATE]],CAFB_HungerEstimates!Y:Y,CAFB_HungerEstimates!Y:Y,,0)</f>
        <v>0.22600000000000001</v>
      </c>
      <c r="I481">
        <f>_xlfn.XLOOKUP(Data[[#This Row],[F15_FI_POP]],CAFB_HungerEstimates!Z:Z,CAFB_HungerEstimates!Z:Z,,0)</f>
        <v>559.12400000000002</v>
      </c>
      <c r="J481">
        <f>_xlfn.XLOOKUP(Data[[#This Row],[F15_LB_NEED]],CAFB_HungerEstimates!AA:AA,CAFB_HungerEstimates!AA:AA,,0)</f>
        <v>117416.04</v>
      </c>
      <c r="K481">
        <f>_xlfn.XLOOKUP(Data[[#This Row],[F15_DISTRIB]],CAFB_HungerEstimates!AC:AC,CAFB_HungerEstimates!AC:AC,,0)</f>
        <v>70066.443824000002</v>
      </c>
      <c r="L481">
        <f>_xlfn.XLOOKUP(Data[[#This Row],[F15_LB_UNME]],CAFB_HungerEstimates!AB:AB,CAFB_HungerEstimates!AB:AB,,0)</f>
        <v>47349.596175999999</v>
      </c>
      <c r="M481" s="6">
        <f t="shared" si="30"/>
        <v>0.59673656021783739</v>
      </c>
      <c r="N481" s="8">
        <f t="shared" si="31"/>
        <v>84.685322354254154</v>
      </c>
      <c r="O481" s="2" t="str">
        <f>IFERROR(_xlfn.XLOOKUP(Data[[#This Row],[STATEFP10]],StateMap[Code],StateMap[State],,0),"UNK")</f>
        <v>MD</v>
      </c>
      <c r="P481" t="str">
        <f>IF(CalcsTable[[#This Row],[State (Label)]]="MD","Maryland",IF(CalcsTable[[#This Row],[State (Label)]]="DC","District of Columbia","Virginia"))</f>
        <v>Maryland</v>
      </c>
    </row>
    <row r="482" spans="1:16" x14ac:dyDescent="0.25">
      <c r="A482">
        <f>_xlfn.XLOOKUP(Data[[#This Row],[GEOID10]],CAFB_HungerEstimates!D:D,CAFB_HungerEstimates!D:D,,0)</f>
        <v>11001003302</v>
      </c>
      <c r="B482">
        <f>_xlfn.XLOOKUP(Data[[#This Row],[STATEFP10]],CAFB_HungerEstimates!A:A,CAFB_HungerEstimates!A:A,,0)</f>
        <v>11</v>
      </c>
      <c r="C482">
        <f>_xlfn.XLOOKUP(Data[[#This Row],[F14_FI_RATE]],CAFB_HungerEstimates!AJ:AJ,CAFB_HungerEstimates!AJ:AJ,,0)</f>
        <v>12.7</v>
      </c>
      <c r="D482">
        <f>_xlfn.XLOOKUP(Data[[#This Row],[F14_DISTRIB]],CAFB_HungerEstimates!AL:AL,CAFB_HungerEstimates!AL:AL,,0)</f>
        <v>33445.949999999997</v>
      </c>
      <c r="E482">
        <f>_xlfn.XLOOKUP(Data[[#This Row],[F14_LB_UNME]],CAFB_HungerEstimates!AK:AK,CAFB_HungerEstimates!AK:AK,,0)</f>
        <v>21280.892152</v>
      </c>
      <c r="F482">
        <f t="shared" si="28"/>
        <v>54726.842151999997</v>
      </c>
      <c r="G482" s="6">
        <f t="shared" si="29"/>
        <v>0.61114342952780276</v>
      </c>
      <c r="H482">
        <f>_xlfn.XLOOKUP(Data[[#This Row],[F15_FI_RATE]],CAFB_HungerEstimates!Y:Y,CAFB_HungerEstimates!Y:Y,,0)</f>
        <v>0.13900000000000001</v>
      </c>
      <c r="I482">
        <f>_xlfn.XLOOKUP(Data[[#This Row],[F15_FI_POP]],CAFB_HungerEstimates!Z:Z,CAFB_HungerEstimates!Z:Z,,0)</f>
        <v>305.77192200000002</v>
      </c>
      <c r="J482">
        <f>_xlfn.XLOOKUP(Data[[#This Row],[F15_LB_NEED]],CAFB_HungerEstimates!AA:AA,CAFB_HungerEstimates!AA:AA,,0)</f>
        <v>64212.103620000002</v>
      </c>
      <c r="K482">
        <f>_xlfn.XLOOKUP(Data[[#This Row],[F15_DISTRIB]],CAFB_HungerEstimates!AC:AC,CAFB_HungerEstimates!AC:AC,,0)</f>
        <v>36326.210749999998</v>
      </c>
      <c r="L482">
        <f>_xlfn.XLOOKUP(Data[[#This Row],[F15_LB_UNME]],CAFB_HungerEstimates!AB:AB,CAFB_HungerEstimates!AB:AB,,0)</f>
        <v>27885.89287</v>
      </c>
      <c r="M482" s="6">
        <f t="shared" si="30"/>
        <v>0.5657221723333411</v>
      </c>
      <c r="N482" s="8">
        <f t="shared" si="31"/>
        <v>91.198343809998349</v>
      </c>
      <c r="O482" s="2" t="str">
        <f>IFERROR(_xlfn.XLOOKUP(Data[[#This Row],[STATEFP10]],StateMap[Code],StateMap[State],,0),"UNK")</f>
        <v>DC</v>
      </c>
      <c r="P482" t="str">
        <f>IF(CalcsTable[[#This Row],[State (Label)]]="MD","Maryland",IF(CalcsTable[[#This Row],[State (Label)]]="DC","District of Columbia","Virginia"))</f>
        <v>District of Columbia</v>
      </c>
    </row>
    <row r="483" spans="1:16" x14ac:dyDescent="0.25">
      <c r="A483">
        <f>_xlfn.XLOOKUP(Data[[#This Row],[GEOID10]],CAFB_HungerEstimates!D:D,CAFB_HungerEstimates!D:D,,0)</f>
        <v>11001004202</v>
      </c>
      <c r="B483">
        <f>_xlfn.XLOOKUP(Data[[#This Row],[STATEFP10]],CAFB_HungerEstimates!A:A,CAFB_HungerEstimates!A:A,,0)</f>
        <v>11</v>
      </c>
      <c r="C483">
        <f>_xlfn.XLOOKUP(Data[[#This Row],[F14_FI_RATE]],CAFB_HungerEstimates!AJ:AJ,CAFB_HungerEstimates!AJ:AJ,,0)</f>
        <v>5</v>
      </c>
      <c r="D483">
        <f>_xlfn.XLOOKUP(Data[[#This Row],[F14_DISTRIB]],CAFB_HungerEstimates!AL:AL,CAFB_HungerEstimates!AL:AL,,0)</f>
        <v>16967.59</v>
      </c>
      <c r="E483">
        <f>_xlfn.XLOOKUP(Data[[#This Row],[F14_LB_UNME]],CAFB_HungerEstimates!AK:AK,CAFB_HungerEstimates!AK:AK,,0)</f>
        <v>9754.9095519999992</v>
      </c>
      <c r="F483">
        <f t="shared" si="28"/>
        <v>26722.499552000001</v>
      </c>
      <c r="G483" s="6">
        <f t="shared" si="29"/>
        <v>0.63495519822097213</v>
      </c>
      <c r="H483">
        <f>_xlfn.XLOOKUP(Data[[#This Row],[F15_FI_RATE]],CAFB_HungerEstimates!Y:Y,CAFB_HungerEstimates!Y:Y,,0)</f>
        <v>5.7000000000000002E-2</v>
      </c>
      <c r="I483">
        <f>_xlfn.XLOOKUP(Data[[#This Row],[F15_FI_POP]],CAFB_HungerEstimates!Z:Z,CAFB_HungerEstimates!Z:Z,,0)</f>
        <v>158.97300000000001</v>
      </c>
      <c r="J483">
        <f>_xlfn.XLOOKUP(Data[[#This Row],[F15_LB_NEED]],CAFB_HungerEstimates!AA:AA,CAFB_HungerEstimates!AA:AA,,0)</f>
        <v>33384.33</v>
      </c>
      <c r="K483">
        <f>_xlfn.XLOOKUP(Data[[#This Row],[F15_DISTRIB]],CAFB_HungerEstimates!AC:AC,CAFB_HungerEstimates!AC:AC,,0)</f>
        <v>10660.936145</v>
      </c>
      <c r="L483">
        <f>_xlfn.XLOOKUP(Data[[#This Row],[F15_LB_UNME]],CAFB_HungerEstimates!AB:AB,CAFB_HungerEstimates!AB:AB,,0)</f>
        <v>22723.393854999998</v>
      </c>
      <c r="M483" s="6">
        <f t="shared" si="30"/>
        <v>0.31933952680793654</v>
      </c>
      <c r="N483" s="8">
        <f t="shared" si="31"/>
        <v>142.9386993703333</v>
      </c>
      <c r="O483" s="2" t="str">
        <f>IFERROR(_xlfn.XLOOKUP(Data[[#This Row],[STATEFP10]],StateMap[Code],StateMap[State],,0),"UNK")</f>
        <v>DC</v>
      </c>
      <c r="P483" t="str">
        <f>IF(CalcsTable[[#This Row],[State (Label)]]="MD","Maryland",IF(CalcsTable[[#This Row],[State (Label)]]="DC","District of Columbia","Virginia"))</f>
        <v>District of Columbia</v>
      </c>
    </row>
    <row r="484" spans="1:16" x14ac:dyDescent="0.25">
      <c r="A484">
        <f>_xlfn.XLOOKUP(Data[[#This Row],[GEOID10]],CAFB_HungerEstimates!D:D,CAFB_HungerEstimates!D:D,,0)</f>
        <v>11001004801</v>
      </c>
      <c r="B484">
        <f>_xlfn.XLOOKUP(Data[[#This Row],[STATEFP10]],CAFB_HungerEstimates!A:A,CAFB_HungerEstimates!A:A,,0)</f>
        <v>11</v>
      </c>
      <c r="C484">
        <f>_xlfn.XLOOKUP(Data[[#This Row],[F14_FI_RATE]],CAFB_HungerEstimates!AJ:AJ,CAFB_HungerEstimates!AJ:AJ,,0)</f>
        <v>9.1999999999999993</v>
      </c>
      <c r="D484">
        <f>_xlfn.XLOOKUP(Data[[#This Row],[F14_DISTRIB]],CAFB_HungerEstimates!AL:AL,CAFB_HungerEstimates!AL:AL,,0)</f>
        <v>23776.71</v>
      </c>
      <c r="E484">
        <f>_xlfn.XLOOKUP(Data[[#This Row],[F14_LB_UNME]],CAFB_HungerEstimates!AK:AK,CAFB_HungerEstimates!AK:AK,,0)</f>
        <v>15211.053027</v>
      </c>
      <c r="F484">
        <f t="shared" si="28"/>
        <v>38987.763027000001</v>
      </c>
      <c r="G484" s="6">
        <f t="shared" si="29"/>
        <v>0.60985058269524295</v>
      </c>
      <c r="H484">
        <f>_xlfn.XLOOKUP(Data[[#This Row],[F15_FI_RATE]],CAFB_HungerEstimates!Y:Y,CAFB_HungerEstimates!Y:Y,,0)</f>
        <v>0.10299999999999999</v>
      </c>
      <c r="I484">
        <f>_xlfn.XLOOKUP(Data[[#This Row],[F15_FI_POP]],CAFB_HungerEstimates!Z:Z,CAFB_HungerEstimates!Z:Z,,0)</f>
        <v>221.46524400000001</v>
      </c>
      <c r="J484">
        <f>_xlfn.XLOOKUP(Data[[#This Row],[F15_LB_NEED]],CAFB_HungerEstimates!AA:AA,CAFB_HungerEstimates!AA:AA,,0)</f>
        <v>46507.701240000002</v>
      </c>
      <c r="K484">
        <f>_xlfn.XLOOKUP(Data[[#This Row],[F15_DISTRIB]],CAFB_HungerEstimates!AC:AC,CAFB_HungerEstimates!AC:AC,,0)</f>
        <v>20940.438816999998</v>
      </c>
      <c r="L484">
        <f>_xlfn.XLOOKUP(Data[[#This Row],[F15_LB_UNME]],CAFB_HungerEstimates!AB:AB,CAFB_HungerEstimates!AB:AB,,0)</f>
        <v>25567.262423</v>
      </c>
      <c r="M484" s="6">
        <f t="shared" si="30"/>
        <v>0.45025744680301893</v>
      </c>
      <c r="N484" s="8">
        <f t="shared" si="31"/>
        <v>115.44593617136601</v>
      </c>
      <c r="O484" s="2" t="str">
        <f>IFERROR(_xlfn.XLOOKUP(Data[[#This Row],[STATEFP10]],StateMap[Code],StateMap[State],,0),"UNK")</f>
        <v>DC</v>
      </c>
      <c r="P484" t="str">
        <f>IF(CalcsTable[[#This Row],[State (Label)]]="MD","Maryland",IF(CalcsTable[[#This Row],[State (Label)]]="DC","District of Columbia","Virginia"))</f>
        <v>District of Columbia</v>
      </c>
    </row>
    <row r="485" spans="1:16" x14ac:dyDescent="0.25">
      <c r="A485">
        <f>_xlfn.XLOOKUP(Data[[#This Row],[GEOID10]],CAFB_HungerEstimates!D:D,CAFB_HungerEstimates!D:D,,0)</f>
        <v>11001004600</v>
      </c>
      <c r="B485">
        <f>_xlfn.XLOOKUP(Data[[#This Row],[STATEFP10]],CAFB_HungerEstimates!A:A,CAFB_HungerEstimates!A:A,,0)</f>
        <v>11</v>
      </c>
      <c r="C485">
        <f>_xlfn.XLOOKUP(Data[[#This Row],[F14_FI_RATE]],CAFB_HungerEstimates!AJ:AJ,CAFB_HungerEstimates!AJ:AJ,,0)</f>
        <v>11.2</v>
      </c>
      <c r="D485">
        <f>_xlfn.XLOOKUP(Data[[#This Row],[F14_DISTRIB]],CAFB_HungerEstimates!AL:AL,CAFB_HungerEstimates!AL:AL,,0)</f>
        <v>39799.75</v>
      </c>
      <c r="E485">
        <f>_xlfn.XLOOKUP(Data[[#This Row],[F14_LB_UNME]],CAFB_HungerEstimates!AK:AK,CAFB_HungerEstimates!AK:AK,,0)</f>
        <v>22904.565791000001</v>
      </c>
      <c r="F485">
        <f t="shared" si="28"/>
        <v>62704.315791000001</v>
      </c>
      <c r="G485" s="6">
        <f t="shared" si="29"/>
        <v>0.63472106342180179</v>
      </c>
      <c r="H485">
        <f>_xlfn.XLOOKUP(Data[[#This Row],[F15_FI_RATE]],CAFB_HungerEstimates!Y:Y,CAFB_HungerEstimates!Y:Y,,0)</f>
        <v>0.127</v>
      </c>
      <c r="I485">
        <f>_xlfn.XLOOKUP(Data[[#This Row],[F15_FI_POP]],CAFB_HungerEstimates!Z:Z,CAFB_HungerEstimates!Z:Z,,0)</f>
        <v>355.57421900000003</v>
      </c>
      <c r="J485">
        <f>_xlfn.XLOOKUP(Data[[#This Row],[F15_LB_NEED]],CAFB_HungerEstimates!AA:AA,CAFB_HungerEstimates!AA:AA,,0)</f>
        <v>74670.585990000007</v>
      </c>
      <c r="K485">
        <f>_xlfn.XLOOKUP(Data[[#This Row],[F15_DISTRIB]],CAFB_HungerEstimates!AC:AC,CAFB_HungerEstimates!AC:AC,,0)</f>
        <v>40863.313232</v>
      </c>
      <c r="L485">
        <f>_xlfn.XLOOKUP(Data[[#This Row],[F15_LB_UNME]],CAFB_HungerEstimates!AB:AB,CAFB_HungerEstimates!AB:AB,,0)</f>
        <v>33807.272757999999</v>
      </c>
      <c r="M485" s="6">
        <f t="shared" si="30"/>
        <v>0.54724779095040821</v>
      </c>
      <c r="N485" s="8">
        <f t="shared" si="31"/>
        <v>95.077963900414261</v>
      </c>
      <c r="O485" s="2" t="str">
        <f>IFERROR(_xlfn.XLOOKUP(Data[[#This Row],[STATEFP10]],StateMap[Code],StateMap[State],,0),"UNK")</f>
        <v>DC</v>
      </c>
      <c r="P485" t="str">
        <f>IF(CalcsTable[[#This Row],[State (Label)]]="MD","Maryland",IF(CalcsTable[[#This Row],[State (Label)]]="DC","District of Columbia","Virginia"))</f>
        <v>District of Columbia</v>
      </c>
    </row>
    <row r="486" spans="1:16" x14ac:dyDescent="0.25">
      <c r="A486">
        <f>_xlfn.XLOOKUP(Data[[#This Row],[GEOID10]],CAFB_HungerEstimates!D:D,CAFB_HungerEstimates!D:D,,0)</f>
        <v>24033803522</v>
      </c>
      <c r="B486">
        <f>_xlfn.XLOOKUP(Data[[#This Row],[STATEFP10]],CAFB_HungerEstimates!A:A,CAFB_HungerEstimates!A:A,,0)</f>
        <v>24</v>
      </c>
      <c r="C486">
        <f>_xlfn.XLOOKUP(Data[[#This Row],[F14_FI_RATE]],CAFB_HungerEstimates!AJ:AJ,CAFB_HungerEstimates!AJ:AJ,,0)</f>
        <v>15.7</v>
      </c>
      <c r="D486">
        <f>_xlfn.XLOOKUP(Data[[#This Row],[F14_DISTRIB]],CAFB_HungerEstimates!AL:AL,CAFB_HungerEstimates!AL:AL,,0)</f>
        <v>36201.99</v>
      </c>
      <c r="E486">
        <f>_xlfn.XLOOKUP(Data[[#This Row],[F14_LB_UNME]],CAFB_HungerEstimates!AK:AK,CAFB_HungerEstimates!AK:AK,,0)</f>
        <v>83709.900078000006</v>
      </c>
      <c r="F486">
        <f t="shared" si="28"/>
        <v>119911.890078</v>
      </c>
      <c r="G486" s="6">
        <f t="shared" si="29"/>
        <v>0.30190492349383713</v>
      </c>
      <c r="H486">
        <f>_xlfn.XLOOKUP(Data[[#This Row],[F15_FI_RATE]],CAFB_HungerEstimates!Y:Y,CAFB_HungerEstimates!Y:Y,,0)</f>
        <v>0.191</v>
      </c>
      <c r="I486">
        <f>_xlfn.XLOOKUP(Data[[#This Row],[F15_FI_POP]],CAFB_HungerEstimates!Z:Z,CAFB_HungerEstimates!Z:Z,,0)</f>
        <v>690.53777100000002</v>
      </c>
      <c r="J486">
        <f>_xlfn.XLOOKUP(Data[[#This Row],[F15_LB_NEED]],CAFB_HungerEstimates!AA:AA,CAFB_HungerEstimates!AA:AA,,0)</f>
        <v>145012.93191000001</v>
      </c>
      <c r="K486">
        <f>_xlfn.XLOOKUP(Data[[#This Row],[F15_DISTRIB]],CAFB_HungerEstimates!AC:AC,CAFB_HungerEstimates!AC:AC,,0)</f>
        <v>21878.459360000001</v>
      </c>
      <c r="L486">
        <f>_xlfn.XLOOKUP(Data[[#This Row],[F15_LB_UNME]],CAFB_HungerEstimates!AB:AB,CAFB_HungerEstimates!AB:AB,,0)</f>
        <v>123134.47255000001</v>
      </c>
      <c r="M486" s="6">
        <f t="shared" si="30"/>
        <v>0.15087247097092363</v>
      </c>
      <c r="N486" s="8">
        <f t="shared" si="31"/>
        <v>178.31678109610604</v>
      </c>
      <c r="O486" s="2" t="str">
        <f>IFERROR(_xlfn.XLOOKUP(Data[[#This Row],[STATEFP10]],StateMap[Code],StateMap[State],,0),"UNK")</f>
        <v>MD</v>
      </c>
      <c r="P486" t="str">
        <f>IF(CalcsTable[[#This Row],[State (Label)]]="MD","Maryland",IF(CalcsTable[[#This Row],[State (Label)]]="DC","District of Columbia","Virginia"))</f>
        <v>Maryland</v>
      </c>
    </row>
    <row r="487" spans="1:16" x14ac:dyDescent="0.25">
      <c r="A487">
        <f>_xlfn.XLOOKUP(Data[[#This Row],[GEOID10]],CAFB_HungerEstimates!D:D,CAFB_HungerEstimates!D:D,,0)</f>
        <v>11001005500</v>
      </c>
      <c r="B487">
        <f>_xlfn.XLOOKUP(Data[[#This Row],[STATEFP10]],CAFB_HungerEstimates!A:A,CAFB_HungerEstimates!A:A,,0)</f>
        <v>11</v>
      </c>
      <c r="C487">
        <f>_xlfn.XLOOKUP(Data[[#This Row],[F14_FI_RATE]],CAFB_HungerEstimates!AJ:AJ,CAFB_HungerEstimates!AJ:AJ,,0)</f>
        <v>5.6</v>
      </c>
      <c r="D487">
        <f>_xlfn.XLOOKUP(Data[[#This Row],[F14_DISTRIB]],CAFB_HungerEstimates!AL:AL,CAFB_HungerEstimates!AL:AL,,0)</f>
        <v>40707.61</v>
      </c>
      <c r="E487">
        <f>_xlfn.XLOOKUP(Data[[#This Row],[F14_LB_UNME]],CAFB_HungerEstimates!AK:AK,CAFB_HungerEstimates!AK:AK,,0)</f>
        <v>37508.145342000003</v>
      </c>
      <c r="F487">
        <f t="shared" si="28"/>
        <v>78215.755342000004</v>
      </c>
      <c r="G487" s="6">
        <f t="shared" si="29"/>
        <v>0.52045281442345137</v>
      </c>
      <c r="H487">
        <f>_xlfn.XLOOKUP(Data[[#This Row],[F15_FI_RATE]],CAFB_HungerEstimates!Y:Y,CAFB_HungerEstimates!Y:Y,,0)</f>
        <v>7.4999999999999997E-2</v>
      </c>
      <c r="I487">
        <f>_xlfn.XLOOKUP(Data[[#This Row],[F15_FI_POP]],CAFB_HungerEstimates!Z:Z,CAFB_HungerEstimates!Z:Z,,0)</f>
        <v>474.54907500000002</v>
      </c>
      <c r="J487">
        <f>_xlfn.XLOOKUP(Data[[#This Row],[F15_LB_NEED]],CAFB_HungerEstimates!AA:AA,CAFB_HungerEstimates!AA:AA,,0)</f>
        <v>99655.30575</v>
      </c>
      <c r="K487">
        <f>_xlfn.XLOOKUP(Data[[#This Row],[F15_DISTRIB]],CAFB_HungerEstimates!AC:AC,CAFB_HungerEstimates!AC:AC,,0)</f>
        <v>30084.630032000001</v>
      </c>
      <c r="L487">
        <f>_xlfn.XLOOKUP(Data[[#This Row],[F15_LB_UNME]],CAFB_HungerEstimates!AB:AB,CAFB_HungerEstimates!AB:AB,,0)</f>
        <v>69570.675717999999</v>
      </c>
      <c r="M487" s="6">
        <f t="shared" si="30"/>
        <v>0.30188688706120398</v>
      </c>
      <c r="N487" s="8">
        <f t="shared" si="31"/>
        <v>146.60375371714716</v>
      </c>
      <c r="O487" s="2" t="str">
        <f>IFERROR(_xlfn.XLOOKUP(Data[[#This Row],[STATEFP10]],StateMap[Code],StateMap[State],,0),"UNK")</f>
        <v>DC</v>
      </c>
      <c r="P487" t="str">
        <f>IF(CalcsTable[[#This Row],[State (Label)]]="MD","Maryland",IF(CalcsTable[[#This Row],[State (Label)]]="DC","District of Columbia","Virginia"))</f>
        <v>District of Columbia</v>
      </c>
    </row>
    <row r="488" spans="1:16" x14ac:dyDescent="0.25">
      <c r="A488">
        <f>_xlfn.XLOOKUP(Data[[#This Row],[GEOID10]],CAFB_HungerEstimates!D:D,CAFB_HungerEstimates!D:D,,0)</f>
        <v>11001005301</v>
      </c>
      <c r="B488">
        <f>_xlfn.XLOOKUP(Data[[#This Row],[STATEFP10]],CAFB_HungerEstimates!A:A,CAFB_HungerEstimates!A:A,,0)</f>
        <v>11</v>
      </c>
      <c r="C488">
        <f>_xlfn.XLOOKUP(Data[[#This Row],[F14_FI_RATE]],CAFB_HungerEstimates!AJ:AJ,CAFB_HungerEstimates!AJ:AJ,,0)</f>
        <v>4.7</v>
      </c>
      <c r="D488">
        <f>_xlfn.XLOOKUP(Data[[#This Row],[F14_DISTRIB]],CAFB_HungerEstimates!AL:AL,CAFB_HungerEstimates!AL:AL,,0)</f>
        <v>30951.46</v>
      </c>
      <c r="E488">
        <f>_xlfn.XLOOKUP(Data[[#This Row],[F14_LB_UNME]],CAFB_HungerEstimates!AK:AK,CAFB_HungerEstimates!AK:AK,,0)</f>
        <v>21843.172634999999</v>
      </c>
      <c r="F488">
        <f t="shared" si="28"/>
        <v>52794.632635000002</v>
      </c>
      <c r="G488" s="6">
        <f t="shared" si="29"/>
        <v>0.58626149014020879</v>
      </c>
      <c r="H488">
        <f>_xlfn.XLOOKUP(Data[[#This Row],[F15_FI_RATE]],CAFB_HungerEstimates!Y:Y,CAFB_HungerEstimates!Y:Y,,0)</f>
        <v>0.05</v>
      </c>
      <c r="I488">
        <f>_xlfn.XLOOKUP(Data[[#This Row],[F15_FI_POP]],CAFB_HungerEstimates!Z:Z,CAFB_HungerEstimates!Z:Z,,0)</f>
        <v>260.10000000000002</v>
      </c>
      <c r="J488">
        <f>_xlfn.XLOOKUP(Data[[#This Row],[F15_LB_NEED]],CAFB_HungerEstimates!AA:AA,CAFB_HungerEstimates!AA:AA,,0)</f>
        <v>54621</v>
      </c>
      <c r="K488">
        <f>_xlfn.XLOOKUP(Data[[#This Row],[F15_DISTRIB]],CAFB_HungerEstimates!AC:AC,CAFB_HungerEstimates!AC:AC,,0)</f>
        <v>17126.066677999999</v>
      </c>
      <c r="L488">
        <f>_xlfn.XLOOKUP(Data[[#This Row],[F15_LB_UNME]],CAFB_HungerEstimates!AB:AB,CAFB_HungerEstimates!AB:AB,,0)</f>
        <v>37494.933321999997</v>
      </c>
      <c r="M488" s="6">
        <f t="shared" si="30"/>
        <v>0.31354363116749967</v>
      </c>
      <c r="N488" s="8">
        <f t="shared" si="31"/>
        <v>144.15583745482505</v>
      </c>
      <c r="O488" s="2" t="str">
        <f>IFERROR(_xlfn.XLOOKUP(Data[[#This Row],[STATEFP10]],StateMap[Code],StateMap[State],,0),"UNK")</f>
        <v>DC</v>
      </c>
      <c r="P488" t="str">
        <f>IF(CalcsTable[[#This Row],[State (Label)]]="MD","Maryland",IF(CalcsTable[[#This Row],[State (Label)]]="DC","District of Columbia","Virginia"))</f>
        <v>District of Columbia</v>
      </c>
    </row>
    <row r="489" spans="1:16" x14ac:dyDescent="0.25">
      <c r="A489">
        <f>_xlfn.XLOOKUP(Data[[#This Row],[GEOID10]],CAFB_HungerEstimates!D:D,CAFB_HungerEstimates!D:D,,0)</f>
        <v>11001005201</v>
      </c>
      <c r="B489">
        <f>_xlfn.XLOOKUP(Data[[#This Row],[STATEFP10]],CAFB_HungerEstimates!A:A,CAFB_HungerEstimates!A:A,,0)</f>
        <v>11</v>
      </c>
      <c r="C489">
        <f>_xlfn.XLOOKUP(Data[[#This Row],[F14_FI_RATE]],CAFB_HungerEstimates!AJ:AJ,CAFB_HungerEstimates!AJ:AJ,,0)</f>
        <v>5.0999999999999996</v>
      </c>
      <c r="D489">
        <f>_xlfn.XLOOKUP(Data[[#This Row],[F14_DISTRIB]],CAFB_HungerEstimates!AL:AL,CAFB_HungerEstimates!AL:AL,,0)</f>
        <v>33179.94</v>
      </c>
      <c r="E489">
        <f>_xlfn.XLOOKUP(Data[[#This Row],[F14_LB_UNME]],CAFB_HungerEstimates!AK:AK,CAFB_HungerEstimates!AK:AK,,0)</f>
        <v>24011.462781999999</v>
      </c>
      <c r="F489">
        <f t="shared" si="28"/>
        <v>57191.402782000005</v>
      </c>
      <c r="G489" s="6">
        <f t="shared" si="29"/>
        <v>0.58015607916584988</v>
      </c>
      <c r="H489">
        <f>_xlfn.XLOOKUP(Data[[#This Row],[F15_FI_RATE]],CAFB_HungerEstimates!Y:Y,CAFB_HungerEstimates!Y:Y,,0)</f>
        <v>5.6000000000000001E-2</v>
      </c>
      <c r="I489">
        <f>_xlfn.XLOOKUP(Data[[#This Row],[F15_FI_POP]],CAFB_HungerEstimates!Z:Z,CAFB_HungerEstimates!Z:Z,,0)</f>
        <v>326.43324000000001</v>
      </c>
      <c r="J489">
        <f>_xlfn.XLOOKUP(Data[[#This Row],[F15_LB_NEED]],CAFB_HungerEstimates!AA:AA,CAFB_HungerEstimates!AA:AA,,0)</f>
        <v>68550.9804</v>
      </c>
      <c r="K489">
        <f>_xlfn.XLOOKUP(Data[[#This Row],[F15_DISTRIB]],CAFB_HungerEstimates!AC:AC,CAFB_HungerEstimates!AC:AC,,0)</f>
        <v>23019.529331000002</v>
      </c>
      <c r="L489">
        <f>_xlfn.XLOOKUP(Data[[#This Row],[F15_LB_UNME]],CAFB_HungerEstimates!AB:AB,CAFB_HungerEstimates!AB:AB,,0)</f>
        <v>45531.451069000002</v>
      </c>
      <c r="M489" s="6">
        <f t="shared" si="30"/>
        <v>0.33580160628891603</v>
      </c>
      <c r="N489" s="8">
        <f t="shared" si="31"/>
        <v>139.48166267932763</v>
      </c>
      <c r="O489" s="2" t="str">
        <f>IFERROR(_xlfn.XLOOKUP(Data[[#This Row],[STATEFP10]],StateMap[Code],StateMap[State],,0),"UNK")</f>
        <v>DC</v>
      </c>
      <c r="P489" t="str">
        <f>IF(CalcsTable[[#This Row],[State (Label)]]="MD","Maryland",IF(CalcsTable[[#This Row],[State (Label)]]="DC","District of Columbia","Virginia"))</f>
        <v>District of Columbia</v>
      </c>
    </row>
    <row r="490" spans="1:16" x14ac:dyDescent="0.25">
      <c r="A490">
        <f>_xlfn.XLOOKUP(Data[[#This Row],[GEOID10]],CAFB_HungerEstimates!D:D,CAFB_HungerEstimates!D:D,,0)</f>
        <v>11001005001</v>
      </c>
      <c r="B490">
        <f>_xlfn.XLOOKUP(Data[[#This Row],[STATEFP10]],CAFB_HungerEstimates!A:A,CAFB_HungerEstimates!A:A,,0)</f>
        <v>11</v>
      </c>
      <c r="C490">
        <f>_xlfn.XLOOKUP(Data[[#This Row],[F14_FI_RATE]],CAFB_HungerEstimates!AJ:AJ,CAFB_HungerEstimates!AJ:AJ,,0)</f>
        <v>5.2</v>
      </c>
      <c r="D490">
        <f>_xlfn.XLOOKUP(Data[[#This Row],[F14_DISTRIB]],CAFB_HungerEstimates!AL:AL,CAFB_HungerEstimates!AL:AL,,0)</f>
        <v>12444.73</v>
      </c>
      <c r="E490">
        <f>_xlfn.XLOOKUP(Data[[#This Row],[F14_LB_UNME]],CAFB_HungerEstimates!AK:AK,CAFB_HungerEstimates!AK:AK,,0)</f>
        <v>7953.8252279999997</v>
      </c>
      <c r="F490">
        <f t="shared" si="28"/>
        <v>20398.555227999997</v>
      </c>
      <c r="G490" s="6">
        <f t="shared" si="29"/>
        <v>0.61007899142375477</v>
      </c>
      <c r="H490">
        <f>_xlfn.XLOOKUP(Data[[#This Row],[F15_FI_RATE]],CAFB_HungerEstimates!Y:Y,CAFB_HungerEstimates!Y:Y,,0)</f>
        <v>5.2999999999999999E-2</v>
      </c>
      <c r="I490">
        <f>_xlfn.XLOOKUP(Data[[#This Row],[F15_FI_POP]],CAFB_HungerEstimates!Z:Z,CAFB_HungerEstimates!Z:Z,,0)</f>
        <v>108.440332</v>
      </c>
      <c r="J490">
        <f>_xlfn.XLOOKUP(Data[[#This Row],[F15_LB_NEED]],CAFB_HungerEstimates!AA:AA,CAFB_HungerEstimates!AA:AA,,0)</f>
        <v>22772.469720000001</v>
      </c>
      <c r="K490">
        <f>_xlfn.XLOOKUP(Data[[#This Row],[F15_DISTRIB]],CAFB_HungerEstimates!AC:AC,CAFB_HungerEstimates!AC:AC,,0)</f>
        <v>8330.8405220000004</v>
      </c>
      <c r="L490">
        <f>_xlfn.XLOOKUP(Data[[#This Row],[F15_LB_UNME]],CAFB_HungerEstimates!AB:AB,CAFB_HungerEstimates!AB:AB,,0)</f>
        <v>14441.629198000001</v>
      </c>
      <c r="M490" s="6">
        <f t="shared" si="30"/>
        <v>0.365829469725166</v>
      </c>
      <c r="N490" s="8">
        <f t="shared" si="31"/>
        <v>133.17581135771513</v>
      </c>
      <c r="O490" s="2" t="str">
        <f>IFERROR(_xlfn.XLOOKUP(Data[[#This Row],[STATEFP10]],StateMap[Code],StateMap[State],,0),"UNK")</f>
        <v>DC</v>
      </c>
      <c r="P490" t="str">
        <f>IF(CalcsTable[[#This Row],[State (Label)]]="MD","Maryland",IF(CalcsTable[[#This Row],[State (Label)]]="DC","District of Columbia","Virginia"))</f>
        <v>District of Columbia</v>
      </c>
    </row>
    <row r="491" spans="1:16" x14ac:dyDescent="0.25">
      <c r="A491">
        <f>_xlfn.XLOOKUP(Data[[#This Row],[GEOID10]],CAFB_HungerEstimates!D:D,CAFB_HungerEstimates!D:D,,0)</f>
        <v>51013100200</v>
      </c>
      <c r="B491">
        <f>_xlfn.XLOOKUP(Data[[#This Row],[STATEFP10]],CAFB_HungerEstimates!A:A,CAFB_HungerEstimates!A:A,,0)</f>
        <v>51</v>
      </c>
      <c r="C491">
        <f>_xlfn.XLOOKUP(Data[[#This Row],[F14_FI_RATE]],CAFB_HungerEstimates!AJ:AJ,CAFB_HungerEstimates!AJ:AJ,,0)</f>
        <v>2.1</v>
      </c>
      <c r="D491">
        <f>_xlfn.XLOOKUP(Data[[#This Row],[F14_DISTRIB]],CAFB_HungerEstimates!AL:AL,CAFB_HungerEstimates!AL:AL,,0)</f>
        <v>11071.41</v>
      </c>
      <c r="E491">
        <f>_xlfn.XLOOKUP(Data[[#This Row],[F14_LB_UNME]],CAFB_HungerEstimates!AK:AK,CAFB_HungerEstimates!AK:AK,,0)</f>
        <v>18113.968789999999</v>
      </c>
      <c r="F491">
        <f t="shared" si="28"/>
        <v>29185.378789999999</v>
      </c>
      <c r="G491" s="6">
        <f t="shared" si="29"/>
        <v>0.37934782617224344</v>
      </c>
      <c r="H491">
        <f>_xlfn.XLOOKUP(Data[[#This Row],[F15_FI_RATE]],CAFB_HungerEstimates!Y:Y,CAFB_HungerEstimates!Y:Y,,0)</f>
        <v>1.2999999999999999E-2</v>
      </c>
      <c r="I491">
        <f>_xlfn.XLOOKUP(Data[[#This Row],[F15_FI_POP]],CAFB_HungerEstimates!Z:Z,CAFB_HungerEstimates!Z:Z,,0)</f>
        <v>87.983999999999995</v>
      </c>
      <c r="J491">
        <f>_xlfn.XLOOKUP(Data[[#This Row],[F15_LB_NEED]],CAFB_HungerEstimates!AA:AA,CAFB_HungerEstimates!AA:AA,,0)</f>
        <v>18476.64</v>
      </c>
      <c r="K491">
        <f>_xlfn.XLOOKUP(Data[[#This Row],[F15_DISTRIB]],CAFB_HungerEstimates!AC:AC,CAFB_HungerEstimates!AC:AC,,0)</f>
        <v>3818.4916830000002</v>
      </c>
      <c r="L491">
        <f>_xlfn.XLOOKUP(Data[[#This Row],[F15_LB_UNME]],CAFB_HungerEstimates!AB:AB,CAFB_HungerEstimates!AB:AB,,0)</f>
        <v>14658.148316999999</v>
      </c>
      <c r="M491" s="6">
        <f t="shared" si="30"/>
        <v>0.20666591344530175</v>
      </c>
      <c r="N491" s="8">
        <f t="shared" si="31"/>
        <v>166.60015817648664</v>
      </c>
      <c r="O491" s="2" t="str">
        <f>IFERROR(_xlfn.XLOOKUP(Data[[#This Row],[STATEFP10]],StateMap[Code],StateMap[State],,0),"UNK")</f>
        <v>VA</v>
      </c>
      <c r="P491" t="str">
        <f>IF(CalcsTable[[#This Row],[State (Label)]]="MD","Maryland",IF(CalcsTable[[#This Row],[State (Label)]]="DC","District of Columbia","Virginia"))</f>
        <v>Virginia</v>
      </c>
    </row>
    <row r="492" spans="1:16" x14ac:dyDescent="0.25">
      <c r="A492">
        <f>_xlfn.XLOOKUP(Data[[#This Row],[GEOID10]],CAFB_HungerEstimates!D:D,CAFB_HungerEstimates!D:D,,0)</f>
        <v>11001004901</v>
      </c>
      <c r="B492">
        <f>_xlfn.XLOOKUP(Data[[#This Row],[STATEFP10]],CAFB_HungerEstimates!A:A,CAFB_HungerEstimates!A:A,,0)</f>
        <v>11</v>
      </c>
      <c r="C492">
        <f>_xlfn.XLOOKUP(Data[[#This Row],[F14_FI_RATE]],CAFB_HungerEstimates!AJ:AJ,CAFB_HungerEstimates!AJ:AJ,,0)</f>
        <v>14.9</v>
      </c>
      <c r="D492">
        <f>_xlfn.XLOOKUP(Data[[#This Row],[F14_DISTRIB]],CAFB_HungerEstimates!AL:AL,CAFB_HungerEstimates!AL:AL,,0)</f>
        <v>44613.74</v>
      </c>
      <c r="E492">
        <f>_xlfn.XLOOKUP(Data[[#This Row],[F14_LB_UNME]],CAFB_HungerEstimates!AK:AK,CAFB_HungerEstimates!AK:AK,,0)</f>
        <v>29199.370473999999</v>
      </c>
      <c r="F492">
        <f t="shared" si="28"/>
        <v>73813.110474000001</v>
      </c>
      <c r="G492" s="6">
        <f t="shared" si="29"/>
        <v>0.60441484871057949</v>
      </c>
      <c r="H492">
        <f>_xlfn.XLOOKUP(Data[[#This Row],[F15_FI_RATE]],CAFB_HungerEstimates!Y:Y,CAFB_HungerEstimates!Y:Y,,0)</f>
        <v>0.16700000000000001</v>
      </c>
      <c r="I492">
        <f>_xlfn.XLOOKUP(Data[[#This Row],[F15_FI_POP]],CAFB_HungerEstimates!Z:Z,CAFB_HungerEstimates!Z:Z,,0)</f>
        <v>401.30099999999999</v>
      </c>
      <c r="J492">
        <f>_xlfn.XLOOKUP(Data[[#This Row],[F15_LB_NEED]],CAFB_HungerEstimates!AA:AA,CAFB_HungerEstimates!AA:AA,,0)</f>
        <v>84273.21</v>
      </c>
      <c r="K492">
        <f>_xlfn.XLOOKUP(Data[[#This Row],[F15_DISTRIB]],CAFB_HungerEstimates!AC:AC,CAFB_HungerEstimates!AC:AC,,0)</f>
        <v>38264.85843</v>
      </c>
      <c r="L492">
        <f>_xlfn.XLOOKUP(Data[[#This Row],[F15_LB_UNME]],CAFB_HungerEstimates!AB:AB,CAFB_HungerEstimates!AB:AB,,0)</f>
        <v>46008.351569999999</v>
      </c>
      <c r="M492" s="6">
        <f t="shared" si="30"/>
        <v>0.45405720786000675</v>
      </c>
      <c r="N492" s="8">
        <f t="shared" si="31"/>
        <v>114.64798634939858</v>
      </c>
      <c r="O492" s="2" t="str">
        <f>IFERROR(_xlfn.XLOOKUP(Data[[#This Row],[STATEFP10]],StateMap[Code],StateMap[State],,0),"UNK")</f>
        <v>DC</v>
      </c>
      <c r="P492" t="str">
        <f>IF(CalcsTable[[#This Row],[State (Label)]]="MD","Maryland",IF(CalcsTable[[#This Row],[State (Label)]]="DC","District of Columbia","Virginia"))</f>
        <v>District of Columbia</v>
      </c>
    </row>
    <row r="493" spans="1:16" x14ac:dyDescent="0.25">
      <c r="A493">
        <f>_xlfn.XLOOKUP(Data[[#This Row],[GEOID10]],CAFB_HungerEstimates!D:D,CAFB_HungerEstimates!D:D,,0)</f>
        <v>24033803524</v>
      </c>
      <c r="B493">
        <f>_xlfn.XLOOKUP(Data[[#This Row],[STATEFP10]],CAFB_HungerEstimates!A:A,CAFB_HungerEstimates!A:A,,0)</f>
        <v>24</v>
      </c>
      <c r="C493">
        <f>_xlfn.XLOOKUP(Data[[#This Row],[F14_FI_RATE]],CAFB_HungerEstimates!AJ:AJ,CAFB_HungerEstimates!AJ:AJ,,0)</f>
        <v>15.8</v>
      </c>
      <c r="D493">
        <f>_xlfn.XLOOKUP(Data[[#This Row],[F14_DISTRIB]],CAFB_HungerEstimates!AL:AL,CAFB_HungerEstimates!AL:AL,,0)</f>
        <v>59941.46</v>
      </c>
      <c r="E493">
        <f>_xlfn.XLOOKUP(Data[[#This Row],[F14_LB_UNME]],CAFB_HungerEstimates!AK:AK,CAFB_HungerEstimates!AK:AK,,0)</f>
        <v>64184.922760000001</v>
      </c>
      <c r="F493">
        <f t="shared" si="28"/>
        <v>124126.38276000001</v>
      </c>
      <c r="G493" s="6">
        <f t="shared" si="29"/>
        <v>0.48290668484151028</v>
      </c>
      <c r="H493">
        <f>_xlfn.XLOOKUP(Data[[#This Row],[F15_FI_RATE]],CAFB_HungerEstimates!Y:Y,CAFB_HungerEstimates!Y:Y,,0)</f>
        <v>0.187</v>
      </c>
      <c r="I493">
        <f>_xlfn.XLOOKUP(Data[[#This Row],[F15_FI_POP]],CAFB_HungerEstimates!Z:Z,CAFB_HungerEstimates!Z:Z,,0)</f>
        <v>694.70500000000004</v>
      </c>
      <c r="J493">
        <f>_xlfn.XLOOKUP(Data[[#This Row],[F15_LB_NEED]],CAFB_HungerEstimates!AA:AA,CAFB_HungerEstimates!AA:AA,,0)</f>
        <v>145888.04999999999</v>
      </c>
      <c r="K493">
        <f>_xlfn.XLOOKUP(Data[[#This Row],[F15_DISTRIB]],CAFB_HungerEstimates!AC:AC,CAFB_HungerEstimates!AC:AC,,0)</f>
        <v>73510.119242000001</v>
      </c>
      <c r="L493">
        <f>_xlfn.XLOOKUP(Data[[#This Row],[F15_LB_UNME]],CAFB_HungerEstimates!AB:AB,CAFB_HungerEstimates!AB:AB,,0)</f>
        <v>72377.930758000002</v>
      </c>
      <c r="M493" s="6">
        <f t="shared" si="30"/>
        <v>0.50388033318698833</v>
      </c>
      <c r="N493" s="8">
        <f t="shared" si="31"/>
        <v>104.18513003073247</v>
      </c>
      <c r="O493" s="2" t="str">
        <f>IFERROR(_xlfn.XLOOKUP(Data[[#This Row],[STATEFP10]],StateMap[Code],StateMap[State],,0),"UNK")</f>
        <v>MD</v>
      </c>
      <c r="P493" t="str">
        <f>IF(CalcsTable[[#This Row],[State (Label)]]="MD","Maryland",IF(CalcsTable[[#This Row],[State (Label)]]="DC","District of Columbia","Virginia"))</f>
        <v>Maryland</v>
      </c>
    </row>
    <row r="494" spans="1:16" x14ac:dyDescent="0.25">
      <c r="A494">
        <f>_xlfn.XLOOKUP(Data[[#This Row],[GEOID10]],CAFB_HungerEstimates!D:D,CAFB_HungerEstimates!D:D,,0)</f>
        <v>51059460502</v>
      </c>
      <c r="B494">
        <f>_xlfn.XLOOKUP(Data[[#This Row],[STATEFP10]],CAFB_HungerEstimates!A:A,CAFB_HungerEstimates!A:A,,0)</f>
        <v>51</v>
      </c>
      <c r="C494">
        <f>_xlfn.XLOOKUP(Data[[#This Row],[F14_FI_RATE]],CAFB_HungerEstimates!AJ:AJ,CAFB_HungerEstimates!AJ:AJ,,0)</f>
        <v>4.8</v>
      </c>
      <c r="D494">
        <f>_xlfn.XLOOKUP(Data[[#This Row],[F14_DISTRIB]],CAFB_HungerEstimates!AL:AL,CAFB_HungerEstimates!AL:AL,,0)</f>
        <v>16208.65</v>
      </c>
      <c r="E494">
        <f>_xlfn.XLOOKUP(Data[[#This Row],[F14_LB_UNME]],CAFB_HungerEstimates!AK:AK,CAFB_HungerEstimates!AK:AK,,0)</f>
        <v>55319.025193000001</v>
      </c>
      <c r="F494">
        <f t="shared" si="28"/>
        <v>71527.675193000003</v>
      </c>
      <c r="G494" s="6">
        <f t="shared" si="29"/>
        <v>0.22660669393021521</v>
      </c>
      <c r="H494">
        <f>_xlfn.XLOOKUP(Data[[#This Row],[F15_FI_RATE]],CAFB_HungerEstimates!Y:Y,CAFB_HungerEstimates!Y:Y,,0)</f>
        <v>7.3999999999999996E-2</v>
      </c>
      <c r="I494">
        <f>_xlfn.XLOOKUP(Data[[#This Row],[F15_FI_POP]],CAFB_HungerEstimates!Z:Z,CAFB_HungerEstimates!Z:Z,,0)</f>
        <v>530.78868</v>
      </c>
      <c r="J494">
        <f>_xlfn.XLOOKUP(Data[[#This Row],[F15_LB_NEED]],CAFB_HungerEstimates!AA:AA,CAFB_HungerEstimates!AA:AA,,0)</f>
        <v>111465.6228</v>
      </c>
      <c r="K494">
        <f>_xlfn.XLOOKUP(Data[[#This Row],[F15_DISTRIB]],CAFB_HungerEstimates!AC:AC,CAFB_HungerEstimates!AC:AC,,0)</f>
        <v>49960.449832999999</v>
      </c>
      <c r="L494">
        <f>_xlfn.XLOOKUP(Data[[#This Row],[F15_LB_UNME]],CAFB_HungerEstimates!AB:AB,CAFB_HungerEstimates!AB:AB,,0)</f>
        <v>61505.172966999999</v>
      </c>
      <c r="M494" s="6">
        <f t="shared" si="30"/>
        <v>0.44821397465874113</v>
      </c>
      <c r="N494" s="8">
        <f t="shared" si="31"/>
        <v>115.87506532166435</v>
      </c>
      <c r="O494" s="2" t="str">
        <f>IFERROR(_xlfn.XLOOKUP(Data[[#This Row],[STATEFP10]],StateMap[Code],StateMap[State],,0),"UNK")</f>
        <v>VA</v>
      </c>
      <c r="P494" t="str">
        <f>IF(CalcsTable[[#This Row],[State (Label)]]="MD","Maryland",IF(CalcsTable[[#This Row],[State (Label)]]="DC","District of Columbia","Virginia"))</f>
        <v>Virginia</v>
      </c>
    </row>
    <row r="495" spans="1:16" x14ac:dyDescent="0.25">
      <c r="A495">
        <f>_xlfn.XLOOKUP(Data[[#This Row],[GEOID10]],CAFB_HungerEstimates!D:D,CAFB_HungerEstimates!D:D,,0)</f>
        <v>51059482601</v>
      </c>
      <c r="B495">
        <f>_xlfn.XLOOKUP(Data[[#This Row],[STATEFP10]],CAFB_HungerEstimates!A:A,CAFB_HungerEstimates!A:A,,0)</f>
        <v>51</v>
      </c>
      <c r="C495">
        <f>_xlfn.XLOOKUP(Data[[#This Row],[F14_FI_RATE]],CAFB_HungerEstimates!AJ:AJ,CAFB_HungerEstimates!AJ:AJ,,0)</f>
        <v>1.6</v>
      </c>
      <c r="D495">
        <f>_xlfn.XLOOKUP(Data[[#This Row],[F14_DISTRIB]],CAFB_HungerEstimates!AL:AL,CAFB_HungerEstimates!AL:AL,,0)</f>
        <v>3047.03</v>
      </c>
      <c r="E495">
        <f>_xlfn.XLOOKUP(Data[[#This Row],[F14_LB_UNME]],CAFB_HungerEstimates!AK:AK,CAFB_HungerEstimates!AK:AK,,0)</f>
        <v>20536.805952999999</v>
      </c>
      <c r="F495">
        <f t="shared" si="28"/>
        <v>23583.835952999998</v>
      </c>
      <c r="G495" s="6">
        <f t="shared" si="29"/>
        <v>0.12919993193950285</v>
      </c>
      <c r="H495">
        <f>_xlfn.XLOOKUP(Data[[#This Row],[F15_FI_RATE]],CAFB_HungerEstimates!Y:Y,CAFB_HungerEstimates!Y:Y,,0)</f>
        <v>1.9E-2</v>
      </c>
      <c r="I495">
        <f>_xlfn.XLOOKUP(Data[[#This Row],[F15_FI_POP]],CAFB_HungerEstimates!Z:Z,CAFB_HungerEstimates!Z:Z,,0)</f>
        <v>133.17099999999999</v>
      </c>
      <c r="J495">
        <f>_xlfn.XLOOKUP(Data[[#This Row],[F15_LB_NEED]],CAFB_HungerEstimates!AA:AA,CAFB_HungerEstimates!AA:AA,,0)</f>
        <v>27965.91</v>
      </c>
      <c r="K495">
        <f>_xlfn.XLOOKUP(Data[[#This Row],[F15_DISTRIB]],CAFB_HungerEstimates!AC:AC,CAFB_HungerEstimates!AC:AC,,0)</f>
        <v>5855.9581920000001</v>
      </c>
      <c r="L495">
        <f>_xlfn.XLOOKUP(Data[[#This Row],[F15_LB_UNME]],CAFB_HungerEstimates!AB:AB,CAFB_HungerEstimates!AB:AB,,0)</f>
        <v>22109.951808000002</v>
      </c>
      <c r="M495" s="6">
        <f t="shared" si="30"/>
        <v>0.20939630400012016</v>
      </c>
      <c r="N495" s="8">
        <f t="shared" si="31"/>
        <v>166.02677615997479</v>
      </c>
      <c r="O495" s="2" t="str">
        <f>IFERROR(_xlfn.XLOOKUP(Data[[#This Row],[STATEFP10]],StateMap[Code],StateMap[State],,0),"UNK")</f>
        <v>VA</v>
      </c>
      <c r="P495" t="str">
        <f>IF(CalcsTable[[#This Row],[State (Label)]]="MD","Maryland",IF(CalcsTable[[#This Row],[State (Label)]]="DC","District of Columbia","Virginia"))</f>
        <v>Virginia</v>
      </c>
    </row>
    <row r="496" spans="1:16" x14ac:dyDescent="0.25">
      <c r="A496">
        <f>_xlfn.XLOOKUP(Data[[#This Row],[GEOID10]],CAFB_HungerEstimates!D:D,CAFB_HungerEstimates!D:D,,0)</f>
        <v>51013100500</v>
      </c>
      <c r="B496">
        <f>_xlfn.XLOOKUP(Data[[#This Row],[STATEFP10]],CAFB_HungerEstimates!A:A,CAFB_HungerEstimates!A:A,,0)</f>
        <v>51</v>
      </c>
      <c r="C496">
        <f>_xlfn.XLOOKUP(Data[[#This Row],[F14_FI_RATE]],CAFB_HungerEstimates!AJ:AJ,CAFB_HungerEstimates!AJ:AJ,,0)</f>
        <v>3.6</v>
      </c>
      <c r="D496">
        <f>_xlfn.XLOOKUP(Data[[#This Row],[F14_DISTRIB]],CAFB_HungerEstimates!AL:AL,CAFB_HungerEstimates!AL:AL,,0)</f>
        <v>12381.58</v>
      </c>
      <c r="E496">
        <f>_xlfn.XLOOKUP(Data[[#This Row],[F14_LB_UNME]],CAFB_HungerEstimates!AK:AK,CAFB_HungerEstimates!AK:AK,,0)</f>
        <v>24254.181723999998</v>
      </c>
      <c r="F496">
        <f t="shared" si="28"/>
        <v>36635.761723999996</v>
      </c>
      <c r="G496" s="6">
        <f t="shared" si="29"/>
        <v>0.3379643118458448</v>
      </c>
      <c r="H496">
        <f>_xlfn.XLOOKUP(Data[[#This Row],[F15_FI_RATE]],CAFB_HungerEstimates!Y:Y,CAFB_HungerEstimates!Y:Y,,0)</f>
        <v>1.9E-2</v>
      </c>
      <c r="I496">
        <f>_xlfn.XLOOKUP(Data[[#This Row],[F15_FI_POP]],CAFB_HungerEstimates!Z:Z,CAFB_HungerEstimates!Z:Z,,0)</f>
        <v>88.957999999999998</v>
      </c>
      <c r="J496">
        <f>_xlfn.XLOOKUP(Data[[#This Row],[F15_LB_NEED]],CAFB_HungerEstimates!AA:AA,CAFB_HungerEstimates!AA:AA,,0)</f>
        <v>18681.18</v>
      </c>
      <c r="K496">
        <f>_xlfn.XLOOKUP(Data[[#This Row],[F15_DISTRIB]],CAFB_HungerEstimates!AC:AC,CAFB_HungerEstimates!AC:AC,,0)</f>
        <v>6739.9099990000004</v>
      </c>
      <c r="L496">
        <f>_xlfn.XLOOKUP(Data[[#This Row],[F15_LB_UNME]],CAFB_HungerEstimates!AB:AB,CAFB_HungerEstimates!AB:AB,,0)</f>
        <v>11941.270001000001</v>
      </c>
      <c r="M496" s="6">
        <f t="shared" si="30"/>
        <v>0.36078609589972371</v>
      </c>
      <c r="N496" s="8">
        <f t="shared" si="31"/>
        <v>134.23491986105805</v>
      </c>
      <c r="O496" s="2" t="str">
        <f>IFERROR(_xlfn.XLOOKUP(Data[[#This Row],[STATEFP10]],StateMap[Code],StateMap[State],,0),"UNK")</f>
        <v>VA</v>
      </c>
      <c r="P496" t="str">
        <f>IF(CalcsTable[[#This Row],[State (Label)]]="MD","Maryland",IF(CalcsTable[[#This Row],[State (Label)]]="DC","District of Columbia","Virginia"))</f>
        <v>Virginia</v>
      </c>
    </row>
    <row r="497" spans="1:16" x14ac:dyDescent="0.25">
      <c r="A497">
        <f>_xlfn.XLOOKUP(Data[[#This Row],[GEOID10]],CAFB_HungerEstimates!D:D,CAFB_HungerEstimates!D:D,,0)</f>
        <v>51059460800</v>
      </c>
      <c r="B497">
        <f>_xlfn.XLOOKUP(Data[[#This Row],[STATEFP10]],CAFB_HungerEstimates!A:A,CAFB_HungerEstimates!A:A,,0)</f>
        <v>51</v>
      </c>
      <c r="C497">
        <f>_xlfn.XLOOKUP(Data[[#This Row],[F14_FI_RATE]],CAFB_HungerEstimates!AJ:AJ,CAFB_HungerEstimates!AJ:AJ,,0)</f>
        <v>4.5</v>
      </c>
      <c r="D497">
        <f>_xlfn.XLOOKUP(Data[[#This Row],[F14_DISTRIB]],CAFB_HungerEstimates!AL:AL,CAFB_HungerEstimates!AL:AL,,0)</f>
        <v>7307.39</v>
      </c>
      <c r="E497">
        <f>_xlfn.XLOOKUP(Data[[#This Row],[F14_LB_UNME]],CAFB_HungerEstimates!AK:AK,CAFB_HungerEstimates!AK:AK,,0)</f>
        <v>22819.210427000002</v>
      </c>
      <c r="F497">
        <f t="shared" si="28"/>
        <v>30126.600427000001</v>
      </c>
      <c r="G497" s="6">
        <f t="shared" si="29"/>
        <v>0.24255607657115491</v>
      </c>
      <c r="H497">
        <f>_xlfn.XLOOKUP(Data[[#This Row],[F15_FI_RATE]],CAFB_HungerEstimates!Y:Y,CAFB_HungerEstimates!Y:Y,,0)</f>
        <v>3.6999999999999998E-2</v>
      </c>
      <c r="I497">
        <f>_xlfn.XLOOKUP(Data[[#This Row],[F15_FI_POP]],CAFB_HungerEstimates!Z:Z,CAFB_HungerEstimates!Z:Z,,0)</f>
        <v>116.43899999999999</v>
      </c>
      <c r="J497">
        <f>_xlfn.XLOOKUP(Data[[#This Row],[F15_LB_NEED]],CAFB_HungerEstimates!AA:AA,CAFB_HungerEstimates!AA:AA,,0)</f>
        <v>24452.19</v>
      </c>
      <c r="K497">
        <f>_xlfn.XLOOKUP(Data[[#This Row],[F15_DISTRIB]],CAFB_HungerEstimates!AC:AC,CAFB_HungerEstimates!AC:AC,,0)</f>
        <v>10158.094646</v>
      </c>
      <c r="L497">
        <f>_xlfn.XLOOKUP(Data[[#This Row],[F15_LB_UNME]],CAFB_HungerEstimates!AB:AB,CAFB_HungerEstimates!AB:AB,,0)</f>
        <v>14294.095353999999</v>
      </c>
      <c r="M497" s="6">
        <f t="shared" si="30"/>
        <v>0.41542678369503916</v>
      </c>
      <c r="N497" s="8">
        <f t="shared" si="31"/>
        <v>122.76037542404177</v>
      </c>
      <c r="O497" s="2" t="str">
        <f>IFERROR(_xlfn.XLOOKUP(Data[[#This Row],[STATEFP10]],StateMap[Code],StateMap[State],,0),"UNK")</f>
        <v>VA</v>
      </c>
      <c r="P497" t="str">
        <f>IF(CalcsTable[[#This Row],[State (Label)]]="MD","Maryland",IF(CalcsTable[[#This Row],[State (Label)]]="DC","District of Columbia","Virginia"))</f>
        <v>Virginia</v>
      </c>
    </row>
    <row r="498" spans="1:16" x14ac:dyDescent="0.25">
      <c r="A498">
        <f>_xlfn.XLOOKUP(Data[[#This Row],[GEOID10]],CAFB_HungerEstimates!D:D,CAFB_HungerEstimates!D:D,,0)</f>
        <v>11001010600</v>
      </c>
      <c r="B498">
        <f>_xlfn.XLOOKUP(Data[[#This Row],[STATEFP10]],CAFB_HungerEstimates!A:A,CAFB_HungerEstimates!A:A,,0)</f>
        <v>11</v>
      </c>
      <c r="C498">
        <f>_xlfn.XLOOKUP(Data[[#This Row],[F14_FI_RATE]],CAFB_HungerEstimates!AJ:AJ,CAFB_HungerEstimates!AJ:AJ,,0)</f>
        <v>11.4</v>
      </c>
      <c r="D498">
        <f>_xlfn.XLOOKUP(Data[[#This Row],[F14_DISTRIB]],CAFB_HungerEstimates!AL:AL,CAFB_HungerEstimates!AL:AL,,0)</f>
        <v>57814.06</v>
      </c>
      <c r="E498">
        <f>_xlfn.XLOOKUP(Data[[#This Row],[F14_LB_UNME]],CAFB_HungerEstimates!AK:AK,CAFB_HungerEstimates!AK:AK,,0)</f>
        <v>39142.937389999999</v>
      </c>
      <c r="F498">
        <f t="shared" si="28"/>
        <v>96956.997390000004</v>
      </c>
      <c r="G498" s="6">
        <f t="shared" si="29"/>
        <v>0.5962855859433086</v>
      </c>
      <c r="H498">
        <f>_xlfn.XLOOKUP(Data[[#This Row],[F15_FI_RATE]],CAFB_HungerEstimates!Y:Y,CAFB_HungerEstimates!Y:Y,,0)</f>
        <v>0.121</v>
      </c>
      <c r="I498">
        <f>_xlfn.XLOOKUP(Data[[#This Row],[F15_FI_POP]],CAFB_HungerEstimates!Z:Z,CAFB_HungerEstimates!Z:Z,,0)</f>
        <v>562.77099999999996</v>
      </c>
      <c r="J498">
        <f>_xlfn.XLOOKUP(Data[[#This Row],[F15_LB_NEED]],CAFB_HungerEstimates!AA:AA,CAFB_HungerEstimates!AA:AA,,0)</f>
        <v>118181.91</v>
      </c>
      <c r="K498">
        <f>_xlfn.XLOOKUP(Data[[#This Row],[F15_DISTRIB]],CAFB_HungerEstimates!AC:AC,CAFB_HungerEstimates!AC:AC,,0)</f>
        <v>62011.338910999999</v>
      </c>
      <c r="L498">
        <f>_xlfn.XLOOKUP(Data[[#This Row],[F15_LB_UNME]],CAFB_HungerEstimates!AB:AB,CAFB_HungerEstimates!AB:AB,,0)</f>
        <v>56170.571088999997</v>
      </c>
      <c r="M498" s="6">
        <f t="shared" si="30"/>
        <v>0.52471092158689936</v>
      </c>
      <c r="N498" s="8">
        <f t="shared" si="31"/>
        <v>99.810706466751128</v>
      </c>
      <c r="O498" s="2" t="str">
        <f>IFERROR(_xlfn.XLOOKUP(Data[[#This Row],[STATEFP10]],StateMap[Code],StateMap[State],,0),"UNK")</f>
        <v>DC</v>
      </c>
      <c r="P498" t="str">
        <f>IF(CalcsTable[[#This Row],[State (Label)]]="MD","Maryland",IF(CalcsTable[[#This Row],[State (Label)]]="DC","District of Columbia","Virginia"))</f>
        <v>District of Columbia</v>
      </c>
    </row>
    <row r="499" spans="1:16" x14ac:dyDescent="0.25">
      <c r="A499">
        <f>_xlfn.XLOOKUP(Data[[#This Row],[GEOID10]],CAFB_HungerEstimates!D:D,CAFB_HungerEstimates!D:D,,0)</f>
        <v>51059461000</v>
      </c>
      <c r="B499">
        <f>_xlfn.XLOOKUP(Data[[#This Row],[STATEFP10]],CAFB_HungerEstimates!A:A,CAFB_HungerEstimates!A:A,,0)</f>
        <v>51</v>
      </c>
      <c r="C499">
        <f>_xlfn.XLOOKUP(Data[[#This Row],[F14_FI_RATE]],CAFB_HungerEstimates!AJ:AJ,CAFB_HungerEstimates!AJ:AJ,,0)</f>
        <v>3.1</v>
      </c>
      <c r="D499">
        <f>_xlfn.XLOOKUP(Data[[#This Row],[F14_DISTRIB]],CAFB_HungerEstimates!AL:AL,CAFB_HungerEstimates!AL:AL,,0)</f>
        <v>2791.26</v>
      </c>
      <c r="E499">
        <f>_xlfn.XLOOKUP(Data[[#This Row],[F14_LB_UNME]],CAFB_HungerEstimates!AK:AK,CAFB_HungerEstimates!AK:AK,,0)</f>
        <v>11322.421793</v>
      </c>
      <c r="F499">
        <f t="shared" si="28"/>
        <v>14113.681793</v>
      </c>
      <c r="G499" s="6">
        <f t="shared" si="29"/>
        <v>0.19776979819570459</v>
      </c>
      <c r="H499">
        <f>_xlfn.XLOOKUP(Data[[#This Row],[F15_FI_RATE]],CAFB_HungerEstimates!Y:Y,CAFB_HungerEstimates!Y:Y,,0)</f>
        <v>4.2999999999999997E-2</v>
      </c>
      <c r="I499">
        <f>_xlfn.XLOOKUP(Data[[#This Row],[F15_FI_POP]],CAFB_HungerEstimates!Z:Z,CAFB_HungerEstimates!Z:Z,,0)</f>
        <v>98.555999999999997</v>
      </c>
      <c r="J499">
        <f>_xlfn.XLOOKUP(Data[[#This Row],[F15_LB_NEED]],CAFB_HungerEstimates!AA:AA,CAFB_HungerEstimates!AA:AA,,0)</f>
        <v>20696.759999999998</v>
      </c>
      <c r="K499">
        <f>_xlfn.XLOOKUP(Data[[#This Row],[F15_DISTRIB]],CAFB_HungerEstimates!AC:AC,CAFB_HungerEstimates!AC:AC,,0)</f>
        <v>8150.7549079999999</v>
      </c>
      <c r="L499">
        <f>_xlfn.XLOOKUP(Data[[#This Row],[F15_LB_UNME]],CAFB_HungerEstimates!AB:AB,CAFB_HungerEstimates!AB:AB,,0)</f>
        <v>12546.005091999999</v>
      </c>
      <c r="M499" s="6">
        <f t="shared" si="30"/>
        <v>0.39381791681403278</v>
      </c>
      <c r="N499" s="8">
        <f t="shared" si="31"/>
        <v>127.29823746905312</v>
      </c>
      <c r="O499" s="2" t="str">
        <f>IFERROR(_xlfn.XLOOKUP(Data[[#This Row],[STATEFP10]],StateMap[Code],StateMap[State],,0),"UNK")</f>
        <v>VA</v>
      </c>
      <c r="P499" t="str">
        <f>IF(CalcsTable[[#This Row],[State (Label)]]="MD","Maryland",IF(CalcsTable[[#This Row],[State (Label)]]="DC","District of Columbia","Virginia"))</f>
        <v>Virginia</v>
      </c>
    </row>
    <row r="500" spans="1:16" x14ac:dyDescent="0.25">
      <c r="A500">
        <f>_xlfn.XLOOKUP(Data[[#This Row],[GEOID10]],CAFB_HungerEstimates!D:D,CAFB_HungerEstimates!D:D,,0)</f>
        <v>51059471301</v>
      </c>
      <c r="B500">
        <f>_xlfn.XLOOKUP(Data[[#This Row],[STATEFP10]],CAFB_HungerEstimates!A:A,CAFB_HungerEstimates!A:A,,0)</f>
        <v>51</v>
      </c>
      <c r="C500">
        <f>_xlfn.XLOOKUP(Data[[#This Row],[F14_FI_RATE]],CAFB_HungerEstimates!AJ:AJ,CAFB_HungerEstimates!AJ:AJ,,0)</f>
        <v>13</v>
      </c>
      <c r="D500">
        <f>_xlfn.XLOOKUP(Data[[#This Row],[F14_DISTRIB]],CAFB_HungerEstimates!AL:AL,CAFB_HungerEstimates!AL:AL,,0)</f>
        <v>21742.39</v>
      </c>
      <c r="E500">
        <f>_xlfn.XLOOKUP(Data[[#This Row],[F14_LB_UNME]],CAFB_HungerEstimates!AK:AK,CAFB_HungerEstimates!AK:AK,,0)</f>
        <v>76783.306024999998</v>
      </c>
      <c r="F500">
        <f t="shared" si="28"/>
        <v>98525.696024999997</v>
      </c>
      <c r="G500" s="6">
        <f t="shared" si="29"/>
        <v>0.22067735501693961</v>
      </c>
      <c r="H500">
        <f>_xlfn.XLOOKUP(Data[[#This Row],[F15_FI_RATE]],CAFB_HungerEstimates!Y:Y,CAFB_HungerEstimates!Y:Y,,0)</f>
        <v>0.11600000000000001</v>
      </c>
      <c r="I500">
        <f>_xlfn.XLOOKUP(Data[[#This Row],[F15_FI_POP]],CAFB_HungerEstimates!Z:Z,CAFB_HungerEstimates!Z:Z,,0)</f>
        <v>466.43599999999998</v>
      </c>
      <c r="J500">
        <f>_xlfn.XLOOKUP(Data[[#This Row],[F15_LB_NEED]],CAFB_HungerEstimates!AA:AA,CAFB_HungerEstimates!AA:AA,,0)</f>
        <v>97951.56</v>
      </c>
      <c r="K500">
        <f>_xlfn.XLOOKUP(Data[[#This Row],[F15_DISTRIB]],CAFB_HungerEstimates!AC:AC,CAFB_HungerEstimates!AC:AC,,0)</f>
        <v>51629.740270000002</v>
      </c>
      <c r="L500">
        <f>_xlfn.XLOOKUP(Data[[#This Row],[F15_LB_UNME]],CAFB_HungerEstimates!AB:AB,CAFB_HungerEstimates!AB:AB,,0)</f>
        <v>46321.819730000003</v>
      </c>
      <c r="M500" s="6">
        <f t="shared" si="30"/>
        <v>0.52709461972836369</v>
      </c>
      <c r="N500" s="8">
        <f t="shared" si="31"/>
        <v>99.310129857043634</v>
      </c>
      <c r="O500" s="2" t="str">
        <f>IFERROR(_xlfn.XLOOKUP(Data[[#This Row],[STATEFP10]],StateMap[Code],StateMap[State],,0),"UNK")</f>
        <v>VA</v>
      </c>
      <c r="P500" t="str">
        <f>IF(CalcsTable[[#This Row],[State (Label)]]="MD","Maryland",IF(CalcsTable[[#This Row],[State (Label)]]="DC","District of Columbia","Virginia"))</f>
        <v>Virginia</v>
      </c>
    </row>
    <row r="501" spans="1:16" x14ac:dyDescent="0.25">
      <c r="A501">
        <f>_xlfn.XLOOKUP(Data[[#This Row],[GEOID10]],CAFB_HungerEstimates!D:D,CAFB_HungerEstimates!D:D,,0)</f>
        <v>11001007806</v>
      </c>
      <c r="B501">
        <f>_xlfn.XLOOKUP(Data[[#This Row],[STATEFP10]],CAFB_HungerEstimates!A:A,CAFB_HungerEstimates!A:A,,0)</f>
        <v>11</v>
      </c>
      <c r="C501">
        <f>_xlfn.XLOOKUP(Data[[#This Row],[F14_FI_RATE]],CAFB_HungerEstimates!AJ:AJ,CAFB_HungerEstimates!AJ:AJ,,0)</f>
        <v>26</v>
      </c>
      <c r="D501">
        <f>_xlfn.XLOOKUP(Data[[#This Row],[F14_DISTRIB]],CAFB_HungerEstimates!AL:AL,CAFB_HungerEstimates!AL:AL,,0)</f>
        <v>77932.479999999996</v>
      </c>
      <c r="E501">
        <f>_xlfn.XLOOKUP(Data[[#This Row],[F14_LB_UNME]],CAFB_HungerEstimates!AK:AK,CAFB_HungerEstimates!AK:AK,,0)</f>
        <v>42897.318188999998</v>
      </c>
      <c r="F501">
        <f t="shared" si="28"/>
        <v>120829.79818899999</v>
      </c>
      <c r="G501" s="6">
        <f t="shared" si="29"/>
        <v>0.64497732486567005</v>
      </c>
      <c r="H501">
        <f>_xlfn.XLOOKUP(Data[[#This Row],[F15_FI_RATE]],CAFB_HungerEstimates!Y:Y,CAFB_HungerEstimates!Y:Y,,0)</f>
        <v>0.28599999999999998</v>
      </c>
      <c r="I501">
        <f>_xlfn.XLOOKUP(Data[[#This Row],[F15_FI_POP]],CAFB_HungerEstimates!Z:Z,CAFB_HungerEstimates!Z:Z,,0)</f>
        <v>607.71367799999996</v>
      </c>
      <c r="J501">
        <f>_xlfn.XLOOKUP(Data[[#This Row],[F15_LB_NEED]],CAFB_HungerEstimates!AA:AA,CAFB_HungerEstimates!AA:AA,,0)</f>
        <v>127619.87238</v>
      </c>
      <c r="K501">
        <f>_xlfn.XLOOKUP(Data[[#This Row],[F15_DISTRIB]],CAFB_HungerEstimates!AC:AC,CAFB_HungerEstimates!AC:AC,,0)</f>
        <v>77370.525261000003</v>
      </c>
      <c r="L501">
        <f>_xlfn.XLOOKUP(Data[[#This Row],[F15_LB_UNME]],CAFB_HungerEstimates!AB:AB,CAFB_HungerEstimates!AB:AB,,0)</f>
        <v>50249.347118999998</v>
      </c>
      <c r="M501" s="6">
        <f t="shared" si="30"/>
        <v>0.60625766048897223</v>
      </c>
      <c r="N501" s="8">
        <f t="shared" si="31"/>
        <v>82.685891297315848</v>
      </c>
      <c r="O501" s="2" t="str">
        <f>IFERROR(_xlfn.XLOOKUP(Data[[#This Row],[STATEFP10]],StateMap[Code],StateMap[State],,0),"UNK")</f>
        <v>DC</v>
      </c>
      <c r="P501" t="str">
        <f>IF(CalcsTable[[#This Row],[State (Label)]]="MD","Maryland",IF(CalcsTable[[#This Row],[State (Label)]]="DC","District of Columbia","Virginia"))</f>
        <v>District of Columbia</v>
      </c>
    </row>
    <row r="502" spans="1:16" x14ac:dyDescent="0.25">
      <c r="A502">
        <f>_xlfn.XLOOKUP(Data[[#This Row],[GEOID10]],CAFB_HungerEstimates!D:D,CAFB_HungerEstimates!D:D,,0)</f>
        <v>11001005002</v>
      </c>
      <c r="B502">
        <f>_xlfn.XLOOKUP(Data[[#This Row],[STATEFP10]],CAFB_HungerEstimates!A:A,CAFB_HungerEstimates!A:A,,0)</f>
        <v>11</v>
      </c>
      <c r="C502">
        <f>_xlfn.XLOOKUP(Data[[#This Row],[F14_FI_RATE]],CAFB_HungerEstimates!AJ:AJ,CAFB_HungerEstimates!AJ:AJ,,0)</f>
        <v>9.3000000000000007</v>
      </c>
      <c r="D502">
        <f>_xlfn.XLOOKUP(Data[[#This Row],[F14_DISTRIB]],CAFB_HungerEstimates!AL:AL,CAFB_HungerEstimates!AL:AL,,0)</f>
        <v>70211.94</v>
      </c>
      <c r="E502">
        <f>_xlfn.XLOOKUP(Data[[#This Row],[F14_LB_UNME]],CAFB_HungerEstimates!AK:AK,CAFB_HungerEstimates!AK:AK,,0)</f>
        <v>49135.886247000002</v>
      </c>
      <c r="F502">
        <f t="shared" si="28"/>
        <v>119347.826247</v>
      </c>
      <c r="G502" s="6">
        <f t="shared" si="29"/>
        <v>0.58829676423842614</v>
      </c>
      <c r="H502">
        <f>_xlfn.XLOOKUP(Data[[#This Row],[F15_FI_RATE]],CAFB_HungerEstimates!Y:Y,CAFB_HungerEstimates!Y:Y,,0)</f>
        <v>8.1000000000000003E-2</v>
      </c>
      <c r="I502">
        <f>_xlfn.XLOOKUP(Data[[#This Row],[F15_FI_POP]],CAFB_HungerEstimates!Z:Z,CAFB_HungerEstimates!Z:Z,,0)</f>
        <v>450.92700000000002</v>
      </c>
      <c r="J502">
        <f>_xlfn.XLOOKUP(Data[[#This Row],[F15_LB_NEED]],CAFB_HungerEstimates!AA:AA,CAFB_HungerEstimates!AA:AA,,0)</f>
        <v>94694.67</v>
      </c>
      <c r="K502">
        <f>_xlfn.XLOOKUP(Data[[#This Row],[F15_DISTRIB]],CAFB_HungerEstimates!AC:AC,CAFB_HungerEstimates!AC:AC,,0)</f>
        <v>32520.325178999999</v>
      </c>
      <c r="L502">
        <f>_xlfn.XLOOKUP(Data[[#This Row],[F15_LB_UNME]],CAFB_HungerEstimates!AB:AB,CAFB_HungerEstimates!AB:AB,,0)</f>
        <v>62174.344820999999</v>
      </c>
      <c r="M502" s="6">
        <f t="shared" si="30"/>
        <v>0.34342297384847531</v>
      </c>
      <c r="N502" s="8">
        <f t="shared" si="31"/>
        <v>137.88117549182019</v>
      </c>
      <c r="O502" s="2" t="str">
        <f>IFERROR(_xlfn.XLOOKUP(Data[[#This Row],[STATEFP10]],StateMap[Code],StateMap[State],,0),"UNK")</f>
        <v>DC</v>
      </c>
      <c r="P502" t="str">
        <f>IF(CalcsTable[[#This Row],[State (Label)]]="MD","Maryland",IF(CalcsTable[[#This Row],[State (Label)]]="DC","District of Columbia","Virginia"))</f>
        <v>District of Columbia</v>
      </c>
    </row>
    <row r="503" spans="1:16" x14ac:dyDescent="0.25">
      <c r="A503">
        <f>_xlfn.XLOOKUP(Data[[#This Row],[GEOID10]],CAFB_HungerEstimates!D:D,CAFB_HungerEstimates!D:D,,0)</f>
        <v>51059471000</v>
      </c>
      <c r="B503">
        <f>_xlfn.XLOOKUP(Data[[#This Row],[STATEFP10]],CAFB_HungerEstimates!A:A,CAFB_HungerEstimates!A:A,,0)</f>
        <v>51</v>
      </c>
      <c r="C503">
        <f>_xlfn.XLOOKUP(Data[[#This Row],[F14_FI_RATE]],CAFB_HungerEstimates!AJ:AJ,CAFB_HungerEstimates!AJ:AJ,,0)</f>
        <v>3.2</v>
      </c>
      <c r="D503">
        <f>_xlfn.XLOOKUP(Data[[#This Row],[F14_DISTRIB]],CAFB_HungerEstimates!AL:AL,CAFB_HungerEstimates!AL:AL,,0)</f>
        <v>3162.61</v>
      </c>
      <c r="E503">
        <f>_xlfn.XLOOKUP(Data[[#This Row],[F14_LB_UNME]],CAFB_HungerEstimates!AK:AK,CAFB_HungerEstimates!AK:AK,,0)</f>
        <v>10801.552881</v>
      </c>
      <c r="F503">
        <f t="shared" si="28"/>
        <v>13964.162881</v>
      </c>
      <c r="G503" s="6">
        <f t="shared" si="29"/>
        <v>0.22648045765085772</v>
      </c>
      <c r="H503">
        <f>_xlfn.XLOOKUP(Data[[#This Row],[F15_FI_RATE]],CAFB_HungerEstimates!Y:Y,CAFB_HungerEstimates!Y:Y,,0)</f>
        <v>4.2999999999999997E-2</v>
      </c>
      <c r="I503">
        <f>_xlfn.XLOOKUP(Data[[#This Row],[F15_FI_POP]],CAFB_HungerEstimates!Z:Z,CAFB_HungerEstimates!Z:Z,,0)</f>
        <v>89.744654999999995</v>
      </c>
      <c r="J503">
        <f>_xlfn.XLOOKUP(Data[[#This Row],[F15_LB_NEED]],CAFB_HungerEstimates!AA:AA,CAFB_HungerEstimates!AA:AA,,0)</f>
        <v>18846.377550000001</v>
      </c>
      <c r="K503">
        <f>_xlfn.XLOOKUP(Data[[#This Row],[F15_DISTRIB]],CAFB_HungerEstimates!AC:AC,CAFB_HungerEstimates!AC:AC,,0)</f>
        <v>8258.9502460000003</v>
      </c>
      <c r="L503">
        <f>_xlfn.XLOOKUP(Data[[#This Row],[F15_LB_UNME]],CAFB_HungerEstimates!AB:AB,CAFB_HungerEstimates!AB:AB,,0)</f>
        <v>10587.427304000001</v>
      </c>
      <c r="M503" s="6">
        <f t="shared" si="30"/>
        <v>0.43822481132455082</v>
      </c>
      <c r="N503" s="8">
        <f t="shared" si="31"/>
        <v>117.97278962184434</v>
      </c>
      <c r="O503" s="2" t="str">
        <f>IFERROR(_xlfn.XLOOKUP(Data[[#This Row],[STATEFP10]],StateMap[Code],StateMap[State],,0),"UNK")</f>
        <v>VA</v>
      </c>
      <c r="P503" t="str">
        <f>IF(CalcsTable[[#This Row],[State (Label)]]="MD","Maryland",IF(CalcsTable[[#This Row],[State (Label)]]="DC","District of Columbia","Virginia"))</f>
        <v>Virginia</v>
      </c>
    </row>
    <row r="504" spans="1:16" x14ac:dyDescent="0.25">
      <c r="A504">
        <f>_xlfn.XLOOKUP(Data[[#This Row],[GEOID10]],CAFB_HungerEstimates!D:D,CAFB_HungerEstimates!D:D,,0)</f>
        <v>24033803002</v>
      </c>
      <c r="B504">
        <f>_xlfn.XLOOKUP(Data[[#This Row],[STATEFP10]],CAFB_HungerEstimates!A:A,CAFB_HungerEstimates!A:A,,0)</f>
        <v>24</v>
      </c>
      <c r="C504">
        <f>_xlfn.XLOOKUP(Data[[#This Row],[F14_FI_RATE]],CAFB_HungerEstimates!AJ:AJ,CAFB_HungerEstimates!AJ:AJ,,0)</f>
        <v>21.5</v>
      </c>
      <c r="D504">
        <f>_xlfn.XLOOKUP(Data[[#This Row],[F14_DISTRIB]],CAFB_HungerEstimates!AL:AL,CAFB_HungerEstimates!AL:AL,,0)</f>
        <v>68507.039999999994</v>
      </c>
      <c r="E504">
        <f>_xlfn.XLOOKUP(Data[[#This Row],[F14_LB_UNME]],CAFB_HungerEstimates!AK:AK,CAFB_HungerEstimates!AK:AK,,0)</f>
        <v>54933.056621000003</v>
      </c>
      <c r="F504">
        <f t="shared" si="28"/>
        <v>123440.096621</v>
      </c>
      <c r="G504" s="6">
        <f t="shared" si="29"/>
        <v>0.5549820672154705</v>
      </c>
      <c r="H504">
        <f>_xlfn.XLOOKUP(Data[[#This Row],[F15_FI_RATE]],CAFB_HungerEstimates!Y:Y,CAFB_HungerEstimates!Y:Y,,0)</f>
        <v>0.222</v>
      </c>
      <c r="I504">
        <f>_xlfn.XLOOKUP(Data[[#This Row],[F15_FI_POP]],CAFB_HungerEstimates!Z:Z,CAFB_HungerEstimates!Z:Z,,0)</f>
        <v>607.99939199999994</v>
      </c>
      <c r="J504">
        <f>_xlfn.XLOOKUP(Data[[#This Row],[F15_LB_NEED]],CAFB_HungerEstimates!AA:AA,CAFB_HungerEstimates!AA:AA,,0)</f>
        <v>127679.87231999999</v>
      </c>
      <c r="K504">
        <f>_xlfn.XLOOKUP(Data[[#This Row],[F15_DISTRIB]],CAFB_HungerEstimates!AC:AC,CAFB_HungerEstimates!AC:AC,,0)</f>
        <v>67391.466826000003</v>
      </c>
      <c r="L504">
        <f>_xlfn.XLOOKUP(Data[[#This Row],[F15_LB_UNME]],CAFB_HungerEstimates!AB:AB,CAFB_HungerEstimates!AB:AB,,0)</f>
        <v>60288.405493999999</v>
      </c>
      <c r="M504" s="6">
        <f t="shared" si="30"/>
        <v>0.5278159008265525</v>
      </c>
      <c r="N504" s="8">
        <f t="shared" si="31"/>
        <v>99.158660826423997</v>
      </c>
      <c r="O504" s="2" t="str">
        <f>IFERROR(_xlfn.XLOOKUP(Data[[#This Row],[STATEFP10]],StateMap[Code],StateMap[State],,0),"UNK")</f>
        <v>MD</v>
      </c>
      <c r="P504" t="str">
        <f>IF(CalcsTable[[#This Row],[State (Label)]]="MD","Maryland",IF(CalcsTable[[#This Row],[State (Label)]]="DC","District of Columbia","Virginia"))</f>
        <v>Maryland</v>
      </c>
    </row>
    <row r="505" spans="1:16" x14ac:dyDescent="0.25">
      <c r="A505">
        <f>_xlfn.XLOOKUP(Data[[#This Row],[GEOID10]],CAFB_HungerEstimates!D:D,CAFB_HungerEstimates!D:D,,0)</f>
        <v>11001010700</v>
      </c>
      <c r="B505">
        <f>_xlfn.XLOOKUP(Data[[#This Row],[STATEFP10]],CAFB_HungerEstimates!A:A,CAFB_HungerEstimates!A:A,,0)</f>
        <v>11</v>
      </c>
      <c r="C505">
        <f>_xlfn.XLOOKUP(Data[[#This Row],[F14_FI_RATE]],CAFB_HungerEstimates!AJ:AJ,CAFB_HungerEstimates!AJ:AJ,,0)</f>
        <v>11.9</v>
      </c>
      <c r="D505">
        <f>_xlfn.XLOOKUP(Data[[#This Row],[F14_DISTRIB]],CAFB_HungerEstimates!AL:AL,CAFB_HungerEstimates!AL:AL,,0)</f>
        <v>29374.66</v>
      </c>
      <c r="E505">
        <f>_xlfn.XLOOKUP(Data[[#This Row],[F14_LB_UNME]],CAFB_HungerEstimates!AK:AK,CAFB_HungerEstimates!AK:AK,,0)</f>
        <v>21105.138028000001</v>
      </c>
      <c r="F505">
        <f t="shared" si="28"/>
        <v>50479.798028000005</v>
      </c>
      <c r="G505" s="6">
        <f t="shared" si="29"/>
        <v>0.58190922205565365</v>
      </c>
      <c r="H505">
        <f>_xlfn.XLOOKUP(Data[[#This Row],[F15_FI_RATE]],CAFB_HungerEstimates!Y:Y,CAFB_HungerEstimates!Y:Y,,0)</f>
        <v>0.126</v>
      </c>
      <c r="I505">
        <f>_xlfn.XLOOKUP(Data[[#This Row],[F15_FI_POP]],CAFB_HungerEstimates!Z:Z,CAFB_HungerEstimates!Z:Z,,0)</f>
        <v>228.56399999999999</v>
      </c>
      <c r="J505">
        <f>_xlfn.XLOOKUP(Data[[#This Row],[F15_LB_NEED]],CAFB_HungerEstimates!AA:AA,CAFB_HungerEstimates!AA:AA,,0)</f>
        <v>47998.44</v>
      </c>
      <c r="K505">
        <f>_xlfn.XLOOKUP(Data[[#This Row],[F15_DISTRIB]],CAFB_HungerEstimates!AC:AC,CAFB_HungerEstimates!AC:AC,,0)</f>
        <v>13331.197683</v>
      </c>
      <c r="L505">
        <f>_xlfn.XLOOKUP(Data[[#This Row],[F15_LB_UNME]],CAFB_HungerEstimates!AB:AB,CAFB_HungerEstimates!AB:AB,,0)</f>
        <v>34667.242316999997</v>
      </c>
      <c r="M505" s="6">
        <f t="shared" si="30"/>
        <v>0.27774231168762986</v>
      </c>
      <c r="N505" s="8">
        <f t="shared" si="31"/>
        <v>151.67411454559772</v>
      </c>
      <c r="O505" s="2" t="str">
        <f>IFERROR(_xlfn.XLOOKUP(Data[[#This Row],[STATEFP10]],StateMap[Code],StateMap[State],,0),"UNK")</f>
        <v>DC</v>
      </c>
      <c r="P505" t="str">
        <f>IF(CalcsTable[[#This Row],[State (Label)]]="MD","Maryland",IF(CalcsTable[[#This Row],[State (Label)]]="DC","District of Columbia","Virginia"))</f>
        <v>District of Columbia</v>
      </c>
    </row>
    <row r="506" spans="1:16" x14ac:dyDescent="0.25">
      <c r="A506">
        <f>_xlfn.XLOOKUP(Data[[#This Row],[GEOID10]],CAFB_HungerEstimates!D:D,CAFB_HungerEstimates!D:D,,0)</f>
        <v>11001004902</v>
      </c>
      <c r="B506">
        <f>_xlfn.XLOOKUP(Data[[#This Row],[STATEFP10]],CAFB_HungerEstimates!A:A,CAFB_HungerEstimates!A:A,,0)</f>
        <v>11</v>
      </c>
      <c r="C506">
        <f>_xlfn.XLOOKUP(Data[[#This Row],[F14_FI_RATE]],CAFB_HungerEstimates!AJ:AJ,CAFB_HungerEstimates!AJ:AJ,,0)</f>
        <v>8</v>
      </c>
      <c r="D506">
        <f>_xlfn.XLOOKUP(Data[[#This Row],[F14_DISTRIB]],CAFB_HungerEstimates!AL:AL,CAFB_HungerEstimates!AL:AL,,0)</f>
        <v>28695.5</v>
      </c>
      <c r="E506">
        <f>_xlfn.XLOOKUP(Data[[#This Row],[F14_LB_UNME]],CAFB_HungerEstimates!AK:AK,CAFB_HungerEstimates!AK:AK,,0)</f>
        <v>16815.697500999999</v>
      </c>
      <c r="F506">
        <f t="shared" si="28"/>
        <v>45511.197501000002</v>
      </c>
      <c r="G506" s="6">
        <f t="shared" si="29"/>
        <v>0.63051516056833012</v>
      </c>
      <c r="H506">
        <f>_xlfn.XLOOKUP(Data[[#This Row],[F15_FI_RATE]],CAFB_HungerEstimates!Y:Y,CAFB_HungerEstimates!Y:Y,,0)</f>
        <v>8.5000000000000006E-2</v>
      </c>
      <c r="I506">
        <f>_xlfn.XLOOKUP(Data[[#This Row],[F15_FI_POP]],CAFB_HungerEstimates!Z:Z,CAFB_HungerEstimates!Z:Z,,0)</f>
        <v>225.42</v>
      </c>
      <c r="J506">
        <f>_xlfn.XLOOKUP(Data[[#This Row],[F15_LB_NEED]],CAFB_HungerEstimates!AA:AA,CAFB_HungerEstimates!AA:AA,,0)</f>
        <v>47338.2</v>
      </c>
      <c r="K506">
        <f>_xlfn.XLOOKUP(Data[[#This Row],[F15_DISTRIB]],CAFB_HungerEstimates!AC:AC,CAFB_HungerEstimates!AC:AC,,0)</f>
        <v>18446.817480000002</v>
      </c>
      <c r="L506">
        <f>_xlfn.XLOOKUP(Data[[#This Row],[F15_LB_UNME]],CAFB_HungerEstimates!AB:AB,CAFB_HungerEstimates!AB:AB,,0)</f>
        <v>28891.382519999999</v>
      </c>
      <c r="M506" s="6">
        <f t="shared" si="30"/>
        <v>0.38968143021914653</v>
      </c>
      <c r="N506" s="8">
        <f t="shared" si="31"/>
        <v>128.16689965397924</v>
      </c>
      <c r="O506" s="2" t="str">
        <f>IFERROR(_xlfn.XLOOKUP(Data[[#This Row],[STATEFP10]],StateMap[Code],StateMap[State],,0),"UNK")</f>
        <v>DC</v>
      </c>
      <c r="P506" t="str">
        <f>IF(CalcsTable[[#This Row],[State (Label)]]="MD","Maryland",IF(CalcsTable[[#This Row],[State (Label)]]="DC","District of Columbia","Virginia"))</f>
        <v>District of Columbia</v>
      </c>
    </row>
    <row r="507" spans="1:16" x14ac:dyDescent="0.25">
      <c r="A507">
        <f>_xlfn.XLOOKUP(Data[[#This Row],[GEOID10]],CAFB_HungerEstimates!D:D,CAFB_HungerEstimates!D:D,,0)</f>
        <v>11001004802</v>
      </c>
      <c r="B507">
        <f>_xlfn.XLOOKUP(Data[[#This Row],[STATEFP10]],CAFB_HungerEstimates!A:A,CAFB_HungerEstimates!A:A,,0)</f>
        <v>11</v>
      </c>
      <c r="C507">
        <f>_xlfn.XLOOKUP(Data[[#This Row],[F14_FI_RATE]],CAFB_HungerEstimates!AJ:AJ,CAFB_HungerEstimates!AJ:AJ,,0)</f>
        <v>16.100000000000001</v>
      </c>
      <c r="D507">
        <f>_xlfn.XLOOKUP(Data[[#This Row],[F14_DISTRIB]],CAFB_HungerEstimates!AL:AL,CAFB_HungerEstimates!AL:AL,,0)</f>
        <v>65249.22</v>
      </c>
      <c r="E507">
        <f>_xlfn.XLOOKUP(Data[[#This Row],[F14_LB_UNME]],CAFB_HungerEstimates!AK:AK,CAFB_HungerEstimates!AK:AK,,0)</f>
        <v>38919.389367999996</v>
      </c>
      <c r="F507">
        <f t="shared" si="28"/>
        <v>104168.609368</v>
      </c>
      <c r="G507" s="6">
        <f t="shared" si="29"/>
        <v>0.62638083003961254</v>
      </c>
      <c r="H507">
        <f>_xlfn.XLOOKUP(Data[[#This Row],[F15_FI_RATE]],CAFB_HungerEstimates!Y:Y,CAFB_HungerEstimates!Y:Y,,0)</f>
        <v>0.154</v>
      </c>
      <c r="I507">
        <f>_xlfn.XLOOKUP(Data[[#This Row],[F15_FI_POP]],CAFB_HungerEstimates!Z:Z,CAFB_HungerEstimates!Z:Z,,0)</f>
        <v>495.88</v>
      </c>
      <c r="J507">
        <f>_xlfn.XLOOKUP(Data[[#This Row],[F15_LB_NEED]],CAFB_HungerEstimates!AA:AA,CAFB_HungerEstimates!AA:AA,,0)</f>
        <v>104134.8</v>
      </c>
      <c r="K507">
        <f>_xlfn.XLOOKUP(Data[[#This Row],[F15_DISTRIB]],CAFB_HungerEstimates!AC:AC,CAFB_HungerEstimates!AC:AC,,0)</f>
        <v>41309.360688000001</v>
      </c>
      <c r="L507">
        <f>_xlfn.XLOOKUP(Data[[#This Row],[F15_LB_UNME]],CAFB_HungerEstimates!AB:AB,CAFB_HungerEstimates!AB:AB,,0)</f>
        <v>62825.439312000002</v>
      </c>
      <c r="M507" s="6">
        <f t="shared" si="30"/>
        <v>0.39669121838232752</v>
      </c>
      <c r="N507" s="8">
        <f t="shared" si="31"/>
        <v>126.69484413971122</v>
      </c>
      <c r="O507" s="2" t="str">
        <f>IFERROR(_xlfn.XLOOKUP(Data[[#This Row],[STATEFP10]],StateMap[Code],StateMap[State],,0),"UNK")</f>
        <v>DC</v>
      </c>
      <c r="P507" t="str">
        <f>IF(CalcsTable[[#This Row],[State (Label)]]="MD","Maryland",IF(CalcsTable[[#This Row],[State (Label)]]="DC","District of Columbia","Virginia"))</f>
        <v>District of Columbia</v>
      </c>
    </row>
    <row r="508" spans="1:16" x14ac:dyDescent="0.25">
      <c r="A508">
        <f>_xlfn.XLOOKUP(Data[[#This Row],[GEOID10]],CAFB_HungerEstimates!D:D,CAFB_HungerEstimates!D:D,,0)</f>
        <v>11001009602</v>
      </c>
      <c r="B508">
        <f>_xlfn.XLOOKUP(Data[[#This Row],[STATEFP10]],CAFB_HungerEstimates!A:A,CAFB_HungerEstimates!A:A,,0)</f>
        <v>11</v>
      </c>
      <c r="C508">
        <f>_xlfn.XLOOKUP(Data[[#This Row],[F14_FI_RATE]],CAFB_HungerEstimates!AJ:AJ,CAFB_HungerEstimates!AJ:AJ,,0)</f>
        <v>39.9</v>
      </c>
      <c r="D508">
        <f>_xlfn.XLOOKUP(Data[[#This Row],[F14_DISTRIB]],CAFB_HungerEstimates!AL:AL,CAFB_HungerEstimates!AL:AL,,0)</f>
        <v>156506.56</v>
      </c>
      <c r="E508">
        <f>_xlfn.XLOOKUP(Data[[#This Row],[F14_LB_UNME]],CAFB_HungerEstimates!AK:AK,CAFB_HungerEstimates!AK:AK,,0)</f>
        <v>88830.560154000006</v>
      </c>
      <c r="F508">
        <f t="shared" si="28"/>
        <v>245337.120154</v>
      </c>
      <c r="G508" s="6">
        <f t="shared" si="29"/>
        <v>0.63792450119965383</v>
      </c>
      <c r="H508">
        <f>_xlfn.XLOOKUP(Data[[#This Row],[F15_FI_RATE]],CAFB_HungerEstimates!Y:Y,CAFB_HungerEstimates!Y:Y,,0)</f>
        <v>0.377</v>
      </c>
      <c r="I508">
        <f>_xlfn.XLOOKUP(Data[[#This Row],[F15_FI_POP]],CAFB_HungerEstimates!Z:Z,CAFB_HungerEstimates!Z:Z,,0)</f>
        <v>1199.614</v>
      </c>
      <c r="J508">
        <f>_xlfn.XLOOKUP(Data[[#This Row],[F15_LB_NEED]],CAFB_HungerEstimates!AA:AA,CAFB_HungerEstimates!AA:AA,,0)</f>
        <v>251918.94</v>
      </c>
      <c r="K508">
        <f>_xlfn.XLOOKUP(Data[[#This Row],[F15_DISTRIB]],CAFB_HungerEstimates!AC:AC,CAFB_HungerEstimates!AC:AC,,0)</f>
        <v>166351.90740200001</v>
      </c>
      <c r="L508">
        <f>_xlfn.XLOOKUP(Data[[#This Row],[F15_LB_UNME]],CAFB_HungerEstimates!AB:AB,CAFB_HungerEstimates!AB:AB,,0)</f>
        <v>85567.032598000005</v>
      </c>
      <c r="M508" s="6">
        <f t="shared" si="30"/>
        <v>0.66033902572787906</v>
      </c>
      <c r="N508" s="8">
        <f t="shared" si="31"/>
        <v>71.328804597145421</v>
      </c>
      <c r="O508" s="2" t="str">
        <f>IFERROR(_xlfn.XLOOKUP(Data[[#This Row],[STATEFP10]],StateMap[Code],StateMap[State],,0),"UNK")</f>
        <v>DC</v>
      </c>
      <c r="P508" t="str">
        <f>IF(CalcsTable[[#This Row],[State (Label)]]="MD","Maryland",IF(CalcsTable[[#This Row],[State (Label)]]="DC","District of Columbia","Virginia"))</f>
        <v>District of Columbia</v>
      </c>
    </row>
    <row r="509" spans="1:16" x14ac:dyDescent="0.25">
      <c r="A509">
        <f>_xlfn.XLOOKUP(Data[[#This Row],[GEOID10]],CAFB_HungerEstimates!D:D,CAFB_HungerEstimates!D:D,,0)</f>
        <v>11001008802</v>
      </c>
      <c r="B509">
        <f>_xlfn.XLOOKUP(Data[[#This Row],[STATEFP10]],CAFB_HungerEstimates!A:A,CAFB_HungerEstimates!A:A,,0)</f>
        <v>11</v>
      </c>
      <c r="C509">
        <f>_xlfn.XLOOKUP(Data[[#This Row],[F14_FI_RATE]],CAFB_HungerEstimates!AJ:AJ,CAFB_HungerEstimates!AJ:AJ,,0)</f>
        <v>26.7</v>
      </c>
      <c r="D509">
        <f>_xlfn.XLOOKUP(Data[[#This Row],[F14_DISTRIB]],CAFB_HungerEstimates!AL:AL,CAFB_HungerEstimates!AL:AL,,0)</f>
        <v>160076.18</v>
      </c>
      <c r="E509">
        <f>_xlfn.XLOOKUP(Data[[#This Row],[F14_LB_UNME]],CAFB_HungerEstimates!AK:AK,CAFB_HungerEstimates!AK:AK,,0)</f>
        <v>93416.287148999996</v>
      </c>
      <c r="F509">
        <f t="shared" si="28"/>
        <v>253492.46714899997</v>
      </c>
      <c r="G509" s="6">
        <f t="shared" si="29"/>
        <v>0.63148298566958616</v>
      </c>
      <c r="H509">
        <f>_xlfn.XLOOKUP(Data[[#This Row],[F15_FI_RATE]],CAFB_HungerEstimates!Y:Y,CAFB_HungerEstimates!Y:Y,,0)</f>
        <v>0.27800000000000002</v>
      </c>
      <c r="I509">
        <f>_xlfn.XLOOKUP(Data[[#This Row],[F15_FI_POP]],CAFB_HungerEstimates!Z:Z,CAFB_HungerEstimates!Z:Z,,0)</f>
        <v>1246.2739999999999</v>
      </c>
      <c r="J509">
        <f>_xlfn.XLOOKUP(Data[[#This Row],[F15_LB_NEED]],CAFB_HungerEstimates!AA:AA,CAFB_HungerEstimates!AA:AA,,0)</f>
        <v>261717.54</v>
      </c>
      <c r="K509">
        <f>_xlfn.XLOOKUP(Data[[#This Row],[F15_DISTRIB]],CAFB_HungerEstimates!AC:AC,CAFB_HungerEstimates!AC:AC,,0)</f>
        <v>177484.05314</v>
      </c>
      <c r="L509">
        <f>_xlfn.XLOOKUP(Data[[#This Row],[F15_LB_UNME]],CAFB_HungerEstimates!AB:AB,CAFB_HungerEstimates!AB:AB,,0)</f>
        <v>84233.486860000005</v>
      </c>
      <c r="M509" s="6">
        <f t="shared" si="30"/>
        <v>0.67815115922303104</v>
      </c>
      <c r="N509" s="8">
        <f t="shared" si="31"/>
        <v>67.588256563163483</v>
      </c>
      <c r="O509" s="2" t="str">
        <f>IFERROR(_xlfn.XLOOKUP(Data[[#This Row],[STATEFP10]],StateMap[Code],StateMap[State],,0),"UNK")</f>
        <v>DC</v>
      </c>
      <c r="P509" t="str">
        <f>IF(CalcsTable[[#This Row],[State (Label)]]="MD","Maryland",IF(CalcsTable[[#This Row],[State (Label)]]="DC","District of Columbia","Virginia"))</f>
        <v>District of Columbia</v>
      </c>
    </row>
    <row r="510" spans="1:16" x14ac:dyDescent="0.25">
      <c r="A510">
        <f>_xlfn.XLOOKUP(Data[[#This Row],[GEOID10]],CAFB_HungerEstimates!D:D,CAFB_HungerEstimates!D:D,,0)</f>
        <v>24033803001</v>
      </c>
      <c r="B510">
        <f>_xlfn.XLOOKUP(Data[[#This Row],[STATEFP10]],CAFB_HungerEstimates!A:A,CAFB_HungerEstimates!A:A,,0)</f>
        <v>24</v>
      </c>
      <c r="C510">
        <f>_xlfn.XLOOKUP(Data[[#This Row],[F14_FI_RATE]],CAFB_HungerEstimates!AJ:AJ,CAFB_HungerEstimates!AJ:AJ,,0)</f>
        <v>23.3</v>
      </c>
      <c r="D510">
        <f>_xlfn.XLOOKUP(Data[[#This Row],[F14_DISTRIB]],CAFB_HungerEstimates!AL:AL,CAFB_HungerEstimates!AL:AL,,0)</f>
        <v>89580.98</v>
      </c>
      <c r="E510">
        <f>_xlfn.XLOOKUP(Data[[#This Row],[F14_LB_UNME]],CAFB_HungerEstimates!AK:AK,CAFB_HungerEstimates!AK:AK,,0)</f>
        <v>46199.765555999998</v>
      </c>
      <c r="F510">
        <f t="shared" si="28"/>
        <v>135780.74555599998</v>
      </c>
      <c r="G510" s="6">
        <f t="shared" si="29"/>
        <v>0.65974729799266096</v>
      </c>
      <c r="H510">
        <f>_xlfn.XLOOKUP(Data[[#This Row],[F15_FI_RATE]],CAFB_HungerEstimates!Y:Y,CAFB_HungerEstimates!Y:Y,,0)</f>
        <v>0.248</v>
      </c>
      <c r="I510">
        <f>_xlfn.XLOOKUP(Data[[#This Row],[F15_FI_POP]],CAFB_HungerEstimates!Z:Z,CAFB_HungerEstimates!Z:Z,,0)</f>
        <v>741.52</v>
      </c>
      <c r="J510">
        <f>_xlfn.XLOOKUP(Data[[#This Row],[F15_LB_NEED]],CAFB_HungerEstimates!AA:AA,CAFB_HungerEstimates!AA:AA,,0)</f>
        <v>155719.20000000001</v>
      </c>
      <c r="K510">
        <f>_xlfn.XLOOKUP(Data[[#This Row],[F15_DISTRIB]],CAFB_HungerEstimates!AC:AC,CAFB_HungerEstimates!AC:AC,,0)</f>
        <v>91779.471879999997</v>
      </c>
      <c r="L510">
        <f>_xlfn.XLOOKUP(Data[[#This Row],[F15_LB_UNME]],CAFB_HungerEstimates!AB:AB,CAFB_HungerEstimates!AB:AB,,0)</f>
        <v>63939.72812</v>
      </c>
      <c r="M510" s="6">
        <f t="shared" si="30"/>
        <v>0.58939085148138437</v>
      </c>
      <c r="N510" s="8">
        <f t="shared" si="31"/>
        <v>86.227921188909264</v>
      </c>
      <c r="O510" s="2" t="str">
        <f>IFERROR(_xlfn.XLOOKUP(Data[[#This Row],[STATEFP10]],StateMap[Code],StateMap[State],,0),"UNK")</f>
        <v>MD</v>
      </c>
      <c r="P510" t="str">
        <f>IF(CalcsTable[[#This Row],[State (Label)]]="MD","Maryland",IF(CalcsTable[[#This Row],[State (Label)]]="DC","District of Columbia","Virginia"))</f>
        <v>Maryland</v>
      </c>
    </row>
    <row r="511" spans="1:16" x14ac:dyDescent="0.25">
      <c r="A511">
        <f>_xlfn.XLOOKUP(Data[[#This Row],[GEOID10]],CAFB_HungerEstimates!D:D,CAFB_HungerEstimates!D:D,,0)</f>
        <v>24033803519</v>
      </c>
      <c r="B511">
        <f>_xlfn.XLOOKUP(Data[[#This Row],[STATEFP10]],CAFB_HungerEstimates!A:A,CAFB_HungerEstimates!A:A,,0)</f>
        <v>24</v>
      </c>
      <c r="C511">
        <f>_xlfn.XLOOKUP(Data[[#This Row],[F14_FI_RATE]],CAFB_HungerEstimates!AJ:AJ,CAFB_HungerEstimates!AJ:AJ,,0)</f>
        <v>16</v>
      </c>
      <c r="D511">
        <f>_xlfn.XLOOKUP(Data[[#This Row],[F14_DISTRIB]],CAFB_HungerEstimates!AL:AL,CAFB_HungerEstimates!AL:AL,,0)</f>
        <v>53868.17</v>
      </c>
      <c r="E511">
        <f>_xlfn.XLOOKUP(Data[[#This Row],[F14_LB_UNME]],CAFB_HungerEstimates!AK:AK,CAFB_HungerEstimates!AK:AK,,0)</f>
        <v>80162.227763999996</v>
      </c>
      <c r="F511">
        <f t="shared" si="28"/>
        <v>134030.39776399999</v>
      </c>
      <c r="G511" s="6">
        <f t="shared" si="29"/>
        <v>0.40191009575940218</v>
      </c>
      <c r="H511">
        <f>_xlfn.XLOOKUP(Data[[#This Row],[F15_FI_RATE]],CAFB_HungerEstimates!Y:Y,CAFB_HungerEstimates!Y:Y,,0)</f>
        <v>0.17</v>
      </c>
      <c r="I511">
        <f>_xlfn.XLOOKUP(Data[[#This Row],[F15_FI_POP]],CAFB_HungerEstimates!Z:Z,CAFB_HungerEstimates!Z:Z,,0)</f>
        <v>677.45</v>
      </c>
      <c r="J511">
        <f>_xlfn.XLOOKUP(Data[[#This Row],[F15_LB_NEED]],CAFB_HungerEstimates!AA:AA,CAFB_HungerEstimates!AA:AA,,0)</f>
        <v>142264.5</v>
      </c>
      <c r="K511">
        <f>_xlfn.XLOOKUP(Data[[#This Row],[F15_DISTRIB]],CAFB_HungerEstimates!AC:AC,CAFB_HungerEstimates!AC:AC,,0)</f>
        <v>48554.860837</v>
      </c>
      <c r="L511">
        <f>_xlfn.XLOOKUP(Data[[#This Row],[F15_LB_UNME]],CAFB_HungerEstimates!AB:AB,CAFB_HungerEstimates!AB:AB,,0)</f>
        <v>93709.639163</v>
      </c>
      <c r="M511" s="6">
        <f t="shared" si="30"/>
        <v>0.34129990852953479</v>
      </c>
      <c r="N511" s="8">
        <f t="shared" si="31"/>
        <v>138.32701920879768</v>
      </c>
      <c r="O511" s="2" t="str">
        <f>IFERROR(_xlfn.XLOOKUP(Data[[#This Row],[STATEFP10]],StateMap[Code],StateMap[State],,0),"UNK")</f>
        <v>MD</v>
      </c>
      <c r="P511" t="str">
        <f>IF(CalcsTable[[#This Row],[State (Label)]]="MD","Maryland",IF(CalcsTable[[#This Row],[State (Label)]]="DC","District of Columbia","Virginia"))</f>
        <v>Maryland</v>
      </c>
    </row>
    <row r="512" spans="1:16" x14ac:dyDescent="0.25">
      <c r="A512">
        <f>_xlfn.XLOOKUP(Data[[#This Row],[GEOID10]],CAFB_HungerEstimates!D:D,CAFB_HungerEstimates!D:D,,0)</f>
        <v>11001004701</v>
      </c>
      <c r="B512">
        <f>_xlfn.XLOOKUP(Data[[#This Row],[STATEFP10]],CAFB_HungerEstimates!A:A,CAFB_HungerEstimates!A:A,,0)</f>
        <v>11</v>
      </c>
      <c r="C512">
        <f>_xlfn.XLOOKUP(Data[[#This Row],[F14_FI_RATE]],CAFB_HungerEstimates!AJ:AJ,CAFB_HungerEstimates!AJ:AJ,,0)</f>
        <v>26.9</v>
      </c>
      <c r="D512">
        <f>_xlfn.XLOOKUP(Data[[#This Row],[F14_DISTRIB]],CAFB_HungerEstimates!AL:AL,CAFB_HungerEstimates!AL:AL,,0)</f>
        <v>100374.76</v>
      </c>
      <c r="E512">
        <f>_xlfn.XLOOKUP(Data[[#This Row],[F14_LB_UNME]],CAFB_HungerEstimates!AK:AK,CAFB_HungerEstimates!AK:AK,,0)</f>
        <v>78020.663442000005</v>
      </c>
      <c r="F512">
        <f t="shared" si="28"/>
        <v>178395.423442</v>
      </c>
      <c r="G512" s="6">
        <f t="shared" si="29"/>
        <v>0.56265322317886635</v>
      </c>
      <c r="H512">
        <f>_xlfn.XLOOKUP(Data[[#This Row],[F15_FI_RATE]],CAFB_HungerEstimates!Y:Y,CAFB_HungerEstimates!Y:Y,,0)</f>
        <v>0.22700000000000001</v>
      </c>
      <c r="I512">
        <f>_xlfn.XLOOKUP(Data[[#This Row],[F15_FI_POP]],CAFB_HungerEstimates!Z:Z,CAFB_HungerEstimates!Z:Z,,0)</f>
        <v>812.30088599999999</v>
      </c>
      <c r="J512">
        <f>_xlfn.XLOOKUP(Data[[#This Row],[F15_LB_NEED]],CAFB_HungerEstimates!AA:AA,CAFB_HungerEstimates!AA:AA,,0)</f>
        <v>170583.18606000001</v>
      </c>
      <c r="K512">
        <f>_xlfn.XLOOKUP(Data[[#This Row],[F15_DISTRIB]],CAFB_HungerEstimates!AC:AC,CAFB_HungerEstimates!AC:AC,,0)</f>
        <v>77998.536510999998</v>
      </c>
      <c r="L512">
        <f>_xlfn.XLOOKUP(Data[[#This Row],[F15_LB_UNME]],CAFB_HungerEstimates!AB:AB,CAFB_HungerEstimates!AB:AB,,0)</f>
        <v>92584.649548999994</v>
      </c>
      <c r="M512" s="6">
        <f t="shared" si="30"/>
        <v>0.4572463342522235</v>
      </c>
      <c r="N512" s="8">
        <f t="shared" si="31"/>
        <v>113.97826980703304</v>
      </c>
      <c r="O512" s="2" t="str">
        <f>IFERROR(_xlfn.XLOOKUP(Data[[#This Row],[STATEFP10]],StateMap[Code],StateMap[State],,0),"UNK")</f>
        <v>DC</v>
      </c>
      <c r="P512" t="str">
        <f>IF(CalcsTable[[#This Row],[State (Label)]]="MD","Maryland",IF(CalcsTable[[#This Row],[State (Label)]]="DC","District of Columbia","Virginia"))</f>
        <v>District of Columbia</v>
      </c>
    </row>
    <row r="513" spans="1:16" x14ac:dyDescent="0.25">
      <c r="A513">
        <f>_xlfn.XLOOKUP(Data[[#This Row],[GEOID10]],CAFB_HungerEstimates!D:D,CAFB_HungerEstimates!D:D,,0)</f>
        <v>11001008903</v>
      </c>
      <c r="B513">
        <f>_xlfn.XLOOKUP(Data[[#This Row],[STATEFP10]],CAFB_HungerEstimates!A:A,CAFB_HungerEstimates!A:A,,0)</f>
        <v>11</v>
      </c>
      <c r="C513">
        <f>_xlfn.XLOOKUP(Data[[#This Row],[F14_FI_RATE]],CAFB_HungerEstimates!AJ:AJ,CAFB_HungerEstimates!AJ:AJ,,0)</f>
        <v>30.2</v>
      </c>
      <c r="D513">
        <f>_xlfn.XLOOKUP(Data[[#This Row],[F14_DISTRIB]],CAFB_HungerEstimates!AL:AL,CAFB_HungerEstimates!AL:AL,,0)</f>
        <v>107685.45</v>
      </c>
      <c r="E513">
        <f>_xlfn.XLOOKUP(Data[[#This Row],[F14_LB_UNME]],CAFB_HungerEstimates!AK:AK,CAFB_HungerEstimates!AK:AK,,0)</f>
        <v>62914.347858000001</v>
      </c>
      <c r="F513">
        <f t="shared" si="28"/>
        <v>170599.79785800001</v>
      </c>
      <c r="G513" s="6">
        <f t="shared" si="29"/>
        <v>0.63121675026621527</v>
      </c>
      <c r="H513">
        <f>_xlfn.XLOOKUP(Data[[#This Row],[F15_FI_RATE]],CAFB_HungerEstimates!Y:Y,CAFB_HungerEstimates!Y:Y,,0)</f>
        <v>0.29699999999999999</v>
      </c>
      <c r="I513">
        <f>_xlfn.XLOOKUP(Data[[#This Row],[F15_FI_POP]],CAFB_HungerEstimates!Z:Z,CAFB_HungerEstimates!Z:Z,,0)</f>
        <v>912.36172499999998</v>
      </c>
      <c r="J513">
        <f>_xlfn.XLOOKUP(Data[[#This Row],[F15_LB_NEED]],CAFB_HungerEstimates!AA:AA,CAFB_HungerEstimates!AA:AA,,0)</f>
        <v>191595.96225000001</v>
      </c>
      <c r="K513">
        <f>_xlfn.XLOOKUP(Data[[#This Row],[F15_DISTRIB]],CAFB_HungerEstimates!AC:AC,CAFB_HungerEstimates!AC:AC,,0)</f>
        <v>132328.56161</v>
      </c>
      <c r="L513">
        <f>_xlfn.XLOOKUP(Data[[#This Row],[F15_LB_UNME]],CAFB_HungerEstimates!AB:AB,CAFB_HungerEstimates!AB:AB,,0)</f>
        <v>59267.40064</v>
      </c>
      <c r="M513" s="6">
        <f t="shared" si="30"/>
        <v>0.6906646677518905</v>
      </c>
      <c r="N513" s="8">
        <f t="shared" si="31"/>
        <v>64.960419772102995</v>
      </c>
      <c r="O513" s="2" t="str">
        <f>IFERROR(_xlfn.XLOOKUP(Data[[#This Row],[STATEFP10]],StateMap[Code],StateMap[State],,0),"UNK")</f>
        <v>DC</v>
      </c>
      <c r="P513" t="str">
        <f>IF(CalcsTable[[#This Row],[State (Label)]]="MD","Maryland",IF(CalcsTable[[#This Row],[State (Label)]]="DC","District of Columbia","Virginia"))</f>
        <v>District of Columbia</v>
      </c>
    </row>
    <row r="514" spans="1:16" x14ac:dyDescent="0.25">
      <c r="A514">
        <f>_xlfn.XLOOKUP(Data[[#This Row],[GEOID10]],CAFB_HungerEstimates!D:D,CAFB_HungerEstimates!D:D,,0)</f>
        <v>11001010100</v>
      </c>
      <c r="B514">
        <f>_xlfn.XLOOKUP(Data[[#This Row],[STATEFP10]],CAFB_HungerEstimates!A:A,CAFB_HungerEstimates!A:A,,0)</f>
        <v>11</v>
      </c>
      <c r="C514">
        <f>_xlfn.XLOOKUP(Data[[#This Row],[F14_FI_RATE]],CAFB_HungerEstimates!AJ:AJ,CAFB_HungerEstimates!AJ:AJ,,0)</f>
        <v>6.9</v>
      </c>
      <c r="D514">
        <f>_xlfn.XLOOKUP(Data[[#This Row],[F14_DISTRIB]],CAFB_HungerEstimates!AL:AL,CAFB_HungerEstimates!AL:AL,,0)</f>
        <v>24999.86</v>
      </c>
      <c r="E514">
        <f>_xlfn.XLOOKUP(Data[[#This Row],[F14_LB_UNME]],CAFB_HungerEstimates!AK:AK,CAFB_HungerEstimates!AK:AK,,0)</f>
        <v>12674.141188</v>
      </c>
      <c r="F514">
        <f t="shared" si="28"/>
        <v>37674.001188000002</v>
      </c>
      <c r="G514" s="6">
        <f t="shared" si="29"/>
        <v>0.66358388309344229</v>
      </c>
      <c r="H514">
        <f>_xlfn.XLOOKUP(Data[[#This Row],[F15_FI_RATE]],CAFB_HungerEstimates!Y:Y,CAFB_HungerEstimates!Y:Y,,0)</f>
        <v>7.9000000000000001E-2</v>
      </c>
      <c r="I514">
        <f>_xlfn.XLOOKUP(Data[[#This Row],[F15_FI_POP]],CAFB_HungerEstimates!Z:Z,CAFB_HungerEstimates!Z:Z,,0)</f>
        <v>192.80400299999999</v>
      </c>
      <c r="J514">
        <f>_xlfn.XLOOKUP(Data[[#This Row],[F15_LB_NEED]],CAFB_HungerEstimates!AA:AA,CAFB_HungerEstimates!AA:AA,,0)</f>
        <v>40488.840629999999</v>
      </c>
      <c r="K514">
        <f>_xlfn.XLOOKUP(Data[[#This Row],[F15_DISTRIB]],CAFB_HungerEstimates!AC:AC,CAFB_HungerEstimates!AC:AC,,0)</f>
        <v>12748.420603</v>
      </c>
      <c r="L514">
        <f>_xlfn.XLOOKUP(Data[[#This Row],[F15_LB_UNME]],CAFB_HungerEstimates!AB:AB,CAFB_HungerEstimates!AB:AB,,0)</f>
        <v>27740.420027</v>
      </c>
      <c r="M514" s="6">
        <f t="shared" si="30"/>
        <v>0.31486257459182776</v>
      </c>
      <c r="N514" s="8">
        <f t="shared" si="31"/>
        <v>143.87885933571619</v>
      </c>
      <c r="O514" s="2" t="str">
        <f>IFERROR(_xlfn.XLOOKUP(Data[[#This Row],[STATEFP10]],StateMap[Code],StateMap[State],,0),"UNK")</f>
        <v>DC</v>
      </c>
      <c r="P514" t="str">
        <f>IF(CalcsTable[[#This Row],[State (Label)]]="MD","Maryland",IF(CalcsTable[[#This Row],[State (Label)]]="DC","District of Columbia","Virginia"))</f>
        <v>District of Columbia</v>
      </c>
    </row>
    <row r="515" spans="1:16" x14ac:dyDescent="0.25">
      <c r="A515">
        <f>_xlfn.XLOOKUP(Data[[#This Row],[GEOID10]],CAFB_HungerEstimates!D:D,CAFB_HungerEstimates!D:D,,0)</f>
        <v>51059471303</v>
      </c>
      <c r="B515">
        <f>_xlfn.XLOOKUP(Data[[#This Row],[STATEFP10]],CAFB_HungerEstimates!A:A,CAFB_HungerEstimates!A:A,,0)</f>
        <v>51</v>
      </c>
      <c r="C515">
        <f>_xlfn.XLOOKUP(Data[[#This Row],[F14_FI_RATE]],CAFB_HungerEstimates!AJ:AJ,CAFB_HungerEstimates!AJ:AJ,,0)</f>
        <v>8.3000000000000007</v>
      </c>
      <c r="D515">
        <f>_xlfn.XLOOKUP(Data[[#This Row],[F14_DISTRIB]],CAFB_HungerEstimates!AL:AL,CAFB_HungerEstimates!AL:AL,,0)</f>
        <v>16868.62</v>
      </c>
      <c r="E515">
        <f>_xlfn.XLOOKUP(Data[[#This Row],[F14_LB_UNME]],CAFB_HungerEstimates!AK:AK,CAFB_HungerEstimates!AK:AK,,0)</f>
        <v>52258.762322000002</v>
      </c>
      <c r="F515">
        <f t="shared" ref="F515:F578" si="32">IFERROR(D515+E515,0)</f>
        <v>69127.382322000005</v>
      </c>
      <c r="G515" s="6">
        <f t="shared" ref="G515:G578" si="33">IFERROR(D515/F515,0)</f>
        <v>0.24402225910168029</v>
      </c>
      <c r="H515">
        <f>_xlfn.XLOOKUP(Data[[#This Row],[F15_FI_RATE]],CAFB_HungerEstimates!Y:Y,CAFB_HungerEstimates!Y:Y,,0)</f>
        <v>8.2000000000000003E-2</v>
      </c>
      <c r="I515">
        <f>_xlfn.XLOOKUP(Data[[#This Row],[F15_FI_POP]],CAFB_HungerEstimates!Z:Z,CAFB_HungerEstimates!Z:Z,,0)</f>
        <v>316.76600000000002</v>
      </c>
      <c r="J515">
        <f>_xlfn.XLOOKUP(Data[[#This Row],[F15_LB_NEED]],CAFB_HungerEstimates!AA:AA,CAFB_HungerEstimates!AA:AA,,0)</f>
        <v>66520.86</v>
      </c>
      <c r="K515">
        <f>_xlfn.XLOOKUP(Data[[#This Row],[F15_DISTRIB]],CAFB_HungerEstimates!AC:AC,CAFB_HungerEstimates!AC:AC,,0)</f>
        <v>38029.489992000003</v>
      </c>
      <c r="L515">
        <f>_xlfn.XLOOKUP(Data[[#This Row],[F15_LB_UNME]],CAFB_HungerEstimates!AB:AB,CAFB_HungerEstimates!AB:AB,,0)</f>
        <v>28491.370008000002</v>
      </c>
      <c r="M515" s="6">
        <f t="shared" ref="M515:M578" si="34">IFERROR(K515/J515,0)</f>
        <v>0.57169269898194341</v>
      </c>
      <c r="N515" s="8">
        <f t="shared" ref="N515:N578" si="35">IFERROR(L515/I515,0)</f>
        <v>89.944533213791885</v>
      </c>
      <c r="O515" s="2" t="str">
        <f>IFERROR(_xlfn.XLOOKUP(Data[[#This Row],[STATEFP10]],StateMap[Code],StateMap[State],,0),"UNK")</f>
        <v>VA</v>
      </c>
      <c r="P515" t="str">
        <f>IF(CalcsTable[[#This Row],[State (Label)]]="MD","Maryland",IF(CalcsTable[[#This Row],[State (Label)]]="DC","District of Columbia","Virginia"))</f>
        <v>Virginia</v>
      </c>
    </row>
    <row r="516" spans="1:16" x14ac:dyDescent="0.25">
      <c r="A516">
        <f>_xlfn.XLOOKUP(Data[[#This Row],[GEOID10]],CAFB_HungerEstimates!D:D,CAFB_HungerEstimates!D:D,,0)</f>
        <v>11001008904</v>
      </c>
      <c r="B516">
        <f>_xlfn.XLOOKUP(Data[[#This Row],[STATEFP10]],CAFB_HungerEstimates!A:A,CAFB_HungerEstimates!A:A,,0)</f>
        <v>11</v>
      </c>
      <c r="C516">
        <f>_xlfn.XLOOKUP(Data[[#This Row],[F14_FI_RATE]],CAFB_HungerEstimates!AJ:AJ,CAFB_HungerEstimates!AJ:AJ,,0)</f>
        <v>29.6</v>
      </c>
      <c r="D516">
        <f>_xlfn.XLOOKUP(Data[[#This Row],[F14_DISTRIB]],CAFB_HungerEstimates!AL:AL,CAFB_HungerEstimates!AL:AL,,0)</f>
        <v>124298.57</v>
      </c>
      <c r="E516">
        <f>_xlfn.XLOOKUP(Data[[#This Row],[F14_LB_UNME]],CAFB_HungerEstimates!AK:AK,CAFB_HungerEstimates!AK:AK,,0)</f>
        <v>75359.354401999997</v>
      </c>
      <c r="F516">
        <f t="shared" si="32"/>
        <v>199657.924402</v>
      </c>
      <c r="G516" s="6">
        <f t="shared" si="33"/>
        <v>0.62255765891731818</v>
      </c>
      <c r="H516">
        <f>_xlfn.XLOOKUP(Data[[#This Row],[F15_FI_RATE]],CAFB_HungerEstimates!Y:Y,CAFB_HungerEstimates!Y:Y,,0)</f>
        <v>0.30099999999999999</v>
      </c>
      <c r="I516">
        <f>_xlfn.XLOOKUP(Data[[#This Row],[F15_FI_POP]],CAFB_HungerEstimates!Z:Z,CAFB_HungerEstimates!Z:Z,,0)</f>
        <v>976.44399999999996</v>
      </c>
      <c r="J516">
        <f>_xlfn.XLOOKUP(Data[[#This Row],[F15_LB_NEED]],CAFB_HungerEstimates!AA:AA,CAFB_HungerEstimates!AA:AA,,0)</f>
        <v>205053.24</v>
      </c>
      <c r="K516">
        <f>_xlfn.XLOOKUP(Data[[#This Row],[F15_DISTRIB]],CAFB_HungerEstimates!AC:AC,CAFB_HungerEstimates!AC:AC,,0)</f>
        <v>150188.323137</v>
      </c>
      <c r="L516">
        <f>_xlfn.XLOOKUP(Data[[#This Row],[F15_LB_UNME]],CAFB_HungerEstimates!AB:AB,CAFB_HungerEstimates!AB:AB,,0)</f>
        <v>54864.916862999999</v>
      </c>
      <c r="M516" s="6">
        <f t="shared" si="34"/>
        <v>0.73243574759901386</v>
      </c>
      <c r="N516" s="8">
        <f t="shared" si="35"/>
        <v>56.188493004207103</v>
      </c>
      <c r="O516" s="2" t="str">
        <f>IFERROR(_xlfn.XLOOKUP(Data[[#This Row],[STATEFP10]],StateMap[Code],StateMap[State],,0),"UNK")</f>
        <v>DC</v>
      </c>
      <c r="P516" t="str">
        <f>IF(CalcsTable[[#This Row],[State (Label)]]="MD","Maryland",IF(CalcsTable[[#This Row],[State (Label)]]="DC","District of Columbia","Virginia"))</f>
        <v>District of Columbia</v>
      </c>
    </row>
    <row r="517" spans="1:16" x14ac:dyDescent="0.25">
      <c r="A517">
        <f>_xlfn.XLOOKUP(Data[[#This Row],[GEOID10]],CAFB_HungerEstimates!D:D,CAFB_HungerEstimates!D:D,,0)</f>
        <v>11001005600</v>
      </c>
      <c r="B517">
        <f>_xlfn.XLOOKUP(Data[[#This Row],[STATEFP10]],CAFB_HungerEstimates!A:A,CAFB_HungerEstimates!A:A,,0)</f>
        <v>11</v>
      </c>
      <c r="C517">
        <f>_xlfn.XLOOKUP(Data[[#This Row],[F14_FI_RATE]],CAFB_HungerEstimates!AJ:AJ,CAFB_HungerEstimates!AJ:AJ,,0)</f>
        <v>8.8000000000000007</v>
      </c>
      <c r="D517">
        <f>_xlfn.XLOOKUP(Data[[#This Row],[F14_DISTRIB]],CAFB_HungerEstimates!AL:AL,CAFB_HungerEstimates!AL:AL,,0)</f>
        <v>61989.27</v>
      </c>
      <c r="E517">
        <f>_xlfn.XLOOKUP(Data[[#This Row],[F14_LB_UNME]],CAFB_HungerEstimates!AK:AK,CAFB_HungerEstimates!AK:AK,,0)</f>
        <v>50018.006687000001</v>
      </c>
      <c r="F517">
        <f t="shared" si="32"/>
        <v>112007.27668700001</v>
      </c>
      <c r="G517" s="6">
        <f t="shared" si="33"/>
        <v>0.5534396677925365</v>
      </c>
      <c r="H517">
        <f>_xlfn.XLOOKUP(Data[[#This Row],[F15_FI_RATE]],CAFB_HungerEstimates!Y:Y,CAFB_HungerEstimates!Y:Y,,0)</f>
        <v>9.0999999999999998E-2</v>
      </c>
      <c r="I517">
        <f>_xlfn.XLOOKUP(Data[[#This Row],[F15_FI_POP]],CAFB_HungerEstimates!Z:Z,CAFB_HungerEstimates!Z:Z,,0)</f>
        <v>557.75019299999997</v>
      </c>
      <c r="J517">
        <f>_xlfn.XLOOKUP(Data[[#This Row],[F15_LB_NEED]],CAFB_HungerEstimates!AA:AA,CAFB_HungerEstimates!AA:AA,,0)</f>
        <v>117127.54053</v>
      </c>
      <c r="K517">
        <f>_xlfn.XLOOKUP(Data[[#This Row],[F15_DISTRIB]],CAFB_HungerEstimates!AC:AC,CAFB_HungerEstimates!AC:AC,,0)</f>
        <v>22731.520997</v>
      </c>
      <c r="L517">
        <f>_xlfn.XLOOKUP(Data[[#This Row],[F15_LB_UNME]],CAFB_HungerEstimates!AB:AB,CAFB_HungerEstimates!AB:AB,,0)</f>
        <v>94396.019532999999</v>
      </c>
      <c r="M517" s="6">
        <f t="shared" si="34"/>
        <v>0.19407494509096904</v>
      </c>
      <c r="N517" s="8">
        <f t="shared" si="35"/>
        <v>169.24426153089652</v>
      </c>
      <c r="O517" s="2" t="str">
        <f>IFERROR(_xlfn.XLOOKUP(Data[[#This Row],[STATEFP10]],StateMap[Code],StateMap[State],,0),"UNK")</f>
        <v>DC</v>
      </c>
      <c r="P517" t="str">
        <f>IF(CalcsTable[[#This Row],[State (Label)]]="MD","Maryland",IF(CalcsTable[[#This Row],[State (Label)]]="DC","District of Columbia","Virginia"))</f>
        <v>District of Columbia</v>
      </c>
    </row>
    <row r="518" spans="1:16" x14ac:dyDescent="0.25">
      <c r="A518">
        <f>_xlfn.XLOOKUP(Data[[#This Row],[GEOID10]],CAFB_HungerEstimates!D:D,CAFB_HungerEstimates!D:D,,0)</f>
        <v>11001007807</v>
      </c>
      <c r="B518">
        <f>_xlfn.XLOOKUP(Data[[#This Row],[STATEFP10]],CAFB_HungerEstimates!A:A,CAFB_HungerEstimates!A:A,,0)</f>
        <v>11</v>
      </c>
      <c r="C518">
        <f>_xlfn.XLOOKUP(Data[[#This Row],[F14_FI_RATE]],CAFB_HungerEstimates!AJ:AJ,CAFB_HungerEstimates!AJ:AJ,,0)</f>
        <v>29</v>
      </c>
      <c r="D518">
        <f>_xlfn.XLOOKUP(Data[[#This Row],[F14_DISTRIB]],CAFB_HungerEstimates!AL:AL,CAFB_HungerEstimates!AL:AL,,0)</f>
        <v>93948.28</v>
      </c>
      <c r="E518">
        <f>_xlfn.XLOOKUP(Data[[#This Row],[F14_LB_UNME]],CAFB_HungerEstimates!AK:AK,CAFB_HungerEstimates!AK:AK,,0)</f>
        <v>44355.617185000003</v>
      </c>
      <c r="F518">
        <f t="shared" si="32"/>
        <v>138303.89718500001</v>
      </c>
      <c r="G518" s="6">
        <f t="shared" si="33"/>
        <v>0.67928873959590286</v>
      </c>
      <c r="H518">
        <f>_xlfn.XLOOKUP(Data[[#This Row],[F15_FI_RATE]],CAFB_HungerEstimates!Y:Y,CAFB_HungerEstimates!Y:Y,,0)</f>
        <v>0.26900000000000002</v>
      </c>
      <c r="I518">
        <f>_xlfn.XLOOKUP(Data[[#This Row],[F15_FI_POP]],CAFB_HungerEstimates!Z:Z,CAFB_HungerEstimates!Z:Z,,0)</f>
        <v>599.00139899999999</v>
      </c>
      <c r="J518">
        <f>_xlfn.XLOOKUP(Data[[#This Row],[F15_LB_NEED]],CAFB_HungerEstimates!AA:AA,CAFB_HungerEstimates!AA:AA,,0)</f>
        <v>125790.29379</v>
      </c>
      <c r="K518">
        <f>_xlfn.XLOOKUP(Data[[#This Row],[F15_DISTRIB]],CAFB_HungerEstimates!AC:AC,CAFB_HungerEstimates!AC:AC,,0)</f>
        <v>64290.765082999998</v>
      </c>
      <c r="L518">
        <f>_xlfn.XLOOKUP(Data[[#This Row],[F15_LB_UNME]],CAFB_HungerEstimates!AB:AB,CAFB_HungerEstimates!AB:AB,,0)</f>
        <v>61499.528706999998</v>
      </c>
      <c r="M518" s="6">
        <f t="shared" si="34"/>
        <v>0.51109480028983723</v>
      </c>
      <c r="N518" s="8">
        <f t="shared" si="35"/>
        <v>102.67009193913418</v>
      </c>
      <c r="O518" s="2" t="str">
        <f>IFERROR(_xlfn.XLOOKUP(Data[[#This Row],[STATEFP10]],StateMap[Code],StateMap[State],,0),"UNK")</f>
        <v>DC</v>
      </c>
      <c r="P518" t="str">
        <f>IF(CalcsTable[[#This Row],[State (Label)]]="MD","Maryland",IF(CalcsTable[[#This Row],[State (Label)]]="DC","District of Columbia","Virginia"))</f>
        <v>District of Columbia</v>
      </c>
    </row>
    <row r="519" spans="1:16" x14ac:dyDescent="0.25">
      <c r="A519">
        <f>_xlfn.XLOOKUP(Data[[#This Row],[GEOID10]],CAFB_HungerEstimates!D:D,CAFB_HungerEstimates!D:D,,0)</f>
        <v>11001007809</v>
      </c>
      <c r="B519">
        <f>_xlfn.XLOOKUP(Data[[#This Row],[STATEFP10]],CAFB_HungerEstimates!A:A,CAFB_HungerEstimates!A:A,,0)</f>
        <v>11</v>
      </c>
      <c r="C519">
        <f>_xlfn.XLOOKUP(Data[[#This Row],[F14_FI_RATE]],CAFB_HungerEstimates!AJ:AJ,CAFB_HungerEstimates!AJ:AJ,,0)</f>
        <v>25.6</v>
      </c>
      <c r="D519">
        <f>_xlfn.XLOOKUP(Data[[#This Row],[F14_DISTRIB]],CAFB_HungerEstimates!AL:AL,CAFB_HungerEstimates!AL:AL,,0)</f>
        <v>74432.36</v>
      </c>
      <c r="E519">
        <f>_xlfn.XLOOKUP(Data[[#This Row],[F14_LB_UNME]],CAFB_HungerEstimates!AK:AK,CAFB_HungerEstimates!AK:AK,,0)</f>
        <v>63999.645037000002</v>
      </c>
      <c r="F519">
        <f t="shared" si="32"/>
        <v>138432.005037</v>
      </c>
      <c r="G519" s="6">
        <f t="shared" si="33"/>
        <v>0.53768173032028088</v>
      </c>
      <c r="H519">
        <f>_xlfn.XLOOKUP(Data[[#This Row],[F15_FI_RATE]],CAFB_HungerEstimates!Y:Y,CAFB_HungerEstimates!Y:Y,,0)</f>
        <v>0.26200000000000001</v>
      </c>
      <c r="I519">
        <f>_xlfn.XLOOKUP(Data[[#This Row],[F15_FI_POP]],CAFB_HungerEstimates!Z:Z,CAFB_HungerEstimates!Z:Z,,0)</f>
        <v>709.49599999999998</v>
      </c>
      <c r="J519">
        <f>_xlfn.XLOOKUP(Data[[#This Row],[F15_LB_NEED]],CAFB_HungerEstimates!AA:AA,CAFB_HungerEstimates!AA:AA,,0)</f>
        <v>148994.16</v>
      </c>
      <c r="K519">
        <f>_xlfn.XLOOKUP(Data[[#This Row],[F15_DISTRIB]],CAFB_HungerEstimates!AC:AC,CAFB_HungerEstimates!AC:AC,,0)</f>
        <v>94109.245567000005</v>
      </c>
      <c r="L519">
        <f>_xlfn.XLOOKUP(Data[[#This Row],[F15_LB_UNME]],CAFB_HungerEstimates!AB:AB,CAFB_HungerEstimates!AB:AB,,0)</f>
        <v>54884.914432999998</v>
      </c>
      <c r="M519" s="6">
        <f t="shared" si="34"/>
        <v>0.63163043146791797</v>
      </c>
      <c r="N519" s="8">
        <f t="shared" si="35"/>
        <v>77.357609391737228</v>
      </c>
      <c r="O519" s="2" t="str">
        <f>IFERROR(_xlfn.XLOOKUP(Data[[#This Row],[STATEFP10]],StateMap[Code],StateMap[State],,0),"UNK")</f>
        <v>DC</v>
      </c>
      <c r="P519" t="str">
        <f>IF(CalcsTable[[#This Row],[State (Label)]]="MD","Maryland",IF(CalcsTable[[#This Row],[State (Label)]]="DC","District of Columbia","Virginia"))</f>
        <v>District of Columbia</v>
      </c>
    </row>
    <row r="520" spans="1:16" x14ac:dyDescent="0.25">
      <c r="A520">
        <f>_xlfn.XLOOKUP(Data[[#This Row],[GEOID10]],CAFB_HungerEstimates!D:D,CAFB_HungerEstimates!D:D,,0)</f>
        <v>11001008410</v>
      </c>
      <c r="B520">
        <f>_xlfn.XLOOKUP(Data[[#This Row],[STATEFP10]],CAFB_HungerEstimates!A:A,CAFB_HungerEstimates!A:A,,0)</f>
        <v>11</v>
      </c>
      <c r="C520">
        <f>_xlfn.XLOOKUP(Data[[#This Row],[F14_FI_RATE]],CAFB_HungerEstimates!AJ:AJ,CAFB_HungerEstimates!AJ:AJ,,0)</f>
        <v>9.6999999999999993</v>
      </c>
      <c r="D520">
        <f>_xlfn.XLOOKUP(Data[[#This Row],[F14_DISTRIB]],CAFB_HungerEstimates!AL:AL,CAFB_HungerEstimates!AL:AL,,0)</f>
        <v>17458.2</v>
      </c>
      <c r="E520">
        <f>_xlfn.XLOOKUP(Data[[#This Row],[F14_LB_UNME]],CAFB_HungerEstimates!AK:AK,CAFB_HungerEstimates!AK:AK,,0)</f>
        <v>10815.355108</v>
      </c>
      <c r="F520">
        <f t="shared" si="32"/>
        <v>28273.555108</v>
      </c>
      <c r="G520" s="6">
        <f t="shared" si="33"/>
        <v>0.61747452463309804</v>
      </c>
      <c r="H520">
        <f>_xlfn.XLOOKUP(Data[[#This Row],[F15_FI_RATE]],CAFB_HungerEstimates!Y:Y,CAFB_HungerEstimates!Y:Y,,0)</f>
        <v>9.4E-2</v>
      </c>
      <c r="I520">
        <f>_xlfn.XLOOKUP(Data[[#This Row],[F15_FI_POP]],CAFB_HungerEstimates!Z:Z,CAFB_HungerEstimates!Z:Z,,0)</f>
        <v>131.976</v>
      </c>
      <c r="J520">
        <f>_xlfn.XLOOKUP(Data[[#This Row],[F15_LB_NEED]],CAFB_HungerEstimates!AA:AA,CAFB_HungerEstimates!AA:AA,,0)</f>
        <v>27714.959999999999</v>
      </c>
      <c r="K520">
        <f>_xlfn.XLOOKUP(Data[[#This Row],[F15_DISTRIB]],CAFB_HungerEstimates!AC:AC,CAFB_HungerEstimates!AC:AC,,0)</f>
        <v>19369.907577999998</v>
      </c>
      <c r="L520">
        <f>_xlfn.XLOOKUP(Data[[#This Row],[F15_LB_UNME]],CAFB_HungerEstimates!AB:AB,CAFB_HungerEstimates!AB:AB,,0)</f>
        <v>8345.0524220000007</v>
      </c>
      <c r="M520" s="6">
        <f t="shared" si="34"/>
        <v>0.69889718686225777</v>
      </c>
      <c r="N520" s="8">
        <f t="shared" si="35"/>
        <v>63.231590758925869</v>
      </c>
      <c r="O520" s="2" t="str">
        <f>IFERROR(_xlfn.XLOOKUP(Data[[#This Row],[STATEFP10]],StateMap[Code],StateMap[State],,0),"UNK")</f>
        <v>DC</v>
      </c>
      <c r="P520" t="str">
        <f>IF(CalcsTable[[#This Row],[State (Label)]]="MD","Maryland",IF(CalcsTable[[#This Row],[State (Label)]]="DC","District of Columbia","Virginia"))</f>
        <v>District of Columbia</v>
      </c>
    </row>
    <row r="521" spans="1:16" x14ac:dyDescent="0.25">
      <c r="A521">
        <f>_xlfn.XLOOKUP(Data[[#This Row],[GEOID10]],CAFB_HungerEstimates!D:D,CAFB_HungerEstimates!D:D,,0)</f>
        <v>24033800509</v>
      </c>
      <c r="B521">
        <f>_xlfn.XLOOKUP(Data[[#This Row],[STATEFP10]],CAFB_HungerEstimates!A:A,CAFB_HungerEstimates!A:A,,0)</f>
        <v>24</v>
      </c>
      <c r="C521">
        <f>_xlfn.XLOOKUP(Data[[#This Row],[F14_FI_RATE]],CAFB_HungerEstimates!AJ:AJ,CAFB_HungerEstimates!AJ:AJ,,0)</f>
        <v>12.8</v>
      </c>
      <c r="D521">
        <f>_xlfn.XLOOKUP(Data[[#This Row],[F14_DISTRIB]],CAFB_HungerEstimates!AL:AL,CAFB_HungerEstimates!AL:AL,,0)</f>
        <v>33099.58</v>
      </c>
      <c r="E521">
        <f>_xlfn.XLOOKUP(Data[[#This Row],[F14_LB_UNME]],CAFB_HungerEstimates!AK:AK,CAFB_HungerEstimates!AK:AK,,0)</f>
        <v>205272.26108200001</v>
      </c>
      <c r="F521">
        <f t="shared" si="32"/>
        <v>238371.841082</v>
      </c>
      <c r="G521" s="6">
        <f t="shared" si="33"/>
        <v>0.13885692139539979</v>
      </c>
      <c r="H521">
        <f>_xlfn.XLOOKUP(Data[[#This Row],[F15_FI_RATE]],CAFB_HungerEstimates!Y:Y,CAFB_HungerEstimates!Y:Y,,0)</f>
        <v>0.13700000000000001</v>
      </c>
      <c r="I521">
        <f>_xlfn.XLOOKUP(Data[[#This Row],[F15_FI_POP]],CAFB_HungerEstimates!Z:Z,CAFB_HungerEstimates!Z:Z,,0)</f>
        <v>1264.8145509999999</v>
      </c>
      <c r="J521">
        <f>_xlfn.XLOOKUP(Data[[#This Row],[F15_LB_NEED]],CAFB_HungerEstimates!AA:AA,CAFB_HungerEstimates!AA:AA,,0)</f>
        <v>265611.05570999999</v>
      </c>
      <c r="K521">
        <f>_xlfn.XLOOKUP(Data[[#This Row],[F15_DISTRIB]],CAFB_HungerEstimates!AC:AC,CAFB_HungerEstimates!AC:AC,,0)</f>
        <v>26590.817597000001</v>
      </c>
      <c r="L521">
        <f>_xlfn.XLOOKUP(Data[[#This Row],[F15_LB_UNME]],CAFB_HungerEstimates!AB:AB,CAFB_HungerEstimates!AB:AB,,0)</f>
        <v>239020.238113</v>
      </c>
      <c r="M521" s="6">
        <f t="shared" si="34"/>
        <v>0.10011186291143108</v>
      </c>
      <c r="N521" s="8">
        <f t="shared" si="35"/>
        <v>188.97650878859949</v>
      </c>
      <c r="O521" s="2" t="str">
        <f>IFERROR(_xlfn.XLOOKUP(Data[[#This Row],[STATEFP10]],StateMap[Code],StateMap[State],,0),"UNK")</f>
        <v>MD</v>
      </c>
      <c r="P521" t="str">
        <f>IF(CalcsTable[[#This Row],[State (Label)]]="MD","Maryland",IF(CalcsTable[[#This Row],[State (Label)]]="DC","District of Columbia","Virginia"))</f>
        <v>Maryland</v>
      </c>
    </row>
    <row r="522" spans="1:16" x14ac:dyDescent="0.25">
      <c r="A522">
        <f>_xlfn.XLOOKUP(Data[[#This Row],[GEOID10]],CAFB_HungerEstimates!D:D,CAFB_HungerEstimates!D:D,,0)</f>
        <v>24033802901</v>
      </c>
      <c r="B522">
        <f>_xlfn.XLOOKUP(Data[[#This Row],[STATEFP10]],CAFB_HungerEstimates!A:A,CAFB_HungerEstimates!A:A,,0)</f>
        <v>24</v>
      </c>
      <c r="C522">
        <f>_xlfn.XLOOKUP(Data[[#This Row],[F14_FI_RATE]],CAFB_HungerEstimates!AJ:AJ,CAFB_HungerEstimates!AJ:AJ,,0)</f>
        <v>27.7</v>
      </c>
      <c r="D522">
        <f>_xlfn.XLOOKUP(Data[[#This Row],[F14_DISTRIB]],CAFB_HungerEstimates!AL:AL,CAFB_HungerEstimates!AL:AL,,0)</f>
        <v>133778.41</v>
      </c>
      <c r="E522">
        <f>_xlfn.XLOOKUP(Data[[#This Row],[F14_LB_UNME]],CAFB_HungerEstimates!AK:AK,CAFB_HungerEstimates!AK:AK,,0)</f>
        <v>82090.457666000002</v>
      </c>
      <c r="F522">
        <f t="shared" si="32"/>
        <v>215868.86766600001</v>
      </c>
      <c r="G522" s="6">
        <f t="shared" si="33"/>
        <v>0.61972071955733199</v>
      </c>
      <c r="H522">
        <f>_xlfn.XLOOKUP(Data[[#This Row],[F15_FI_RATE]],CAFB_HungerEstimates!Y:Y,CAFB_HungerEstimates!Y:Y,,0)</f>
        <v>0.28299999999999997</v>
      </c>
      <c r="I522">
        <f>_xlfn.XLOOKUP(Data[[#This Row],[F15_FI_POP]],CAFB_HungerEstimates!Z:Z,CAFB_HungerEstimates!Z:Z,,0)</f>
        <v>1060.9670000000001</v>
      </c>
      <c r="J522">
        <f>_xlfn.XLOOKUP(Data[[#This Row],[F15_LB_NEED]],CAFB_HungerEstimates!AA:AA,CAFB_HungerEstimates!AA:AA,,0)</f>
        <v>222803.07</v>
      </c>
      <c r="K522">
        <f>_xlfn.XLOOKUP(Data[[#This Row],[F15_DISTRIB]],CAFB_HungerEstimates!AC:AC,CAFB_HungerEstimates!AC:AC,,0)</f>
        <v>132412.14360499999</v>
      </c>
      <c r="L522">
        <f>_xlfn.XLOOKUP(Data[[#This Row],[F15_LB_UNME]],CAFB_HungerEstimates!AB:AB,CAFB_HungerEstimates!AB:AB,,0)</f>
        <v>90390.926395000002</v>
      </c>
      <c r="M522" s="6">
        <f t="shared" si="34"/>
        <v>0.59430125269369038</v>
      </c>
      <c r="N522" s="8">
        <f t="shared" si="35"/>
        <v>85.196736934325003</v>
      </c>
      <c r="O522" s="2" t="str">
        <f>IFERROR(_xlfn.XLOOKUP(Data[[#This Row],[STATEFP10]],StateMap[Code],StateMap[State],,0),"UNK")</f>
        <v>MD</v>
      </c>
      <c r="P522" t="str">
        <f>IF(CalcsTable[[#This Row],[State (Label)]]="MD","Maryland",IF(CalcsTable[[#This Row],[State (Label)]]="DC","District of Columbia","Virginia"))</f>
        <v>Maryland</v>
      </c>
    </row>
    <row r="523" spans="1:16" x14ac:dyDescent="0.25">
      <c r="A523">
        <f>_xlfn.XLOOKUP(Data[[#This Row],[GEOID10]],CAFB_HungerEstimates!D:D,CAFB_HungerEstimates!D:D,,0)</f>
        <v>51013100100</v>
      </c>
      <c r="B523">
        <f>_xlfn.XLOOKUP(Data[[#This Row],[STATEFP10]],CAFB_HungerEstimates!A:A,CAFB_HungerEstimates!A:A,,0)</f>
        <v>51</v>
      </c>
      <c r="C523">
        <f>_xlfn.XLOOKUP(Data[[#This Row],[F14_FI_RATE]],CAFB_HungerEstimates!AJ:AJ,CAFB_HungerEstimates!AJ:AJ,,0)</f>
        <v>1.8</v>
      </c>
      <c r="D523">
        <f>_xlfn.XLOOKUP(Data[[#This Row],[F14_DISTRIB]],CAFB_HungerEstimates!AL:AL,CAFB_HungerEstimates!AL:AL,,0)</f>
        <v>5165.2700000000004</v>
      </c>
      <c r="E523">
        <f>_xlfn.XLOOKUP(Data[[#This Row],[F14_LB_UNME]],CAFB_HungerEstimates!AK:AK,CAFB_HungerEstimates!AK:AK,,0)</f>
        <v>13145.050377</v>
      </c>
      <c r="F523">
        <f t="shared" si="32"/>
        <v>18310.320377</v>
      </c>
      <c r="G523" s="6">
        <f t="shared" si="33"/>
        <v>0.28209610174206512</v>
      </c>
      <c r="H523">
        <f>_xlfn.XLOOKUP(Data[[#This Row],[F15_FI_RATE]],CAFB_HungerEstimates!Y:Y,CAFB_HungerEstimates!Y:Y,,0)</f>
        <v>1.4E-2</v>
      </c>
      <c r="I523">
        <f>_xlfn.XLOOKUP(Data[[#This Row],[F15_FI_POP]],CAFB_HungerEstimates!Z:Z,CAFB_HungerEstimates!Z:Z,,0)</f>
        <v>70.504000000000005</v>
      </c>
      <c r="J523">
        <f>_xlfn.XLOOKUP(Data[[#This Row],[F15_LB_NEED]],CAFB_HungerEstimates!AA:AA,CAFB_HungerEstimates!AA:AA,,0)</f>
        <v>14805.84</v>
      </c>
      <c r="K523">
        <f>_xlfn.XLOOKUP(Data[[#This Row],[F15_DISTRIB]],CAFB_HungerEstimates!AC:AC,CAFB_HungerEstimates!AC:AC,,0)</f>
        <v>7736.8854629999996</v>
      </c>
      <c r="L523">
        <f>_xlfn.XLOOKUP(Data[[#This Row],[F15_LB_UNME]],CAFB_HungerEstimates!AB:AB,CAFB_HungerEstimates!AB:AB,,0)</f>
        <v>7068.9545369999996</v>
      </c>
      <c r="M523" s="6">
        <f t="shared" si="34"/>
        <v>0.52255633337926111</v>
      </c>
      <c r="N523" s="8">
        <f t="shared" si="35"/>
        <v>100.26316999035514</v>
      </c>
      <c r="O523" s="2" t="str">
        <f>IFERROR(_xlfn.XLOOKUP(Data[[#This Row],[STATEFP10]],StateMap[Code],StateMap[State],,0),"UNK")</f>
        <v>VA</v>
      </c>
      <c r="P523" t="str">
        <f>IF(CalcsTable[[#This Row],[State (Label)]]="MD","Maryland",IF(CalcsTable[[#This Row],[State (Label)]]="DC","District of Columbia","Virginia"))</f>
        <v>Virginia</v>
      </c>
    </row>
    <row r="524" spans="1:16" x14ac:dyDescent="0.25">
      <c r="A524">
        <f>_xlfn.XLOOKUP(Data[[#This Row],[GEOID10]],CAFB_HungerEstimates!D:D,CAFB_HungerEstimates!D:D,,0)</f>
        <v>11001005800</v>
      </c>
      <c r="B524">
        <f>_xlfn.XLOOKUP(Data[[#This Row],[STATEFP10]],CAFB_HungerEstimates!A:A,CAFB_HungerEstimates!A:A,,0)</f>
        <v>11</v>
      </c>
      <c r="C524">
        <f>_xlfn.XLOOKUP(Data[[#This Row],[F14_FI_RATE]],CAFB_HungerEstimates!AJ:AJ,CAFB_HungerEstimates!AJ:AJ,,0)</f>
        <v>2.8</v>
      </c>
      <c r="D524">
        <f>_xlfn.XLOOKUP(Data[[#This Row],[F14_DISTRIB]],CAFB_HungerEstimates!AL:AL,CAFB_HungerEstimates!AL:AL,,0)</f>
        <v>10218.43</v>
      </c>
      <c r="E524">
        <f>_xlfn.XLOOKUP(Data[[#This Row],[F14_LB_UNME]],CAFB_HungerEstimates!AK:AK,CAFB_HungerEstimates!AK:AK,,0)</f>
        <v>5528.2058550000002</v>
      </c>
      <c r="F524">
        <f t="shared" si="32"/>
        <v>15746.635855</v>
      </c>
      <c r="G524" s="6">
        <f t="shared" si="33"/>
        <v>0.648927815064407</v>
      </c>
      <c r="H524">
        <f>_xlfn.XLOOKUP(Data[[#This Row],[F15_FI_RATE]],CAFB_HungerEstimates!Y:Y,CAFB_HungerEstimates!Y:Y,,0)</f>
        <v>4.7E-2</v>
      </c>
      <c r="I524">
        <f>_xlfn.XLOOKUP(Data[[#This Row],[F15_FI_POP]],CAFB_HungerEstimates!Z:Z,CAFB_HungerEstimates!Z:Z,,0)</f>
        <v>125.208</v>
      </c>
      <c r="J524">
        <f>_xlfn.XLOOKUP(Data[[#This Row],[F15_LB_NEED]],CAFB_HungerEstimates!AA:AA,CAFB_HungerEstimates!AA:AA,,0)</f>
        <v>26293.68</v>
      </c>
      <c r="K524">
        <f>_xlfn.XLOOKUP(Data[[#This Row],[F15_DISTRIB]],CAFB_HungerEstimates!AC:AC,CAFB_HungerEstimates!AC:AC,,0)</f>
        <v>9763.2218929999999</v>
      </c>
      <c r="L524">
        <f>_xlfn.XLOOKUP(Data[[#This Row],[F15_LB_UNME]],CAFB_HungerEstimates!AB:AB,CAFB_HungerEstimates!AB:AB,,0)</f>
        <v>16530.458106999999</v>
      </c>
      <c r="M524" s="6">
        <f t="shared" si="34"/>
        <v>0.37131439543646988</v>
      </c>
      <c r="N524" s="8">
        <f t="shared" si="35"/>
        <v>132.02397695834131</v>
      </c>
      <c r="O524" s="2" t="str">
        <f>IFERROR(_xlfn.XLOOKUP(Data[[#This Row],[STATEFP10]],StateMap[Code],StateMap[State],,0),"UNK")</f>
        <v>DC</v>
      </c>
      <c r="P524" t="str">
        <f>IF(CalcsTable[[#This Row],[State (Label)]]="MD","Maryland",IF(CalcsTable[[#This Row],[State (Label)]]="DC","District of Columbia","Virginia"))</f>
        <v>District of Columbia</v>
      </c>
    </row>
    <row r="525" spans="1:16" x14ac:dyDescent="0.25">
      <c r="A525">
        <f>_xlfn.XLOOKUP(Data[[#This Row],[GEOID10]],CAFB_HungerEstimates!D:D,CAFB_HungerEstimates!D:D,,0)</f>
        <v>51059460702</v>
      </c>
      <c r="B525">
        <f>_xlfn.XLOOKUP(Data[[#This Row],[STATEFP10]],CAFB_HungerEstimates!A:A,CAFB_HungerEstimates!A:A,,0)</f>
        <v>51</v>
      </c>
      <c r="C525">
        <f>_xlfn.XLOOKUP(Data[[#This Row],[F14_FI_RATE]],CAFB_HungerEstimates!AJ:AJ,CAFB_HungerEstimates!AJ:AJ,,0)</f>
        <v>5</v>
      </c>
      <c r="D525">
        <f>_xlfn.XLOOKUP(Data[[#This Row],[F14_DISTRIB]],CAFB_HungerEstimates!AL:AL,CAFB_HungerEstimates!AL:AL,,0)</f>
        <v>9061.64</v>
      </c>
      <c r="E525">
        <f>_xlfn.XLOOKUP(Data[[#This Row],[F14_LB_UNME]],CAFB_HungerEstimates!AK:AK,CAFB_HungerEstimates!AK:AK,,0)</f>
        <v>36361.356857999999</v>
      </c>
      <c r="F525">
        <f t="shared" si="32"/>
        <v>45422.996857999999</v>
      </c>
      <c r="G525" s="6">
        <f t="shared" si="33"/>
        <v>0.19949454300270467</v>
      </c>
      <c r="H525">
        <f>_xlfn.XLOOKUP(Data[[#This Row],[F15_FI_RATE]],CAFB_HungerEstimates!Y:Y,CAFB_HungerEstimates!Y:Y,,0)</f>
        <v>4.9000000000000002E-2</v>
      </c>
      <c r="I525">
        <f>_xlfn.XLOOKUP(Data[[#This Row],[F15_FI_POP]],CAFB_HungerEstimates!Z:Z,CAFB_HungerEstimates!Z:Z,,0)</f>
        <v>228.14400000000001</v>
      </c>
      <c r="J525">
        <f>_xlfn.XLOOKUP(Data[[#This Row],[F15_LB_NEED]],CAFB_HungerEstimates!AA:AA,CAFB_HungerEstimates!AA:AA,,0)</f>
        <v>47910.239999999998</v>
      </c>
      <c r="K525">
        <f>_xlfn.XLOOKUP(Data[[#This Row],[F15_DISTRIB]],CAFB_HungerEstimates!AC:AC,CAFB_HungerEstimates!AC:AC,,0)</f>
        <v>19432.218379000002</v>
      </c>
      <c r="L525">
        <f>_xlfn.XLOOKUP(Data[[#This Row],[F15_LB_UNME]],CAFB_HungerEstimates!AB:AB,CAFB_HungerEstimates!AB:AB,,0)</f>
        <v>28478.021621</v>
      </c>
      <c r="M525" s="6">
        <f t="shared" si="34"/>
        <v>0.40559634806671813</v>
      </c>
      <c r="N525" s="8">
        <f t="shared" si="35"/>
        <v>124.82476690598919</v>
      </c>
      <c r="O525" s="2" t="str">
        <f>IFERROR(_xlfn.XLOOKUP(Data[[#This Row],[STATEFP10]],StateMap[Code],StateMap[State],,0),"UNK")</f>
        <v>VA</v>
      </c>
      <c r="P525" t="str">
        <f>IF(CalcsTable[[#This Row],[State (Label)]]="MD","Maryland",IF(CalcsTable[[#This Row],[State (Label)]]="DC","District of Columbia","Virginia"))</f>
        <v>Virginia</v>
      </c>
    </row>
    <row r="526" spans="1:16" x14ac:dyDescent="0.25">
      <c r="A526">
        <f>_xlfn.XLOOKUP(Data[[#This Row],[GEOID10]],CAFB_HungerEstimates!D:D,CAFB_HungerEstimates!D:D,,0)</f>
        <v>11001004702</v>
      </c>
      <c r="B526">
        <f>_xlfn.XLOOKUP(Data[[#This Row],[STATEFP10]],CAFB_HungerEstimates!A:A,CAFB_HungerEstimates!A:A,,0)</f>
        <v>11</v>
      </c>
      <c r="C526">
        <f>_xlfn.XLOOKUP(Data[[#This Row],[F14_FI_RATE]],CAFB_HungerEstimates!AJ:AJ,CAFB_HungerEstimates!AJ:AJ,,0)</f>
        <v>19.899999999999999</v>
      </c>
      <c r="D526">
        <f>_xlfn.XLOOKUP(Data[[#This Row],[F14_DISTRIB]],CAFB_HungerEstimates!AL:AL,CAFB_HungerEstimates!AL:AL,,0)</f>
        <v>37246.019999999997</v>
      </c>
      <c r="E526">
        <f>_xlfn.XLOOKUP(Data[[#This Row],[F14_LB_UNME]],CAFB_HungerEstimates!AK:AK,CAFB_HungerEstimates!AK:AK,,0)</f>
        <v>36555.122094999999</v>
      </c>
      <c r="F526">
        <f t="shared" si="32"/>
        <v>73801.142094999988</v>
      </c>
      <c r="G526" s="6">
        <f t="shared" si="33"/>
        <v>0.50468080767714041</v>
      </c>
      <c r="H526">
        <f>_xlfn.XLOOKUP(Data[[#This Row],[F15_FI_RATE]],CAFB_HungerEstimates!Y:Y,CAFB_HungerEstimates!Y:Y,,0)</f>
        <v>0.16600000000000001</v>
      </c>
      <c r="I526">
        <f>_xlfn.XLOOKUP(Data[[#This Row],[F15_FI_POP]],CAFB_HungerEstimates!Z:Z,CAFB_HungerEstimates!Z:Z,,0)</f>
        <v>367.02600000000001</v>
      </c>
      <c r="J526">
        <f>_xlfn.XLOOKUP(Data[[#This Row],[F15_LB_NEED]],CAFB_HungerEstimates!AA:AA,CAFB_HungerEstimates!AA:AA,,0)</f>
        <v>77075.460000000006</v>
      </c>
      <c r="K526">
        <f>_xlfn.XLOOKUP(Data[[#This Row],[F15_DISTRIB]],CAFB_HungerEstimates!AC:AC,CAFB_HungerEstimates!AC:AC,,0)</f>
        <v>33178.645935</v>
      </c>
      <c r="L526">
        <f>_xlfn.XLOOKUP(Data[[#This Row],[F15_LB_UNME]],CAFB_HungerEstimates!AB:AB,CAFB_HungerEstimates!AB:AB,,0)</f>
        <v>43896.814064999999</v>
      </c>
      <c r="M526" s="6">
        <f t="shared" si="34"/>
        <v>0.43046964539686172</v>
      </c>
      <c r="N526" s="8">
        <f t="shared" si="35"/>
        <v>119.60137446665902</v>
      </c>
      <c r="O526" s="2" t="str">
        <f>IFERROR(_xlfn.XLOOKUP(Data[[#This Row],[STATEFP10]],StateMap[Code],StateMap[State],,0),"UNK")</f>
        <v>DC</v>
      </c>
      <c r="P526" t="str">
        <f>IF(CalcsTable[[#This Row],[State (Label)]]="MD","Maryland",IF(CalcsTable[[#This Row],[State (Label)]]="DC","District of Columbia","Virginia"))</f>
        <v>District of Columbia</v>
      </c>
    </row>
    <row r="527" spans="1:16" x14ac:dyDescent="0.25">
      <c r="A527">
        <f>_xlfn.XLOOKUP(Data[[#This Row],[GEOID10]],CAFB_HungerEstimates!D:D,CAFB_HungerEstimates!D:D,,0)</f>
        <v>51013101601</v>
      </c>
      <c r="B527">
        <f>_xlfn.XLOOKUP(Data[[#This Row],[STATEFP10]],CAFB_HungerEstimates!A:A,CAFB_HungerEstimates!A:A,,0)</f>
        <v>51</v>
      </c>
      <c r="C527">
        <f>_xlfn.XLOOKUP(Data[[#This Row],[F14_FI_RATE]],CAFB_HungerEstimates!AJ:AJ,CAFB_HungerEstimates!AJ:AJ,,0)</f>
        <v>5.0999999999999996</v>
      </c>
      <c r="D527">
        <f>_xlfn.XLOOKUP(Data[[#This Row],[F14_DISTRIB]],CAFB_HungerEstimates!AL:AL,CAFB_HungerEstimates!AL:AL,,0)</f>
        <v>8396.14</v>
      </c>
      <c r="E527">
        <f>_xlfn.XLOOKUP(Data[[#This Row],[F14_LB_UNME]],CAFB_HungerEstimates!AK:AK,CAFB_HungerEstimates!AK:AK,,0)</f>
        <v>7551.0500480000001</v>
      </c>
      <c r="F527">
        <f t="shared" si="32"/>
        <v>15947.190048</v>
      </c>
      <c r="G527" s="6">
        <f t="shared" si="33"/>
        <v>0.52649651598357872</v>
      </c>
      <c r="H527">
        <f>_xlfn.XLOOKUP(Data[[#This Row],[F15_FI_RATE]],CAFB_HungerEstimates!Y:Y,CAFB_HungerEstimates!Y:Y,,0)</f>
        <v>4.4999999999999998E-2</v>
      </c>
      <c r="I527">
        <f>_xlfn.XLOOKUP(Data[[#This Row],[F15_FI_POP]],CAFB_HungerEstimates!Z:Z,CAFB_HungerEstimates!Z:Z,,0)</f>
        <v>63.81</v>
      </c>
      <c r="J527">
        <f>_xlfn.XLOOKUP(Data[[#This Row],[F15_LB_NEED]],CAFB_HungerEstimates!AA:AA,CAFB_HungerEstimates!AA:AA,,0)</f>
        <v>13400.1</v>
      </c>
      <c r="K527">
        <f>_xlfn.XLOOKUP(Data[[#This Row],[F15_DISTRIB]],CAFB_HungerEstimates!AC:AC,CAFB_HungerEstimates!AC:AC,,0)</f>
        <v>5197.4871640000001</v>
      </c>
      <c r="L527">
        <f>_xlfn.XLOOKUP(Data[[#This Row],[F15_LB_UNME]],CAFB_HungerEstimates!AB:AB,CAFB_HungerEstimates!AB:AB,,0)</f>
        <v>8202.6128360000002</v>
      </c>
      <c r="M527" s="6">
        <f t="shared" si="34"/>
        <v>0.38786928187103081</v>
      </c>
      <c r="N527" s="8">
        <f t="shared" si="35"/>
        <v>128.54745080708352</v>
      </c>
      <c r="O527" s="2" t="str">
        <f>IFERROR(_xlfn.XLOOKUP(Data[[#This Row],[STATEFP10]],StateMap[Code],StateMap[State],,0),"UNK")</f>
        <v>VA</v>
      </c>
      <c r="P527" t="str">
        <f>IF(CalcsTable[[#This Row],[State (Label)]]="MD","Maryland",IF(CalcsTable[[#This Row],[State (Label)]]="DC","District of Columbia","Virginia"))</f>
        <v>Virginia</v>
      </c>
    </row>
    <row r="528" spans="1:16" x14ac:dyDescent="0.25">
      <c r="A528">
        <f>_xlfn.XLOOKUP(Data[[#This Row],[GEOID10]],CAFB_HungerEstimates!D:D,CAFB_HungerEstimates!D:D,,0)</f>
        <v>11001010800</v>
      </c>
      <c r="B528">
        <f>_xlfn.XLOOKUP(Data[[#This Row],[STATEFP10]],CAFB_HungerEstimates!A:A,CAFB_HungerEstimates!A:A,,0)</f>
        <v>11</v>
      </c>
      <c r="C528">
        <f>_xlfn.XLOOKUP(Data[[#This Row],[F14_FI_RATE]],CAFB_HungerEstimates!AJ:AJ,CAFB_HungerEstimates!AJ:AJ,,0)</f>
        <v>0</v>
      </c>
      <c r="D528">
        <f>_xlfn.XLOOKUP(Data[[#This Row],[F14_DISTRIB]],CAFB_HungerEstimates!AL:AL,CAFB_HungerEstimates!AL:AL,,0)</f>
        <v>0</v>
      </c>
      <c r="E528">
        <f>_xlfn.XLOOKUP(Data[[#This Row],[F14_LB_UNME]],CAFB_HungerEstimates!AK:AK,CAFB_HungerEstimates!AK:AK,,0)</f>
        <v>0</v>
      </c>
      <c r="F528">
        <f t="shared" si="32"/>
        <v>0</v>
      </c>
      <c r="G528" s="6">
        <f t="shared" si="33"/>
        <v>0</v>
      </c>
      <c r="H528">
        <f>_xlfn.XLOOKUP(Data[[#This Row],[F15_FI_RATE]],CAFB_HungerEstimates!Y:Y,CAFB_HungerEstimates!Y:Y,,0)</f>
        <v>0.22500000000000001</v>
      </c>
      <c r="I528">
        <f>_xlfn.XLOOKUP(Data[[#This Row],[F15_FI_POP]],CAFB_HungerEstimates!Z:Z,CAFB_HungerEstimates!Z:Z,,0)</f>
        <v>1491.35175</v>
      </c>
      <c r="J528">
        <f>_xlfn.XLOOKUP(Data[[#This Row],[F15_LB_NEED]],CAFB_HungerEstimates!AA:AA,CAFB_HungerEstimates!AA:AA,,0)</f>
        <v>313183.86749999999</v>
      </c>
      <c r="K528">
        <f>_xlfn.XLOOKUP(Data[[#This Row],[F15_DISTRIB]],CAFB_HungerEstimates!AC:AC,CAFB_HungerEstimates!AC:AC,,0)</f>
        <v>62615.063007999997</v>
      </c>
      <c r="L528">
        <f>_xlfn.XLOOKUP(Data[[#This Row],[F15_LB_UNME]],CAFB_HungerEstimates!AB:AB,CAFB_HungerEstimates!AB:AB,,0)</f>
        <v>250568.804492</v>
      </c>
      <c r="M528" s="6">
        <f t="shared" si="34"/>
        <v>0.19993067812792112</v>
      </c>
      <c r="N528" s="8">
        <f t="shared" si="35"/>
        <v>168.01455759313654</v>
      </c>
      <c r="O528" s="2" t="str">
        <f>IFERROR(_xlfn.XLOOKUP(Data[[#This Row],[STATEFP10]],StateMap[Code],StateMap[State],,0),"UNK")</f>
        <v>DC</v>
      </c>
      <c r="P528" t="str">
        <f>IF(CalcsTable[[#This Row],[State (Label)]]="MD","Maryland",IF(CalcsTable[[#This Row],[State (Label)]]="DC","District of Columbia","Virginia"))</f>
        <v>District of Columbia</v>
      </c>
    </row>
    <row r="529" spans="1:16" x14ac:dyDescent="0.25">
      <c r="A529">
        <f>_xlfn.XLOOKUP(Data[[#This Row],[GEOID10]],CAFB_HungerEstimates!D:D,CAFB_HungerEstimates!D:D,,0)</f>
        <v>11001007803</v>
      </c>
      <c r="B529">
        <f>_xlfn.XLOOKUP(Data[[#This Row],[STATEFP10]],CAFB_HungerEstimates!A:A,CAFB_HungerEstimates!A:A,,0)</f>
        <v>11</v>
      </c>
      <c r="C529">
        <f>_xlfn.XLOOKUP(Data[[#This Row],[F14_FI_RATE]],CAFB_HungerEstimates!AJ:AJ,CAFB_HungerEstimates!AJ:AJ,,0)</f>
        <v>32</v>
      </c>
      <c r="D529">
        <f>_xlfn.XLOOKUP(Data[[#This Row],[F14_DISTRIB]],CAFB_HungerEstimates!AL:AL,CAFB_HungerEstimates!AL:AL,,0)</f>
        <v>120923.71</v>
      </c>
      <c r="E529">
        <f>_xlfn.XLOOKUP(Data[[#This Row],[F14_LB_UNME]],CAFB_HungerEstimates!AK:AK,CAFB_HungerEstimates!AK:AK,,0)</f>
        <v>65489.088582999997</v>
      </c>
      <c r="F529">
        <f t="shared" si="32"/>
        <v>186412.798583</v>
      </c>
      <c r="G529" s="6">
        <f t="shared" si="33"/>
        <v>0.64868780963104811</v>
      </c>
      <c r="H529">
        <f>_xlfn.XLOOKUP(Data[[#This Row],[F15_FI_RATE]],CAFB_HungerEstimates!Y:Y,CAFB_HungerEstimates!Y:Y,,0)</f>
        <v>0.30099999999999999</v>
      </c>
      <c r="I529">
        <f>_xlfn.XLOOKUP(Data[[#This Row],[F15_FI_POP]],CAFB_HungerEstimates!Z:Z,CAFB_HungerEstimates!Z:Z,,0)</f>
        <v>873.50199999999995</v>
      </c>
      <c r="J529">
        <f>_xlfn.XLOOKUP(Data[[#This Row],[F15_LB_NEED]],CAFB_HungerEstimates!AA:AA,CAFB_HungerEstimates!AA:AA,,0)</f>
        <v>183435.42</v>
      </c>
      <c r="K529">
        <f>_xlfn.XLOOKUP(Data[[#This Row],[F15_DISTRIB]],CAFB_HungerEstimates!AC:AC,CAFB_HungerEstimates!AC:AC,,0)</f>
        <v>100648.572652</v>
      </c>
      <c r="L529">
        <f>_xlfn.XLOOKUP(Data[[#This Row],[F15_LB_UNME]],CAFB_HungerEstimates!AB:AB,CAFB_HungerEstimates!AB:AB,,0)</f>
        <v>82786.847347999996</v>
      </c>
      <c r="M529" s="6">
        <f t="shared" si="34"/>
        <v>0.54868668576657653</v>
      </c>
      <c r="N529" s="8">
        <f t="shared" si="35"/>
        <v>94.775795989018917</v>
      </c>
      <c r="O529" s="2" t="str">
        <f>IFERROR(_xlfn.XLOOKUP(Data[[#This Row],[STATEFP10]],StateMap[Code],StateMap[State],,0),"UNK")</f>
        <v>DC</v>
      </c>
      <c r="P529" t="str">
        <f>IF(CalcsTable[[#This Row],[State (Label)]]="MD","Maryland",IF(CalcsTable[[#This Row],[State (Label)]]="DC","District of Columbia","Virginia"))</f>
        <v>District of Columbia</v>
      </c>
    </row>
    <row r="530" spans="1:16" x14ac:dyDescent="0.25">
      <c r="A530">
        <f>_xlfn.XLOOKUP(Data[[#This Row],[GEOID10]],CAFB_HungerEstimates!D:D,CAFB_HungerEstimates!D:D,,0)</f>
        <v>24033802805</v>
      </c>
      <c r="B530">
        <f>_xlfn.XLOOKUP(Data[[#This Row],[STATEFP10]],CAFB_HungerEstimates!A:A,CAFB_HungerEstimates!A:A,,0)</f>
        <v>24</v>
      </c>
      <c r="C530">
        <f>_xlfn.XLOOKUP(Data[[#This Row],[F14_FI_RATE]],CAFB_HungerEstimates!AJ:AJ,CAFB_HungerEstimates!AJ:AJ,,0)</f>
        <v>23.5</v>
      </c>
      <c r="D530">
        <f>_xlfn.XLOOKUP(Data[[#This Row],[F14_DISTRIB]],CAFB_HungerEstimates!AL:AL,CAFB_HungerEstimates!AL:AL,,0)</f>
        <v>116829.06</v>
      </c>
      <c r="E530">
        <f>_xlfn.XLOOKUP(Data[[#This Row],[F14_LB_UNME]],CAFB_HungerEstimates!AK:AK,CAFB_HungerEstimates!AK:AK,,0)</f>
        <v>126713.19305099999</v>
      </c>
      <c r="F530">
        <f t="shared" si="32"/>
        <v>243542.25305100001</v>
      </c>
      <c r="G530" s="6">
        <f t="shared" si="33"/>
        <v>0.4797075601314032</v>
      </c>
      <c r="H530">
        <f>_xlfn.XLOOKUP(Data[[#This Row],[F15_FI_RATE]],CAFB_HungerEstimates!Y:Y,CAFB_HungerEstimates!Y:Y,,0)</f>
        <v>0.24299999999999999</v>
      </c>
      <c r="I530">
        <f>_xlfn.XLOOKUP(Data[[#This Row],[F15_FI_POP]],CAFB_HungerEstimates!Z:Z,CAFB_HungerEstimates!Z:Z,,0)</f>
        <v>1254.325419</v>
      </c>
      <c r="J530">
        <f>_xlfn.XLOOKUP(Data[[#This Row],[F15_LB_NEED]],CAFB_HungerEstimates!AA:AA,CAFB_HungerEstimates!AA:AA,,0)</f>
        <v>263408.33799000003</v>
      </c>
      <c r="K530">
        <f>_xlfn.XLOOKUP(Data[[#This Row],[F15_DISTRIB]],CAFB_HungerEstimates!AC:AC,CAFB_HungerEstimates!AC:AC,,0)</f>
        <v>124369.214387</v>
      </c>
      <c r="L530">
        <f>_xlfn.XLOOKUP(Data[[#This Row],[F15_LB_UNME]],CAFB_HungerEstimates!AB:AB,CAFB_HungerEstimates!AB:AB,,0)</f>
        <v>139039.12360300001</v>
      </c>
      <c r="M530" s="6">
        <f t="shared" si="34"/>
        <v>0.47215367340316128</v>
      </c>
      <c r="N530" s="8">
        <f t="shared" si="35"/>
        <v>110.84772858533613</v>
      </c>
      <c r="O530" s="2" t="str">
        <f>IFERROR(_xlfn.XLOOKUP(Data[[#This Row],[STATEFP10]],StateMap[Code],StateMap[State],,0),"UNK")</f>
        <v>MD</v>
      </c>
      <c r="P530" t="str">
        <f>IF(CalcsTable[[#This Row],[State (Label)]]="MD","Maryland",IF(CalcsTable[[#This Row],[State (Label)]]="DC","District of Columbia","Virginia"))</f>
        <v>Maryland</v>
      </c>
    </row>
    <row r="531" spans="1:16" x14ac:dyDescent="0.25">
      <c r="A531">
        <f>_xlfn.XLOOKUP(Data[[#This Row],[GEOID10]],CAFB_HungerEstimates!D:D,CAFB_HungerEstimates!D:D,,0)</f>
        <v>11001005900</v>
      </c>
      <c r="B531">
        <f>_xlfn.XLOOKUP(Data[[#This Row],[STATEFP10]],CAFB_HungerEstimates!A:A,CAFB_HungerEstimates!A:A,,0)</f>
        <v>11</v>
      </c>
      <c r="C531">
        <f>_xlfn.XLOOKUP(Data[[#This Row],[F14_FI_RATE]],CAFB_HungerEstimates!AJ:AJ,CAFB_HungerEstimates!AJ:AJ,,0)</f>
        <v>18.7</v>
      </c>
      <c r="D531">
        <f>_xlfn.XLOOKUP(Data[[#This Row],[F14_DISTRIB]],CAFB_HungerEstimates!AL:AL,CAFB_HungerEstimates!AL:AL,,0)</f>
        <v>86895.58</v>
      </c>
      <c r="E531">
        <f>_xlfn.XLOOKUP(Data[[#This Row],[F14_LB_UNME]],CAFB_HungerEstimates!AK:AK,CAFB_HungerEstimates!AK:AK,,0)</f>
        <v>48664.456971</v>
      </c>
      <c r="F531">
        <f t="shared" si="32"/>
        <v>135560.03697099999</v>
      </c>
      <c r="G531" s="6">
        <f t="shared" si="33"/>
        <v>0.64101177560603162</v>
      </c>
      <c r="H531">
        <f>_xlfn.XLOOKUP(Data[[#This Row],[F15_FI_RATE]],CAFB_HungerEstimates!Y:Y,CAFB_HungerEstimates!Y:Y,,0)</f>
        <v>0.17199999999999999</v>
      </c>
      <c r="I531">
        <f>_xlfn.XLOOKUP(Data[[#This Row],[F15_FI_POP]],CAFB_HungerEstimates!Z:Z,CAFB_HungerEstimates!Z:Z,,0)</f>
        <v>543.52</v>
      </c>
      <c r="J531">
        <f>_xlfn.XLOOKUP(Data[[#This Row],[F15_LB_NEED]],CAFB_HungerEstimates!AA:AA,CAFB_HungerEstimates!AA:AA,,0)</f>
        <v>114139.2</v>
      </c>
      <c r="K531">
        <f>_xlfn.XLOOKUP(Data[[#This Row],[F15_DISTRIB]],CAFB_HungerEstimates!AC:AC,CAFB_HungerEstimates!AC:AC,,0)</f>
        <v>40083.145249000001</v>
      </c>
      <c r="L531">
        <f>_xlfn.XLOOKUP(Data[[#This Row],[F15_LB_UNME]],CAFB_HungerEstimates!AB:AB,CAFB_HungerEstimates!AB:AB,,0)</f>
        <v>74056.054751000003</v>
      </c>
      <c r="M531" s="6">
        <f t="shared" si="34"/>
        <v>0.35117773077960945</v>
      </c>
      <c r="N531" s="8">
        <f t="shared" si="35"/>
        <v>136.25267653628202</v>
      </c>
      <c r="O531" s="2" t="str">
        <f>IFERROR(_xlfn.XLOOKUP(Data[[#This Row],[STATEFP10]],StateMap[Code],StateMap[State],,0),"UNK")</f>
        <v>DC</v>
      </c>
      <c r="P531" t="str">
        <f>IF(CalcsTable[[#This Row],[State (Label)]]="MD","Maryland",IF(CalcsTable[[#This Row],[State (Label)]]="DC","District of Columbia","Virginia"))</f>
        <v>District of Columbia</v>
      </c>
    </row>
    <row r="532" spans="1:16" x14ac:dyDescent="0.25">
      <c r="A532">
        <f>_xlfn.XLOOKUP(Data[[#This Row],[GEOID10]],CAFB_HungerEstimates!D:D,CAFB_HungerEstimates!D:D,,0)</f>
        <v>11001007804</v>
      </c>
      <c r="B532">
        <f>_xlfn.XLOOKUP(Data[[#This Row],[STATEFP10]],CAFB_HungerEstimates!A:A,CAFB_HungerEstimates!A:A,,0)</f>
        <v>11</v>
      </c>
      <c r="C532">
        <f>_xlfn.XLOOKUP(Data[[#This Row],[F14_FI_RATE]],CAFB_HungerEstimates!AJ:AJ,CAFB_HungerEstimates!AJ:AJ,,0)</f>
        <v>24</v>
      </c>
      <c r="D532">
        <f>_xlfn.XLOOKUP(Data[[#This Row],[F14_DISTRIB]],CAFB_HungerEstimates!AL:AL,CAFB_HungerEstimates!AL:AL,,0)</f>
        <v>100857.64</v>
      </c>
      <c r="E532">
        <f>_xlfn.XLOOKUP(Data[[#This Row],[F14_LB_UNME]],CAFB_HungerEstimates!AK:AK,CAFB_HungerEstimates!AK:AK,,0)</f>
        <v>54727.164835000003</v>
      </c>
      <c r="F532">
        <f t="shared" si="32"/>
        <v>155584.80483500002</v>
      </c>
      <c r="G532" s="6">
        <f t="shared" si="33"/>
        <v>0.64824865196161674</v>
      </c>
      <c r="H532">
        <f>_xlfn.XLOOKUP(Data[[#This Row],[F15_FI_RATE]],CAFB_HungerEstimates!Y:Y,CAFB_HungerEstimates!Y:Y,,0)</f>
        <v>0.222</v>
      </c>
      <c r="I532">
        <f>_xlfn.XLOOKUP(Data[[#This Row],[F15_FI_POP]],CAFB_HungerEstimates!Z:Z,CAFB_HungerEstimates!Z:Z,,0)</f>
        <v>719.28</v>
      </c>
      <c r="J532">
        <f>_xlfn.XLOOKUP(Data[[#This Row],[F15_LB_NEED]],CAFB_HungerEstimates!AA:AA,CAFB_HungerEstimates!AA:AA,,0)</f>
        <v>151048.79999999999</v>
      </c>
      <c r="K532">
        <f>_xlfn.XLOOKUP(Data[[#This Row],[F15_DISTRIB]],CAFB_HungerEstimates!AC:AC,CAFB_HungerEstimates!AC:AC,,0)</f>
        <v>89312.936306999996</v>
      </c>
      <c r="L532">
        <f>_xlfn.XLOOKUP(Data[[#This Row],[F15_LB_UNME]],CAFB_HungerEstimates!AB:AB,CAFB_HungerEstimates!AB:AB,,0)</f>
        <v>61735.863692999999</v>
      </c>
      <c r="M532" s="6">
        <f t="shared" si="34"/>
        <v>0.59128530850294736</v>
      </c>
      <c r="N532" s="8">
        <f t="shared" si="35"/>
        <v>85.830085214381043</v>
      </c>
      <c r="O532" s="2" t="str">
        <f>IFERROR(_xlfn.XLOOKUP(Data[[#This Row],[STATEFP10]],StateMap[Code],StateMap[State],,0),"UNK")</f>
        <v>DC</v>
      </c>
      <c r="P532" t="str">
        <f>IF(CalcsTable[[#This Row],[State (Label)]]="MD","Maryland",IF(CalcsTable[[#This Row],[State (Label)]]="DC","District of Columbia","Virginia"))</f>
        <v>District of Columbia</v>
      </c>
    </row>
    <row r="533" spans="1:16" x14ac:dyDescent="0.25">
      <c r="A533">
        <f>_xlfn.XLOOKUP(Data[[#This Row],[GEOID10]],CAFB_HungerEstimates!D:D,CAFB_HungerEstimates!D:D,,0)</f>
        <v>51013100800</v>
      </c>
      <c r="B533">
        <f>_xlfn.XLOOKUP(Data[[#This Row],[STATEFP10]],CAFB_HungerEstimates!A:A,CAFB_HungerEstimates!A:A,,0)</f>
        <v>51</v>
      </c>
      <c r="C533">
        <f>_xlfn.XLOOKUP(Data[[#This Row],[F14_FI_RATE]],CAFB_HungerEstimates!AJ:AJ,CAFB_HungerEstimates!AJ:AJ,,0)</f>
        <v>5.0999999999999996</v>
      </c>
      <c r="D533">
        <f>_xlfn.XLOOKUP(Data[[#This Row],[F14_DISTRIB]],CAFB_HungerEstimates!AL:AL,CAFB_HungerEstimates!AL:AL,,0)</f>
        <v>8000.5</v>
      </c>
      <c r="E533">
        <f>_xlfn.XLOOKUP(Data[[#This Row],[F14_LB_UNME]],CAFB_HungerEstimates!AK:AK,CAFB_HungerEstimates!AK:AK,,0)</f>
        <v>9231.8937270000006</v>
      </c>
      <c r="F533">
        <f t="shared" si="32"/>
        <v>17232.393727000002</v>
      </c>
      <c r="G533" s="6">
        <f t="shared" si="33"/>
        <v>0.46427096123417161</v>
      </c>
      <c r="H533">
        <f>_xlfn.XLOOKUP(Data[[#This Row],[F15_FI_RATE]],CAFB_HungerEstimates!Y:Y,CAFB_HungerEstimates!Y:Y,,0)</f>
        <v>4.9000000000000002E-2</v>
      </c>
      <c r="I533">
        <f>_xlfn.XLOOKUP(Data[[#This Row],[F15_FI_POP]],CAFB_HungerEstimates!Z:Z,CAFB_HungerEstimates!Z:Z,,0)</f>
        <v>88.837000000000003</v>
      </c>
      <c r="J533">
        <f>_xlfn.XLOOKUP(Data[[#This Row],[F15_LB_NEED]],CAFB_HungerEstimates!AA:AA,CAFB_HungerEstimates!AA:AA,,0)</f>
        <v>18655.77</v>
      </c>
      <c r="K533">
        <f>_xlfn.XLOOKUP(Data[[#This Row],[F15_DISTRIB]],CAFB_HungerEstimates!AC:AC,CAFB_HungerEstimates!AC:AC,,0)</f>
        <v>4260.0490309999996</v>
      </c>
      <c r="L533">
        <f>_xlfn.XLOOKUP(Data[[#This Row],[F15_LB_UNME]],CAFB_HungerEstimates!AB:AB,CAFB_HungerEstimates!AB:AB,,0)</f>
        <v>14395.720969</v>
      </c>
      <c r="M533" s="6">
        <f t="shared" si="34"/>
        <v>0.22835021181114473</v>
      </c>
      <c r="N533" s="8">
        <f t="shared" si="35"/>
        <v>162.04645551965959</v>
      </c>
      <c r="O533" s="2" t="str">
        <f>IFERROR(_xlfn.XLOOKUP(Data[[#This Row],[STATEFP10]],StateMap[Code],StateMap[State],,0),"UNK")</f>
        <v>VA</v>
      </c>
      <c r="P533" t="str">
        <f>IF(CalcsTable[[#This Row],[State (Label)]]="MD","Maryland",IF(CalcsTable[[#This Row],[State (Label)]]="DC","District of Columbia","Virginia"))</f>
        <v>Virginia</v>
      </c>
    </row>
    <row r="534" spans="1:16" x14ac:dyDescent="0.25">
      <c r="A534">
        <f>_xlfn.XLOOKUP(Data[[#This Row],[GEOID10]],CAFB_HungerEstimates!D:D,CAFB_HungerEstimates!D:D,,0)</f>
        <v>11001008301</v>
      </c>
      <c r="B534">
        <f>_xlfn.XLOOKUP(Data[[#This Row],[STATEFP10]],CAFB_HungerEstimates!A:A,CAFB_HungerEstimates!A:A,,0)</f>
        <v>11</v>
      </c>
      <c r="C534">
        <f>_xlfn.XLOOKUP(Data[[#This Row],[F14_FI_RATE]],CAFB_HungerEstimates!AJ:AJ,CAFB_HungerEstimates!AJ:AJ,,0)</f>
        <v>4.2</v>
      </c>
      <c r="D534">
        <f>_xlfn.XLOOKUP(Data[[#This Row],[F14_DISTRIB]],CAFB_HungerEstimates!AL:AL,CAFB_HungerEstimates!AL:AL,,0)</f>
        <v>15756.86</v>
      </c>
      <c r="E534">
        <f>_xlfn.XLOOKUP(Data[[#This Row],[F14_LB_UNME]],CAFB_HungerEstimates!AK:AK,CAFB_HungerEstimates!AK:AK,,0)</f>
        <v>8021.8612030000004</v>
      </c>
      <c r="F534">
        <f t="shared" si="32"/>
        <v>23778.721203000001</v>
      </c>
      <c r="G534" s="6">
        <f t="shared" si="33"/>
        <v>0.66264539061974714</v>
      </c>
      <c r="H534">
        <f>_xlfn.XLOOKUP(Data[[#This Row],[F15_FI_RATE]],CAFB_HungerEstimates!Y:Y,CAFB_HungerEstimates!Y:Y,,0)</f>
        <v>4.8000000000000001E-2</v>
      </c>
      <c r="I534">
        <f>_xlfn.XLOOKUP(Data[[#This Row],[F15_FI_POP]],CAFB_HungerEstimates!Z:Z,CAFB_HungerEstimates!Z:Z,,0)</f>
        <v>128.78399999999999</v>
      </c>
      <c r="J534">
        <f>_xlfn.XLOOKUP(Data[[#This Row],[F15_LB_NEED]],CAFB_HungerEstimates!AA:AA,CAFB_HungerEstimates!AA:AA,,0)</f>
        <v>27044.639999999999</v>
      </c>
      <c r="K534">
        <f>_xlfn.XLOOKUP(Data[[#This Row],[F15_DISTRIB]],CAFB_HungerEstimates!AC:AC,CAFB_HungerEstimates!AC:AC,,0)</f>
        <v>13532.748229000001</v>
      </c>
      <c r="L534">
        <f>_xlfn.XLOOKUP(Data[[#This Row],[F15_LB_UNME]],CAFB_HungerEstimates!AB:AB,CAFB_HungerEstimates!AB:AB,,0)</f>
        <v>13511.891771000001</v>
      </c>
      <c r="M534" s="6">
        <f t="shared" si="34"/>
        <v>0.50038559318963027</v>
      </c>
      <c r="N534" s="8">
        <f t="shared" si="35"/>
        <v>104.91902543017767</v>
      </c>
      <c r="O534" s="2" t="str">
        <f>IFERROR(_xlfn.XLOOKUP(Data[[#This Row],[STATEFP10]],StateMap[Code],StateMap[State],,0),"UNK")</f>
        <v>DC</v>
      </c>
      <c r="P534" t="str">
        <f>IF(CalcsTable[[#This Row],[State (Label)]]="MD","Maryland",IF(CalcsTable[[#This Row],[State (Label)]]="DC","District of Columbia","Virginia"))</f>
        <v>District of Columbia</v>
      </c>
    </row>
    <row r="535" spans="1:16" x14ac:dyDescent="0.25">
      <c r="A535">
        <f>_xlfn.XLOOKUP(Data[[#This Row],[GEOID10]],CAFB_HungerEstimates!D:D,CAFB_HungerEstimates!D:D,,0)</f>
        <v>11001008302</v>
      </c>
      <c r="B535">
        <f>_xlfn.XLOOKUP(Data[[#This Row],[STATEFP10]],CAFB_HungerEstimates!A:A,CAFB_HungerEstimates!A:A,,0)</f>
        <v>11</v>
      </c>
      <c r="C535">
        <f>_xlfn.XLOOKUP(Data[[#This Row],[F14_FI_RATE]],CAFB_HungerEstimates!AJ:AJ,CAFB_HungerEstimates!AJ:AJ,,0)</f>
        <v>1.4</v>
      </c>
      <c r="D535">
        <f>_xlfn.XLOOKUP(Data[[#This Row],[F14_DISTRIB]],CAFB_HungerEstimates!AL:AL,CAFB_HungerEstimates!AL:AL,,0)</f>
        <v>4056.91</v>
      </c>
      <c r="E535">
        <f>_xlfn.XLOOKUP(Data[[#This Row],[F14_LB_UNME]],CAFB_HungerEstimates!AK:AK,CAFB_HungerEstimates!AK:AK,,0)</f>
        <v>2843.2725999999998</v>
      </c>
      <c r="F535">
        <f t="shared" si="32"/>
        <v>6900.1826000000001</v>
      </c>
      <c r="G535" s="6">
        <f t="shared" si="33"/>
        <v>0.58794241184284024</v>
      </c>
      <c r="H535">
        <f>_xlfn.XLOOKUP(Data[[#This Row],[F15_FI_RATE]],CAFB_HungerEstimates!Y:Y,CAFB_HungerEstimates!Y:Y,,0)</f>
        <v>0.03</v>
      </c>
      <c r="I535">
        <f>_xlfn.XLOOKUP(Data[[#This Row],[F15_FI_POP]],CAFB_HungerEstimates!Z:Z,CAFB_HungerEstimates!Z:Z,,0)</f>
        <v>71.28</v>
      </c>
      <c r="J535">
        <f>_xlfn.XLOOKUP(Data[[#This Row],[F15_LB_NEED]],CAFB_HungerEstimates!AA:AA,CAFB_HungerEstimates!AA:AA,,0)</f>
        <v>14968.8</v>
      </c>
      <c r="K535">
        <f>_xlfn.XLOOKUP(Data[[#This Row],[F15_DISTRIB]],CAFB_HungerEstimates!AC:AC,CAFB_HungerEstimates!AC:AC,,0)</f>
        <v>7845.4542510000001</v>
      </c>
      <c r="L535">
        <f>_xlfn.XLOOKUP(Data[[#This Row],[F15_LB_UNME]],CAFB_HungerEstimates!AB:AB,CAFB_HungerEstimates!AB:AB,,0)</f>
        <v>7123.3457490000001</v>
      </c>
      <c r="M535" s="6">
        <f t="shared" si="34"/>
        <v>0.52412045394420392</v>
      </c>
      <c r="N535" s="8">
        <f t="shared" si="35"/>
        <v>99.934704671717171</v>
      </c>
      <c r="O535" s="2" t="str">
        <f>IFERROR(_xlfn.XLOOKUP(Data[[#This Row],[STATEFP10]],StateMap[Code],StateMap[State],,0),"UNK")</f>
        <v>DC</v>
      </c>
      <c r="P535" t="str">
        <f>IF(CalcsTable[[#This Row],[State (Label)]]="MD","Maryland",IF(CalcsTable[[#This Row],[State (Label)]]="DC","District of Columbia","Virginia"))</f>
        <v>District of Columbia</v>
      </c>
    </row>
    <row r="536" spans="1:16" x14ac:dyDescent="0.25">
      <c r="A536">
        <f>_xlfn.XLOOKUP(Data[[#This Row],[GEOID10]],CAFB_HungerEstimates!D:D,CAFB_HungerEstimates!D:D,,0)</f>
        <v>11001008402</v>
      </c>
      <c r="B536">
        <f>_xlfn.XLOOKUP(Data[[#This Row],[STATEFP10]],CAFB_HungerEstimates!A:A,CAFB_HungerEstimates!A:A,,0)</f>
        <v>11</v>
      </c>
      <c r="C536">
        <f>_xlfn.XLOOKUP(Data[[#This Row],[F14_FI_RATE]],CAFB_HungerEstimates!AJ:AJ,CAFB_HungerEstimates!AJ:AJ,,0)</f>
        <v>13</v>
      </c>
      <c r="D536">
        <f>_xlfn.XLOOKUP(Data[[#This Row],[F14_DISTRIB]],CAFB_HungerEstimates!AL:AL,CAFB_HungerEstimates!AL:AL,,0)</f>
        <v>34045.54</v>
      </c>
      <c r="E536">
        <f>_xlfn.XLOOKUP(Data[[#This Row],[F14_LB_UNME]],CAFB_HungerEstimates!AK:AK,CAFB_HungerEstimates!AK:AK,,0)</f>
        <v>24840.563976000001</v>
      </c>
      <c r="F536">
        <f t="shared" si="32"/>
        <v>58886.103975999999</v>
      </c>
      <c r="G536" s="6">
        <f t="shared" si="33"/>
        <v>0.57815915302998855</v>
      </c>
      <c r="H536">
        <f>_xlfn.XLOOKUP(Data[[#This Row],[F15_FI_RATE]],CAFB_HungerEstimates!Y:Y,CAFB_HungerEstimates!Y:Y,,0)</f>
        <v>0.13400000000000001</v>
      </c>
      <c r="I536">
        <f>_xlfn.XLOOKUP(Data[[#This Row],[F15_FI_POP]],CAFB_HungerEstimates!Z:Z,CAFB_HungerEstimates!Z:Z,,0)</f>
        <v>290.22148800000002</v>
      </c>
      <c r="J536">
        <f>_xlfn.XLOOKUP(Data[[#This Row],[F15_LB_NEED]],CAFB_HungerEstimates!AA:AA,CAFB_HungerEstimates!AA:AA,,0)</f>
        <v>60946.512479999998</v>
      </c>
      <c r="K536">
        <f>_xlfn.XLOOKUP(Data[[#This Row],[F15_DISTRIB]],CAFB_HungerEstimates!AC:AC,CAFB_HungerEstimates!AC:AC,,0)</f>
        <v>38701.061609999997</v>
      </c>
      <c r="L536">
        <f>_xlfn.XLOOKUP(Data[[#This Row],[F15_LB_UNME]],CAFB_HungerEstimates!AB:AB,CAFB_HungerEstimates!AB:AB,,0)</f>
        <v>22245.450870000001</v>
      </c>
      <c r="M536" s="6">
        <f t="shared" si="34"/>
        <v>0.6350004296423033</v>
      </c>
      <c r="N536" s="8">
        <f t="shared" si="35"/>
        <v>76.649909775116299</v>
      </c>
      <c r="O536" s="2" t="str">
        <f>IFERROR(_xlfn.XLOOKUP(Data[[#This Row],[STATEFP10]],StateMap[Code],StateMap[State],,0),"UNK")</f>
        <v>DC</v>
      </c>
      <c r="P536" t="str">
        <f>IF(CalcsTable[[#This Row],[State (Label)]]="MD","Maryland",IF(CalcsTable[[#This Row],[State (Label)]]="DC","District of Columbia","Virginia"))</f>
        <v>District of Columbia</v>
      </c>
    </row>
    <row r="537" spans="1:16" x14ac:dyDescent="0.25">
      <c r="A537">
        <f>_xlfn.XLOOKUP(Data[[#This Row],[GEOID10]],CAFB_HungerEstimates!D:D,CAFB_HungerEstimates!D:D,,0)</f>
        <v>11001007901</v>
      </c>
      <c r="B537">
        <f>_xlfn.XLOOKUP(Data[[#This Row],[STATEFP10]],CAFB_HungerEstimates!A:A,CAFB_HungerEstimates!A:A,,0)</f>
        <v>11</v>
      </c>
      <c r="C537">
        <f>_xlfn.XLOOKUP(Data[[#This Row],[F14_FI_RATE]],CAFB_HungerEstimates!AJ:AJ,CAFB_HungerEstimates!AJ:AJ,,0)</f>
        <v>29.2</v>
      </c>
      <c r="D537">
        <f>_xlfn.XLOOKUP(Data[[#This Row],[F14_DISTRIB]],CAFB_HungerEstimates!AL:AL,CAFB_HungerEstimates!AL:AL,,0)</f>
        <v>146196.37</v>
      </c>
      <c r="E537">
        <f>_xlfn.XLOOKUP(Data[[#This Row],[F14_LB_UNME]],CAFB_HungerEstimates!AK:AK,CAFB_HungerEstimates!AK:AK,,0)</f>
        <v>111654.22916800001</v>
      </c>
      <c r="F537">
        <f t="shared" si="32"/>
        <v>257850.59916799999</v>
      </c>
      <c r="G537" s="6">
        <f t="shared" si="33"/>
        <v>0.56698092023725422</v>
      </c>
      <c r="H537">
        <f>_xlfn.XLOOKUP(Data[[#This Row],[F15_FI_RATE]],CAFB_HungerEstimates!Y:Y,CAFB_HungerEstimates!Y:Y,,0)</f>
        <v>0.28100000000000003</v>
      </c>
      <c r="I537">
        <f>_xlfn.XLOOKUP(Data[[#This Row],[F15_FI_POP]],CAFB_HungerEstimates!Z:Z,CAFB_HungerEstimates!Z:Z,,0)</f>
        <v>1216.1679999999999</v>
      </c>
      <c r="J537">
        <f>_xlfn.XLOOKUP(Data[[#This Row],[F15_LB_NEED]],CAFB_HungerEstimates!AA:AA,CAFB_HungerEstimates!AA:AA,,0)</f>
        <v>255395.28</v>
      </c>
      <c r="K537">
        <f>_xlfn.XLOOKUP(Data[[#This Row],[F15_DISTRIB]],CAFB_HungerEstimates!AC:AC,CAFB_HungerEstimates!AC:AC,,0)</f>
        <v>186228.733336</v>
      </c>
      <c r="L537">
        <f>_xlfn.XLOOKUP(Data[[#This Row],[F15_LB_UNME]],CAFB_HungerEstimates!AB:AB,CAFB_HungerEstimates!AB:AB,,0)</f>
        <v>69166.546663999994</v>
      </c>
      <c r="M537" s="6">
        <f t="shared" si="34"/>
        <v>0.72917844580369695</v>
      </c>
      <c r="N537" s="8">
        <f t="shared" si="35"/>
        <v>56.872526381223643</v>
      </c>
      <c r="O537" s="2" t="str">
        <f>IFERROR(_xlfn.XLOOKUP(Data[[#This Row],[STATEFP10]],StateMap[Code],StateMap[State],,0),"UNK")</f>
        <v>DC</v>
      </c>
      <c r="P537" t="str">
        <f>IF(CalcsTable[[#This Row],[State (Label)]]="MD","Maryland",IF(CalcsTable[[#This Row],[State (Label)]]="DC","District of Columbia","Virginia"))</f>
        <v>District of Columbia</v>
      </c>
    </row>
    <row r="538" spans="1:16" x14ac:dyDescent="0.25">
      <c r="A538">
        <f>_xlfn.XLOOKUP(Data[[#This Row],[GEOID10]],CAFB_HungerEstimates!D:D,CAFB_HungerEstimates!D:D,,0)</f>
        <v>11001008001</v>
      </c>
      <c r="B538">
        <f>_xlfn.XLOOKUP(Data[[#This Row],[STATEFP10]],CAFB_HungerEstimates!A:A,CAFB_HungerEstimates!A:A,,0)</f>
        <v>11</v>
      </c>
      <c r="C538">
        <f>_xlfn.XLOOKUP(Data[[#This Row],[F14_FI_RATE]],CAFB_HungerEstimates!AJ:AJ,CAFB_HungerEstimates!AJ:AJ,,0)</f>
        <v>8</v>
      </c>
      <c r="D538">
        <f>_xlfn.XLOOKUP(Data[[#This Row],[F14_DISTRIB]],CAFB_HungerEstimates!AL:AL,CAFB_HungerEstimates!AL:AL,,0)</f>
        <v>26987.62</v>
      </c>
      <c r="E538">
        <f>_xlfn.XLOOKUP(Data[[#This Row],[F14_LB_UNME]],CAFB_HungerEstimates!AK:AK,CAFB_HungerEstimates!AK:AK,,0)</f>
        <v>18960.379331</v>
      </c>
      <c r="F538">
        <f t="shared" si="32"/>
        <v>45947.999330999999</v>
      </c>
      <c r="G538" s="6">
        <f t="shared" si="33"/>
        <v>0.58735136225598639</v>
      </c>
      <c r="H538">
        <f>_xlfn.XLOOKUP(Data[[#This Row],[F15_FI_RATE]],CAFB_HungerEstimates!Y:Y,CAFB_HungerEstimates!Y:Y,,0)</f>
        <v>7.3999999999999996E-2</v>
      </c>
      <c r="I538">
        <f>_xlfn.XLOOKUP(Data[[#This Row],[F15_FI_POP]],CAFB_HungerEstimates!Z:Z,CAFB_HungerEstimates!Z:Z,,0)</f>
        <v>200.444244</v>
      </c>
      <c r="J538">
        <f>_xlfn.XLOOKUP(Data[[#This Row],[F15_LB_NEED]],CAFB_HungerEstimates!AA:AA,CAFB_HungerEstimates!AA:AA,,0)</f>
        <v>42093.291239999999</v>
      </c>
      <c r="K538">
        <f>_xlfn.XLOOKUP(Data[[#This Row],[F15_DISTRIB]],CAFB_HungerEstimates!AC:AC,CAFB_HungerEstimates!AC:AC,,0)</f>
        <v>30549.560898</v>
      </c>
      <c r="L538">
        <f>_xlfn.XLOOKUP(Data[[#This Row],[F15_LB_UNME]],CAFB_HungerEstimates!AB:AB,CAFB_HungerEstimates!AB:AB,,0)</f>
        <v>11543.730342000001</v>
      </c>
      <c r="M538" s="6">
        <f t="shared" si="34"/>
        <v>0.72575842843502014</v>
      </c>
      <c r="N538" s="8">
        <f t="shared" si="35"/>
        <v>57.590730028645773</v>
      </c>
      <c r="O538" s="2" t="str">
        <f>IFERROR(_xlfn.XLOOKUP(Data[[#This Row],[STATEFP10]],StateMap[Code],StateMap[State],,0),"UNK")</f>
        <v>DC</v>
      </c>
      <c r="P538" t="str">
        <f>IF(CalcsTable[[#This Row],[State (Label)]]="MD","Maryland",IF(CalcsTable[[#This Row],[State (Label)]]="DC","District of Columbia","Virginia"))</f>
        <v>District of Columbia</v>
      </c>
    </row>
    <row r="539" spans="1:16" x14ac:dyDescent="0.25">
      <c r="A539">
        <f>_xlfn.XLOOKUP(Data[[#This Row],[GEOID10]],CAFB_HungerEstimates!D:D,CAFB_HungerEstimates!D:D,,0)</f>
        <v>24033803526</v>
      </c>
      <c r="B539">
        <f>_xlfn.XLOOKUP(Data[[#This Row],[STATEFP10]],CAFB_HungerEstimates!A:A,CAFB_HungerEstimates!A:A,,0)</f>
        <v>24</v>
      </c>
      <c r="C539">
        <f>_xlfn.XLOOKUP(Data[[#This Row],[F14_FI_RATE]],CAFB_HungerEstimates!AJ:AJ,CAFB_HungerEstimates!AJ:AJ,,0)</f>
        <v>15.9</v>
      </c>
      <c r="D539">
        <f>_xlfn.XLOOKUP(Data[[#This Row],[F14_DISTRIB]],CAFB_HungerEstimates!AL:AL,CAFB_HungerEstimates!AL:AL,,0)</f>
        <v>29660.7</v>
      </c>
      <c r="E539">
        <f>_xlfn.XLOOKUP(Data[[#This Row],[F14_LB_UNME]],CAFB_HungerEstimates!AK:AK,CAFB_HungerEstimates!AK:AK,,0)</f>
        <v>87104.128654999993</v>
      </c>
      <c r="F539">
        <f t="shared" si="32"/>
        <v>116764.82865499999</v>
      </c>
      <c r="G539" s="6">
        <f t="shared" si="33"/>
        <v>0.25402084122126528</v>
      </c>
      <c r="H539">
        <f>_xlfn.XLOOKUP(Data[[#This Row],[F15_FI_RATE]],CAFB_HungerEstimates!Y:Y,CAFB_HungerEstimates!Y:Y,,0)</f>
        <v>0.17</v>
      </c>
      <c r="I539">
        <f>_xlfn.XLOOKUP(Data[[#This Row],[F15_FI_POP]],CAFB_HungerEstimates!Z:Z,CAFB_HungerEstimates!Z:Z,,0)</f>
        <v>542.60685000000001</v>
      </c>
      <c r="J539">
        <f>_xlfn.XLOOKUP(Data[[#This Row],[F15_LB_NEED]],CAFB_HungerEstimates!AA:AA,CAFB_HungerEstimates!AA:AA,,0)</f>
        <v>113947.4385</v>
      </c>
      <c r="K539">
        <f>_xlfn.XLOOKUP(Data[[#This Row],[F15_DISTRIB]],CAFB_HungerEstimates!AC:AC,CAFB_HungerEstimates!AC:AC,,0)</f>
        <v>13793.997699</v>
      </c>
      <c r="L539">
        <f>_xlfn.XLOOKUP(Data[[#This Row],[F15_LB_UNME]],CAFB_HungerEstimates!AB:AB,CAFB_HungerEstimates!AB:AB,,0)</f>
        <v>100153.440801</v>
      </c>
      <c r="M539" s="6">
        <f t="shared" si="34"/>
        <v>0.12105579450125155</v>
      </c>
      <c r="N539" s="8">
        <f t="shared" si="35"/>
        <v>184.57828315473716</v>
      </c>
      <c r="O539" s="2" t="str">
        <f>IFERROR(_xlfn.XLOOKUP(Data[[#This Row],[STATEFP10]],StateMap[Code],StateMap[State],,0),"UNK")</f>
        <v>MD</v>
      </c>
      <c r="P539" t="str">
        <f>IF(CalcsTable[[#This Row],[State (Label)]]="MD","Maryland",IF(CalcsTable[[#This Row],[State (Label)]]="DC","District of Columbia","Virginia"))</f>
        <v>Maryland</v>
      </c>
    </row>
    <row r="540" spans="1:16" x14ac:dyDescent="0.25">
      <c r="A540">
        <f>_xlfn.XLOOKUP(Data[[#This Row],[GEOID10]],CAFB_HungerEstimates!D:D,CAFB_HungerEstimates!D:D,,0)</f>
        <v>51059482602</v>
      </c>
      <c r="B540">
        <f>_xlfn.XLOOKUP(Data[[#This Row],[STATEFP10]],CAFB_HungerEstimates!A:A,CAFB_HungerEstimates!A:A,,0)</f>
        <v>51</v>
      </c>
      <c r="C540">
        <f>_xlfn.XLOOKUP(Data[[#This Row],[F14_FI_RATE]],CAFB_HungerEstimates!AJ:AJ,CAFB_HungerEstimates!AJ:AJ,,0)</f>
        <v>2.9</v>
      </c>
      <c r="D540">
        <f>_xlfn.XLOOKUP(Data[[#This Row],[F14_DISTRIB]],CAFB_HungerEstimates!AL:AL,CAFB_HungerEstimates!AL:AL,,0)</f>
        <v>3603.06</v>
      </c>
      <c r="E540">
        <f>_xlfn.XLOOKUP(Data[[#This Row],[F14_LB_UNME]],CAFB_HungerEstimates!AK:AK,CAFB_HungerEstimates!AK:AK,,0)</f>
        <v>37431.363571000002</v>
      </c>
      <c r="F540">
        <f t="shared" si="32"/>
        <v>41034.423570999999</v>
      </c>
      <c r="G540" s="6">
        <f t="shared" si="33"/>
        <v>8.7805790515511656E-2</v>
      </c>
      <c r="H540">
        <f>_xlfn.XLOOKUP(Data[[#This Row],[F15_FI_RATE]],CAFB_HungerEstimates!Y:Y,CAFB_HungerEstimates!Y:Y,,0)</f>
        <v>4.2000000000000003E-2</v>
      </c>
      <c r="I540">
        <f>_xlfn.XLOOKUP(Data[[#This Row],[F15_FI_POP]],CAFB_HungerEstimates!Z:Z,CAFB_HungerEstimates!Z:Z,,0)</f>
        <v>296.89800000000002</v>
      </c>
      <c r="J540">
        <f>_xlfn.XLOOKUP(Data[[#This Row],[F15_LB_NEED]],CAFB_HungerEstimates!AA:AA,CAFB_HungerEstimates!AA:AA,,0)</f>
        <v>62348.58</v>
      </c>
      <c r="K540">
        <f>_xlfn.XLOOKUP(Data[[#This Row],[F15_DISTRIB]],CAFB_HungerEstimates!AC:AC,CAFB_HungerEstimates!AC:AC,,0)</f>
        <v>13038.437096</v>
      </c>
      <c r="L540">
        <f>_xlfn.XLOOKUP(Data[[#This Row],[F15_LB_UNME]],CAFB_HungerEstimates!AB:AB,CAFB_HungerEstimates!AB:AB,,0)</f>
        <v>49310.142904</v>
      </c>
      <c r="M540" s="6">
        <f t="shared" si="34"/>
        <v>0.20912163670768444</v>
      </c>
      <c r="N540" s="8">
        <f t="shared" si="35"/>
        <v>166.08445629138626</v>
      </c>
      <c r="O540" s="2" t="str">
        <f>IFERROR(_xlfn.XLOOKUP(Data[[#This Row],[STATEFP10]],StateMap[Code],StateMap[State],,0),"UNK")</f>
        <v>VA</v>
      </c>
      <c r="P540" t="str">
        <f>IF(CalcsTable[[#This Row],[State (Label)]]="MD","Maryland",IF(CalcsTable[[#This Row],[State (Label)]]="DC","District of Columbia","Virginia"))</f>
        <v>Virginia</v>
      </c>
    </row>
    <row r="541" spans="1:16" x14ac:dyDescent="0.25">
      <c r="A541">
        <f>_xlfn.XLOOKUP(Data[[#This Row],[GEOID10]],CAFB_HungerEstimates!D:D,CAFB_HungerEstimates!D:D,,0)</f>
        <v>51013100700</v>
      </c>
      <c r="B541">
        <f>_xlfn.XLOOKUP(Data[[#This Row],[STATEFP10]],CAFB_HungerEstimates!A:A,CAFB_HungerEstimates!A:A,,0)</f>
        <v>51</v>
      </c>
      <c r="C541">
        <f>_xlfn.XLOOKUP(Data[[#This Row],[F14_FI_RATE]],CAFB_HungerEstimates!AJ:AJ,CAFB_HungerEstimates!AJ:AJ,,0)</f>
        <v>7.6</v>
      </c>
      <c r="D541">
        <f>_xlfn.XLOOKUP(Data[[#This Row],[F14_DISTRIB]],CAFB_HungerEstimates!AL:AL,CAFB_HungerEstimates!AL:AL,,0)</f>
        <v>34894.559999999998</v>
      </c>
      <c r="E541">
        <f>_xlfn.XLOOKUP(Data[[#This Row],[F14_LB_UNME]],CAFB_HungerEstimates!AK:AK,CAFB_HungerEstimates!AK:AK,,0)</f>
        <v>43101.962573999997</v>
      </c>
      <c r="F541">
        <f t="shared" si="32"/>
        <v>77996.522574000002</v>
      </c>
      <c r="G541" s="6">
        <f t="shared" si="33"/>
        <v>0.44738609938530816</v>
      </c>
      <c r="H541">
        <f>_xlfn.XLOOKUP(Data[[#This Row],[F15_FI_RATE]],CAFB_HungerEstimates!Y:Y,CAFB_HungerEstimates!Y:Y,,0)</f>
        <v>5.6000000000000001E-2</v>
      </c>
      <c r="I541">
        <f>_xlfn.XLOOKUP(Data[[#This Row],[F15_FI_POP]],CAFB_HungerEstimates!Z:Z,CAFB_HungerEstimates!Z:Z,,0)</f>
        <v>289.75346400000001</v>
      </c>
      <c r="J541">
        <f>_xlfn.XLOOKUP(Data[[#This Row],[F15_LB_NEED]],CAFB_HungerEstimates!AA:AA,CAFB_HungerEstimates!AA:AA,,0)</f>
        <v>60848.227440000002</v>
      </c>
      <c r="K541">
        <f>_xlfn.XLOOKUP(Data[[#This Row],[F15_DISTRIB]],CAFB_HungerEstimates!AC:AC,CAFB_HungerEstimates!AC:AC,,0)</f>
        <v>14538.748229999999</v>
      </c>
      <c r="L541">
        <f>_xlfn.XLOOKUP(Data[[#This Row],[F15_LB_UNME]],CAFB_HungerEstimates!AB:AB,CAFB_HungerEstimates!AB:AB,,0)</f>
        <v>46309.479209999998</v>
      </c>
      <c r="M541" s="6">
        <f t="shared" si="34"/>
        <v>0.2389346221192076</v>
      </c>
      <c r="N541" s="8">
        <f t="shared" si="35"/>
        <v>159.82372935496639</v>
      </c>
      <c r="O541" s="2" t="str">
        <f>IFERROR(_xlfn.XLOOKUP(Data[[#This Row],[STATEFP10]],StateMap[Code],StateMap[State],,0),"UNK")</f>
        <v>VA</v>
      </c>
      <c r="P541" t="str">
        <f>IF(CalcsTable[[#This Row],[State (Label)]]="MD","Maryland",IF(CalcsTable[[#This Row],[State (Label)]]="DC","District of Columbia","Virginia"))</f>
        <v>Virginia</v>
      </c>
    </row>
    <row r="542" spans="1:16" x14ac:dyDescent="0.25">
      <c r="A542">
        <f>_xlfn.XLOOKUP(Data[[#This Row],[GEOID10]],CAFB_HungerEstimates!D:D,CAFB_HungerEstimates!D:D,,0)</f>
        <v>51013100600</v>
      </c>
      <c r="B542">
        <f>_xlfn.XLOOKUP(Data[[#This Row],[STATEFP10]],CAFB_HungerEstimates!A:A,CAFB_HungerEstimates!A:A,,0)</f>
        <v>51</v>
      </c>
      <c r="C542">
        <f>_xlfn.XLOOKUP(Data[[#This Row],[F14_FI_RATE]],CAFB_HungerEstimates!AJ:AJ,CAFB_HungerEstimates!AJ:AJ,,0)</f>
        <v>6.2</v>
      </c>
      <c r="D542">
        <f>_xlfn.XLOOKUP(Data[[#This Row],[F14_DISTRIB]],CAFB_HungerEstimates!AL:AL,CAFB_HungerEstimates!AL:AL,,0)</f>
        <v>16054.43</v>
      </c>
      <c r="E542">
        <f>_xlfn.XLOOKUP(Data[[#This Row],[F14_LB_UNME]],CAFB_HungerEstimates!AK:AK,CAFB_HungerEstimates!AK:AK,,0)</f>
        <v>26364.728823000001</v>
      </c>
      <c r="F542">
        <f t="shared" si="32"/>
        <v>42419.158823000005</v>
      </c>
      <c r="G542" s="6">
        <f t="shared" si="33"/>
        <v>0.37847120135006451</v>
      </c>
      <c r="H542">
        <f>_xlfn.XLOOKUP(Data[[#This Row],[F15_FI_RATE]],CAFB_HungerEstimates!Y:Y,CAFB_HungerEstimates!Y:Y,,0)</f>
        <v>5.2999999999999999E-2</v>
      </c>
      <c r="I542">
        <f>_xlfn.XLOOKUP(Data[[#This Row],[F15_FI_POP]],CAFB_HungerEstimates!Z:Z,CAFB_HungerEstimates!Z:Z,,0)</f>
        <v>173.04499999999999</v>
      </c>
      <c r="J542">
        <f>_xlfn.XLOOKUP(Data[[#This Row],[F15_LB_NEED]],CAFB_HungerEstimates!AA:AA,CAFB_HungerEstimates!AA:AA,,0)</f>
        <v>36339.449999999997</v>
      </c>
      <c r="K542">
        <f>_xlfn.XLOOKUP(Data[[#This Row],[F15_DISTRIB]],CAFB_HungerEstimates!AC:AC,CAFB_HungerEstimates!AC:AC,,0)</f>
        <v>12180.256855</v>
      </c>
      <c r="L542">
        <f>_xlfn.XLOOKUP(Data[[#This Row],[F15_LB_UNME]],CAFB_HungerEstimates!AB:AB,CAFB_HungerEstimates!AB:AB,,0)</f>
        <v>24159.193145000001</v>
      </c>
      <c r="M542" s="6">
        <f t="shared" si="34"/>
        <v>0.33518000011007321</v>
      </c>
      <c r="N542" s="8">
        <f t="shared" si="35"/>
        <v>139.61219997688465</v>
      </c>
      <c r="O542" s="2" t="str">
        <f>IFERROR(_xlfn.XLOOKUP(Data[[#This Row],[STATEFP10]],StateMap[Code],StateMap[State],,0),"UNK")</f>
        <v>VA</v>
      </c>
      <c r="P542" t="str">
        <f>IF(CalcsTable[[#This Row],[State (Label)]]="MD","Maryland",IF(CalcsTable[[#This Row],[State (Label)]]="DC","District of Columbia","Virginia"))</f>
        <v>Virginia</v>
      </c>
    </row>
    <row r="543" spans="1:16" x14ac:dyDescent="0.25">
      <c r="A543">
        <f>_xlfn.XLOOKUP(Data[[#This Row],[GEOID10]],CAFB_HungerEstimates!D:D,CAFB_HungerEstimates!D:D,,0)</f>
        <v>24033803527</v>
      </c>
      <c r="B543">
        <f>_xlfn.XLOOKUP(Data[[#This Row],[STATEFP10]],CAFB_HungerEstimates!A:A,CAFB_HungerEstimates!A:A,,0)</f>
        <v>24</v>
      </c>
      <c r="C543">
        <f>_xlfn.XLOOKUP(Data[[#This Row],[F14_FI_RATE]],CAFB_HungerEstimates!AJ:AJ,CAFB_HungerEstimates!AJ:AJ,,0)</f>
        <v>12.8</v>
      </c>
      <c r="D543">
        <f>_xlfn.XLOOKUP(Data[[#This Row],[F14_DISTRIB]],CAFB_HungerEstimates!AL:AL,CAFB_HungerEstimates!AL:AL,,0)</f>
        <v>26316.87</v>
      </c>
      <c r="E543">
        <f>_xlfn.XLOOKUP(Data[[#This Row],[F14_LB_UNME]],CAFB_HungerEstimates!AK:AK,CAFB_HungerEstimates!AK:AK,,0)</f>
        <v>60021.688784999998</v>
      </c>
      <c r="F543">
        <f t="shared" si="32"/>
        <v>86338.558785000001</v>
      </c>
      <c r="G543" s="6">
        <f t="shared" si="33"/>
        <v>0.30481016095640634</v>
      </c>
      <c r="H543">
        <f>_xlfn.XLOOKUP(Data[[#This Row],[F15_FI_RATE]],CAFB_HungerEstimates!Y:Y,CAFB_HungerEstimates!Y:Y,,0)</f>
        <v>0.14299999999999999</v>
      </c>
      <c r="I543">
        <f>_xlfn.XLOOKUP(Data[[#This Row],[F15_FI_POP]],CAFB_HungerEstimates!Z:Z,CAFB_HungerEstimates!Z:Z,,0)</f>
        <v>477.81133399999999</v>
      </c>
      <c r="J543">
        <f>_xlfn.XLOOKUP(Data[[#This Row],[F15_LB_NEED]],CAFB_HungerEstimates!AA:AA,CAFB_HungerEstimates!AA:AA,,0)</f>
        <v>100340.38013999999</v>
      </c>
      <c r="K543">
        <f>_xlfn.XLOOKUP(Data[[#This Row],[F15_DISTRIB]],CAFB_HungerEstimates!AC:AC,CAFB_HungerEstimates!AC:AC,,0)</f>
        <v>20586.366241</v>
      </c>
      <c r="L543">
        <f>_xlfn.XLOOKUP(Data[[#This Row],[F15_LB_UNME]],CAFB_HungerEstimates!AB:AB,CAFB_HungerEstimates!AB:AB,,0)</f>
        <v>79754.013898999998</v>
      </c>
      <c r="M543" s="6">
        <f t="shared" si="34"/>
        <v>0.20516532040517343</v>
      </c>
      <c r="N543" s="8">
        <f t="shared" si="35"/>
        <v>166.91528271491359</v>
      </c>
      <c r="O543" s="2" t="str">
        <f>IFERROR(_xlfn.XLOOKUP(Data[[#This Row],[STATEFP10]],StateMap[Code],StateMap[State],,0),"UNK")</f>
        <v>MD</v>
      </c>
      <c r="P543" t="str">
        <f>IF(CalcsTable[[#This Row],[State (Label)]]="MD","Maryland",IF(CalcsTable[[#This Row],[State (Label)]]="DC","District of Columbia","Virginia"))</f>
        <v>Maryland</v>
      </c>
    </row>
    <row r="544" spans="1:16" x14ac:dyDescent="0.25">
      <c r="A544">
        <f>_xlfn.XLOOKUP(Data[[#This Row],[GEOID10]],CAFB_HungerEstimates!D:D,CAFB_HungerEstimates!D:D,,0)</f>
        <v>51059471304</v>
      </c>
      <c r="B544">
        <f>_xlfn.XLOOKUP(Data[[#This Row],[STATEFP10]],CAFB_HungerEstimates!A:A,CAFB_HungerEstimates!A:A,,0)</f>
        <v>51</v>
      </c>
      <c r="C544">
        <f>_xlfn.XLOOKUP(Data[[#This Row],[F14_FI_RATE]],CAFB_HungerEstimates!AJ:AJ,CAFB_HungerEstimates!AJ:AJ,,0)</f>
        <v>0.5</v>
      </c>
      <c r="D544">
        <f>_xlfn.XLOOKUP(Data[[#This Row],[F14_DISTRIB]],CAFB_HungerEstimates!AL:AL,CAFB_HungerEstimates!AL:AL,,0)</f>
        <v>446.16</v>
      </c>
      <c r="E544">
        <f>_xlfn.XLOOKUP(Data[[#This Row],[F14_LB_UNME]],CAFB_HungerEstimates!AK:AK,CAFB_HungerEstimates!AK:AK,,0)</f>
        <v>1332.5416359999999</v>
      </c>
      <c r="F544">
        <f t="shared" si="32"/>
        <v>1778.701636</v>
      </c>
      <c r="G544" s="6">
        <f t="shared" si="33"/>
        <v>0.25083464869540378</v>
      </c>
      <c r="H544">
        <f>_xlfn.XLOOKUP(Data[[#This Row],[F15_FI_RATE]],CAFB_HungerEstimates!Y:Y,CAFB_HungerEstimates!Y:Y,,0)</f>
        <v>0.01</v>
      </c>
      <c r="I544">
        <f>_xlfn.XLOOKUP(Data[[#This Row],[F15_FI_POP]],CAFB_HungerEstimates!Z:Z,CAFB_HungerEstimates!Z:Z,,0)</f>
        <v>17.96</v>
      </c>
      <c r="J544">
        <f>_xlfn.XLOOKUP(Data[[#This Row],[F15_LB_NEED]],CAFB_HungerEstimates!AA:AA,CAFB_HungerEstimates!AA:AA,,0)</f>
        <v>3771.6</v>
      </c>
      <c r="K544">
        <f>_xlfn.XLOOKUP(Data[[#This Row],[F15_DISTRIB]],CAFB_HungerEstimates!AC:AC,CAFB_HungerEstimates!AC:AC,,0)</f>
        <v>2164.9604180000001</v>
      </c>
      <c r="L544">
        <f>_xlfn.XLOOKUP(Data[[#This Row],[F15_LB_UNME]],CAFB_HungerEstimates!AB:AB,CAFB_HungerEstimates!AB:AB,,0)</f>
        <v>1606.639582</v>
      </c>
      <c r="M544" s="6">
        <f t="shared" si="34"/>
        <v>0.57401644341923852</v>
      </c>
      <c r="N544" s="8">
        <f t="shared" si="35"/>
        <v>89.456546881959909</v>
      </c>
      <c r="O544" s="2" t="str">
        <f>IFERROR(_xlfn.XLOOKUP(Data[[#This Row],[STATEFP10]],StateMap[Code],StateMap[State],,0),"UNK")</f>
        <v>VA</v>
      </c>
      <c r="P544" t="str">
        <f>IF(CalcsTable[[#This Row],[State (Label)]]="MD","Maryland",IF(CalcsTable[[#This Row],[State (Label)]]="DC","District of Columbia","Virginia"))</f>
        <v>Virginia</v>
      </c>
    </row>
    <row r="545" spans="1:16" x14ac:dyDescent="0.25">
      <c r="A545">
        <f>_xlfn.XLOOKUP(Data[[#This Row],[GEOID10]],CAFB_HungerEstimates!D:D,CAFB_HungerEstimates!D:D,,0)</f>
        <v>11001007903</v>
      </c>
      <c r="B545">
        <f>_xlfn.XLOOKUP(Data[[#This Row],[STATEFP10]],CAFB_HungerEstimates!A:A,CAFB_HungerEstimates!A:A,,0)</f>
        <v>11</v>
      </c>
      <c r="C545">
        <f>_xlfn.XLOOKUP(Data[[#This Row],[F14_FI_RATE]],CAFB_HungerEstimates!AJ:AJ,CAFB_HungerEstimates!AJ:AJ,,0)</f>
        <v>19.7</v>
      </c>
      <c r="D545">
        <f>_xlfn.XLOOKUP(Data[[#This Row],[F14_DISTRIB]],CAFB_HungerEstimates!AL:AL,CAFB_HungerEstimates!AL:AL,,0)</f>
        <v>45290.04</v>
      </c>
      <c r="E545">
        <f>_xlfn.XLOOKUP(Data[[#This Row],[F14_LB_UNME]],CAFB_HungerEstimates!AK:AK,CAFB_HungerEstimates!AK:AK,,0)</f>
        <v>19784.972177</v>
      </c>
      <c r="F545">
        <f t="shared" si="32"/>
        <v>65075.012176999997</v>
      </c>
      <c r="G545" s="6">
        <f t="shared" si="33"/>
        <v>0.69596667729871342</v>
      </c>
      <c r="H545">
        <f>_xlfn.XLOOKUP(Data[[#This Row],[F15_FI_RATE]],CAFB_HungerEstimates!Y:Y,CAFB_HungerEstimates!Y:Y,,0)</f>
        <v>0.20399999999999999</v>
      </c>
      <c r="I545">
        <f>_xlfn.XLOOKUP(Data[[#This Row],[F15_FI_POP]],CAFB_HungerEstimates!Z:Z,CAFB_HungerEstimates!Z:Z,,0)</f>
        <v>333.00266399999998</v>
      </c>
      <c r="J545">
        <f>_xlfn.XLOOKUP(Data[[#This Row],[F15_LB_NEED]],CAFB_HungerEstimates!AA:AA,CAFB_HungerEstimates!AA:AA,,0)</f>
        <v>69930.559439999997</v>
      </c>
      <c r="K545">
        <f>_xlfn.XLOOKUP(Data[[#This Row],[F15_DISTRIB]],CAFB_HungerEstimates!AC:AC,CAFB_HungerEstimates!AC:AC,,0)</f>
        <v>47995.631621</v>
      </c>
      <c r="L545">
        <f>_xlfn.XLOOKUP(Data[[#This Row],[F15_LB_UNME]],CAFB_HungerEstimates!AB:AB,CAFB_HungerEstimates!AB:AB,,0)</f>
        <v>21934.927819</v>
      </c>
      <c r="M545" s="6">
        <f t="shared" si="34"/>
        <v>0.68633272785669575</v>
      </c>
      <c r="N545" s="8">
        <f t="shared" si="35"/>
        <v>65.870127150093921</v>
      </c>
      <c r="O545" s="2" t="str">
        <f>IFERROR(_xlfn.XLOOKUP(Data[[#This Row],[STATEFP10]],StateMap[Code],StateMap[State],,0),"UNK")</f>
        <v>DC</v>
      </c>
      <c r="P545" t="str">
        <f>IF(CalcsTable[[#This Row],[State (Label)]]="MD","Maryland",IF(CalcsTable[[#This Row],[State (Label)]]="DC","District of Columbia","Virginia"))</f>
        <v>District of Columbia</v>
      </c>
    </row>
    <row r="546" spans="1:16" x14ac:dyDescent="0.25">
      <c r="A546">
        <f>_xlfn.XLOOKUP(Data[[#This Row],[GEOID10]],CAFB_HungerEstimates!D:D,CAFB_HungerEstimates!D:D,,0)</f>
        <v>51013101603</v>
      </c>
      <c r="B546">
        <f>_xlfn.XLOOKUP(Data[[#This Row],[STATEFP10]],CAFB_HungerEstimates!A:A,CAFB_HungerEstimates!A:A,,0)</f>
        <v>51</v>
      </c>
      <c r="C546">
        <f>_xlfn.XLOOKUP(Data[[#This Row],[F14_FI_RATE]],CAFB_HungerEstimates!AJ:AJ,CAFB_HungerEstimates!AJ:AJ,,0)</f>
        <v>13.3</v>
      </c>
      <c r="D546">
        <f>_xlfn.XLOOKUP(Data[[#This Row],[F14_DISTRIB]],CAFB_HungerEstimates!AL:AL,CAFB_HungerEstimates!AL:AL,,0)</f>
        <v>50171.19</v>
      </c>
      <c r="E546">
        <f>_xlfn.XLOOKUP(Data[[#This Row],[F14_LB_UNME]],CAFB_HungerEstimates!AK:AK,CAFB_HungerEstimates!AK:AK,,0)</f>
        <v>44343.926700999997</v>
      </c>
      <c r="F546">
        <f t="shared" si="32"/>
        <v>94515.116700999992</v>
      </c>
      <c r="G546" s="6">
        <f t="shared" si="33"/>
        <v>0.53082714967931877</v>
      </c>
      <c r="H546">
        <f>_xlfn.XLOOKUP(Data[[#This Row],[F15_FI_RATE]],CAFB_HungerEstimates!Y:Y,CAFB_HungerEstimates!Y:Y,,0)</f>
        <v>0.13600000000000001</v>
      </c>
      <c r="I546">
        <f>_xlfn.XLOOKUP(Data[[#This Row],[F15_FI_POP]],CAFB_HungerEstimates!Z:Z,CAFB_HungerEstimates!Z:Z,,0)</f>
        <v>452.33600000000001</v>
      </c>
      <c r="J546">
        <f>_xlfn.XLOOKUP(Data[[#This Row],[F15_LB_NEED]],CAFB_HungerEstimates!AA:AA,CAFB_HungerEstimates!AA:AA,,0)</f>
        <v>94990.56</v>
      </c>
      <c r="K546">
        <f>_xlfn.XLOOKUP(Data[[#This Row],[F15_DISTRIB]],CAFB_HungerEstimates!AC:AC,CAFB_HungerEstimates!AC:AC,,0)</f>
        <v>24356.576806000001</v>
      </c>
      <c r="L546">
        <f>_xlfn.XLOOKUP(Data[[#This Row],[F15_LB_UNME]],CAFB_HungerEstimates!AB:AB,CAFB_HungerEstimates!AB:AB,,0)</f>
        <v>70633.983194</v>
      </c>
      <c r="M546" s="6">
        <f t="shared" si="34"/>
        <v>0.2564104981168655</v>
      </c>
      <c r="N546" s="8">
        <f t="shared" si="35"/>
        <v>156.15379539545825</v>
      </c>
      <c r="O546" s="2" t="str">
        <f>IFERROR(_xlfn.XLOOKUP(Data[[#This Row],[STATEFP10]],StateMap[Code],StateMap[State],,0),"UNK")</f>
        <v>VA</v>
      </c>
      <c r="P546" t="str">
        <f>IF(CalcsTable[[#This Row],[State (Label)]]="MD","Maryland",IF(CalcsTable[[#This Row],[State (Label)]]="DC","District of Columbia","Virginia"))</f>
        <v>Virginia</v>
      </c>
    </row>
    <row r="547" spans="1:16" x14ac:dyDescent="0.25">
      <c r="A547">
        <f>_xlfn.XLOOKUP(Data[[#This Row],[GEOID10]],CAFB_HungerEstimates!D:D,CAFB_HungerEstimates!D:D,,0)</f>
        <v>24033803513</v>
      </c>
      <c r="B547">
        <f>_xlfn.XLOOKUP(Data[[#This Row],[STATEFP10]],CAFB_HungerEstimates!A:A,CAFB_HungerEstimates!A:A,,0)</f>
        <v>24</v>
      </c>
      <c r="C547">
        <f>_xlfn.XLOOKUP(Data[[#This Row],[F14_FI_RATE]],CAFB_HungerEstimates!AJ:AJ,CAFB_HungerEstimates!AJ:AJ,,0)</f>
        <v>19.399999999999999</v>
      </c>
      <c r="D547">
        <f>_xlfn.XLOOKUP(Data[[#This Row],[F14_DISTRIB]],CAFB_HungerEstimates!AL:AL,CAFB_HungerEstimates!AL:AL,,0)</f>
        <v>50726.67</v>
      </c>
      <c r="E547">
        <f>_xlfn.XLOOKUP(Data[[#This Row],[F14_LB_UNME]],CAFB_HungerEstimates!AK:AK,CAFB_HungerEstimates!AK:AK,,0)</f>
        <v>124659.02808800001</v>
      </c>
      <c r="F547">
        <f t="shared" si="32"/>
        <v>175385.698088</v>
      </c>
      <c r="G547" s="6">
        <f t="shared" si="33"/>
        <v>0.2892292276565665</v>
      </c>
      <c r="H547">
        <f>_xlfn.XLOOKUP(Data[[#This Row],[F15_FI_RATE]],CAFB_HungerEstimates!Y:Y,CAFB_HungerEstimates!Y:Y,,0)</f>
        <v>0.20599999999999999</v>
      </c>
      <c r="I547">
        <f>_xlfn.XLOOKUP(Data[[#This Row],[F15_FI_POP]],CAFB_HungerEstimates!Z:Z,CAFB_HungerEstimates!Z:Z,,0)</f>
        <v>935.53952400000003</v>
      </c>
      <c r="J547">
        <f>_xlfn.XLOOKUP(Data[[#This Row],[F15_LB_NEED]],CAFB_HungerEstimates!AA:AA,CAFB_HungerEstimates!AA:AA,,0)</f>
        <v>196463.30004</v>
      </c>
      <c r="K547">
        <f>_xlfn.XLOOKUP(Data[[#This Row],[F15_DISTRIB]],CAFB_HungerEstimates!AC:AC,CAFB_HungerEstimates!AC:AC,,0)</f>
        <v>40806.884284</v>
      </c>
      <c r="L547">
        <f>_xlfn.XLOOKUP(Data[[#This Row],[F15_LB_UNME]],CAFB_HungerEstimates!AB:AB,CAFB_HungerEstimates!AB:AB,,0)</f>
        <v>155656.415756</v>
      </c>
      <c r="M547" s="6">
        <f t="shared" si="34"/>
        <v>0.20770741545974084</v>
      </c>
      <c r="N547" s="8">
        <f t="shared" si="35"/>
        <v>166.38144275345442</v>
      </c>
      <c r="O547" s="2" t="str">
        <f>IFERROR(_xlfn.XLOOKUP(Data[[#This Row],[STATEFP10]],StateMap[Code],StateMap[State],,0),"UNK")</f>
        <v>MD</v>
      </c>
      <c r="P547" t="str">
        <f>IF(CalcsTable[[#This Row],[State (Label)]]="MD","Maryland",IF(CalcsTable[[#This Row],[State (Label)]]="DC","District of Columbia","Virginia"))</f>
        <v>Maryland</v>
      </c>
    </row>
    <row r="548" spans="1:16" x14ac:dyDescent="0.25">
      <c r="A548">
        <f>_xlfn.XLOOKUP(Data[[#This Row],[GEOID10]],CAFB_HungerEstimates!D:D,CAFB_HungerEstimates!D:D,,0)</f>
        <v>51013101500</v>
      </c>
      <c r="B548">
        <f>_xlfn.XLOOKUP(Data[[#This Row],[STATEFP10]],CAFB_HungerEstimates!A:A,CAFB_HungerEstimates!A:A,,0)</f>
        <v>51</v>
      </c>
      <c r="C548">
        <f>_xlfn.XLOOKUP(Data[[#This Row],[F14_FI_RATE]],CAFB_HungerEstimates!AJ:AJ,CAFB_HungerEstimates!AJ:AJ,,0)</f>
        <v>8.3000000000000007</v>
      </c>
      <c r="D548">
        <f>_xlfn.XLOOKUP(Data[[#This Row],[F14_DISTRIB]],CAFB_HungerEstimates!AL:AL,CAFB_HungerEstimates!AL:AL,,0)</f>
        <v>53673.45</v>
      </c>
      <c r="E548">
        <f>_xlfn.XLOOKUP(Data[[#This Row],[F14_LB_UNME]],CAFB_HungerEstimates!AK:AK,CAFB_HungerEstimates!AK:AK,,0)</f>
        <v>80084.368115000005</v>
      </c>
      <c r="F548">
        <f t="shared" si="32"/>
        <v>133757.818115</v>
      </c>
      <c r="G548" s="6">
        <f t="shared" si="33"/>
        <v>0.40127336671904712</v>
      </c>
      <c r="H548">
        <f>_xlfn.XLOOKUP(Data[[#This Row],[F15_FI_RATE]],CAFB_HungerEstimates!Y:Y,CAFB_HungerEstimates!Y:Y,,0)</f>
        <v>8.5999999999999993E-2</v>
      </c>
      <c r="I548">
        <f>_xlfn.XLOOKUP(Data[[#This Row],[F15_FI_POP]],CAFB_HungerEstimates!Z:Z,CAFB_HungerEstimates!Z:Z,,0)</f>
        <v>691.44</v>
      </c>
      <c r="J548">
        <f>_xlfn.XLOOKUP(Data[[#This Row],[F15_LB_NEED]],CAFB_HungerEstimates!AA:AA,CAFB_HungerEstimates!AA:AA,,0)</f>
        <v>145202.4</v>
      </c>
      <c r="K548">
        <f>_xlfn.XLOOKUP(Data[[#This Row],[F15_DISTRIB]],CAFB_HungerEstimates!AC:AC,CAFB_HungerEstimates!AC:AC,,0)</f>
        <v>45614.135993999997</v>
      </c>
      <c r="L548">
        <f>_xlfn.XLOOKUP(Data[[#This Row],[F15_LB_UNME]],CAFB_HungerEstimates!AB:AB,CAFB_HungerEstimates!AB:AB,,0)</f>
        <v>99588.264005999998</v>
      </c>
      <c r="M548" s="6">
        <f t="shared" si="34"/>
        <v>0.31414174968182346</v>
      </c>
      <c r="N548" s="8">
        <f t="shared" si="35"/>
        <v>144.03023256681706</v>
      </c>
      <c r="O548" s="2" t="str">
        <f>IFERROR(_xlfn.XLOOKUP(Data[[#This Row],[STATEFP10]],StateMap[Code],StateMap[State],,0),"UNK")</f>
        <v>VA</v>
      </c>
      <c r="P548" t="str">
        <f>IF(CalcsTable[[#This Row],[State (Label)]]="MD","Maryland",IF(CalcsTable[[#This Row],[State (Label)]]="DC","District of Columbia","Virginia"))</f>
        <v>Virginia</v>
      </c>
    </row>
    <row r="549" spans="1:16" x14ac:dyDescent="0.25">
      <c r="A549">
        <f>_xlfn.XLOOKUP(Data[[#This Row],[GEOID10]],CAFB_HungerEstimates!D:D,CAFB_HungerEstimates!D:D,,0)</f>
        <v>11001008100</v>
      </c>
      <c r="B549">
        <f>_xlfn.XLOOKUP(Data[[#This Row],[STATEFP10]],CAFB_HungerEstimates!A:A,CAFB_HungerEstimates!A:A,,0)</f>
        <v>11</v>
      </c>
      <c r="C549">
        <f>_xlfn.XLOOKUP(Data[[#This Row],[F14_FI_RATE]],CAFB_HungerEstimates!AJ:AJ,CAFB_HungerEstimates!AJ:AJ,,0)</f>
        <v>3.3</v>
      </c>
      <c r="D549">
        <f>_xlfn.XLOOKUP(Data[[#This Row],[F14_DISTRIB]],CAFB_HungerEstimates!AL:AL,CAFB_HungerEstimates!AL:AL,,0)</f>
        <v>13760.66</v>
      </c>
      <c r="E549">
        <f>_xlfn.XLOOKUP(Data[[#This Row],[F14_LB_UNME]],CAFB_HungerEstimates!AK:AK,CAFB_HungerEstimates!AK:AK,,0)</f>
        <v>9794.4140470000002</v>
      </c>
      <c r="F549">
        <f t="shared" si="32"/>
        <v>23555.074047000002</v>
      </c>
      <c r="G549" s="6">
        <f t="shared" si="33"/>
        <v>0.5841909039446459</v>
      </c>
      <c r="H549">
        <f>_xlfn.XLOOKUP(Data[[#This Row],[F15_FI_RATE]],CAFB_HungerEstimates!Y:Y,CAFB_HungerEstimates!Y:Y,,0)</f>
        <v>0.02</v>
      </c>
      <c r="I549">
        <f>_xlfn.XLOOKUP(Data[[#This Row],[F15_FI_POP]],CAFB_HungerEstimates!Z:Z,CAFB_HungerEstimates!Z:Z,,0)</f>
        <v>65.985919999999993</v>
      </c>
      <c r="J549">
        <f>_xlfn.XLOOKUP(Data[[#This Row],[F15_LB_NEED]],CAFB_HungerEstimates!AA:AA,CAFB_HungerEstimates!AA:AA,,0)</f>
        <v>13857.0432</v>
      </c>
      <c r="K549">
        <f>_xlfn.XLOOKUP(Data[[#This Row],[F15_DISTRIB]],CAFB_HungerEstimates!AC:AC,CAFB_HungerEstimates!AC:AC,,0)</f>
        <v>8142.8649409999998</v>
      </c>
      <c r="L549">
        <f>_xlfn.XLOOKUP(Data[[#This Row],[F15_LB_UNME]],CAFB_HungerEstimates!AB:AB,CAFB_HungerEstimates!AB:AB,,0)</f>
        <v>5714.1782590000003</v>
      </c>
      <c r="M549" s="6">
        <f t="shared" si="34"/>
        <v>0.58763365484781049</v>
      </c>
      <c r="N549" s="8">
        <f t="shared" si="35"/>
        <v>86.596932481959797</v>
      </c>
      <c r="O549" s="2" t="str">
        <f>IFERROR(_xlfn.XLOOKUP(Data[[#This Row],[STATEFP10]],StateMap[Code],StateMap[State],,0),"UNK")</f>
        <v>DC</v>
      </c>
      <c r="P549" t="str">
        <f>IF(CalcsTable[[#This Row],[State (Label)]]="MD","Maryland",IF(CalcsTable[[#This Row],[State (Label)]]="DC","District of Columbia","Virginia"))</f>
        <v>District of Columbia</v>
      </c>
    </row>
    <row r="550" spans="1:16" x14ac:dyDescent="0.25">
      <c r="A550">
        <f>_xlfn.XLOOKUP(Data[[#This Row],[GEOID10]],CAFB_HungerEstimates!D:D,CAFB_HungerEstimates!D:D,,0)</f>
        <v>51059460600</v>
      </c>
      <c r="B550">
        <f>_xlfn.XLOOKUP(Data[[#This Row],[STATEFP10]],CAFB_HungerEstimates!A:A,CAFB_HungerEstimates!A:A,,0)</f>
        <v>51</v>
      </c>
      <c r="C550">
        <f>_xlfn.XLOOKUP(Data[[#This Row],[F14_FI_RATE]],CAFB_HungerEstimates!AJ:AJ,CAFB_HungerEstimates!AJ:AJ,,0)</f>
        <v>2.8</v>
      </c>
      <c r="D550">
        <f>_xlfn.XLOOKUP(Data[[#This Row],[F14_DISTRIB]],CAFB_HungerEstimates!AL:AL,CAFB_HungerEstimates!AL:AL,,0)</f>
        <v>5810.48</v>
      </c>
      <c r="E550">
        <f>_xlfn.XLOOKUP(Data[[#This Row],[F14_LB_UNME]],CAFB_HungerEstimates!AK:AK,CAFB_HungerEstimates!AK:AK,,0)</f>
        <v>18485.681062</v>
      </c>
      <c r="F550">
        <f t="shared" si="32"/>
        <v>24296.161061999999</v>
      </c>
      <c r="G550" s="6">
        <f t="shared" si="33"/>
        <v>0.23915218479053396</v>
      </c>
      <c r="H550">
        <f>_xlfn.XLOOKUP(Data[[#This Row],[F15_FI_RATE]],CAFB_HungerEstimates!Y:Y,CAFB_HungerEstimates!Y:Y,,0)</f>
        <v>2.1000000000000001E-2</v>
      </c>
      <c r="I550">
        <f>_xlfn.XLOOKUP(Data[[#This Row],[F15_FI_POP]],CAFB_HungerEstimates!Z:Z,CAFB_HungerEstimates!Z:Z,,0)</f>
        <v>87.99</v>
      </c>
      <c r="J550">
        <f>_xlfn.XLOOKUP(Data[[#This Row],[F15_LB_NEED]],CAFB_HungerEstimates!AA:AA,CAFB_HungerEstimates!AA:AA,,0)</f>
        <v>18477.900000000001</v>
      </c>
      <c r="K550">
        <f>_xlfn.XLOOKUP(Data[[#This Row],[F15_DISTRIB]],CAFB_HungerEstimates!AC:AC,CAFB_HungerEstimates!AC:AC,,0)</f>
        <v>8170.0497020000003</v>
      </c>
      <c r="L550">
        <f>_xlfn.XLOOKUP(Data[[#This Row],[F15_LB_UNME]],CAFB_HungerEstimates!AB:AB,CAFB_HungerEstimates!AB:AB,,0)</f>
        <v>10307.850297999999</v>
      </c>
      <c r="M550" s="6">
        <f t="shared" si="34"/>
        <v>0.44215250120414112</v>
      </c>
      <c r="N550" s="8">
        <f t="shared" si="35"/>
        <v>117.14797474713036</v>
      </c>
      <c r="O550" s="2" t="str">
        <f>IFERROR(_xlfn.XLOOKUP(Data[[#This Row],[STATEFP10]],StateMap[Code],StateMap[State],,0),"UNK")</f>
        <v>VA</v>
      </c>
      <c r="P550" t="str">
        <f>IF(CalcsTable[[#This Row],[State (Label)]]="MD","Maryland",IF(CalcsTable[[#This Row],[State (Label)]]="DC","District of Columbia","Virginia"))</f>
        <v>Virginia</v>
      </c>
    </row>
    <row r="551" spans="1:16" x14ac:dyDescent="0.25">
      <c r="A551">
        <f>_xlfn.XLOOKUP(Data[[#This Row],[GEOID10]],CAFB_HungerEstimates!D:D,CAFB_HungerEstimates!D:D,,0)</f>
        <v>11001009604</v>
      </c>
      <c r="B551">
        <f>_xlfn.XLOOKUP(Data[[#This Row],[STATEFP10]],CAFB_HungerEstimates!A:A,CAFB_HungerEstimates!A:A,,0)</f>
        <v>11</v>
      </c>
      <c r="C551">
        <f>_xlfn.XLOOKUP(Data[[#This Row],[F14_FI_RATE]],CAFB_HungerEstimates!AJ:AJ,CAFB_HungerEstimates!AJ:AJ,,0)</f>
        <v>18.100000000000001</v>
      </c>
      <c r="D551">
        <f>_xlfn.XLOOKUP(Data[[#This Row],[F14_DISTRIB]],CAFB_HungerEstimates!AL:AL,CAFB_HungerEstimates!AL:AL,,0)</f>
        <v>48815.41</v>
      </c>
      <c r="E551">
        <f>_xlfn.XLOOKUP(Data[[#This Row],[F14_LB_UNME]],CAFB_HungerEstimates!AK:AK,CAFB_HungerEstimates!AK:AK,,0)</f>
        <v>30093.352967999999</v>
      </c>
      <c r="F551">
        <f t="shared" si="32"/>
        <v>78908.762967999995</v>
      </c>
      <c r="G551" s="6">
        <f t="shared" si="33"/>
        <v>0.61863103873262082</v>
      </c>
      <c r="H551">
        <f>_xlfn.XLOOKUP(Data[[#This Row],[F15_FI_RATE]],CAFB_HungerEstimates!Y:Y,CAFB_HungerEstimates!Y:Y,,0)</f>
        <v>0.22900000000000001</v>
      </c>
      <c r="I551">
        <f>_xlfn.XLOOKUP(Data[[#This Row],[F15_FI_POP]],CAFB_HungerEstimates!Z:Z,CAFB_HungerEstimates!Z:Z,,0)</f>
        <v>467.38900000000001</v>
      </c>
      <c r="J551">
        <f>_xlfn.XLOOKUP(Data[[#This Row],[F15_LB_NEED]],CAFB_HungerEstimates!AA:AA,CAFB_HungerEstimates!AA:AA,,0)</f>
        <v>98151.69</v>
      </c>
      <c r="K551">
        <f>_xlfn.XLOOKUP(Data[[#This Row],[F15_DISTRIB]],CAFB_HungerEstimates!AC:AC,CAFB_HungerEstimates!AC:AC,,0)</f>
        <v>78966.102136000001</v>
      </c>
      <c r="L551">
        <f>_xlfn.XLOOKUP(Data[[#This Row],[F15_LB_UNME]],CAFB_HungerEstimates!AB:AB,CAFB_HungerEstimates!AB:AB,,0)</f>
        <v>19185.587864000001</v>
      </c>
      <c r="M551" s="6">
        <f t="shared" si="34"/>
        <v>0.80453125296161476</v>
      </c>
      <c r="N551" s="8">
        <f t="shared" si="35"/>
        <v>41.04843687806089</v>
      </c>
      <c r="O551" s="2" t="str">
        <f>IFERROR(_xlfn.XLOOKUP(Data[[#This Row],[STATEFP10]],StateMap[Code],StateMap[State],,0),"UNK")</f>
        <v>DC</v>
      </c>
      <c r="P551" t="str">
        <f>IF(CalcsTable[[#This Row],[State (Label)]]="MD","Maryland",IF(CalcsTable[[#This Row],[State (Label)]]="DC","District of Columbia","Virginia"))</f>
        <v>District of Columbia</v>
      </c>
    </row>
    <row r="552" spans="1:16" x14ac:dyDescent="0.25">
      <c r="A552">
        <f>_xlfn.XLOOKUP(Data[[#This Row],[GEOID10]],CAFB_HungerEstimates!D:D,CAFB_HungerEstimates!D:D,,0)</f>
        <v>11001007808</v>
      </c>
      <c r="B552">
        <f>_xlfn.XLOOKUP(Data[[#This Row],[STATEFP10]],CAFB_HungerEstimates!A:A,CAFB_HungerEstimates!A:A,,0)</f>
        <v>11</v>
      </c>
      <c r="C552">
        <f>_xlfn.XLOOKUP(Data[[#This Row],[F14_FI_RATE]],CAFB_HungerEstimates!AJ:AJ,CAFB_HungerEstimates!AJ:AJ,,0)</f>
        <v>35.9</v>
      </c>
      <c r="D552">
        <f>_xlfn.XLOOKUP(Data[[#This Row],[F14_DISTRIB]],CAFB_HungerEstimates!AL:AL,CAFB_HungerEstimates!AL:AL,,0)</f>
        <v>222517.2</v>
      </c>
      <c r="E552">
        <f>_xlfn.XLOOKUP(Data[[#This Row],[F14_LB_UNME]],CAFB_HungerEstimates!AK:AK,CAFB_HungerEstimates!AK:AK,,0)</f>
        <v>119527.227004</v>
      </c>
      <c r="F552">
        <f t="shared" si="32"/>
        <v>342044.427004</v>
      </c>
      <c r="G552" s="6">
        <f t="shared" si="33"/>
        <v>0.65055057890885559</v>
      </c>
      <c r="H552">
        <f>_xlfn.XLOOKUP(Data[[#This Row],[F15_FI_RATE]],CAFB_HungerEstimates!Y:Y,CAFB_HungerEstimates!Y:Y,,0)</f>
        <v>0.39700000000000002</v>
      </c>
      <c r="I552">
        <f>_xlfn.XLOOKUP(Data[[#This Row],[F15_FI_POP]],CAFB_HungerEstimates!Z:Z,CAFB_HungerEstimates!Z:Z,,0)</f>
        <v>1868.1632970000001</v>
      </c>
      <c r="J552">
        <f>_xlfn.XLOOKUP(Data[[#This Row],[F15_LB_NEED]],CAFB_HungerEstimates!AA:AA,CAFB_HungerEstimates!AA:AA,,0)</f>
        <v>392314.29236999998</v>
      </c>
      <c r="K552">
        <f>_xlfn.XLOOKUP(Data[[#This Row],[F15_DISTRIB]],CAFB_HungerEstimates!AC:AC,CAFB_HungerEstimates!AC:AC,,0)</f>
        <v>223173.83533199999</v>
      </c>
      <c r="L552">
        <f>_xlfn.XLOOKUP(Data[[#This Row],[F15_LB_UNME]],CAFB_HungerEstimates!AB:AB,CAFB_HungerEstimates!AB:AB,,0)</f>
        <v>169140.45703799999</v>
      </c>
      <c r="M552" s="6">
        <f t="shared" si="34"/>
        <v>0.56886491181289922</v>
      </c>
      <c r="N552" s="8">
        <f t="shared" si="35"/>
        <v>90.538368519291168</v>
      </c>
      <c r="O552" s="2" t="str">
        <f>IFERROR(_xlfn.XLOOKUP(Data[[#This Row],[STATEFP10]],StateMap[Code],StateMap[State],,0),"UNK")</f>
        <v>DC</v>
      </c>
      <c r="P552" t="str">
        <f>IF(CalcsTable[[#This Row],[State (Label)]]="MD","Maryland",IF(CalcsTable[[#This Row],[State (Label)]]="DC","District of Columbia","Virginia"))</f>
        <v>District of Columbia</v>
      </c>
    </row>
    <row r="553" spans="1:16" x14ac:dyDescent="0.25">
      <c r="A553">
        <f>_xlfn.XLOOKUP(Data[[#This Row],[GEOID10]],CAFB_HungerEstimates!D:D,CAFB_HungerEstimates!D:D,,0)</f>
        <v>51013100900</v>
      </c>
      <c r="B553">
        <f>_xlfn.XLOOKUP(Data[[#This Row],[STATEFP10]],CAFB_HungerEstimates!A:A,CAFB_HungerEstimates!A:A,,0)</f>
        <v>51</v>
      </c>
      <c r="C553">
        <f>_xlfn.XLOOKUP(Data[[#This Row],[F14_FI_RATE]],CAFB_HungerEstimates!AJ:AJ,CAFB_HungerEstimates!AJ:AJ,,0)</f>
        <v>7.3</v>
      </c>
      <c r="D553">
        <f>_xlfn.XLOOKUP(Data[[#This Row],[F14_DISTRIB]],CAFB_HungerEstimates!AL:AL,CAFB_HungerEstimates!AL:AL,,0)</f>
        <v>28881.35</v>
      </c>
      <c r="E553">
        <f>_xlfn.XLOOKUP(Data[[#This Row],[F14_LB_UNME]],CAFB_HungerEstimates!AK:AK,CAFB_HungerEstimates!AK:AK,,0)</f>
        <v>38892.585530999997</v>
      </c>
      <c r="F553">
        <f t="shared" si="32"/>
        <v>67773.935530999996</v>
      </c>
      <c r="G553" s="6">
        <f t="shared" si="33"/>
        <v>0.42614243622888898</v>
      </c>
      <c r="H553">
        <f>_xlfn.XLOOKUP(Data[[#This Row],[F15_FI_RATE]],CAFB_HungerEstimates!Y:Y,CAFB_HungerEstimates!Y:Y,,0)</f>
        <v>6.5000000000000002E-2</v>
      </c>
      <c r="I553">
        <f>_xlfn.XLOOKUP(Data[[#This Row],[F15_FI_POP]],CAFB_HungerEstimates!Z:Z,CAFB_HungerEstimates!Z:Z,,0)</f>
        <v>314.32901500000003</v>
      </c>
      <c r="J553">
        <f>_xlfn.XLOOKUP(Data[[#This Row],[F15_LB_NEED]],CAFB_HungerEstimates!AA:AA,CAFB_HungerEstimates!AA:AA,,0)</f>
        <v>66009.093150000001</v>
      </c>
      <c r="K553">
        <f>_xlfn.XLOOKUP(Data[[#This Row],[F15_DISTRIB]],CAFB_HungerEstimates!AC:AC,CAFB_HungerEstimates!AC:AC,,0)</f>
        <v>15102.694933999999</v>
      </c>
      <c r="L553">
        <f>_xlfn.XLOOKUP(Data[[#This Row],[F15_LB_UNME]],CAFB_HungerEstimates!AB:AB,CAFB_HungerEstimates!AB:AB,,0)</f>
        <v>50906.398216000001</v>
      </c>
      <c r="M553" s="6">
        <f t="shared" si="34"/>
        <v>0.22879718858855433</v>
      </c>
      <c r="N553" s="8">
        <f t="shared" si="35"/>
        <v>161.95259039640359</v>
      </c>
      <c r="O553" s="2" t="str">
        <f>IFERROR(_xlfn.XLOOKUP(Data[[#This Row],[STATEFP10]],StateMap[Code],StateMap[State],,0),"UNK")</f>
        <v>VA</v>
      </c>
      <c r="P553" t="str">
        <f>IF(CalcsTable[[#This Row],[State (Label)]]="MD","Maryland",IF(CalcsTable[[#This Row],[State (Label)]]="DC","District of Columbia","Virginia"))</f>
        <v>Virginia</v>
      </c>
    </row>
    <row r="554" spans="1:16" x14ac:dyDescent="0.25">
      <c r="A554">
        <f>_xlfn.XLOOKUP(Data[[#This Row],[GEOID10]],CAFB_HungerEstimates!D:D,CAFB_HungerEstimates!D:D,,0)</f>
        <v>51610500100</v>
      </c>
      <c r="B554">
        <f>_xlfn.XLOOKUP(Data[[#This Row],[STATEFP10]],CAFB_HungerEstimates!A:A,CAFB_HungerEstimates!A:A,,0)</f>
        <v>51</v>
      </c>
      <c r="C554">
        <f>_xlfn.XLOOKUP(Data[[#This Row],[F14_FI_RATE]],CAFB_HungerEstimates!AJ:AJ,CAFB_HungerEstimates!AJ:AJ,,0)</f>
        <v>3.2</v>
      </c>
      <c r="D554">
        <f>_xlfn.XLOOKUP(Data[[#This Row],[F14_DISTRIB]],CAFB_HungerEstimates!AL:AL,CAFB_HungerEstimates!AL:AL,,0)</f>
        <v>4428.0200000000004</v>
      </c>
      <c r="E554">
        <f>_xlfn.XLOOKUP(Data[[#This Row],[F14_LB_UNME]],CAFB_HungerEstimates!AK:AK,CAFB_HungerEstimates!AK:AK,,0)</f>
        <v>14401.417622000001</v>
      </c>
      <c r="F554">
        <f t="shared" si="32"/>
        <v>18829.437622000001</v>
      </c>
      <c r="G554" s="6">
        <f t="shared" si="33"/>
        <v>0.23516475047700711</v>
      </c>
      <c r="H554">
        <f>_xlfn.XLOOKUP(Data[[#This Row],[F15_FI_RATE]],CAFB_HungerEstimates!Y:Y,CAFB_HungerEstimates!Y:Y,,0)</f>
        <v>3.7999999999999999E-2</v>
      </c>
      <c r="I554">
        <f>_xlfn.XLOOKUP(Data[[#This Row],[F15_FI_POP]],CAFB_HungerEstimates!Z:Z,CAFB_HungerEstimates!Z:Z,,0)</f>
        <v>113.848</v>
      </c>
      <c r="J554">
        <f>_xlfn.XLOOKUP(Data[[#This Row],[F15_LB_NEED]],CAFB_HungerEstimates!AA:AA,CAFB_HungerEstimates!AA:AA,,0)</f>
        <v>23908.080000000002</v>
      </c>
      <c r="K554">
        <f>_xlfn.XLOOKUP(Data[[#This Row],[F15_DISTRIB]],CAFB_HungerEstimates!AC:AC,CAFB_HungerEstimates!AC:AC,,0)</f>
        <v>12427.201071</v>
      </c>
      <c r="L554">
        <f>_xlfn.XLOOKUP(Data[[#This Row],[F15_LB_UNME]],CAFB_HungerEstimates!AB:AB,CAFB_HungerEstimates!AB:AB,,0)</f>
        <v>11480.878929</v>
      </c>
      <c r="M554" s="6">
        <f t="shared" si="34"/>
        <v>0.51979084355581873</v>
      </c>
      <c r="N554" s="8">
        <f t="shared" si="35"/>
        <v>100.84392285327806</v>
      </c>
      <c r="O554" s="2" t="str">
        <f>IFERROR(_xlfn.XLOOKUP(Data[[#This Row],[STATEFP10]],StateMap[Code],StateMap[State],,0),"UNK")</f>
        <v>VA</v>
      </c>
      <c r="P554" t="str">
        <f>IF(CalcsTable[[#This Row],[State (Label)]]="MD","Maryland",IF(CalcsTable[[#This Row],[State (Label)]]="DC","District of Columbia","Virginia"))</f>
        <v>Virginia</v>
      </c>
    </row>
    <row r="555" spans="1:16" x14ac:dyDescent="0.25">
      <c r="A555">
        <f>_xlfn.XLOOKUP(Data[[#This Row],[GEOID10]],CAFB_HungerEstimates!D:D,CAFB_HungerEstimates!D:D,,0)</f>
        <v>51013101602</v>
      </c>
      <c r="B555">
        <f>_xlfn.XLOOKUP(Data[[#This Row],[STATEFP10]],CAFB_HungerEstimates!A:A,CAFB_HungerEstimates!A:A,,0)</f>
        <v>51</v>
      </c>
      <c r="C555">
        <f>_xlfn.XLOOKUP(Data[[#This Row],[F14_FI_RATE]],CAFB_HungerEstimates!AJ:AJ,CAFB_HungerEstimates!AJ:AJ,,0)</f>
        <v>0</v>
      </c>
      <c r="D555">
        <f>_xlfn.XLOOKUP(Data[[#This Row],[F14_DISTRIB]],CAFB_HungerEstimates!AL:AL,CAFB_HungerEstimates!AL:AL,,0)</f>
        <v>0</v>
      </c>
      <c r="E555">
        <f>_xlfn.XLOOKUP(Data[[#This Row],[F14_LB_UNME]],CAFB_HungerEstimates!AK:AK,CAFB_HungerEstimates!AK:AK,,0)</f>
        <v>0</v>
      </c>
      <c r="F555">
        <f t="shared" si="32"/>
        <v>0</v>
      </c>
      <c r="G555" s="6">
        <f t="shared" si="33"/>
        <v>0</v>
      </c>
      <c r="H555">
        <f>_xlfn.XLOOKUP(Data[[#This Row],[F15_FI_RATE]],CAFB_HungerEstimates!Y:Y,CAFB_HungerEstimates!Y:Y,,0)</f>
        <v>0.09</v>
      </c>
      <c r="I555">
        <f>_xlfn.XLOOKUP(Data[[#This Row],[F15_FI_POP]],CAFB_HungerEstimates!Z:Z,CAFB_HungerEstimates!Z:Z,,0)</f>
        <v>144.72</v>
      </c>
      <c r="J555">
        <f>_xlfn.XLOOKUP(Data[[#This Row],[F15_LB_NEED]],CAFB_HungerEstimates!AA:AA,CAFB_HungerEstimates!AA:AA,,0)</f>
        <v>30391.200000000001</v>
      </c>
      <c r="K555">
        <f>_xlfn.XLOOKUP(Data[[#This Row],[F15_DISTRIB]],CAFB_HungerEstimates!AC:AC,CAFB_HungerEstimates!AC:AC,,0)</f>
        <v>8220.139717</v>
      </c>
      <c r="L555">
        <f>_xlfn.XLOOKUP(Data[[#This Row],[F15_LB_UNME]],CAFB_HungerEstimates!AB:AB,CAFB_HungerEstimates!AB:AB,,0)</f>
        <v>22171.060282999999</v>
      </c>
      <c r="M555" s="6">
        <f t="shared" si="34"/>
        <v>0.27047762895180183</v>
      </c>
      <c r="N555" s="8">
        <f t="shared" si="35"/>
        <v>153.19969792012159</v>
      </c>
      <c r="O555" s="2" t="str">
        <f>IFERROR(_xlfn.XLOOKUP(Data[[#This Row],[STATEFP10]],StateMap[Code],StateMap[State],,0),"UNK")</f>
        <v>VA</v>
      </c>
      <c r="P555" t="str">
        <f>IF(CalcsTable[[#This Row],[State (Label)]]="MD","Maryland",IF(CalcsTable[[#This Row],[State (Label)]]="DC","District of Columbia","Virginia"))</f>
        <v>Virginia</v>
      </c>
    </row>
    <row r="556" spans="1:16" x14ac:dyDescent="0.25">
      <c r="A556">
        <f>_xlfn.XLOOKUP(Data[[#This Row],[GEOID10]],CAFB_HungerEstimates!D:D,CAFB_HungerEstimates!D:D,,0)</f>
        <v>51013101000</v>
      </c>
      <c r="B556">
        <f>_xlfn.XLOOKUP(Data[[#This Row],[STATEFP10]],CAFB_HungerEstimates!A:A,CAFB_HungerEstimates!A:A,,0)</f>
        <v>51</v>
      </c>
      <c r="C556">
        <f>_xlfn.XLOOKUP(Data[[#This Row],[F14_FI_RATE]],CAFB_HungerEstimates!AJ:AJ,CAFB_HungerEstimates!AJ:AJ,,0)</f>
        <v>5.2</v>
      </c>
      <c r="D556">
        <f>_xlfn.XLOOKUP(Data[[#This Row],[F14_DISTRIB]],CAFB_HungerEstimates!AL:AL,CAFB_HungerEstimates!AL:AL,,0)</f>
        <v>14073.71</v>
      </c>
      <c r="E556">
        <f>_xlfn.XLOOKUP(Data[[#This Row],[F14_LB_UNME]],CAFB_HungerEstimates!AK:AK,CAFB_HungerEstimates!AK:AK,,0)</f>
        <v>20280.612493000001</v>
      </c>
      <c r="F556">
        <f t="shared" si="32"/>
        <v>34354.322493</v>
      </c>
      <c r="G556" s="6">
        <f t="shared" si="33"/>
        <v>0.40966344199824178</v>
      </c>
      <c r="H556">
        <f>_xlfn.XLOOKUP(Data[[#This Row],[F15_FI_RATE]],CAFB_HungerEstimates!Y:Y,CAFB_HungerEstimates!Y:Y,,0)</f>
        <v>6.2E-2</v>
      </c>
      <c r="I556">
        <f>_xlfn.XLOOKUP(Data[[#This Row],[F15_FI_POP]],CAFB_HungerEstimates!Z:Z,CAFB_HungerEstimates!Z:Z,,0)</f>
        <v>191.084</v>
      </c>
      <c r="J556">
        <f>_xlfn.XLOOKUP(Data[[#This Row],[F15_LB_NEED]],CAFB_HungerEstimates!AA:AA,CAFB_HungerEstimates!AA:AA,,0)</f>
        <v>40127.64</v>
      </c>
      <c r="K556">
        <f>_xlfn.XLOOKUP(Data[[#This Row],[F15_DISTRIB]],CAFB_HungerEstimates!AC:AC,CAFB_HungerEstimates!AC:AC,,0)</f>
        <v>9662.2939150000002</v>
      </c>
      <c r="L556">
        <f>_xlfn.XLOOKUP(Data[[#This Row],[F15_LB_UNME]],CAFB_HungerEstimates!AB:AB,CAFB_HungerEstimates!AB:AB,,0)</f>
        <v>30465.346085000001</v>
      </c>
      <c r="M556" s="6">
        <f t="shared" si="34"/>
        <v>0.24078899020724867</v>
      </c>
      <c r="N556" s="8">
        <f t="shared" si="35"/>
        <v>159.43431205647778</v>
      </c>
      <c r="O556" s="2" t="str">
        <f>IFERROR(_xlfn.XLOOKUP(Data[[#This Row],[STATEFP10]],StateMap[Code],StateMap[State],,0),"UNK")</f>
        <v>VA</v>
      </c>
      <c r="P556" t="str">
        <f>IF(CalcsTable[[#This Row],[State (Label)]]="MD","Maryland",IF(CalcsTable[[#This Row],[State (Label)]]="DC","District of Columbia","Virginia"))</f>
        <v>Virginia</v>
      </c>
    </row>
    <row r="557" spans="1:16" x14ac:dyDescent="0.25">
      <c r="A557">
        <f>_xlfn.XLOOKUP(Data[[#This Row],[GEOID10]],CAFB_HungerEstimates!D:D,CAFB_HungerEstimates!D:D,,0)</f>
        <v>11001009603</v>
      </c>
      <c r="B557">
        <f>_xlfn.XLOOKUP(Data[[#This Row],[STATEFP10]],CAFB_HungerEstimates!A:A,CAFB_HungerEstimates!A:A,,0)</f>
        <v>11</v>
      </c>
      <c r="C557">
        <f>_xlfn.XLOOKUP(Data[[#This Row],[F14_FI_RATE]],CAFB_HungerEstimates!AJ:AJ,CAFB_HungerEstimates!AJ:AJ,,0)</f>
        <v>25.2</v>
      </c>
      <c r="D557">
        <f>_xlfn.XLOOKUP(Data[[#This Row],[F14_DISTRIB]],CAFB_HungerEstimates!AL:AL,CAFB_HungerEstimates!AL:AL,,0)</f>
        <v>96651.73</v>
      </c>
      <c r="E557">
        <f>_xlfn.XLOOKUP(Data[[#This Row],[F14_LB_UNME]],CAFB_HungerEstimates!AK:AK,CAFB_HungerEstimates!AK:AK,,0)</f>
        <v>56498.751715999999</v>
      </c>
      <c r="F557">
        <f t="shared" si="32"/>
        <v>153150.48171600001</v>
      </c>
      <c r="G557" s="6">
        <f t="shared" si="33"/>
        <v>0.63108995098839804</v>
      </c>
      <c r="H557">
        <f>_xlfn.XLOOKUP(Data[[#This Row],[F15_FI_RATE]],CAFB_HungerEstimates!Y:Y,CAFB_HungerEstimates!Y:Y,,0)</f>
        <v>0.249</v>
      </c>
      <c r="I557">
        <f>_xlfn.XLOOKUP(Data[[#This Row],[F15_FI_POP]],CAFB_HungerEstimates!Z:Z,CAFB_HungerEstimates!Z:Z,,0)</f>
        <v>681.01499999999999</v>
      </c>
      <c r="J557">
        <f>_xlfn.XLOOKUP(Data[[#This Row],[F15_LB_NEED]],CAFB_HungerEstimates!AA:AA,CAFB_HungerEstimates!AA:AA,,0)</f>
        <v>143013.15</v>
      </c>
      <c r="K557">
        <f>_xlfn.XLOOKUP(Data[[#This Row],[F15_DISTRIB]],CAFB_HungerEstimates!AC:AC,CAFB_HungerEstimates!AC:AC,,0)</f>
        <v>87367.340714999998</v>
      </c>
      <c r="L557">
        <f>_xlfn.XLOOKUP(Data[[#This Row],[F15_LB_UNME]],CAFB_HungerEstimates!AB:AB,CAFB_HungerEstimates!AB:AB,,0)</f>
        <v>55645.809285000003</v>
      </c>
      <c r="M557" s="6">
        <f t="shared" si="34"/>
        <v>0.6109042470220396</v>
      </c>
      <c r="N557" s="8">
        <f t="shared" si="35"/>
        <v>81.71010812537169</v>
      </c>
      <c r="O557" s="2" t="str">
        <f>IFERROR(_xlfn.XLOOKUP(Data[[#This Row],[STATEFP10]],StateMap[Code],StateMap[State],,0),"UNK")</f>
        <v>DC</v>
      </c>
      <c r="P557" t="str">
        <f>IF(CalcsTable[[#This Row],[State (Label)]]="MD","Maryland",IF(CalcsTable[[#This Row],[State (Label)]]="DC","District of Columbia","Virginia"))</f>
        <v>District of Columbia</v>
      </c>
    </row>
    <row r="558" spans="1:16" x14ac:dyDescent="0.25">
      <c r="A558">
        <f>_xlfn.XLOOKUP(Data[[#This Row],[GEOID10]],CAFB_HungerEstimates!D:D,CAFB_HungerEstimates!D:D,,0)</f>
        <v>11001008200</v>
      </c>
      <c r="B558">
        <f>_xlfn.XLOOKUP(Data[[#This Row],[STATEFP10]],CAFB_HungerEstimates!A:A,CAFB_HungerEstimates!A:A,,0)</f>
        <v>11</v>
      </c>
      <c r="C558">
        <f>_xlfn.XLOOKUP(Data[[#This Row],[F14_FI_RATE]],CAFB_HungerEstimates!AJ:AJ,CAFB_HungerEstimates!AJ:AJ,,0)</f>
        <v>4.0999999999999996</v>
      </c>
      <c r="D558">
        <f>_xlfn.XLOOKUP(Data[[#This Row],[F14_DISTRIB]],CAFB_HungerEstimates!AL:AL,CAFB_HungerEstimates!AL:AL,,0)</f>
        <v>16829.28</v>
      </c>
      <c r="E558">
        <f>_xlfn.XLOOKUP(Data[[#This Row],[F14_LB_UNME]],CAFB_HungerEstimates!AK:AK,CAFB_HungerEstimates!AK:AK,,0)</f>
        <v>8458.286897</v>
      </c>
      <c r="F558">
        <f t="shared" si="32"/>
        <v>25287.566896999997</v>
      </c>
      <c r="G558" s="6">
        <f t="shared" si="33"/>
        <v>0.66551598532781531</v>
      </c>
      <c r="H558">
        <f>_xlfn.XLOOKUP(Data[[#This Row],[F15_FI_RATE]],CAFB_HungerEstimates!Y:Y,CAFB_HungerEstimates!Y:Y,,0)</f>
        <v>5.7000000000000002E-2</v>
      </c>
      <c r="I558">
        <f>_xlfn.XLOOKUP(Data[[#This Row],[F15_FI_POP]],CAFB_HungerEstimates!Z:Z,CAFB_HungerEstimates!Z:Z,,0)</f>
        <v>171.22800000000001</v>
      </c>
      <c r="J558">
        <f>_xlfn.XLOOKUP(Data[[#This Row],[F15_LB_NEED]],CAFB_HungerEstimates!AA:AA,CAFB_HungerEstimates!AA:AA,,0)</f>
        <v>35957.879999999997</v>
      </c>
      <c r="K558">
        <f>_xlfn.XLOOKUP(Data[[#This Row],[F15_DISTRIB]],CAFB_HungerEstimates!AC:AC,CAFB_HungerEstimates!AC:AC,,0)</f>
        <v>14553.025296</v>
      </c>
      <c r="L558">
        <f>_xlfn.XLOOKUP(Data[[#This Row],[F15_LB_UNME]],CAFB_HungerEstimates!AB:AB,CAFB_HungerEstimates!AB:AB,,0)</f>
        <v>21404.854704000001</v>
      </c>
      <c r="M558" s="6">
        <f t="shared" si="34"/>
        <v>0.40472423001578517</v>
      </c>
      <c r="N558" s="8">
        <f t="shared" si="35"/>
        <v>125.00791169668513</v>
      </c>
      <c r="O558" s="2" t="str">
        <f>IFERROR(_xlfn.XLOOKUP(Data[[#This Row],[STATEFP10]],StateMap[Code],StateMap[State],,0),"UNK")</f>
        <v>DC</v>
      </c>
      <c r="P558" t="str">
        <f>IF(CalcsTable[[#This Row],[State (Label)]]="MD","Maryland",IF(CalcsTable[[#This Row],[State (Label)]]="DC","District of Columbia","Virginia"))</f>
        <v>District of Columbia</v>
      </c>
    </row>
    <row r="559" spans="1:16" x14ac:dyDescent="0.25">
      <c r="A559">
        <f>_xlfn.XLOOKUP(Data[[#This Row],[GEOID10]],CAFB_HungerEstimates!D:D,CAFB_HungerEstimates!D:D,,0)</f>
        <v>51013101702</v>
      </c>
      <c r="B559">
        <f>_xlfn.XLOOKUP(Data[[#This Row],[STATEFP10]],CAFB_HungerEstimates!A:A,CAFB_HungerEstimates!A:A,,0)</f>
        <v>51</v>
      </c>
      <c r="C559">
        <f>_xlfn.XLOOKUP(Data[[#This Row],[F14_FI_RATE]],CAFB_HungerEstimates!AJ:AJ,CAFB_HungerEstimates!AJ:AJ,,0)</f>
        <v>11.3</v>
      </c>
      <c r="D559">
        <f>_xlfn.XLOOKUP(Data[[#This Row],[F14_DISTRIB]],CAFB_HungerEstimates!AL:AL,CAFB_HungerEstimates!AL:AL,,0)</f>
        <v>61081.34</v>
      </c>
      <c r="E559">
        <f>_xlfn.XLOOKUP(Data[[#This Row],[F14_LB_UNME]],CAFB_HungerEstimates!AK:AK,CAFB_HungerEstimates!AK:AK,,0)</f>
        <v>53914.240699000002</v>
      </c>
      <c r="F559">
        <f t="shared" si="32"/>
        <v>114995.580699</v>
      </c>
      <c r="G559" s="6">
        <f t="shared" si="33"/>
        <v>0.53116249884315037</v>
      </c>
      <c r="H559">
        <f>_xlfn.XLOOKUP(Data[[#This Row],[F15_FI_RATE]],CAFB_HungerEstimates!Y:Y,CAFB_HungerEstimates!Y:Y,,0)</f>
        <v>0.109</v>
      </c>
      <c r="I559">
        <f>_xlfn.XLOOKUP(Data[[#This Row],[F15_FI_POP]],CAFB_HungerEstimates!Z:Z,CAFB_HungerEstimates!Z:Z,,0)</f>
        <v>488.86500000000001</v>
      </c>
      <c r="J559">
        <f>_xlfn.XLOOKUP(Data[[#This Row],[F15_LB_NEED]],CAFB_HungerEstimates!AA:AA,CAFB_HungerEstimates!AA:AA,,0)</f>
        <v>102661.65</v>
      </c>
      <c r="K559">
        <f>_xlfn.XLOOKUP(Data[[#This Row],[F15_DISTRIB]],CAFB_HungerEstimates!AC:AC,CAFB_HungerEstimates!AC:AC,,0)</f>
        <v>33408.013574999997</v>
      </c>
      <c r="L559">
        <f>_xlfn.XLOOKUP(Data[[#This Row],[F15_LB_UNME]],CAFB_HungerEstimates!AB:AB,CAFB_HungerEstimates!AB:AB,,0)</f>
        <v>69253.636425000004</v>
      </c>
      <c r="M559" s="6">
        <f t="shared" si="34"/>
        <v>0.32541863076426297</v>
      </c>
      <c r="N559" s="8">
        <f t="shared" si="35"/>
        <v>141.66208753950477</v>
      </c>
      <c r="O559" s="2" t="str">
        <f>IFERROR(_xlfn.XLOOKUP(Data[[#This Row],[STATEFP10]],StateMap[Code],StateMap[State],,0),"UNK")</f>
        <v>VA</v>
      </c>
      <c r="P559" t="str">
        <f>IF(CalcsTable[[#This Row],[State (Label)]]="MD","Maryland",IF(CalcsTable[[#This Row],[State (Label)]]="DC","District of Columbia","Virginia"))</f>
        <v>Virginia</v>
      </c>
    </row>
    <row r="560" spans="1:16" x14ac:dyDescent="0.25">
      <c r="A560">
        <f>_xlfn.XLOOKUP(Data[[#This Row],[GEOID10]],CAFB_HungerEstimates!D:D,CAFB_HungerEstimates!D:D,,0)</f>
        <v>51059491601</v>
      </c>
      <c r="B560">
        <f>_xlfn.XLOOKUP(Data[[#This Row],[STATEFP10]],CAFB_HungerEstimates!A:A,CAFB_HungerEstimates!A:A,,0)</f>
        <v>51</v>
      </c>
      <c r="C560">
        <f>_xlfn.XLOOKUP(Data[[#This Row],[F14_FI_RATE]],CAFB_HungerEstimates!AJ:AJ,CAFB_HungerEstimates!AJ:AJ,,0)</f>
        <v>13.6</v>
      </c>
      <c r="D560">
        <f>_xlfn.XLOOKUP(Data[[#This Row],[F14_DISTRIB]],CAFB_HungerEstimates!AL:AL,CAFB_HungerEstimates!AL:AL,,0)</f>
        <v>11962.56</v>
      </c>
      <c r="E560">
        <f>_xlfn.XLOOKUP(Data[[#This Row],[F14_LB_UNME]],CAFB_HungerEstimates!AK:AK,CAFB_HungerEstimates!AK:AK,,0)</f>
        <v>134350.32171300001</v>
      </c>
      <c r="F560">
        <f t="shared" si="32"/>
        <v>146312.88171300001</v>
      </c>
      <c r="G560" s="6">
        <f t="shared" si="33"/>
        <v>8.1760128431242002E-2</v>
      </c>
      <c r="H560">
        <f>_xlfn.XLOOKUP(Data[[#This Row],[F15_FI_RATE]],CAFB_HungerEstimates!Y:Y,CAFB_HungerEstimates!Y:Y,,0)</f>
        <v>0.13400000000000001</v>
      </c>
      <c r="I560">
        <f>_xlfn.XLOOKUP(Data[[#This Row],[F15_FI_POP]],CAFB_HungerEstimates!Z:Z,CAFB_HungerEstimates!Z:Z,,0)</f>
        <v>693.98599999999999</v>
      </c>
      <c r="J560">
        <f>_xlfn.XLOOKUP(Data[[#This Row],[F15_LB_NEED]],CAFB_HungerEstimates!AA:AA,CAFB_HungerEstimates!AA:AA,,0)</f>
        <v>145737.06</v>
      </c>
      <c r="K560">
        <f>_xlfn.XLOOKUP(Data[[#This Row],[F15_DISTRIB]],CAFB_HungerEstimates!AC:AC,CAFB_HungerEstimates!AC:AC,,0)</f>
        <v>21437.726013</v>
      </c>
      <c r="L560">
        <f>_xlfn.XLOOKUP(Data[[#This Row],[F15_LB_UNME]],CAFB_HungerEstimates!AB:AB,CAFB_HungerEstimates!AB:AB,,0)</f>
        <v>124299.33398700001</v>
      </c>
      <c r="M560" s="6">
        <f t="shared" si="34"/>
        <v>0.14709865845379344</v>
      </c>
      <c r="N560" s="8">
        <f t="shared" si="35"/>
        <v>179.10928172470338</v>
      </c>
      <c r="O560" s="2" t="str">
        <f>IFERROR(_xlfn.XLOOKUP(Data[[#This Row],[STATEFP10]],StateMap[Code],StateMap[State],,0),"UNK")</f>
        <v>VA</v>
      </c>
      <c r="P560" t="str">
        <f>IF(CalcsTable[[#This Row],[State (Label)]]="MD","Maryland",IF(CalcsTable[[#This Row],[State (Label)]]="DC","District of Columbia","Virginia"))</f>
        <v>Virginia</v>
      </c>
    </row>
    <row r="561" spans="1:16" x14ac:dyDescent="0.25">
      <c r="A561">
        <f>_xlfn.XLOOKUP(Data[[#This Row],[GEOID10]],CAFB_HungerEstimates!D:D,CAFB_HungerEstimates!D:D,,0)</f>
        <v>24033803512</v>
      </c>
      <c r="B561">
        <f>_xlfn.XLOOKUP(Data[[#This Row],[STATEFP10]],CAFB_HungerEstimates!A:A,CAFB_HungerEstimates!A:A,,0)</f>
        <v>24</v>
      </c>
      <c r="C561">
        <f>_xlfn.XLOOKUP(Data[[#This Row],[F14_FI_RATE]],CAFB_HungerEstimates!AJ:AJ,CAFB_HungerEstimates!AJ:AJ,,0)</f>
        <v>18.3</v>
      </c>
      <c r="D561">
        <f>_xlfn.XLOOKUP(Data[[#This Row],[F14_DISTRIB]],CAFB_HungerEstimates!AL:AL,CAFB_HungerEstimates!AL:AL,,0)</f>
        <v>67935.14</v>
      </c>
      <c r="E561">
        <f>_xlfn.XLOOKUP(Data[[#This Row],[F14_LB_UNME]],CAFB_HungerEstimates!AK:AK,CAFB_HungerEstimates!AK:AK,,0)</f>
        <v>161376.66772100001</v>
      </c>
      <c r="F561">
        <f t="shared" si="32"/>
        <v>229311.80772099999</v>
      </c>
      <c r="G561" s="6">
        <f t="shared" si="33"/>
        <v>0.29625661528365604</v>
      </c>
      <c r="H561">
        <f>_xlfn.XLOOKUP(Data[[#This Row],[F15_FI_RATE]],CAFB_HungerEstimates!Y:Y,CAFB_HungerEstimates!Y:Y,,0)</f>
        <v>0.191</v>
      </c>
      <c r="I561">
        <f>_xlfn.XLOOKUP(Data[[#This Row],[F15_FI_POP]],CAFB_HungerEstimates!Z:Z,CAFB_HungerEstimates!Z:Z,,0)</f>
        <v>1191.4580000000001</v>
      </c>
      <c r="J561">
        <f>_xlfn.XLOOKUP(Data[[#This Row],[F15_LB_NEED]],CAFB_HungerEstimates!AA:AA,CAFB_HungerEstimates!AA:AA,,0)</f>
        <v>250206.18</v>
      </c>
      <c r="K561">
        <f>_xlfn.XLOOKUP(Data[[#This Row],[F15_DISTRIB]],CAFB_HungerEstimates!AC:AC,CAFB_HungerEstimates!AC:AC,,0)</f>
        <v>50227.740643999998</v>
      </c>
      <c r="L561">
        <f>_xlfn.XLOOKUP(Data[[#This Row],[F15_LB_UNME]],CAFB_HungerEstimates!AB:AB,CAFB_HungerEstimates!AB:AB,,0)</f>
        <v>199978.43935599999</v>
      </c>
      <c r="M561" s="6">
        <f t="shared" si="34"/>
        <v>0.20074540382655615</v>
      </c>
      <c r="N561" s="8">
        <f t="shared" si="35"/>
        <v>167.84346519642318</v>
      </c>
      <c r="O561" s="2" t="str">
        <f>IFERROR(_xlfn.XLOOKUP(Data[[#This Row],[STATEFP10]],StateMap[Code],StateMap[State],,0),"UNK")</f>
        <v>MD</v>
      </c>
      <c r="P561" t="str">
        <f>IF(CalcsTable[[#This Row],[State (Label)]]="MD","Maryland",IF(CalcsTable[[#This Row],[State (Label)]]="DC","District of Columbia","Virginia"))</f>
        <v>Maryland</v>
      </c>
    </row>
    <row r="562" spans="1:16" x14ac:dyDescent="0.25">
      <c r="A562">
        <f>_xlfn.XLOOKUP(Data[[#This Row],[GEOID10]],CAFB_HungerEstimates!D:D,CAFB_HungerEstimates!D:D,,0)</f>
        <v>51610500200</v>
      </c>
      <c r="B562">
        <f>_xlfn.XLOOKUP(Data[[#This Row],[STATEFP10]],CAFB_HungerEstimates!A:A,CAFB_HungerEstimates!A:A,,0)</f>
        <v>51</v>
      </c>
      <c r="C562">
        <f>_xlfn.XLOOKUP(Data[[#This Row],[F14_FI_RATE]],CAFB_HungerEstimates!AJ:AJ,CAFB_HungerEstimates!AJ:AJ,,0)</f>
        <v>8.6</v>
      </c>
      <c r="D562">
        <f>_xlfn.XLOOKUP(Data[[#This Row],[F14_DISTRIB]],CAFB_HungerEstimates!AL:AL,CAFB_HungerEstimates!AL:AL,,0)</f>
        <v>27078.71</v>
      </c>
      <c r="E562">
        <f>_xlfn.XLOOKUP(Data[[#This Row],[F14_LB_UNME]],CAFB_HungerEstimates!AK:AK,CAFB_HungerEstimates!AK:AK,,0)</f>
        <v>79041.849166999993</v>
      </c>
      <c r="F562">
        <f t="shared" si="32"/>
        <v>106120.559167</v>
      </c>
      <c r="G562" s="6">
        <f t="shared" si="33"/>
        <v>0.25516931132436577</v>
      </c>
      <c r="H562">
        <f>_xlfn.XLOOKUP(Data[[#This Row],[F15_FI_RATE]],CAFB_HungerEstimates!Y:Y,CAFB_HungerEstimates!Y:Y,,0)</f>
        <v>7.3999999999999996E-2</v>
      </c>
      <c r="I562">
        <f>_xlfn.XLOOKUP(Data[[#This Row],[F15_FI_POP]],CAFB_HungerEstimates!Z:Z,CAFB_HungerEstimates!Z:Z,,0)</f>
        <v>430.90199999999999</v>
      </c>
      <c r="J562">
        <f>_xlfn.XLOOKUP(Data[[#This Row],[F15_LB_NEED]],CAFB_HungerEstimates!AA:AA,CAFB_HungerEstimates!AA:AA,,0)</f>
        <v>90489.42</v>
      </c>
      <c r="K562">
        <f>_xlfn.XLOOKUP(Data[[#This Row],[F15_DISTRIB]],CAFB_HungerEstimates!AC:AC,CAFB_HungerEstimates!AC:AC,,0)</f>
        <v>43243.174691</v>
      </c>
      <c r="L562">
        <f>_xlfn.XLOOKUP(Data[[#This Row],[F15_LB_UNME]],CAFB_HungerEstimates!AB:AB,CAFB_HungerEstimates!AB:AB,,0)</f>
        <v>47246.245308999998</v>
      </c>
      <c r="M562" s="6">
        <f t="shared" si="34"/>
        <v>0.47788100190055371</v>
      </c>
      <c r="N562" s="8">
        <f t="shared" si="35"/>
        <v>109.64498960088373</v>
      </c>
      <c r="O562" s="2" t="str">
        <f>IFERROR(_xlfn.XLOOKUP(Data[[#This Row],[STATEFP10]],StateMap[Code],StateMap[State],,0),"UNK")</f>
        <v>VA</v>
      </c>
      <c r="P562" t="str">
        <f>IF(CalcsTable[[#This Row],[State (Label)]]="MD","Maryland",IF(CalcsTable[[#This Row],[State (Label)]]="DC","District of Columbia","Virginia"))</f>
        <v>Virginia</v>
      </c>
    </row>
    <row r="563" spans="1:16" x14ac:dyDescent="0.25">
      <c r="A563">
        <f>_xlfn.XLOOKUP(Data[[#This Row],[GEOID10]],CAFB_HungerEstimates!D:D,CAFB_HungerEstimates!D:D,,0)</f>
        <v>51013101100</v>
      </c>
      <c r="B563">
        <f>_xlfn.XLOOKUP(Data[[#This Row],[STATEFP10]],CAFB_HungerEstimates!A:A,CAFB_HungerEstimates!A:A,,0)</f>
        <v>51</v>
      </c>
      <c r="C563">
        <f>_xlfn.XLOOKUP(Data[[#This Row],[F14_FI_RATE]],CAFB_HungerEstimates!AJ:AJ,CAFB_HungerEstimates!AJ:AJ,,0)</f>
        <v>2.2000000000000002</v>
      </c>
      <c r="D563">
        <f>_xlfn.XLOOKUP(Data[[#This Row],[F14_DISTRIB]],CAFB_HungerEstimates!AL:AL,CAFB_HungerEstimates!AL:AL,,0)</f>
        <v>7914.03</v>
      </c>
      <c r="E563">
        <f>_xlfn.XLOOKUP(Data[[#This Row],[F14_LB_UNME]],CAFB_HungerEstimates!AK:AK,CAFB_HungerEstimates!AK:AK,,0)</f>
        <v>17870.194262000001</v>
      </c>
      <c r="F563">
        <f t="shared" si="32"/>
        <v>25784.224262</v>
      </c>
      <c r="G563" s="6">
        <f t="shared" si="33"/>
        <v>0.30693302693862523</v>
      </c>
      <c r="H563">
        <f>_xlfn.XLOOKUP(Data[[#This Row],[F15_FI_RATE]],CAFB_HungerEstimates!Y:Y,CAFB_HungerEstimates!Y:Y,,0)</f>
        <v>2.1000000000000001E-2</v>
      </c>
      <c r="I563">
        <f>_xlfn.XLOOKUP(Data[[#This Row],[F15_FI_POP]],CAFB_HungerEstimates!Z:Z,CAFB_HungerEstimates!Z:Z,,0)</f>
        <v>118.88799299999999</v>
      </c>
      <c r="J563">
        <f>_xlfn.XLOOKUP(Data[[#This Row],[F15_LB_NEED]],CAFB_HungerEstimates!AA:AA,CAFB_HungerEstimates!AA:AA,,0)</f>
        <v>24966.47853</v>
      </c>
      <c r="K563">
        <f>_xlfn.XLOOKUP(Data[[#This Row],[F15_DISTRIB]],CAFB_HungerEstimates!AC:AC,CAFB_HungerEstimates!AC:AC,,0)</f>
        <v>13398.158606000001</v>
      </c>
      <c r="L563">
        <f>_xlfn.XLOOKUP(Data[[#This Row],[F15_LB_UNME]],CAFB_HungerEstimates!AB:AB,CAFB_HungerEstimates!AB:AB,,0)</f>
        <v>11568.319923999999</v>
      </c>
      <c r="M563" s="6">
        <f t="shared" si="34"/>
        <v>0.5366459106317546</v>
      </c>
      <c r="N563" s="8">
        <f t="shared" si="35"/>
        <v>97.304358767331536</v>
      </c>
      <c r="O563" s="2" t="str">
        <f>IFERROR(_xlfn.XLOOKUP(Data[[#This Row],[STATEFP10]],StateMap[Code],StateMap[State],,0),"UNK")</f>
        <v>VA</v>
      </c>
      <c r="P563" t="str">
        <f>IF(CalcsTable[[#This Row],[State (Label)]]="MD","Maryland",IF(CalcsTable[[#This Row],[State (Label)]]="DC","District of Columbia","Virginia"))</f>
        <v>Virginia</v>
      </c>
    </row>
    <row r="564" spans="1:16" x14ac:dyDescent="0.25">
      <c r="A564">
        <f>_xlfn.XLOOKUP(Data[[#This Row],[GEOID10]],CAFB_HungerEstimates!D:D,CAFB_HungerEstimates!D:D,,0)</f>
        <v>51059461500</v>
      </c>
      <c r="B564">
        <f>_xlfn.XLOOKUP(Data[[#This Row],[STATEFP10]],CAFB_HungerEstimates!A:A,CAFB_HungerEstimates!A:A,,0)</f>
        <v>51</v>
      </c>
      <c r="C564">
        <f>_xlfn.XLOOKUP(Data[[#This Row],[F14_FI_RATE]],CAFB_HungerEstimates!AJ:AJ,CAFB_HungerEstimates!AJ:AJ,,0)</f>
        <v>4.3</v>
      </c>
      <c r="D564">
        <f>_xlfn.XLOOKUP(Data[[#This Row],[F14_DISTRIB]],CAFB_HungerEstimates!AL:AL,CAFB_HungerEstimates!AL:AL,,0)</f>
        <v>11209.89</v>
      </c>
      <c r="E564">
        <f>_xlfn.XLOOKUP(Data[[#This Row],[F14_LB_UNME]],CAFB_HungerEstimates!AK:AK,CAFB_HungerEstimates!AK:AK,,0)</f>
        <v>46437.631935999998</v>
      </c>
      <c r="F564">
        <f t="shared" si="32"/>
        <v>57647.521935999997</v>
      </c>
      <c r="G564" s="6">
        <f t="shared" si="33"/>
        <v>0.19445571333396022</v>
      </c>
      <c r="H564">
        <f>_xlfn.XLOOKUP(Data[[#This Row],[F15_FI_RATE]],CAFB_HungerEstimates!Y:Y,CAFB_HungerEstimates!Y:Y,,0)</f>
        <v>0.04</v>
      </c>
      <c r="I564">
        <f>_xlfn.XLOOKUP(Data[[#This Row],[F15_FI_POP]],CAFB_HungerEstimates!Z:Z,CAFB_HungerEstimates!Z:Z,,0)</f>
        <v>257.10264000000001</v>
      </c>
      <c r="J564">
        <f>_xlfn.XLOOKUP(Data[[#This Row],[F15_LB_NEED]],CAFB_HungerEstimates!AA:AA,CAFB_HungerEstimates!AA:AA,,0)</f>
        <v>53991.554400000001</v>
      </c>
      <c r="K564">
        <f>_xlfn.XLOOKUP(Data[[#This Row],[F15_DISTRIB]],CAFB_HungerEstimates!AC:AC,CAFB_HungerEstimates!AC:AC,,0)</f>
        <v>23261.006857</v>
      </c>
      <c r="L564">
        <f>_xlfn.XLOOKUP(Data[[#This Row],[F15_LB_UNME]],CAFB_HungerEstimates!AB:AB,CAFB_HungerEstimates!AB:AB,,0)</f>
        <v>30730.547543000001</v>
      </c>
      <c r="M564" s="6">
        <f t="shared" si="34"/>
        <v>0.43082676754718513</v>
      </c>
      <c r="N564" s="8">
        <f t="shared" si="35"/>
        <v>119.52637881509112</v>
      </c>
      <c r="O564" s="2" t="str">
        <f>IFERROR(_xlfn.XLOOKUP(Data[[#This Row],[STATEFP10]],StateMap[Code],StateMap[State],,0),"UNK")</f>
        <v>VA</v>
      </c>
      <c r="P564" t="str">
        <f>IF(CalcsTable[[#This Row],[State (Label)]]="MD","Maryland",IF(CalcsTable[[#This Row],[State (Label)]]="DC","District of Columbia","Virginia"))</f>
        <v>Virginia</v>
      </c>
    </row>
    <row r="565" spans="1:16" x14ac:dyDescent="0.25">
      <c r="A565">
        <f>_xlfn.XLOOKUP(Data[[#This Row],[GEOID10]],CAFB_HungerEstimates!D:D,CAFB_HungerEstimates!D:D,,0)</f>
        <v>11001008002</v>
      </c>
      <c r="B565">
        <f>_xlfn.XLOOKUP(Data[[#This Row],[STATEFP10]],CAFB_HungerEstimates!A:A,CAFB_HungerEstimates!A:A,,0)</f>
        <v>11</v>
      </c>
      <c r="C565">
        <f>_xlfn.XLOOKUP(Data[[#This Row],[F14_FI_RATE]],CAFB_HungerEstimates!AJ:AJ,CAFB_HungerEstimates!AJ:AJ,,0)</f>
        <v>7.7</v>
      </c>
      <c r="D565">
        <f>_xlfn.XLOOKUP(Data[[#This Row],[F14_DISTRIB]],CAFB_HungerEstimates!AL:AL,CAFB_HungerEstimates!AL:AL,,0)</f>
        <v>35671.75</v>
      </c>
      <c r="E565">
        <f>_xlfn.XLOOKUP(Data[[#This Row],[F14_LB_UNME]],CAFB_HungerEstimates!AK:AK,CAFB_HungerEstimates!AK:AK,,0)</f>
        <v>23688.324906000002</v>
      </c>
      <c r="F565">
        <f t="shared" si="32"/>
        <v>59360.074906000002</v>
      </c>
      <c r="G565" s="6">
        <f t="shared" si="33"/>
        <v>0.60093842631580585</v>
      </c>
      <c r="H565">
        <f>_xlfn.XLOOKUP(Data[[#This Row],[F15_FI_RATE]],CAFB_HungerEstimates!Y:Y,CAFB_HungerEstimates!Y:Y,,0)</f>
        <v>7.8E-2</v>
      </c>
      <c r="I565">
        <f>_xlfn.XLOOKUP(Data[[#This Row],[F15_FI_POP]],CAFB_HungerEstimates!Z:Z,CAFB_HungerEstimates!Z:Z,,0)</f>
        <v>288.42013200000002</v>
      </c>
      <c r="J565">
        <f>_xlfn.XLOOKUP(Data[[#This Row],[F15_LB_NEED]],CAFB_HungerEstimates!AA:AA,CAFB_HungerEstimates!AA:AA,,0)</f>
        <v>60568.227720000003</v>
      </c>
      <c r="K565">
        <f>_xlfn.XLOOKUP(Data[[#This Row],[F15_DISTRIB]],CAFB_HungerEstimates!AC:AC,CAFB_HungerEstimates!AC:AC,,0)</f>
        <v>39365.703764999998</v>
      </c>
      <c r="L565">
        <f>_xlfn.XLOOKUP(Data[[#This Row],[F15_LB_UNME]],CAFB_HungerEstimates!AB:AB,CAFB_HungerEstimates!AB:AB,,0)</f>
        <v>21202.523955000001</v>
      </c>
      <c r="M565" s="6">
        <f t="shared" si="34"/>
        <v>0.64993983226623619</v>
      </c>
      <c r="N565" s="8">
        <f t="shared" si="35"/>
        <v>73.512635224090388</v>
      </c>
      <c r="O565" s="2" t="str">
        <f>IFERROR(_xlfn.XLOOKUP(Data[[#This Row],[STATEFP10]],StateMap[Code],StateMap[State],,0),"UNK")</f>
        <v>DC</v>
      </c>
      <c r="P565" t="str">
        <f>IF(CalcsTable[[#This Row],[State (Label)]]="MD","Maryland",IF(CalcsTable[[#This Row],[State (Label)]]="DC","District of Columbia","Virginia"))</f>
        <v>District of Columbia</v>
      </c>
    </row>
    <row r="566" spans="1:16" x14ac:dyDescent="0.25">
      <c r="A566">
        <f>_xlfn.XLOOKUP(Data[[#This Row],[GEOID10]],CAFB_HungerEstimates!D:D,CAFB_HungerEstimates!D:D,,0)</f>
        <v>51013101701</v>
      </c>
      <c r="B566">
        <f>_xlfn.XLOOKUP(Data[[#This Row],[STATEFP10]],CAFB_HungerEstimates!A:A,CAFB_HungerEstimates!A:A,,0)</f>
        <v>51</v>
      </c>
      <c r="C566">
        <f>_xlfn.XLOOKUP(Data[[#This Row],[F14_FI_RATE]],CAFB_HungerEstimates!AJ:AJ,CAFB_HungerEstimates!AJ:AJ,,0)</f>
        <v>12.8</v>
      </c>
      <c r="D566">
        <f>_xlfn.XLOOKUP(Data[[#This Row],[F14_DISTRIB]],CAFB_HungerEstimates!AL:AL,CAFB_HungerEstimates!AL:AL,,0)</f>
        <v>42808.24</v>
      </c>
      <c r="E566">
        <f>_xlfn.XLOOKUP(Data[[#This Row],[F14_LB_UNME]],CAFB_HungerEstimates!AK:AK,CAFB_HungerEstimates!AK:AK,,0)</f>
        <v>43019.597524999997</v>
      </c>
      <c r="F566">
        <f t="shared" si="32"/>
        <v>85827.837524999995</v>
      </c>
      <c r="G566" s="6">
        <f t="shared" si="33"/>
        <v>0.49876871227858655</v>
      </c>
      <c r="H566">
        <f>_xlfn.XLOOKUP(Data[[#This Row],[F15_FI_RATE]],CAFB_HungerEstimates!Y:Y,CAFB_HungerEstimates!Y:Y,,0)</f>
        <v>0.121</v>
      </c>
      <c r="I566">
        <f>_xlfn.XLOOKUP(Data[[#This Row],[F15_FI_POP]],CAFB_HungerEstimates!Z:Z,CAFB_HungerEstimates!Z:Z,,0)</f>
        <v>445.55999400000002</v>
      </c>
      <c r="J566">
        <f>_xlfn.XLOOKUP(Data[[#This Row],[F15_LB_NEED]],CAFB_HungerEstimates!AA:AA,CAFB_HungerEstimates!AA:AA,,0)</f>
        <v>93567.598740000001</v>
      </c>
      <c r="K566">
        <f>_xlfn.XLOOKUP(Data[[#This Row],[F15_DISTRIB]],CAFB_HungerEstimates!AC:AC,CAFB_HungerEstimates!AC:AC,,0)</f>
        <v>25970.479072999999</v>
      </c>
      <c r="L566">
        <f>_xlfn.XLOOKUP(Data[[#This Row],[F15_LB_UNME]],CAFB_HungerEstimates!AB:AB,CAFB_HungerEstimates!AB:AB,,0)</f>
        <v>67597.119667000006</v>
      </c>
      <c r="M566" s="6">
        <f t="shared" si="34"/>
        <v>0.2775584649250773</v>
      </c>
      <c r="N566" s="8">
        <f t="shared" si="35"/>
        <v>151.71272236573378</v>
      </c>
      <c r="O566" s="2" t="str">
        <f>IFERROR(_xlfn.XLOOKUP(Data[[#This Row],[STATEFP10]],StateMap[Code],StateMap[State],,0),"UNK")</f>
        <v>VA</v>
      </c>
      <c r="P566" t="str">
        <f>IF(CalcsTable[[#This Row],[State (Label)]]="MD","Maryland",IF(CalcsTable[[#This Row],[State (Label)]]="DC","District of Columbia","Virginia"))</f>
        <v>Virginia</v>
      </c>
    </row>
    <row r="567" spans="1:16" x14ac:dyDescent="0.25">
      <c r="A567">
        <f>_xlfn.XLOOKUP(Data[[#This Row],[GEOID10]],CAFB_HungerEstimates!D:D,CAFB_HungerEstimates!D:D,,0)</f>
        <v>24033802204</v>
      </c>
      <c r="B567">
        <f>_xlfn.XLOOKUP(Data[[#This Row],[STATEFP10]],CAFB_HungerEstimates!A:A,CAFB_HungerEstimates!A:A,,0)</f>
        <v>24</v>
      </c>
      <c r="C567">
        <f>_xlfn.XLOOKUP(Data[[#This Row],[F14_FI_RATE]],CAFB_HungerEstimates!AJ:AJ,CAFB_HungerEstimates!AJ:AJ,,0)</f>
        <v>17</v>
      </c>
      <c r="D567">
        <f>_xlfn.XLOOKUP(Data[[#This Row],[F14_DISTRIB]],CAFB_HungerEstimates!AL:AL,CAFB_HungerEstimates!AL:AL,,0)</f>
        <v>64865.41</v>
      </c>
      <c r="E567">
        <f>_xlfn.XLOOKUP(Data[[#This Row],[F14_LB_UNME]],CAFB_HungerEstimates!AK:AK,CAFB_HungerEstimates!AK:AK,,0)</f>
        <v>142515.89426100001</v>
      </c>
      <c r="F567">
        <f t="shared" si="32"/>
        <v>207381.30426100001</v>
      </c>
      <c r="G567" s="6">
        <f t="shared" si="33"/>
        <v>0.31278330624424833</v>
      </c>
      <c r="H567">
        <f>_xlfn.XLOOKUP(Data[[#This Row],[F15_FI_RATE]],CAFB_HungerEstimates!Y:Y,CAFB_HungerEstimates!Y:Y,,0)</f>
        <v>0.16600000000000001</v>
      </c>
      <c r="I567">
        <f>_xlfn.XLOOKUP(Data[[#This Row],[F15_FI_POP]],CAFB_HungerEstimates!Z:Z,CAFB_HungerEstimates!Z:Z,,0)</f>
        <v>996.83</v>
      </c>
      <c r="J567">
        <f>_xlfn.XLOOKUP(Data[[#This Row],[F15_LB_NEED]],CAFB_HungerEstimates!AA:AA,CAFB_HungerEstimates!AA:AA,,0)</f>
        <v>209334.3</v>
      </c>
      <c r="K567">
        <f>_xlfn.XLOOKUP(Data[[#This Row],[F15_DISTRIB]],CAFB_HungerEstimates!AC:AC,CAFB_HungerEstimates!AC:AC,,0)</f>
        <v>68256.573522000006</v>
      </c>
      <c r="L567">
        <f>_xlfn.XLOOKUP(Data[[#This Row],[F15_LB_UNME]],CAFB_HungerEstimates!AB:AB,CAFB_HungerEstimates!AB:AB,,0)</f>
        <v>141077.726478</v>
      </c>
      <c r="M567" s="6">
        <f t="shared" si="34"/>
        <v>0.32606492830845213</v>
      </c>
      <c r="N567" s="8">
        <f t="shared" si="35"/>
        <v>141.52636505522506</v>
      </c>
      <c r="O567" s="2" t="str">
        <f>IFERROR(_xlfn.XLOOKUP(Data[[#This Row],[STATEFP10]],StateMap[Code],StateMap[State],,0),"UNK")</f>
        <v>MD</v>
      </c>
      <c r="P567" t="str">
        <f>IF(CalcsTable[[#This Row],[State (Label)]]="MD","Maryland",IF(CalcsTable[[#This Row],[State (Label)]]="DC","District of Columbia","Virginia"))</f>
        <v>Maryland</v>
      </c>
    </row>
    <row r="568" spans="1:16" x14ac:dyDescent="0.25">
      <c r="A568">
        <f>_xlfn.XLOOKUP(Data[[#This Row],[GEOID10]],CAFB_HungerEstimates!D:D,CAFB_HungerEstimates!D:D,,0)</f>
        <v>51059471401</v>
      </c>
      <c r="B568">
        <f>_xlfn.XLOOKUP(Data[[#This Row],[STATEFP10]],CAFB_HungerEstimates!A:A,CAFB_HungerEstimates!A:A,,0)</f>
        <v>51</v>
      </c>
      <c r="C568">
        <f>_xlfn.XLOOKUP(Data[[#This Row],[F14_FI_RATE]],CAFB_HungerEstimates!AJ:AJ,CAFB_HungerEstimates!AJ:AJ,,0)</f>
        <v>4.9000000000000004</v>
      </c>
      <c r="D568">
        <f>_xlfn.XLOOKUP(Data[[#This Row],[F14_DISTRIB]],CAFB_HungerEstimates!AL:AL,CAFB_HungerEstimates!AL:AL,,0)</f>
        <v>8332.32</v>
      </c>
      <c r="E568">
        <f>_xlfn.XLOOKUP(Data[[#This Row],[F14_LB_UNME]],CAFB_HungerEstimates!AK:AK,CAFB_HungerEstimates!AK:AK,,0)</f>
        <v>28114.864312999998</v>
      </c>
      <c r="F568">
        <f t="shared" si="32"/>
        <v>36447.184312999998</v>
      </c>
      <c r="G568" s="6">
        <f t="shared" si="33"/>
        <v>0.22861354469645612</v>
      </c>
      <c r="H568">
        <f>_xlfn.XLOOKUP(Data[[#This Row],[F15_FI_RATE]],CAFB_HungerEstimates!Y:Y,CAFB_HungerEstimates!Y:Y,,0)</f>
        <v>4.9000000000000002E-2</v>
      </c>
      <c r="I568">
        <f>_xlfn.XLOOKUP(Data[[#This Row],[F15_FI_POP]],CAFB_HungerEstimates!Z:Z,CAFB_HungerEstimates!Z:Z,,0)</f>
        <v>183.46834799999999</v>
      </c>
      <c r="J568">
        <f>_xlfn.XLOOKUP(Data[[#This Row],[F15_LB_NEED]],CAFB_HungerEstimates!AA:AA,CAFB_HungerEstimates!AA:AA,,0)</f>
        <v>38528.353080000001</v>
      </c>
      <c r="K568">
        <f>_xlfn.XLOOKUP(Data[[#This Row],[F15_DISTRIB]],CAFB_HungerEstimates!AC:AC,CAFB_HungerEstimates!AC:AC,,0)</f>
        <v>23074.18507</v>
      </c>
      <c r="L568">
        <f>_xlfn.XLOOKUP(Data[[#This Row],[F15_LB_UNME]],CAFB_HungerEstimates!AB:AB,CAFB_HungerEstimates!AB:AB,,0)</f>
        <v>15454.168009999999</v>
      </c>
      <c r="M568" s="6">
        <f t="shared" si="34"/>
        <v>0.59888843476099085</v>
      </c>
      <c r="N568" s="8">
        <f t="shared" si="35"/>
        <v>84.233428700191922</v>
      </c>
      <c r="O568" s="2" t="str">
        <f>IFERROR(_xlfn.XLOOKUP(Data[[#This Row],[STATEFP10]],StateMap[Code],StateMap[State],,0),"UNK")</f>
        <v>VA</v>
      </c>
      <c r="P568" t="str">
        <f>IF(CalcsTable[[#This Row],[State (Label)]]="MD","Maryland",IF(CalcsTable[[#This Row],[State (Label)]]="DC","District of Columbia","Virginia"))</f>
        <v>Virginia</v>
      </c>
    </row>
    <row r="569" spans="1:16" x14ac:dyDescent="0.25">
      <c r="A569">
        <f>_xlfn.XLOOKUP(Data[[#This Row],[GEOID10]],CAFB_HungerEstimates!D:D,CAFB_HungerEstimates!D:D,,0)</f>
        <v>51013101802</v>
      </c>
      <c r="B569">
        <f>_xlfn.XLOOKUP(Data[[#This Row],[STATEFP10]],CAFB_HungerEstimates!A:A,CAFB_HungerEstimates!A:A,,0)</f>
        <v>51</v>
      </c>
      <c r="C569">
        <f>_xlfn.XLOOKUP(Data[[#This Row],[F14_FI_RATE]],CAFB_HungerEstimates!AJ:AJ,CAFB_HungerEstimates!AJ:AJ,,0)</f>
        <v>11.2</v>
      </c>
      <c r="D569">
        <f>_xlfn.XLOOKUP(Data[[#This Row],[F14_DISTRIB]],CAFB_HungerEstimates!AL:AL,CAFB_HungerEstimates!AL:AL,,0)</f>
        <v>62831.67</v>
      </c>
      <c r="E569">
        <f>_xlfn.XLOOKUP(Data[[#This Row],[F14_LB_UNME]],CAFB_HungerEstimates!AK:AK,CAFB_HungerEstimates!AK:AK,,0)</f>
        <v>69209.615887000007</v>
      </c>
      <c r="F569">
        <f t="shared" si="32"/>
        <v>132041.28588700001</v>
      </c>
      <c r="G569" s="6">
        <f t="shared" si="33"/>
        <v>0.47584866792172031</v>
      </c>
      <c r="H569">
        <f>_xlfn.XLOOKUP(Data[[#This Row],[F15_FI_RATE]],CAFB_HungerEstimates!Y:Y,CAFB_HungerEstimates!Y:Y,,0)</f>
        <v>0.104</v>
      </c>
      <c r="I569">
        <f>_xlfn.XLOOKUP(Data[[#This Row],[F15_FI_POP]],CAFB_HungerEstimates!Z:Z,CAFB_HungerEstimates!Z:Z,,0)</f>
        <v>679.952</v>
      </c>
      <c r="J569">
        <f>_xlfn.XLOOKUP(Data[[#This Row],[F15_LB_NEED]],CAFB_HungerEstimates!AA:AA,CAFB_HungerEstimates!AA:AA,,0)</f>
        <v>142789.92000000001</v>
      </c>
      <c r="K569">
        <f>_xlfn.XLOOKUP(Data[[#This Row],[F15_DISTRIB]],CAFB_HungerEstimates!AC:AC,CAFB_HungerEstimates!AC:AC,,0)</f>
        <v>38333.076788999999</v>
      </c>
      <c r="L569">
        <f>_xlfn.XLOOKUP(Data[[#This Row],[F15_LB_UNME]],CAFB_HungerEstimates!AB:AB,CAFB_HungerEstimates!AB:AB,,0)</f>
        <v>104456.843211</v>
      </c>
      <c r="M569" s="6">
        <f t="shared" si="34"/>
        <v>0.26845786305503916</v>
      </c>
      <c r="N569" s="8">
        <f t="shared" si="35"/>
        <v>153.62384875844177</v>
      </c>
      <c r="O569" s="2" t="str">
        <f>IFERROR(_xlfn.XLOOKUP(Data[[#This Row],[STATEFP10]],StateMap[Code],StateMap[State],,0),"UNK")</f>
        <v>VA</v>
      </c>
      <c r="P569" t="str">
        <f>IF(CalcsTable[[#This Row],[State (Label)]]="MD","Maryland",IF(CalcsTable[[#This Row],[State (Label)]]="DC","District of Columbia","Virginia"))</f>
        <v>Virginia</v>
      </c>
    </row>
    <row r="570" spans="1:16" x14ac:dyDescent="0.25">
      <c r="A570">
        <f>_xlfn.XLOOKUP(Data[[#This Row],[GEOID10]],CAFB_HungerEstimates!D:D,CAFB_HungerEstimates!D:D,,0)</f>
        <v>51059460701</v>
      </c>
      <c r="B570">
        <f>_xlfn.XLOOKUP(Data[[#This Row],[STATEFP10]],CAFB_HungerEstimates!A:A,CAFB_HungerEstimates!A:A,,0)</f>
        <v>51</v>
      </c>
      <c r="C570">
        <f>_xlfn.XLOOKUP(Data[[#This Row],[F14_FI_RATE]],CAFB_HungerEstimates!AJ:AJ,CAFB_HungerEstimates!AJ:AJ,,0)</f>
        <v>6</v>
      </c>
      <c r="D570">
        <f>_xlfn.XLOOKUP(Data[[#This Row],[F14_DISTRIB]],CAFB_HungerEstimates!AL:AL,CAFB_HungerEstimates!AL:AL,,0)</f>
        <v>10965.8</v>
      </c>
      <c r="E570">
        <f>_xlfn.XLOOKUP(Data[[#This Row],[F14_LB_UNME]],CAFB_HungerEstimates!AK:AK,CAFB_HungerEstimates!AK:AK,,0)</f>
        <v>34747.002226999997</v>
      </c>
      <c r="F570">
        <f t="shared" si="32"/>
        <v>45712.802226999993</v>
      </c>
      <c r="G570" s="6">
        <f t="shared" si="33"/>
        <v>0.23988465956530478</v>
      </c>
      <c r="H570">
        <f>_xlfn.XLOOKUP(Data[[#This Row],[F15_FI_RATE]],CAFB_HungerEstimates!Y:Y,CAFB_HungerEstimates!Y:Y,,0)</f>
        <v>4.8000000000000001E-2</v>
      </c>
      <c r="I570">
        <f>_xlfn.XLOOKUP(Data[[#This Row],[F15_FI_POP]],CAFB_HungerEstimates!Z:Z,CAFB_HungerEstimates!Z:Z,,0)</f>
        <v>167.376</v>
      </c>
      <c r="J570">
        <f>_xlfn.XLOOKUP(Data[[#This Row],[F15_LB_NEED]],CAFB_HungerEstimates!AA:AA,CAFB_HungerEstimates!AA:AA,,0)</f>
        <v>35148.959999999999</v>
      </c>
      <c r="K570">
        <f>_xlfn.XLOOKUP(Data[[#This Row],[F15_DISTRIB]],CAFB_HungerEstimates!AC:AC,CAFB_HungerEstimates!AC:AC,,0)</f>
        <v>15788.590647000001</v>
      </c>
      <c r="L570">
        <f>_xlfn.XLOOKUP(Data[[#This Row],[F15_LB_UNME]],CAFB_HungerEstimates!AB:AB,CAFB_HungerEstimates!AB:AB,,0)</f>
        <v>19360.369352999998</v>
      </c>
      <c r="M570" s="6">
        <f t="shared" si="34"/>
        <v>0.44919083372594809</v>
      </c>
      <c r="N570" s="8">
        <f t="shared" si="35"/>
        <v>115.66992491755089</v>
      </c>
      <c r="O570" s="2" t="str">
        <f>IFERROR(_xlfn.XLOOKUP(Data[[#This Row],[STATEFP10]],StateMap[Code],StateMap[State],,0),"UNK")</f>
        <v>VA</v>
      </c>
      <c r="P570" t="str">
        <f>IF(CalcsTable[[#This Row],[State (Label)]]="MD","Maryland",IF(CalcsTable[[#This Row],[State (Label)]]="DC","District of Columbia","Virginia"))</f>
        <v>Virginia</v>
      </c>
    </row>
    <row r="571" spans="1:16" x14ac:dyDescent="0.25">
      <c r="A571">
        <f>_xlfn.XLOOKUP(Data[[#This Row],[GEOID10]],CAFB_HungerEstimates!D:D,CAFB_HungerEstimates!D:D,,0)</f>
        <v>51059491602</v>
      </c>
      <c r="B571">
        <f>_xlfn.XLOOKUP(Data[[#This Row],[STATEFP10]],CAFB_HungerEstimates!A:A,CAFB_HungerEstimates!A:A,,0)</f>
        <v>51</v>
      </c>
      <c r="C571">
        <f>_xlfn.XLOOKUP(Data[[#This Row],[F14_FI_RATE]],CAFB_HungerEstimates!AJ:AJ,CAFB_HungerEstimates!AJ:AJ,,0)</f>
        <v>3.6</v>
      </c>
      <c r="D571">
        <f>_xlfn.XLOOKUP(Data[[#This Row],[F14_DISTRIB]],CAFB_HungerEstimates!AL:AL,CAFB_HungerEstimates!AL:AL,,0)</f>
        <v>4040.6</v>
      </c>
      <c r="E571">
        <f>_xlfn.XLOOKUP(Data[[#This Row],[F14_LB_UNME]],CAFB_HungerEstimates!AK:AK,CAFB_HungerEstimates!AK:AK,,0)</f>
        <v>39935.917006999996</v>
      </c>
      <c r="F571">
        <f t="shared" si="32"/>
        <v>43976.517006999995</v>
      </c>
      <c r="G571" s="6">
        <f t="shared" si="33"/>
        <v>9.1880855397366609E-2</v>
      </c>
      <c r="H571">
        <f>_xlfn.XLOOKUP(Data[[#This Row],[F15_FI_RATE]],CAFB_HungerEstimates!Y:Y,CAFB_HungerEstimates!Y:Y,,0)</f>
        <v>3.7999999999999999E-2</v>
      </c>
      <c r="I571">
        <f>_xlfn.XLOOKUP(Data[[#This Row],[F15_FI_POP]],CAFB_HungerEstimates!Z:Z,CAFB_HungerEstimates!Z:Z,,0)</f>
        <v>220.13399999999999</v>
      </c>
      <c r="J571">
        <f>_xlfn.XLOOKUP(Data[[#This Row],[F15_LB_NEED]],CAFB_HungerEstimates!AA:AA,CAFB_HungerEstimates!AA:AA,,0)</f>
        <v>46228.14</v>
      </c>
      <c r="K571">
        <f>_xlfn.XLOOKUP(Data[[#This Row],[F15_DISTRIB]],CAFB_HungerEstimates!AC:AC,CAFB_HungerEstimates!AC:AC,,0)</f>
        <v>11086.973582000001</v>
      </c>
      <c r="L571">
        <f>_xlfn.XLOOKUP(Data[[#This Row],[F15_LB_UNME]],CAFB_HungerEstimates!AB:AB,CAFB_HungerEstimates!AB:AB,,0)</f>
        <v>35141.166418000001</v>
      </c>
      <c r="M571" s="6">
        <f t="shared" si="34"/>
        <v>0.23983170384964658</v>
      </c>
      <c r="N571" s="8">
        <f t="shared" si="35"/>
        <v>159.63534219157424</v>
      </c>
      <c r="O571" s="2" t="str">
        <f>IFERROR(_xlfn.XLOOKUP(Data[[#This Row],[STATEFP10]],StateMap[Code],StateMap[State],,0),"UNK")</f>
        <v>VA</v>
      </c>
      <c r="P571" t="str">
        <f>IF(CalcsTable[[#This Row],[State (Label)]]="MD","Maryland",IF(CalcsTable[[#This Row],[State (Label)]]="DC","District of Columbia","Virginia"))</f>
        <v>Virginia</v>
      </c>
    </row>
    <row r="572" spans="1:16" x14ac:dyDescent="0.25">
      <c r="A572">
        <f>_xlfn.XLOOKUP(Data[[#This Row],[GEOID10]],CAFB_HungerEstimates!D:D,CAFB_HungerEstimates!D:D,,0)</f>
        <v>24033802804</v>
      </c>
      <c r="B572">
        <f>_xlfn.XLOOKUP(Data[[#This Row],[STATEFP10]],CAFB_HungerEstimates!A:A,CAFB_HungerEstimates!A:A,,0)</f>
        <v>24</v>
      </c>
      <c r="C572">
        <f>_xlfn.XLOOKUP(Data[[#This Row],[F14_FI_RATE]],CAFB_HungerEstimates!AJ:AJ,CAFB_HungerEstimates!AJ:AJ,,0)</f>
        <v>19.8</v>
      </c>
      <c r="D572">
        <f>_xlfn.XLOOKUP(Data[[#This Row],[F14_DISTRIB]],CAFB_HungerEstimates!AL:AL,CAFB_HungerEstimates!AL:AL,,0)</f>
        <v>96207.6</v>
      </c>
      <c r="E572">
        <f>_xlfn.XLOOKUP(Data[[#This Row],[F14_LB_UNME]],CAFB_HungerEstimates!AK:AK,CAFB_HungerEstimates!AK:AK,,0)</f>
        <v>126079.082473</v>
      </c>
      <c r="F572">
        <f t="shared" si="32"/>
        <v>222286.68247300002</v>
      </c>
      <c r="G572" s="6">
        <f t="shared" si="33"/>
        <v>0.4328086547051051</v>
      </c>
      <c r="H572">
        <f>_xlfn.XLOOKUP(Data[[#This Row],[F15_FI_RATE]],CAFB_HungerEstimates!Y:Y,CAFB_HungerEstimates!Y:Y,,0)</f>
        <v>0.24399999999999999</v>
      </c>
      <c r="I572">
        <f>_xlfn.XLOOKUP(Data[[#This Row],[F15_FI_POP]],CAFB_HungerEstimates!Z:Z,CAFB_HungerEstimates!Z:Z,,0)</f>
        <v>1314.672</v>
      </c>
      <c r="J572">
        <f>_xlfn.XLOOKUP(Data[[#This Row],[F15_LB_NEED]],CAFB_HungerEstimates!AA:AA,CAFB_HungerEstimates!AA:AA,,0)</f>
        <v>276081.12</v>
      </c>
      <c r="K572">
        <f>_xlfn.XLOOKUP(Data[[#This Row],[F15_DISTRIB]],CAFB_HungerEstimates!AC:AC,CAFB_HungerEstimates!AC:AC,,0)</f>
        <v>97660.753572999995</v>
      </c>
      <c r="L572">
        <f>_xlfn.XLOOKUP(Data[[#This Row],[F15_LB_UNME]],CAFB_HungerEstimates!AB:AB,CAFB_HungerEstimates!AB:AB,,0)</f>
        <v>178420.366427</v>
      </c>
      <c r="M572" s="6">
        <f t="shared" si="34"/>
        <v>0.3537393414406606</v>
      </c>
      <c r="N572" s="8">
        <f t="shared" si="35"/>
        <v>135.71473829746125</v>
      </c>
      <c r="O572" s="2" t="str">
        <f>IFERROR(_xlfn.XLOOKUP(Data[[#This Row],[STATEFP10]],StateMap[Code],StateMap[State],,0),"UNK")</f>
        <v>MD</v>
      </c>
      <c r="P572" t="str">
        <f>IF(CalcsTable[[#This Row],[State (Label)]]="MD","Maryland",IF(CalcsTable[[#This Row],[State (Label)]]="DC","District of Columbia","Virginia"))</f>
        <v>Maryland</v>
      </c>
    </row>
    <row r="573" spans="1:16" x14ac:dyDescent="0.25">
      <c r="A573">
        <f>_xlfn.XLOOKUP(Data[[#This Row],[GEOID10]],CAFB_HungerEstimates!D:D,CAFB_HungerEstimates!D:D,,0)</f>
        <v>24033802700</v>
      </c>
      <c r="B573">
        <f>_xlfn.XLOOKUP(Data[[#This Row],[STATEFP10]],CAFB_HungerEstimates!A:A,CAFB_HungerEstimates!A:A,,0)</f>
        <v>24</v>
      </c>
      <c r="C573">
        <f>_xlfn.XLOOKUP(Data[[#This Row],[F14_FI_RATE]],CAFB_HungerEstimates!AJ:AJ,CAFB_HungerEstimates!AJ:AJ,,0)</f>
        <v>24.1</v>
      </c>
      <c r="D573">
        <f>_xlfn.XLOOKUP(Data[[#This Row],[F14_DISTRIB]],CAFB_HungerEstimates!AL:AL,CAFB_HungerEstimates!AL:AL,,0)</f>
        <v>71369.279999999999</v>
      </c>
      <c r="E573">
        <f>_xlfn.XLOOKUP(Data[[#This Row],[F14_LB_UNME]],CAFB_HungerEstimates!AK:AK,CAFB_HungerEstimates!AK:AK,,0)</f>
        <v>47817.266000000003</v>
      </c>
      <c r="F573">
        <f t="shared" si="32"/>
        <v>119186.546</v>
      </c>
      <c r="G573" s="6">
        <f t="shared" si="33"/>
        <v>0.59880315685966767</v>
      </c>
      <c r="H573">
        <f>_xlfn.XLOOKUP(Data[[#This Row],[F15_FI_RATE]],CAFB_HungerEstimates!Y:Y,CAFB_HungerEstimates!Y:Y,,0)</f>
        <v>0.245</v>
      </c>
      <c r="I573">
        <f>_xlfn.XLOOKUP(Data[[#This Row],[F15_FI_POP]],CAFB_HungerEstimates!Z:Z,CAFB_HungerEstimates!Z:Z,,0)</f>
        <v>539.98</v>
      </c>
      <c r="J573">
        <f>_xlfn.XLOOKUP(Data[[#This Row],[F15_LB_NEED]],CAFB_HungerEstimates!AA:AA,CAFB_HungerEstimates!AA:AA,,0)</f>
        <v>113395.8</v>
      </c>
      <c r="K573">
        <f>_xlfn.XLOOKUP(Data[[#This Row],[F15_DISTRIB]],CAFB_HungerEstimates!AC:AC,CAFB_HungerEstimates!AC:AC,,0)</f>
        <v>62925.067436999998</v>
      </c>
      <c r="L573">
        <f>_xlfn.XLOOKUP(Data[[#This Row],[F15_LB_UNME]],CAFB_HungerEstimates!AB:AB,CAFB_HungerEstimates!AB:AB,,0)</f>
        <v>50470.732562999998</v>
      </c>
      <c r="M573" s="6">
        <f t="shared" si="34"/>
        <v>0.55491532699623791</v>
      </c>
      <c r="N573" s="8">
        <f t="shared" si="35"/>
        <v>93.467781330790018</v>
      </c>
      <c r="O573" s="2" t="str">
        <f>IFERROR(_xlfn.XLOOKUP(Data[[#This Row],[STATEFP10]],StateMap[Code],StateMap[State],,0),"UNK")</f>
        <v>MD</v>
      </c>
      <c r="P573" t="str">
        <f>IF(CalcsTable[[#This Row],[State (Label)]]="MD","Maryland",IF(CalcsTable[[#This Row],[State (Label)]]="DC","District of Columbia","Virginia"))</f>
        <v>Maryland</v>
      </c>
    </row>
    <row r="574" spans="1:16" x14ac:dyDescent="0.25">
      <c r="A574">
        <f>_xlfn.XLOOKUP(Data[[#This Row],[GEOID10]],CAFB_HungerEstimates!D:D,CAFB_HungerEstimates!D:D,,0)</f>
        <v>11001006600</v>
      </c>
      <c r="B574">
        <f>_xlfn.XLOOKUP(Data[[#This Row],[STATEFP10]],CAFB_HungerEstimates!A:A,CAFB_HungerEstimates!A:A,,0)</f>
        <v>11</v>
      </c>
      <c r="C574">
        <f>_xlfn.XLOOKUP(Data[[#This Row],[F14_FI_RATE]],CAFB_HungerEstimates!AJ:AJ,CAFB_HungerEstimates!AJ:AJ,,0)</f>
        <v>0.2</v>
      </c>
      <c r="D574">
        <f>_xlfn.XLOOKUP(Data[[#This Row],[F14_DISTRIB]],CAFB_HungerEstimates!AL:AL,CAFB_HungerEstimates!AL:AL,,0)</f>
        <v>450.3</v>
      </c>
      <c r="E574">
        <f>_xlfn.XLOOKUP(Data[[#This Row],[F14_LB_UNME]],CAFB_HungerEstimates!AK:AK,CAFB_HungerEstimates!AK:AK,,0)</f>
        <v>355.68435299999999</v>
      </c>
      <c r="F574">
        <f t="shared" si="32"/>
        <v>805.98435300000006</v>
      </c>
      <c r="G574" s="6">
        <f t="shared" si="33"/>
        <v>0.55869570956794989</v>
      </c>
      <c r="H574">
        <f>_xlfn.XLOOKUP(Data[[#This Row],[F15_FI_RATE]],CAFB_HungerEstimates!Y:Y,CAFB_HungerEstimates!Y:Y,,0)</f>
        <v>8.9999999999999993E-3</v>
      </c>
      <c r="I574">
        <f>_xlfn.XLOOKUP(Data[[#This Row],[F15_FI_POP]],CAFB_HungerEstimates!Z:Z,CAFB_HungerEstimates!Z:Z,,0)</f>
        <v>16.821000000000002</v>
      </c>
      <c r="J574">
        <f>_xlfn.XLOOKUP(Data[[#This Row],[F15_LB_NEED]],CAFB_HungerEstimates!AA:AA,CAFB_HungerEstimates!AA:AA,,0)</f>
        <v>3532.41</v>
      </c>
      <c r="K574">
        <f>_xlfn.XLOOKUP(Data[[#This Row],[F15_DISTRIB]],CAFB_HungerEstimates!AC:AC,CAFB_HungerEstimates!AC:AC,,0)</f>
        <v>1896.468126</v>
      </c>
      <c r="L574">
        <f>_xlfn.XLOOKUP(Data[[#This Row],[F15_LB_UNME]],CAFB_HungerEstimates!AB:AB,CAFB_HungerEstimates!AB:AB,,0)</f>
        <v>1635.9418740000001</v>
      </c>
      <c r="M574" s="6">
        <f t="shared" si="34"/>
        <v>0.53687655906307596</v>
      </c>
      <c r="N574" s="8">
        <f t="shared" si="35"/>
        <v>97.255922596754061</v>
      </c>
      <c r="O574" s="2" t="str">
        <f>IFERROR(_xlfn.XLOOKUP(Data[[#This Row],[STATEFP10]],StateMap[Code],StateMap[State],,0),"UNK")</f>
        <v>DC</v>
      </c>
      <c r="P574" t="str">
        <f>IF(CalcsTable[[#This Row],[State (Label)]]="MD","Maryland",IF(CalcsTable[[#This Row],[State (Label)]]="DC","District of Columbia","Virginia"))</f>
        <v>District of Columbia</v>
      </c>
    </row>
    <row r="575" spans="1:16" x14ac:dyDescent="0.25">
      <c r="A575">
        <f>_xlfn.XLOOKUP(Data[[#This Row],[GEOID10]],CAFB_HungerEstimates!D:D,CAFB_HungerEstimates!D:D,,0)</f>
        <v>11001006700</v>
      </c>
      <c r="B575">
        <f>_xlfn.XLOOKUP(Data[[#This Row],[STATEFP10]],CAFB_HungerEstimates!A:A,CAFB_HungerEstimates!A:A,,0)</f>
        <v>11</v>
      </c>
      <c r="C575">
        <f>_xlfn.XLOOKUP(Data[[#This Row],[F14_FI_RATE]],CAFB_HungerEstimates!AJ:AJ,CAFB_HungerEstimates!AJ:AJ,,0)</f>
        <v>1.1000000000000001</v>
      </c>
      <c r="D575">
        <f>_xlfn.XLOOKUP(Data[[#This Row],[F14_DISTRIB]],CAFB_HungerEstimates!AL:AL,CAFB_HungerEstimates!AL:AL,,0)</f>
        <v>5479.83</v>
      </c>
      <c r="E575">
        <f>_xlfn.XLOOKUP(Data[[#This Row],[F14_LB_UNME]],CAFB_HungerEstimates!AK:AK,CAFB_HungerEstimates!AK:AK,,0)</f>
        <v>4081.260804</v>
      </c>
      <c r="F575">
        <f t="shared" si="32"/>
        <v>9561.0908039999995</v>
      </c>
      <c r="G575" s="6">
        <f t="shared" si="33"/>
        <v>0.57313857930388512</v>
      </c>
      <c r="H575">
        <f>_xlfn.XLOOKUP(Data[[#This Row],[F15_FI_RATE]],CAFB_HungerEstimates!Y:Y,CAFB_HungerEstimates!Y:Y,,0)</f>
        <v>2.5000000000000001E-2</v>
      </c>
      <c r="I575">
        <f>_xlfn.XLOOKUP(Data[[#This Row],[F15_FI_POP]],CAFB_HungerEstimates!Z:Z,CAFB_HungerEstimates!Z:Z,,0)</f>
        <v>99.375524999999996</v>
      </c>
      <c r="J575">
        <f>_xlfn.XLOOKUP(Data[[#This Row],[F15_LB_NEED]],CAFB_HungerEstimates!AA:AA,CAFB_HungerEstimates!AA:AA,,0)</f>
        <v>20868.860250000002</v>
      </c>
      <c r="K575">
        <f>_xlfn.XLOOKUP(Data[[#This Row],[F15_DISTRIB]],CAFB_HungerEstimates!AC:AC,CAFB_HungerEstimates!AC:AC,,0)</f>
        <v>12300.204414</v>
      </c>
      <c r="L575">
        <f>_xlfn.XLOOKUP(Data[[#This Row],[F15_LB_UNME]],CAFB_HungerEstimates!AB:AB,CAFB_HungerEstimates!AB:AB,,0)</f>
        <v>8568.6558359999999</v>
      </c>
      <c r="M575" s="6">
        <f t="shared" si="34"/>
        <v>0.58940470474423723</v>
      </c>
      <c r="N575" s="8">
        <f t="shared" si="35"/>
        <v>86.225012003710177</v>
      </c>
      <c r="O575" s="2" t="str">
        <f>IFERROR(_xlfn.XLOOKUP(Data[[#This Row],[STATEFP10]],StateMap[Code],StateMap[State],,0),"UNK")</f>
        <v>DC</v>
      </c>
      <c r="P575" t="str">
        <f>IF(CalcsTable[[#This Row],[State (Label)]]="MD","Maryland",IF(CalcsTable[[#This Row],[State (Label)]]="DC","District of Columbia","Virginia"))</f>
        <v>District of Columbia</v>
      </c>
    </row>
    <row r="576" spans="1:16" x14ac:dyDescent="0.25">
      <c r="A576">
        <f>_xlfn.XLOOKUP(Data[[#This Row],[GEOID10]],CAFB_HungerEstimates!D:D,CAFB_HungerEstimates!D:D,,0)</f>
        <v>11001006801</v>
      </c>
      <c r="B576">
        <f>_xlfn.XLOOKUP(Data[[#This Row],[STATEFP10]],CAFB_HungerEstimates!A:A,CAFB_HungerEstimates!A:A,,0)</f>
        <v>11</v>
      </c>
      <c r="C576">
        <f>_xlfn.XLOOKUP(Data[[#This Row],[F14_FI_RATE]],CAFB_HungerEstimates!AJ:AJ,CAFB_HungerEstimates!AJ:AJ,,0)</f>
        <v>12.6</v>
      </c>
      <c r="D576">
        <f>_xlfn.XLOOKUP(Data[[#This Row],[F14_DISTRIB]],CAFB_HungerEstimates!AL:AL,CAFB_HungerEstimates!AL:AL,,0)</f>
        <v>29899.54</v>
      </c>
      <c r="E576">
        <f>_xlfn.XLOOKUP(Data[[#This Row],[F14_LB_UNME]],CAFB_HungerEstimates!AK:AK,CAFB_HungerEstimates!AK:AK,,0)</f>
        <v>22967.539139</v>
      </c>
      <c r="F576">
        <f t="shared" si="32"/>
        <v>52867.079139000001</v>
      </c>
      <c r="G576" s="6">
        <f t="shared" si="33"/>
        <v>0.5655606567820225</v>
      </c>
      <c r="H576">
        <f>_xlfn.XLOOKUP(Data[[#This Row],[F15_FI_RATE]],CAFB_HungerEstimates!Y:Y,CAFB_HungerEstimates!Y:Y,,0)</f>
        <v>0.16200000000000001</v>
      </c>
      <c r="I576">
        <f>_xlfn.XLOOKUP(Data[[#This Row],[F15_FI_POP]],CAFB_HungerEstimates!Z:Z,CAFB_HungerEstimates!Z:Z,,0)</f>
        <v>324.81</v>
      </c>
      <c r="J576">
        <f>_xlfn.XLOOKUP(Data[[#This Row],[F15_LB_NEED]],CAFB_HungerEstimates!AA:AA,CAFB_HungerEstimates!AA:AA,,0)</f>
        <v>68210.100000000006</v>
      </c>
      <c r="K576">
        <f>_xlfn.XLOOKUP(Data[[#This Row],[F15_DISTRIB]],CAFB_HungerEstimates!AC:AC,CAFB_HungerEstimates!AC:AC,,0)</f>
        <v>42013.691873999996</v>
      </c>
      <c r="L576">
        <f>_xlfn.XLOOKUP(Data[[#This Row],[F15_LB_UNME]],CAFB_HungerEstimates!AB:AB,CAFB_HungerEstimates!AB:AB,,0)</f>
        <v>26196.408125999998</v>
      </c>
      <c r="M576" s="6">
        <f t="shared" si="34"/>
        <v>0.61594532003325009</v>
      </c>
      <c r="N576" s="8">
        <f t="shared" si="35"/>
        <v>80.65148279301745</v>
      </c>
      <c r="O576" s="2" t="str">
        <f>IFERROR(_xlfn.XLOOKUP(Data[[#This Row],[STATEFP10]],StateMap[Code],StateMap[State],,0),"UNK")</f>
        <v>DC</v>
      </c>
      <c r="P576" t="str">
        <f>IF(CalcsTable[[#This Row],[State (Label)]]="MD","Maryland",IF(CalcsTable[[#This Row],[State (Label)]]="DC","District of Columbia","Virginia"))</f>
        <v>District of Columbia</v>
      </c>
    </row>
    <row r="577" spans="1:16" x14ac:dyDescent="0.25">
      <c r="A577">
        <f>_xlfn.XLOOKUP(Data[[#This Row],[GEOID10]],CAFB_HungerEstimates!D:D,CAFB_HungerEstimates!D:D,,0)</f>
        <v>11001007708</v>
      </c>
      <c r="B577">
        <f>_xlfn.XLOOKUP(Data[[#This Row],[STATEFP10]],CAFB_HungerEstimates!A:A,CAFB_HungerEstimates!A:A,,0)</f>
        <v>11</v>
      </c>
      <c r="C577">
        <f>_xlfn.XLOOKUP(Data[[#This Row],[F14_FI_RATE]],CAFB_HungerEstimates!AJ:AJ,CAFB_HungerEstimates!AJ:AJ,,0)</f>
        <v>35.9</v>
      </c>
      <c r="D577">
        <f>_xlfn.XLOOKUP(Data[[#This Row],[F14_DISTRIB]],CAFB_HungerEstimates!AL:AL,CAFB_HungerEstimates!AL:AL,,0)</f>
        <v>132856.62</v>
      </c>
      <c r="E577">
        <f>_xlfn.XLOOKUP(Data[[#This Row],[F14_LB_UNME]],CAFB_HungerEstimates!AK:AK,CAFB_HungerEstimates!AK:AK,,0)</f>
        <v>70997.944493000003</v>
      </c>
      <c r="F577">
        <f t="shared" si="32"/>
        <v>203854.56449299998</v>
      </c>
      <c r="G577" s="6">
        <f t="shared" si="33"/>
        <v>0.65172256667601902</v>
      </c>
      <c r="H577">
        <f>_xlfn.XLOOKUP(Data[[#This Row],[F15_FI_RATE]],CAFB_HungerEstimates!Y:Y,CAFB_HungerEstimates!Y:Y,,0)</f>
        <v>0.44700000000000001</v>
      </c>
      <c r="I577">
        <f>_xlfn.XLOOKUP(Data[[#This Row],[F15_FI_POP]],CAFB_HungerEstimates!Z:Z,CAFB_HungerEstimates!Z:Z,,0)</f>
        <v>1248.471</v>
      </c>
      <c r="J577">
        <f>_xlfn.XLOOKUP(Data[[#This Row],[F15_LB_NEED]],CAFB_HungerEstimates!AA:AA,CAFB_HungerEstimates!AA:AA,,0)</f>
        <v>262178.90999999997</v>
      </c>
      <c r="K577">
        <f>_xlfn.XLOOKUP(Data[[#This Row],[F15_DISTRIB]],CAFB_HungerEstimates!AC:AC,CAFB_HungerEstimates!AC:AC,,0)</f>
        <v>170995.573963</v>
      </c>
      <c r="L577">
        <f>_xlfn.XLOOKUP(Data[[#This Row],[F15_LB_UNME]],CAFB_HungerEstimates!AB:AB,CAFB_HungerEstimates!AB:AB,,0)</f>
        <v>91183.336037000001</v>
      </c>
      <c r="M577" s="6">
        <f t="shared" si="34"/>
        <v>0.65220949298705999</v>
      </c>
      <c r="N577" s="8">
        <f t="shared" si="35"/>
        <v>73.036006472717432</v>
      </c>
      <c r="O577" s="2" t="str">
        <f>IFERROR(_xlfn.XLOOKUP(Data[[#This Row],[STATEFP10]],StateMap[Code],StateMap[State],,0),"UNK")</f>
        <v>DC</v>
      </c>
      <c r="P577" t="str">
        <f>IF(CalcsTable[[#This Row],[State (Label)]]="MD","Maryland",IF(CalcsTable[[#This Row],[State (Label)]]="DC","District of Columbia","Virginia"))</f>
        <v>District of Columbia</v>
      </c>
    </row>
    <row r="578" spans="1:16" x14ac:dyDescent="0.25">
      <c r="A578">
        <f>_xlfn.XLOOKUP(Data[[#This Row],[GEOID10]],CAFB_HungerEstimates!D:D,CAFB_HungerEstimates!D:D,,0)</f>
        <v>11001007703</v>
      </c>
      <c r="B578">
        <f>_xlfn.XLOOKUP(Data[[#This Row],[STATEFP10]],CAFB_HungerEstimates!A:A,CAFB_HungerEstimates!A:A,,0)</f>
        <v>11</v>
      </c>
      <c r="C578">
        <f>_xlfn.XLOOKUP(Data[[#This Row],[F14_FI_RATE]],CAFB_HungerEstimates!AJ:AJ,CAFB_HungerEstimates!AJ:AJ,,0)</f>
        <v>27.4</v>
      </c>
      <c r="D578">
        <f>_xlfn.XLOOKUP(Data[[#This Row],[F14_DISTRIB]],CAFB_HungerEstimates!AL:AL,CAFB_HungerEstimates!AL:AL,,0)</f>
        <v>221541.06</v>
      </c>
      <c r="E578">
        <f>_xlfn.XLOOKUP(Data[[#This Row],[F14_LB_UNME]],CAFB_HungerEstimates!AK:AK,CAFB_HungerEstimates!AK:AK,,0)</f>
        <v>92339.636205999996</v>
      </c>
      <c r="F578">
        <f t="shared" si="32"/>
        <v>313880.69620599999</v>
      </c>
      <c r="G578" s="6">
        <f t="shared" si="33"/>
        <v>0.70581294956285723</v>
      </c>
      <c r="H578">
        <f>_xlfn.XLOOKUP(Data[[#This Row],[F15_FI_RATE]],CAFB_HungerEstimates!Y:Y,CAFB_HungerEstimates!Y:Y,,0)</f>
        <v>0.28599999999999998</v>
      </c>
      <c r="I578">
        <f>_xlfn.XLOOKUP(Data[[#This Row],[F15_FI_POP]],CAFB_HungerEstimates!Z:Z,CAFB_HungerEstimates!Z:Z,,0)</f>
        <v>1491.7760000000001</v>
      </c>
      <c r="J578">
        <f>_xlfn.XLOOKUP(Data[[#This Row],[F15_LB_NEED]],CAFB_HungerEstimates!AA:AA,CAFB_HungerEstimates!AA:AA,,0)</f>
        <v>313272.96000000002</v>
      </c>
      <c r="K578">
        <f>_xlfn.XLOOKUP(Data[[#This Row],[F15_DISTRIB]],CAFB_HungerEstimates!AC:AC,CAFB_HungerEstimates!AC:AC,,0)</f>
        <v>165829.41079600001</v>
      </c>
      <c r="L578">
        <f>_xlfn.XLOOKUP(Data[[#This Row],[F15_LB_UNME]],CAFB_HungerEstimates!AB:AB,CAFB_HungerEstimates!AB:AB,,0)</f>
        <v>147443.54920400001</v>
      </c>
      <c r="M578" s="6">
        <f t="shared" si="34"/>
        <v>0.52934479501837628</v>
      </c>
      <c r="N578" s="8">
        <f t="shared" si="35"/>
        <v>98.837593046140981</v>
      </c>
      <c r="O578" s="2" t="str">
        <f>IFERROR(_xlfn.XLOOKUP(Data[[#This Row],[STATEFP10]],StateMap[Code],StateMap[State],,0),"UNK")</f>
        <v>DC</v>
      </c>
      <c r="P578" t="str">
        <f>IF(CalcsTable[[#This Row],[State (Label)]]="MD","Maryland",IF(CalcsTable[[#This Row],[State (Label)]]="DC","District of Columbia","Virginia"))</f>
        <v>District of Columbia</v>
      </c>
    </row>
    <row r="579" spans="1:16" x14ac:dyDescent="0.25">
      <c r="A579">
        <f>_xlfn.XLOOKUP(Data[[#This Row],[GEOID10]],CAFB_HungerEstimates!D:D,CAFB_HungerEstimates!D:D,,0)</f>
        <v>11001009906</v>
      </c>
      <c r="B579">
        <f>_xlfn.XLOOKUP(Data[[#This Row],[STATEFP10]],CAFB_HungerEstimates!A:A,CAFB_HungerEstimates!A:A,,0)</f>
        <v>11</v>
      </c>
      <c r="C579">
        <f>_xlfn.XLOOKUP(Data[[#This Row],[F14_FI_RATE]],CAFB_HungerEstimates!AJ:AJ,CAFB_HungerEstimates!AJ:AJ,,0)</f>
        <v>20.9</v>
      </c>
      <c r="D579">
        <f>_xlfn.XLOOKUP(Data[[#This Row],[F14_DISTRIB]],CAFB_HungerEstimates!AL:AL,CAFB_HungerEstimates!AL:AL,,0)</f>
        <v>32592.43</v>
      </c>
      <c r="E579">
        <f>_xlfn.XLOOKUP(Data[[#This Row],[F14_LB_UNME]],CAFB_HungerEstimates!AK:AK,CAFB_HungerEstimates!AK:AK,,0)</f>
        <v>31267.518924</v>
      </c>
      <c r="F579">
        <f t="shared" ref="F579:F642" si="36">IFERROR(D579+E579,0)</f>
        <v>63859.948923999997</v>
      </c>
      <c r="G579" s="6">
        <f t="shared" ref="G579:G642" si="37">IFERROR(D579/F579,0)</f>
        <v>0.51037356824053204</v>
      </c>
      <c r="H579">
        <f>_xlfn.XLOOKUP(Data[[#This Row],[F15_FI_RATE]],CAFB_HungerEstimates!Y:Y,CAFB_HungerEstimates!Y:Y,,0)</f>
        <v>0.23200000000000001</v>
      </c>
      <c r="I579">
        <f>_xlfn.XLOOKUP(Data[[#This Row],[F15_FI_POP]],CAFB_HungerEstimates!Z:Z,CAFB_HungerEstimates!Z:Z,,0)</f>
        <v>281.416</v>
      </c>
      <c r="J579">
        <f>_xlfn.XLOOKUP(Data[[#This Row],[F15_LB_NEED]],CAFB_HungerEstimates!AA:AA,CAFB_HungerEstimates!AA:AA,,0)</f>
        <v>59097.36</v>
      </c>
      <c r="K579">
        <f>_xlfn.XLOOKUP(Data[[#This Row],[F15_DISTRIB]],CAFB_HungerEstimates!AC:AC,CAFB_HungerEstimates!AC:AC,,0)</f>
        <v>35443.587362999999</v>
      </c>
      <c r="L579">
        <f>_xlfn.XLOOKUP(Data[[#This Row],[F15_LB_UNME]],CAFB_HungerEstimates!AB:AB,CAFB_HungerEstimates!AB:AB,,0)</f>
        <v>23653.772636999998</v>
      </c>
      <c r="M579" s="6">
        <f t="shared" ref="M579:M642" si="38">IFERROR(K579/J579,0)</f>
        <v>0.59974908122799386</v>
      </c>
      <c r="N579" s="8">
        <f t="shared" ref="N579:N642" si="39">IFERROR(L579/I579,0)</f>
        <v>84.052692942121269</v>
      </c>
      <c r="O579" s="2" t="str">
        <f>IFERROR(_xlfn.XLOOKUP(Data[[#This Row],[STATEFP10]],StateMap[Code],StateMap[State],,0),"UNK")</f>
        <v>DC</v>
      </c>
      <c r="P579" t="str">
        <f>IF(CalcsTable[[#This Row],[State (Label)]]="MD","Maryland",IF(CalcsTable[[#This Row],[State (Label)]]="DC","District of Columbia","Virginia"))</f>
        <v>District of Columbia</v>
      </c>
    </row>
    <row r="580" spans="1:16" x14ac:dyDescent="0.25">
      <c r="A580">
        <f>_xlfn.XLOOKUP(Data[[#This Row],[GEOID10]],CAFB_HungerEstimates!D:D,CAFB_HungerEstimates!D:D,,0)</f>
        <v>11001009903</v>
      </c>
      <c r="B580">
        <f>_xlfn.XLOOKUP(Data[[#This Row],[STATEFP10]],CAFB_HungerEstimates!A:A,CAFB_HungerEstimates!A:A,,0)</f>
        <v>11</v>
      </c>
      <c r="C580">
        <f>_xlfn.XLOOKUP(Data[[#This Row],[F14_FI_RATE]],CAFB_HungerEstimates!AJ:AJ,CAFB_HungerEstimates!AJ:AJ,,0)</f>
        <v>17.5</v>
      </c>
      <c r="D580">
        <f>_xlfn.XLOOKUP(Data[[#This Row],[F14_DISTRIB]],CAFB_HungerEstimates!AL:AL,CAFB_HungerEstimates!AL:AL,,0)</f>
        <v>31349.86</v>
      </c>
      <c r="E580">
        <f>_xlfn.XLOOKUP(Data[[#This Row],[F14_LB_UNME]],CAFB_HungerEstimates!AK:AK,CAFB_HungerEstimates!AK:AK,,0)</f>
        <v>17123.386226999999</v>
      </c>
      <c r="F580">
        <f t="shared" si="36"/>
        <v>48473.246226999996</v>
      </c>
      <c r="G580" s="6">
        <f t="shared" si="37"/>
        <v>0.64674562650887346</v>
      </c>
      <c r="H580">
        <f>_xlfn.XLOOKUP(Data[[#This Row],[F15_FI_RATE]],CAFB_HungerEstimates!Y:Y,CAFB_HungerEstimates!Y:Y,,0)</f>
        <v>0.17</v>
      </c>
      <c r="I580">
        <f>_xlfn.XLOOKUP(Data[[#This Row],[F15_FI_POP]],CAFB_HungerEstimates!Z:Z,CAFB_HungerEstimates!Z:Z,,0)</f>
        <v>257.55</v>
      </c>
      <c r="J580">
        <f>_xlfn.XLOOKUP(Data[[#This Row],[F15_LB_NEED]],CAFB_HungerEstimates!AA:AA,CAFB_HungerEstimates!AA:AA,,0)</f>
        <v>54085.5</v>
      </c>
      <c r="K580">
        <f>_xlfn.XLOOKUP(Data[[#This Row],[F15_DISTRIB]],CAFB_HungerEstimates!AC:AC,CAFB_HungerEstimates!AC:AC,,0)</f>
        <v>34176.459911999998</v>
      </c>
      <c r="L580">
        <f>_xlfn.XLOOKUP(Data[[#This Row],[F15_LB_UNME]],CAFB_HungerEstimates!AB:AB,CAFB_HungerEstimates!AB:AB,,0)</f>
        <v>19909.040088000002</v>
      </c>
      <c r="M580" s="6">
        <f t="shared" si="38"/>
        <v>0.63189690234905838</v>
      </c>
      <c r="N580" s="8">
        <f t="shared" si="39"/>
        <v>77.301650506697726</v>
      </c>
      <c r="O580" s="2" t="str">
        <f>IFERROR(_xlfn.XLOOKUP(Data[[#This Row],[STATEFP10]],StateMap[Code],StateMap[State],,0),"UNK")</f>
        <v>DC</v>
      </c>
      <c r="P580" t="str">
        <f>IF(CalcsTable[[#This Row],[State (Label)]]="MD","Maryland",IF(CalcsTable[[#This Row],[State (Label)]]="DC","District of Columbia","Virginia"))</f>
        <v>District of Columbia</v>
      </c>
    </row>
    <row r="581" spans="1:16" x14ac:dyDescent="0.25">
      <c r="A581">
        <f>_xlfn.XLOOKUP(Data[[#This Row],[GEOID10]],CAFB_HungerEstimates!D:D,CAFB_HungerEstimates!D:D,,0)</f>
        <v>11001009904</v>
      </c>
      <c r="B581">
        <f>_xlfn.XLOOKUP(Data[[#This Row],[STATEFP10]],CAFB_HungerEstimates!A:A,CAFB_HungerEstimates!A:A,,0)</f>
        <v>11</v>
      </c>
      <c r="C581">
        <f>_xlfn.XLOOKUP(Data[[#This Row],[F14_FI_RATE]],CAFB_HungerEstimates!AJ:AJ,CAFB_HungerEstimates!AJ:AJ,,0)</f>
        <v>29.7</v>
      </c>
      <c r="D581">
        <f>_xlfn.XLOOKUP(Data[[#This Row],[F14_DISTRIB]],CAFB_HungerEstimates!AL:AL,CAFB_HungerEstimates!AL:AL,,0)</f>
        <v>45729.919999999998</v>
      </c>
      <c r="E581">
        <f>_xlfn.XLOOKUP(Data[[#This Row],[F14_LB_UNME]],CAFB_HungerEstimates!AK:AK,CAFB_HungerEstimates!AK:AK,,0)</f>
        <v>48324.04189</v>
      </c>
      <c r="F581">
        <f t="shared" si="36"/>
        <v>94053.961890000006</v>
      </c>
      <c r="G581" s="6">
        <f t="shared" si="37"/>
        <v>0.48620939597933183</v>
      </c>
      <c r="H581">
        <f>_xlfn.XLOOKUP(Data[[#This Row],[F15_FI_RATE]],CAFB_HungerEstimates!Y:Y,CAFB_HungerEstimates!Y:Y,,0)</f>
        <v>0.30599999999999999</v>
      </c>
      <c r="I581">
        <f>_xlfn.XLOOKUP(Data[[#This Row],[F15_FI_POP]],CAFB_HungerEstimates!Z:Z,CAFB_HungerEstimates!Z:Z,,0)</f>
        <v>541.99546199999997</v>
      </c>
      <c r="J581">
        <f>_xlfn.XLOOKUP(Data[[#This Row],[F15_LB_NEED]],CAFB_HungerEstimates!AA:AA,CAFB_HungerEstimates!AA:AA,,0)</f>
        <v>113819.04702</v>
      </c>
      <c r="K581">
        <f>_xlfn.XLOOKUP(Data[[#This Row],[F15_DISTRIB]],CAFB_HungerEstimates!AC:AC,CAFB_HungerEstimates!AC:AC,,0)</f>
        <v>63325.283685000002</v>
      </c>
      <c r="L581">
        <f>_xlfn.XLOOKUP(Data[[#This Row],[F15_LB_UNME]],CAFB_HungerEstimates!AB:AB,CAFB_HungerEstimates!AB:AB,,0)</f>
        <v>50493.763335000003</v>
      </c>
      <c r="M581" s="6">
        <f t="shared" si="38"/>
        <v>0.55636807145180756</v>
      </c>
      <c r="N581" s="8">
        <f t="shared" si="39"/>
        <v>93.162704995120436</v>
      </c>
      <c r="O581" s="2" t="str">
        <f>IFERROR(_xlfn.XLOOKUP(Data[[#This Row],[STATEFP10]],StateMap[Code],StateMap[State],,0),"UNK")</f>
        <v>DC</v>
      </c>
      <c r="P581" t="str">
        <f>IF(CalcsTable[[#This Row],[State (Label)]]="MD","Maryland",IF(CalcsTable[[#This Row],[State (Label)]]="DC","District of Columbia","Virginia"))</f>
        <v>District of Columbia</v>
      </c>
    </row>
    <row r="582" spans="1:16" x14ac:dyDescent="0.25">
      <c r="A582">
        <f>_xlfn.XLOOKUP(Data[[#This Row],[GEOID10]],CAFB_HungerEstimates!D:D,CAFB_HungerEstimates!D:D,,0)</f>
        <v>51013101801</v>
      </c>
      <c r="B582">
        <f>_xlfn.XLOOKUP(Data[[#This Row],[STATEFP10]],CAFB_HungerEstimates!A:A,CAFB_HungerEstimates!A:A,,0)</f>
        <v>51</v>
      </c>
      <c r="C582">
        <f>_xlfn.XLOOKUP(Data[[#This Row],[F14_FI_RATE]],CAFB_HungerEstimates!AJ:AJ,CAFB_HungerEstimates!AJ:AJ,,0)</f>
        <v>9.3000000000000007</v>
      </c>
      <c r="D582">
        <f>_xlfn.XLOOKUP(Data[[#This Row],[F14_DISTRIB]],CAFB_HungerEstimates!AL:AL,CAFB_HungerEstimates!AL:AL,,0)</f>
        <v>19276.259999999998</v>
      </c>
      <c r="E582">
        <f>_xlfn.XLOOKUP(Data[[#This Row],[F14_LB_UNME]],CAFB_HungerEstimates!AK:AK,CAFB_HungerEstimates!AK:AK,,0)</f>
        <v>22361.699585999999</v>
      </c>
      <c r="F582">
        <f t="shared" si="36"/>
        <v>41637.959585999997</v>
      </c>
      <c r="G582" s="6">
        <f t="shared" si="37"/>
        <v>0.46294919807937202</v>
      </c>
      <c r="H582">
        <f>_xlfn.XLOOKUP(Data[[#This Row],[F15_FI_RATE]],CAFB_HungerEstimates!Y:Y,CAFB_HungerEstimates!Y:Y,,0)</f>
        <v>7.4999999999999997E-2</v>
      </c>
      <c r="I582">
        <f>_xlfn.XLOOKUP(Data[[#This Row],[F15_FI_POP]],CAFB_HungerEstimates!Z:Z,CAFB_HungerEstimates!Z:Z,,0)</f>
        <v>170.4</v>
      </c>
      <c r="J582">
        <f>_xlfn.XLOOKUP(Data[[#This Row],[F15_LB_NEED]],CAFB_HungerEstimates!AA:AA,CAFB_HungerEstimates!AA:AA,,0)</f>
        <v>35784</v>
      </c>
      <c r="K582">
        <f>_xlfn.XLOOKUP(Data[[#This Row],[F15_DISTRIB]],CAFB_HungerEstimates!AC:AC,CAFB_HungerEstimates!AC:AC,,0)</f>
        <v>13963.520074</v>
      </c>
      <c r="L582">
        <f>_xlfn.XLOOKUP(Data[[#This Row],[F15_LB_UNME]],CAFB_HungerEstimates!AB:AB,CAFB_HungerEstimates!AB:AB,,0)</f>
        <v>21820.479926</v>
      </c>
      <c r="M582" s="6">
        <f t="shared" si="38"/>
        <v>0.39021685876369328</v>
      </c>
      <c r="N582" s="8">
        <f t="shared" si="39"/>
        <v>128.0544596596244</v>
      </c>
      <c r="O582" s="2" t="str">
        <f>IFERROR(_xlfn.XLOOKUP(Data[[#This Row],[STATEFP10]],StateMap[Code],StateMap[State],,0),"UNK")</f>
        <v>VA</v>
      </c>
      <c r="P582" t="str">
        <f>IF(CalcsTable[[#This Row],[State (Label)]]="MD","Maryland",IF(CalcsTable[[#This Row],[State (Label)]]="DC","District of Columbia","Virginia"))</f>
        <v>Virginia</v>
      </c>
    </row>
    <row r="583" spans="1:16" x14ac:dyDescent="0.25">
      <c r="A583">
        <f>_xlfn.XLOOKUP(Data[[#This Row],[GEOID10]],CAFB_HungerEstimates!D:D,CAFB_HungerEstimates!D:D,,0)</f>
        <v>51013101402</v>
      </c>
      <c r="B583">
        <f>_xlfn.XLOOKUP(Data[[#This Row],[STATEFP10]],CAFB_HungerEstimates!A:A,CAFB_HungerEstimates!A:A,,0)</f>
        <v>51</v>
      </c>
      <c r="C583">
        <f>_xlfn.XLOOKUP(Data[[#This Row],[F14_FI_RATE]],CAFB_HungerEstimates!AJ:AJ,CAFB_HungerEstimates!AJ:AJ,,0)</f>
        <v>6</v>
      </c>
      <c r="D583">
        <f>_xlfn.XLOOKUP(Data[[#This Row],[F14_DISTRIB]],CAFB_HungerEstimates!AL:AL,CAFB_HungerEstimates!AL:AL,,0)</f>
        <v>17584.650000000001</v>
      </c>
      <c r="E583">
        <f>_xlfn.XLOOKUP(Data[[#This Row],[F14_LB_UNME]],CAFB_HungerEstimates!AK:AK,CAFB_HungerEstimates!AK:AK,,0)</f>
        <v>18085.954482000001</v>
      </c>
      <c r="F583">
        <f t="shared" si="36"/>
        <v>35670.604482000002</v>
      </c>
      <c r="G583" s="6">
        <f t="shared" si="37"/>
        <v>0.492973142882216</v>
      </c>
      <c r="H583">
        <f>_xlfn.XLOOKUP(Data[[#This Row],[F15_FI_RATE]],CAFB_HungerEstimates!Y:Y,CAFB_HungerEstimates!Y:Y,,0)</f>
        <v>5.8999999999999997E-2</v>
      </c>
      <c r="I583">
        <f>_xlfn.XLOOKUP(Data[[#This Row],[F15_FI_POP]],CAFB_HungerEstimates!Z:Z,CAFB_HungerEstimates!Z:Z,,0)</f>
        <v>163.607</v>
      </c>
      <c r="J583">
        <f>_xlfn.XLOOKUP(Data[[#This Row],[F15_LB_NEED]],CAFB_HungerEstimates!AA:AA,CAFB_HungerEstimates!AA:AA,,0)</f>
        <v>34357.47</v>
      </c>
      <c r="K583">
        <f>_xlfn.XLOOKUP(Data[[#This Row],[F15_DISTRIB]],CAFB_HungerEstimates!AC:AC,CAFB_HungerEstimates!AC:AC,,0)</f>
        <v>8626.1210580000006</v>
      </c>
      <c r="L583">
        <f>_xlfn.XLOOKUP(Data[[#This Row],[F15_LB_UNME]],CAFB_HungerEstimates!AB:AB,CAFB_HungerEstimates!AB:AB,,0)</f>
        <v>25731.348942000001</v>
      </c>
      <c r="M583" s="6">
        <f t="shared" si="38"/>
        <v>0.25106973994301679</v>
      </c>
      <c r="N583" s="8">
        <f t="shared" si="39"/>
        <v>157.27535461196649</v>
      </c>
      <c r="O583" s="2" t="str">
        <f>IFERROR(_xlfn.XLOOKUP(Data[[#This Row],[STATEFP10]],StateMap[Code],StateMap[State],,0),"UNK")</f>
        <v>VA</v>
      </c>
      <c r="P583" t="str">
        <f>IF(CalcsTable[[#This Row],[State (Label)]]="MD","Maryland",IF(CalcsTable[[#This Row],[State (Label)]]="DC","District of Columbia","Virginia"))</f>
        <v>Virginia</v>
      </c>
    </row>
    <row r="584" spans="1:16" x14ac:dyDescent="0.25">
      <c r="A584">
        <f>_xlfn.XLOOKUP(Data[[#This Row],[GEOID10]],CAFB_HungerEstimates!D:D,CAFB_HungerEstimates!D:D,,0)</f>
        <v>11001009905</v>
      </c>
      <c r="B584">
        <f>_xlfn.XLOOKUP(Data[[#This Row],[STATEFP10]],CAFB_HungerEstimates!A:A,CAFB_HungerEstimates!A:A,,0)</f>
        <v>11</v>
      </c>
      <c r="C584">
        <f>_xlfn.XLOOKUP(Data[[#This Row],[F14_FI_RATE]],CAFB_HungerEstimates!AJ:AJ,CAFB_HungerEstimates!AJ:AJ,,0)</f>
        <v>29.3</v>
      </c>
      <c r="D584">
        <f>_xlfn.XLOOKUP(Data[[#This Row],[F14_DISTRIB]],CAFB_HungerEstimates!AL:AL,CAFB_HungerEstimates!AL:AL,,0)</f>
        <v>84731.81</v>
      </c>
      <c r="E584">
        <f>_xlfn.XLOOKUP(Data[[#This Row],[F14_LB_UNME]],CAFB_HungerEstimates!AK:AK,CAFB_HungerEstimates!AK:AK,,0)</f>
        <v>69708.49325</v>
      </c>
      <c r="F584">
        <f t="shared" si="36"/>
        <v>154440.30325</v>
      </c>
      <c r="G584" s="6">
        <f t="shared" si="37"/>
        <v>0.54863794111334085</v>
      </c>
      <c r="H584">
        <f>_xlfn.XLOOKUP(Data[[#This Row],[F15_FI_RATE]],CAFB_HungerEstimates!Y:Y,CAFB_HungerEstimates!Y:Y,,0)</f>
        <v>0.29699999999999999</v>
      </c>
      <c r="I584">
        <f>_xlfn.XLOOKUP(Data[[#This Row],[F15_FI_POP]],CAFB_HungerEstimates!Z:Z,CAFB_HungerEstimates!Z:Z,,0)</f>
        <v>740.42218800000001</v>
      </c>
      <c r="J584">
        <f>_xlfn.XLOOKUP(Data[[#This Row],[F15_LB_NEED]],CAFB_HungerEstimates!AA:AA,CAFB_HungerEstimates!AA:AA,,0)</f>
        <v>155488.65948</v>
      </c>
      <c r="K584">
        <f>_xlfn.XLOOKUP(Data[[#This Row],[F15_DISTRIB]],CAFB_HungerEstimates!AC:AC,CAFB_HungerEstimates!AC:AC,,0)</f>
        <v>91803.109666999997</v>
      </c>
      <c r="L584">
        <f>_xlfn.XLOOKUP(Data[[#This Row],[F15_LB_UNME]],CAFB_HungerEstimates!AB:AB,CAFB_HungerEstimates!AB:AB,,0)</f>
        <v>63685.549812999998</v>
      </c>
      <c r="M584" s="6">
        <f t="shared" si="38"/>
        <v>0.59041675434090635</v>
      </c>
      <c r="N584" s="8">
        <f t="shared" si="39"/>
        <v>86.012481588409656</v>
      </c>
      <c r="O584" s="2" t="str">
        <f>IFERROR(_xlfn.XLOOKUP(Data[[#This Row],[STATEFP10]],StateMap[Code],StateMap[State],,0),"UNK")</f>
        <v>DC</v>
      </c>
      <c r="P584" t="str">
        <f>IF(CalcsTable[[#This Row],[State (Label)]]="MD","Maryland",IF(CalcsTable[[#This Row],[State (Label)]]="DC","District of Columbia","Virginia"))</f>
        <v>District of Columbia</v>
      </c>
    </row>
    <row r="585" spans="1:16" x14ac:dyDescent="0.25">
      <c r="A585">
        <f>_xlfn.XLOOKUP(Data[[#This Row],[GEOID10]],CAFB_HungerEstimates!D:D,CAFB_HungerEstimates!D:D,,0)</f>
        <v>51059471402</v>
      </c>
      <c r="B585">
        <f>_xlfn.XLOOKUP(Data[[#This Row],[STATEFP10]],CAFB_HungerEstimates!A:A,CAFB_HungerEstimates!A:A,,0)</f>
        <v>51</v>
      </c>
      <c r="C585">
        <f>_xlfn.XLOOKUP(Data[[#This Row],[F14_FI_RATE]],CAFB_HungerEstimates!AJ:AJ,CAFB_HungerEstimates!AJ:AJ,,0)</f>
        <v>6.5</v>
      </c>
      <c r="D585">
        <f>_xlfn.XLOOKUP(Data[[#This Row],[F14_DISTRIB]],CAFB_HungerEstimates!AL:AL,CAFB_HungerEstimates!AL:AL,,0)</f>
        <v>11105.88</v>
      </c>
      <c r="E585">
        <f>_xlfn.XLOOKUP(Data[[#This Row],[F14_LB_UNME]],CAFB_HungerEstimates!AK:AK,CAFB_HungerEstimates!AK:AK,,0)</f>
        <v>36791.969794999997</v>
      </c>
      <c r="F585">
        <f t="shared" si="36"/>
        <v>47897.849794999995</v>
      </c>
      <c r="G585" s="6">
        <f t="shared" si="37"/>
        <v>0.231865940695303</v>
      </c>
      <c r="H585">
        <f>_xlfn.XLOOKUP(Data[[#This Row],[F15_FI_RATE]],CAFB_HungerEstimates!Y:Y,CAFB_HungerEstimates!Y:Y,,0)</f>
        <v>3.3000000000000002E-2</v>
      </c>
      <c r="I585">
        <f>_xlfn.XLOOKUP(Data[[#This Row],[F15_FI_POP]],CAFB_HungerEstimates!Z:Z,CAFB_HungerEstimates!Z:Z,,0)</f>
        <v>131.43899999999999</v>
      </c>
      <c r="J585">
        <f>_xlfn.XLOOKUP(Data[[#This Row],[F15_LB_NEED]],CAFB_HungerEstimates!AA:AA,CAFB_HungerEstimates!AA:AA,,0)</f>
        <v>27602.19</v>
      </c>
      <c r="K585">
        <f>_xlfn.XLOOKUP(Data[[#This Row],[F15_DISTRIB]],CAFB_HungerEstimates!AC:AC,CAFB_HungerEstimates!AC:AC,,0)</f>
        <v>16225.600683000001</v>
      </c>
      <c r="L585">
        <f>_xlfn.XLOOKUP(Data[[#This Row],[F15_LB_UNME]],CAFB_HungerEstimates!AB:AB,CAFB_HungerEstimates!AB:AB,,0)</f>
        <v>11376.589317</v>
      </c>
      <c r="M585" s="6">
        <f t="shared" si="38"/>
        <v>0.5878374390945067</v>
      </c>
      <c r="N585" s="8">
        <f t="shared" si="39"/>
        <v>86.554137790153618</v>
      </c>
      <c r="O585" s="2" t="str">
        <f>IFERROR(_xlfn.XLOOKUP(Data[[#This Row],[STATEFP10]],StateMap[Code],StateMap[State],,0),"UNK")</f>
        <v>VA</v>
      </c>
      <c r="P585" t="str">
        <f>IF(CalcsTable[[#This Row],[State (Label)]]="MD","Maryland",IF(CalcsTable[[#This Row],[State (Label)]]="DC","District of Columbia","Virginia"))</f>
        <v>Virginia</v>
      </c>
    </row>
    <row r="586" spans="1:16" x14ac:dyDescent="0.25">
      <c r="A586">
        <f>_xlfn.XLOOKUP(Data[[#This Row],[GEOID10]],CAFB_HungerEstimates!D:D,CAFB_HungerEstimates!D:D,,0)</f>
        <v>51059491000</v>
      </c>
      <c r="B586">
        <f>_xlfn.XLOOKUP(Data[[#This Row],[STATEFP10]],CAFB_HungerEstimates!A:A,CAFB_HungerEstimates!A:A,,0)</f>
        <v>51</v>
      </c>
      <c r="C586">
        <f>_xlfn.XLOOKUP(Data[[#This Row],[F14_FI_RATE]],CAFB_HungerEstimates!AJ:AJ,CAFB_HungerEstimates!AJ:AJ,,0)</f>
        <v>0.2</v>
      </c>
      <c r="D586">
        <f>_xlfn.XLOOKUP(Data[[#This Row],[F14_DISTRIB]],CAFB_HungerEstimates!AL:AL,CAFB_HungerEstimates!AL:AL,,0)</f>
        <v>130.18</v>
      </c>
      <c r="E586">
        <f>_xlfn.XLOOKUP(Data[[#This Row],[F14_LB_UNME]],CAFB_HungerEstimates!AK:AK,CAFB_HungerEstimates!AK:AK,,0)</f>
        <v>648.91753800000004</v>
      </c>
      <c r="F586">
        <f t="shared" si="36"/>
        <v>779.09753799999999</v>
      </c>
      <c r="G586" s="6">
        <f t="shared" si="37"/>
        <v>0.16709076033558201</v>
      </c>
      <c r="H586">
        <f>_xlfn.XLOOKUP(Data[[#This Row],[F15_FI_RATE]],CAFB_HungerEstimates!Y:Y,CAFB_HungerEstimates!Y:Y,,0)</f>
        <v>0</v>
      </c>
      <c r="I586">
        <f>_xlfn.XLOOKUP(Data[[#This Row],[F15_FI_POP]],CAFB_HungerEstimates!Z:Z,CAFB_HungerEstimates!Z:Z,,0)</f>
        <v>0</v>
      </c>
      <c r="J586">
        <f>_xlfn.XLOOKUP(Data[[#This Row],[F15_LB_NEED]],CAFB_HungerEstimates!AA:AA,CAFB_HungerEstimates!AA:AA,,0)</f>
        <v>0</v>
      </c>
      <c r="K586">
        <f>_xlfn.XLOOKUP(Data[[#This Row],[F15_DISTRIB]],CAFB_HungerEstimates!AC:AC,CAFB_HungerEstimates!AC:AC,,0)</f>
        <v>0</v>
      </c>
      <c r="L586">
        <f>_xlfn.XLOOKUP(Data[[#This Row],[F15_LB_UNME]],CAFB_HungerEstimates!AB:AB,CAFB_HungerEstimates!AB:AB,,0)</f>
        <v>0</v>
      </c>
      <c r="M586" s="6">
        <f t="shared" si="38"/>
        <v>0</v>
      </c>
      <c r="N586" s="8">
        <f t="shared" si="39"/>
        <v>0</v>
      </c>
      <c r="O586" s="2" t="str">
        <f>IFERROR(_xlfn.XLOOKUP(Data[[#This Row],[STATEFP10]],StateMap[Code],StateMap[State],,0),"UNK")</f>
        <v>VA</v>
      </c>
      <c r="P586" t="str">
        <f>IF(CalcsTable[[#This Row],[State (Label)]]="MD","Maryland",IF(CalcsTable[[#This Row],[State (Label)]]="DC","District of Columbia","Virginia"))</f>
        <v>Virginia</v>
      </c>
    </row>
    <row r="587" spans="1:16" x14ac:dyDescent="0.25">
      <c r="A587">
        <f>_xlfn.XLOOKUP(Data[[#This Row],[GEOID10]],CAFB_HungerEstimates!D:D,CAFB_HungerEstimates!D:D,,0)</f>
        <v>51059461602</v>
      </c>
      <c r="B587">
        <f>_xlfn.XLOOKUP(Data[[#This Row],[STATEFP10]],CAFB_HungerEstimates!A:A,CAFB_HungerEstimates!A:A,,0)</f>
        <v>51</v>
      </c>
      <c r="C587">
        <f>_xlfn.XLOOKUP(Data[[#This Row],[F14_FI_RATE]],CAFB_HungerEstimates!AJ:AJ,CAFB_HungerEstimates!AJ:AJ,,0)</f>
        <v>9.9</v>
      </c>
      <c r="D587">
        <f>_xlfn.XLOOKUP(Data[[#This Row],[F14_DISTRIB]],CAFB_HungerEstimates!AL:AL,CAFB_HungerEstimates!AL:AL,,0)</f>
        <v>19717.13</v>
      </c>
      <c r="E587">
        <f>_xlfn.XLOOKUP(Data[[#This Row],[F14_LB_UNME]],CAFB_HungerEstimates!AK:AK,CAFB_HungerEstimates!AK:AK,,0)</f>
        <v>61717.303817</v>
      </c>
      <c r="F587">
        <f t="shared" si="36"/>
        <v>81434.433816999997</v>
      </c>
      <c r="G587" s="6">
        <f t="shared" si="37"/>
        <v>0.24212276153731807</v>
      </c>
      <c r="H587">
        <f>_xlfn.XLOOKUP(Data[[#This Row],[F15_FI_RATE]],CAFB_HungerEstimates!Y:Y,CAFB_HungerEstimates!Y:Y,,0)</f>
        <v>0.109</v>
      </c>
      <c r="I587">
        <f>_xlfn.XLOOKUP(Data[[#This Row],[F15_FI_POP]],CAFB_HungerEstimates!Z:Z,CAFB_HungerEstimates!Z:Z,,0)</f>
        <v>457.77776399999999</v>
      </c>
      <c r="J587">
        <f>_xlfn.XLOOKUP(Data[[#This Row],[F15_LB_NEED]],CAFB_HungerEstimates!AA:AA,CAFB_HungerEstimates!AA:AA,,0)</f>
        <v>96133.330440000005</v>
      </c>
      <c r="K587">
        <f>_xlfn.XLOOKUP(Data[[#This Row],[F15_DISTRIB]],CAFB_HungerEstimates!AC:AC,CAFB_HungerEstimates!AC:AC,,0)</f>
        <v>42464.202060000003</v>
      </c>
      <c r="L587">
        <f>_xlfn.XLOOKUP(Data[[#This Row],[F15_LB_UNME]],CAFB_HungerEstimates!AB:AB,CAFB_HungerEstimates!AB:AB,,0)</f>
        <v>53669.128380000002</v>
      </c>
      <c r="M587" s="6">
        <f t="shared" si="38"/>
        <v>0.44172194873143728</v>
      </c>
      <c r="N587" s="8">
        <f t="shared" si="39"/>
        <v>117.23839076639817</v>
      </c>
      <c r="O587" s="2" t="str">
        <f>IFERROR(_xlfn.XLOOKUP(Data[[#This Row],[STATEFP10]],StateMap[Code],StateMap[State],,0),"UNK")</f>
        <v>VA</v>
      </c>
      <c r="P587" t="str">
        <f>IF(CalcsTable[[#This Row],[State (Label)]]="MD","Maryland",IF(CalcsTable[[#This Row],[State (Label)]]="DC","District of Columbia","Virginia"))</f>
        <v>Virginia</v>
      </c>
    </row>
    <row r="588" spans="1:16" x14ac:dyDescent="0.25">
      <c r="A588">
        <f>_xlfn.XLOOKUP(Data[[#This Row],[GEOID10]],CAFB_HungerEstimates!D:D,CAFB_HungerEstimates!D:D,,0)</f>
        <v>11001006500</v>
      </c>
      <c r="B588">
        <f>_xlfn.XLOOKUP(Data[[#This Row],[STATEFP10]],CAFB_HungerEstimates!A:A,CAFB_HungerEstimates!A:A,,0)</f>
        <v>11</v>
      </c>
      <c r="C588">
        <f>_xlfn.XLOOKUP(Data[[#This Row],[F14_FI_RATE]],CAFB_HungerEstimates!AJ:AJ,CAFB_HungerEstimates!AJ:AJ,,0)</f>
        <v>0.9</v>
      </c>
      <c r="D588">
        <f>_xlfn.XLOOKUP(Data[[#This Row],[F14_DISTRIB]],CAFB_HungerEstimates!AL:AL,CAFB_HungerEstimates!AL:AL,,0)</f>
        <v>2641.27</v>
      </c>
      <c r="E588">
        <f>_xlfn.XLOOKUP(Data[[#This Row],[F14_LB_UNME]],CAFB_HungerEstimates!AK:AK,CAFB_HungerEstimates!AK:AK,,0)</f>
        <v>2255.7196130000002</v>
      </c>
      <c r="F588">
        <f t="shared" si="36"/>
        <v>4896.9896129999997</v>
      </c>
      <c r="G588" s="6">
        <f t="shared" si="37"/>
        <v>0.53936606134271581</v>
      </c>
      <c r="H588">
        <f>_xlfn.XLOOKUP(Data[[#This Row],[F15_FI_RATE]],CAFB_HungerEstimates!Y:Y,CAFB_HungerEstimates!Y:Y,,0)</f>
        <v>3.5000000000000003E-2</v>
      </c>
      <c r="I588">
        <f>_xlfn.XLOOKUP(Data[[#This Row],[F15_FI_POP]],CAFB_HungerEstimates!Z:Z,CAFB_HungerEstimates!Z:Z,,0)</f>
        <v>86.571484999999996</v>
      </c>
      <c r="J588">
        <f>_xlfn.XLOOKUP(Data[[#This Row],[F15_LB_NEED]],CAFB_HungerEstimates!AA:AA,CAFB_HungerEstimates!AA:AA,,0)</f>
        <v>18180.011849999999</v>
      </c>
      <c r="K588">
        <f>_xlfn.XLOOKUP(Data[[#This Row],[F15_DISTRIB]],CAFB_HungerEstimates!AC:AC,CAFB_HungerEstimates!AC:AC,,0)</f>
        <v>7598.1441949999999</v>
      </c>
      <c r="L588">
        <f>_xlfn.XLOOKUP(Data[[#This Row],[F15_LB_UNME]],CAFB_HungerEstimates!AB:AB,CAFB_HungerEstimates!AB:AB,,0)</f>
        <v>10581.867655</v>
      </c>
      <c r="M588" s="6">
        <f t="shared" si="38"/>
        <v>0.41793945227818979</v>
      </c>
      <c r="N588" s="8">
        <f t="shared" si="39"/>
        <v>122.23271502158015</v>
      </c>
      <c r="O588" s="2" t="str">
        <f>IFERROR(_xlfn.XLOOKUP(Data[[#This Row],[STATEFP10]],StateMap[Code],StateMap[State],,0),"UNK")</f>
        <v>DC</v>
      </c>
      <c r="P588" t="str">
        <f>IF(CalcsTable[[#This Row],[State (Label)]]="MD","Maryland",IF(CalcsTable[[#This Row],[State (Label)]]="DC","District of Columbia","Virginia"))</f>
        <v>District of Columbia</v>
      </c>
    </row>
    <row r="589" spans="1:16" x14ac:dyDescent="0.25">
      <c r="A589">
        <f>_xlfn.XLOOKUP(Data[[#This Row],[GEOID10]],CAFB_HungerEstimates!D:D,CAFB_HungerEstimates!D:D,,0)</f>
        <v>11001010500</v>
      </c>
      <c r="B589">
        <f>_xlfn.XLOOKUP(Data[[#This Row],[STATEFP10]],CAFB_HungerEstimates!A:A,CAFB_HungerEstimates!A:A,,0)</f>
        <v>11</v>
      </c>
      <c r="C589">
        <f>_xlfn.XLOOKUP(Data[[#This Row],[F14_FI_RATE]],CAFB_HungerEstimates!AJ:AJ,CAFB_HungerEstimates!AJ:AJ,,0)</f>
        <v>12.7</v>
      </c>
      <c r="D589">
        <f>_xlfn.XLOOKUP(Data[[#This Row],[F14_DISTRIB]],CAFB_HungerEstimates!AL:AL,CAFB_HungerEstimates!AL:AL,,0)</f>
        <v>71889.149999999994</v>
      </c>
      <c r="E589">
        <f>_xlfn.XLOOKUP(Data[[#This Row],[F14_LB_UNME]],CAFB_HungerEstimates!AK:AK,CAFB_HungerEstimates!AK:AK,,0)</f>
        <v>39538.114627000003</v>
      </c>
      <c r="F589">
        <f t="shared" si="36"/>
        <v>111427.264627</v>
      </c>
      <c r="G589" s="6">
        <f t="shared" si="37"/>
        <v>0.64516660478606502</v>
      </c>
      <c r="H589">
        <f>_xlfn.XLOOKUP(Data[[#This Row],[F15_FI_RATE]],CAFB_HungerEstimates!Y:Y,CAFB_HungerEstimates!Y:Y,,0)</f>
        <v>0.122</v>
      </c>
      <c r="I589">
        <f>_xlfn.XLOOKUP(Data[[#This Row],[F15_FI_POP]],CAFB_HungerEstimates!Z:Z,CAFB_HungerEstimates!Z:Z,,0)</f>
        <v>446.07348000000002</v>
      </c>
      <c r="J589">
        <f>_xlfn.XLOOKUP(Data[[#This Row],[F15_LB_NEED]],CAFB_HungerEstimates!AA:AA,CAFB_HungerEstimates!AA:AA,,0)</f>
        <v>93675.430800000002</v>
      </c>
      <c r="K589">
        <f>_xlfn.XLOOKUP(Data[[#This Row],[F15_DISTRIB]],CAFB_HungerEstimates!AC:AC,CAFB_HungerEstimates!AC:AC,,0)</f>
        <v>47183.740415</v>
      </c>
      <c r="L589">
        <f>_xlfn.XLOOKUP(Data[[#This Row],[F15_LB_UNME]],CAFB_HungerEstimates!AB:AB,CAFB_HungerEstimates!AB:AB,,0)</f>
        <v>46491.690385000002</v>
      </c>
      <c r="M589" s="6">
        <f t="shared" si="38"/>
        <v>0.50369387161654766</v>
      </c>
      <c r="N589" s="8">
        <f t="shared" si="39"/>
        <v>104.22428696052498</v>
      </c>
      <c r="O589" s="2" t="str">
        <f>IFERROR(_xlfn.XLOOKUP(Data[[#This Row],[STATEFP10]],StateMap[Code],StateMap[State],,0),"UNK")</f>
        <v>DC</v>
      </c>
      <c r="P589" t="str">
        <f>IF(CalcsTable[[#This Row],[State (Label)]]="MD","Maryland",IF(CalcsTable[[#This Row],[State (Label)]]="DC","District of Columbia","Virginia"))</f>
        <v>District of Columbia</v>
      </c>
    </row>
    <row r="590" spans="1:16" x14ac:dyDescent="0.25">
      <c r="A590">
        <f>_xlfn.XLOOKUP(Data[[#This Row],[GEOID10]],CAFB_HungerEstimates!D:D,CAFB_HungerEstimates!D:D,,0)</f>
        <v>11001010200</v>
      </c>
      <c r="B590">
        <f>_xlfn.XLOOKUP(Data[[#This Row],[STATEFP10]],CAFB_HungerEstimates!A:A,CAFB_HungerEstimates!A:A,,0)</f>
        <v>11</v>
      </c>
      <c r="C590">
        <f>_xlfn.XLOOKUP(Data[[#This Row],[F14_FI_RATE]],CAFB_HungerEstimates!AJ:AJ,CAFB_HungerEstimates!AJ:AJ,,0)</f>
        <v>8.9</v>
      </c>
      <c r="D590">
        <f>_xlfn.XLOOKUP(Data[[#This Row],[F14_DISTRIB]],CAFB_HungerEstimates!AL:AL,CAFB_HungerEstimates!AL:AL,,0)</f>
        <v>31536.09</v>
      </c>
      <c r="E590">
        <f>_xlfn.XLOOKUP(Data[[#This Row],[F14_LB_UNME]],CAFB_HungerEstimates!AK:AK,CAFB_HungerEstimates!AK:AK,,0)</f>
        <v>13992.749709</v>
      </c>
      <c r="F590">
        <f t="shared" si="36"/>
        <v>45528.839709</v>
      </c>
      <c r="G590" s="6">
        <f t="shared" si="37"/>
        <v>0.69266184250608176</v>
      </c>
      <c r="H590">
        <f>_xlfn.XLOOKUP(Data[[#This Row],[F15_FI_RATE]],CAFB_HungerEstimates!Y:Y,CAFB_HungerEstimates!Y:Y,,0)</f>
        <v>0.1</v>
      </c>
      <c r="I590">
        <f>_xlfn.XLOOKUP(Data[[#This Row],[F15_FI_POP]],CAFB_HungerEstimates!Z:Z,CAFB_HungerEstimates!Z:Z,,0)</f>
        <v>257.60000000000002</v>
      </c>
      <c r="J590">
        <f>_xlfn.XLOOKUP(Data[[#This Row],[F15_LB_NEED]],CAFB_HungerEstimates!AA:AA,CAFB_HungerEstimates!AA:AA,,0)</f>
        <v>54096</v>
      </c>
      <c r="K590">
        <f>_xlfn.XLOOKUP(Data[[#This Row],[F15_DISTRIB]],CAFB_HungerEstimates!AC:AC,CAFB_HungerEstimates!AC:AC,,0)</f>
        <v>22417.377435999999</v>
      </c>
      <c r="L590">
        <f>_xlfn.XLOOKUP(Data[[#This Row],[F15_LB_UNME]],CAFB_HungerEstimates!AB:AB,CAFB_HungerEstimates!AB:AB,,0)</f>
        <v>31678.622564000001</v>
      </c>
      <c r="M590" s="6">
        <f t="shared" si="38"/>
        <v>0.4143999082372079</v>
      </c>
      <c r="N590" s="8">
        <f t="shared" si="39"/>
        <v>122.97601927018633</v>
      </c>
      <c r="O590" s="2" t="str">
        <f>IFERROR(_xlfn.XLOOKUP(Data[[#This Row],[STATEFP10]],StateMap[Code],StateMap[State],,0),"UNK")</f>
        <v>DC</v>
      </c>
      <c r="P590" t="str">
        <f>IF(CalcsTable[[#This Row],[State (Label)]]="MD","Maryland",IF(CalcsTable[[#This Row],[State (Label)]]="DC","District of Columbia","Virginia"))</f>
        <v>District of Columbia</v>
      </c>
    </row>
    <row r="591" spans="1:16" x14ac:dyDescent="0.25">
      <c r="A591">
        <f>_xlfn.XLOOKUP(Data[[#This Row],[GEOID10]],CAFB_HungerEstimates!D:D,CAFB_HungerEstimates!D:D,,0)</f>
        <v>51013101900</v>
      </c>
      <c r="B591">
        <f>_xlfn.XLOOKUP(Data[[#This Row],[STATEFP10]],CAFB_HungerEstimates!A:A,CAFB_HungerEstimates!A:A,,0)</f>
        <v>51</v>
      </c>
      <c r="C591">
        <f>_xlfn.XLOOKUP(Data[[#This Row],[F14_FI_RATE]],CAFB_HungerEstimates!AJ:AJ,CAFB_HungerEstimates!AJ:AJ,,0)</f>
        <v>4.9000000000000004</v>
      </c>
      <c r="D591">
        <f>_xlfn.XLOOKUP(Data[[#This Row],[F14_DISTRIB]],CAFB_HungerEstimates!AL:AL,CAFB_HungerEstimates!AL:AL,,0)</f>
        <v>13482.61</v>
      </c>
      <c r="E591">
        <f>_xlfn.XLOOKUP(Data[[#This Row],[F14_LB_UNME]],CAFB_HungerEstimates!AK:AK,CAFB_HungerEstimates!AK:AK,,0)</f>
        <v>16296.646941000001</v>
      </c>
      <c r="F591">
        <f t="shared" si="36"/>
        <v>29779.256941</v>
      </c>
      <c r="G591" s="6">
        <f t="shared" si="37"/>
        <v>0.45275172670400582</v>
      </c>
      <c r="H591">
        <f>_xlfn.XLOOKUP(Data[[#This Row],[F15_FI_RATE]],CAFB_HungerEstimates!Y:Y,CAFB_HungerEstimates!Y:Y,,0)</f>
        <v>0.04</v>
      </c>
      <c r="I591">
        <f>_xlfn.XLOOKUP(Data[[#This Row],[F15_FI_POP]],CAFB_HungerEstimates!Z:Z,CAFB_HungerEstimates!Z:Z,,0)</f>
        <v>121.83804000000001</v>
      </c>
      <c r="J591">
        <f>_xlfn.XLOOKUP(Data[[#This Row],[F15_LB_NEED]],CAFB_HungerEstimates!AA:AA,CAFB_HungerEstimates!AA:AA,,0)</f>
        <v>25585.988399999998</v>
      </c>
      <c r="K591">
        <f>_xlfn.XLOOKUP(Data[[#This Row],[F15_DISTRIB]],CAFB_HungerEstimates!AC:AC,CAFB_HungerEstimates!AC:AC,,0)</f>
        <v>10144.40596</v>
      </c>
      <c r="L591">
        <f>_xlfn.XLOOKUP(Data[[#This Row],[F15_LB_UNME]],CAFB_HungerEstimates!AB:AB,CAFB_HungerEstimates!AB:AB,,0)</f>
        <v>15441.58244</v>
      </c>
      <c r="M591" s="6">
        <f t="shared" si="38"/>
        <v>0.396482864035067</v>
      </c>
      <c r="N591" s="8">
        <f t="shared" si="39"/>
        <v>126.73859855263593</v>
      </c>
      <c r="O591" s="2" t="str">
        <f>IFERROR(_xlfn.XLOOKUP(Data[[#This Row],[STATEFP10]],StateMap[Code],StateMap[State],,0),"UNK")</f>
        <v>VA</v>
      </c>
      <c r="P591" t="str">
        <f>IF(CalcsTable[[#This Row],[State (Label)]]="MD","Maryland",IF(CalcsTable[[#This Row],[State (Label)]]="DC","District of Columbia","Virginia"))</f>
        <v>Virginia</v>
      </c>
    </row>
    <row r="592" spans="1:16" x14ac:dyDescent="0.25">
      <c r="A592">
        <f>_xlfn.XLOOKUP(Data[[#This Row],[GEOID10]],CAFB_HungerEstimates!D:D,CAFB_HungerEstimates!D:D,,0)</f>
        <v>11001006900</v>
      </c>
      <c r="B592">
        <f>_xlfn.XLOOKUP(Data[[#This Row],[STATEFP10]],CAFB_HungerEstimates!A:A,CAFB_HungerEstimates!A:A,,0)</f>
        <v>11</v>
      </c>
      <c r="C592">
        <f>_xlfn.XLOOKUP(Data[[#This Row],[F14_FI_RATE]],CAFB_HungerEstimates!AJ:AJ,CAFB_HungerEstimates!AJ:AJ,,0)</f>
        <v>5.7</v>
      </c>
      <c r="D592">
        <f>_xlfn.XLOOKUP(Data[[#This Row],[F14_DISTRIB]],CAFB_HungerEstimates!AL:AL,CAFB_HungerEstimates!AL:AL,,0)</f>
        <v>19018.48</v>
      </c>
      <c r="E592">
        <f>_xlfn.XLOOKUP(Data[[#This Row],[F14_LB_UNME]],CAFB_HungerEstimates!AK:AK,CAFB_HungerEstimates!AK:AK,,0)</f>
        <v>9302.5369279999995</v>
      </c>
      <c r="F592">
        <f t="shared" si="36"/>
        <v>28321.016927999997</v>
      </c>
      <c r="G592" s="6">
        <f t="shared" si="37"/>
        <v>0.67153238347162225</v>
      </c>
      <c r="H592">
        <f>_xlfn.XLOOKUP(Data[[#This Row],[F15_FI_RATE]],CAFB_HungerEstimates!Y:Y,CAFB_HungerEstimates!Y:Y,,0)</f>
        <v>5.2999999999999999E-2</v>
      </c>
      <c r="I592">
        <f>_xlfn.XLOOKUP(Data[[#This Row],[F15_FI_POP]],CAFB_HungerEstimates!Z:Z,CAFB_HungerEstimates!Z:Z,,0)</f>
        <v>126.56399999999999</v>
      </c>
      <c r="J592">
        <f>_xlfn.XLOOKUP(Data[[#This Row],[F15_LB_NEED]],CAFB_HungerEstimates!AA:AA,CAFB_HungerEstimates!AA:AA,,0)</f>
        <v>26578.44</v>
      </c>
      <c r="K592">
        <f>_xlfn.XLOOKUP(Data[[#This Row],[F15_DISTRIB]],CAFB_HungerEstimates!AC:AC,CAFB_HungerEstimates!AC:AC,,0)</f>
        <v>15403.440628</v>
      </c>
      <c r="L592">
        <f>_xlfn.XLOOKUP(Data[[#This Row],[F15_LB_UNME]],CAFB_HungerEstimates!AB:AB,CAFB_HungerEstimates!AB:AB,,0)</f>
        <v>11174.999372</v>
      </c>
      <c r="M592" s="6">
        <f t="shared" si="38"/>
        <v>0.57954645298971652</v>
      </c>
      <c r="N592" s="8">
        <f t="shared" si="39"/>
        <v>88.295244872159543</v>
      </c>
      <c r="O592" s="2" t="str">
        <f>IFERROR(_xlfn.XLOOKUP(Data[[#This Row],[STATEFP10]],StateMap[Code],StateMap[State],,0),"UNK")</f>
        <v>DC</v>
      </c>
      <c r="P592" t="str">
        <f>IF(CalcsTable[[#This Row],[State (Label)]]="MD","Maryland",IF(CalcsTable[[#This Row],[State (Label)]]="DC","District of Columbia","Virginia"))</f>
        <v>District of Columbia</v>
      </c>
    </row>
    <row r="593" spans="1:16" x14ac:dyDescent="0.25">
      <c r="A593">
        <f>_xlfn.XLOOKUP(Data[[#This Row],[GEOID10]],CAFB_HungerEstimates!D:D,CAFB_HungerEstimates!D:D,,0)</f>
        <v>11001006802</v>
      </c>
      <c r="B593">
        <f>_xlfn.XLOOKUP(Data[[#This Row],[STATEFP10]],CAFB_HungerEstimates!A:A,CAFB_HungerEstimates!A:A,,0)</f>
        <v>11</v>
      </c>
      <c r="C593">
        <f>_xlfn.XLOOKUP(Data[[#This Row],[F14_FI_RATE]],CAFB_HungerEstimates!AJ:AJ,CAFB_HungerEstimates!AJ:AJ,,0)</f>
        <v>7.1</v>
      </c>
      <c r="D593">
        <f>_xlfn.XLOOKUP(Data[[#This Row],[F14_DISTRIB]],CAFB_HungerEstimates!AL:AL,CAFB_HungerEstimates!AL:AL,,0)</f>
        <v>20043.87</v>
      </c>
      <c r="E593">
        <f>_xlfn.XLOOKUP(Data[[#This Row],[F14_LB_UNME]],CAFB_HungerEstimates!AK:AK,CAFB_HungerEstimates!AK:AK,,0)</f>
        <v>16515.450098000001</v>
      </c>
      <c r="F593">
        <f t="shared" si="36"/>
        <v>36559.320097999997</v>
      </c>
      <c r="G593" s="6">
        <f t="shared" si="37"/>
        <v>0.5482560930091398</v>
      </c>
      <c r="H593">
        <f>_xlfn.XLOOKUP(Data[[#This Row],[F15_FI_RATE]],CAFB_HungerEstimates!Y:Y,CAFB_HungerEstimates!Y:Y,,0)</f>
        <v>8.2000000000000003E-2</v>
      </c>
      <c r="I593">
        <f>_xlfn.XLOOKUP(Data[[#This Row],[F15_FI_POP]],CAFB_HungerEstimates!Z:Z,CAFB_HungerEstimates!Z:Z,,0)</f>
        <v>184.99199999999999</v>
      </c>
      <c r="J593">
        <f>_xlfn.XLOOKUP(Data[[#This Row],[F15_LB_NEED]],CAFB_HungerEstimates!AA:AA,CAFB_HungerEstimates!AA:AA,,0)</f>
        <v>38848.32</v>
      </c>
      <c r="K593">
        <f>_xlfn.XLOOKUP(Data[[#This Row],[F15_DISTRIB]],CAFB_HungerEstimates!AC:AC,CAFB_HungerEstimates!AC:AC,,0)</f>
        <v>24464.564870999999</v>
      </c>
      <c r="L593">
        <f>_xlfn.XLOOKUP(Data[[#This Row],[F15_LB_UNME]],CAFB_HungerEstimates!AB:AB,CAFB_HungerEstimates!AB:AB,,0)</f>
        <v>14383.755128999999</v>
      </c>
      <c r="M593" s="6">
        <f t="shared" si="38"/>
        <v>0.62974576174722607</v>
      </c>
      <c r="N593" s="8">
        <f t="shared" si="39"/>
        <v>77.753390033082511</v>
      </c>
      <c r="O593" s="2" t="str">
        <f>IFERROR(_xlfn.XLOOKUP(Data[[#This Row],[STATEFP10]],StateMap[Code],StateMap[State],,0),"UNK")</f>
        <v>DC</v>
      </c>
      <c r="P593" t="str">
        <f>IF(CalcsTable[[#This Row],[State (Label)]]="MD","Maryland",IF(CalcsTable[[#This Row],[State (Label)]]="DC","District of Columbia","Virginia"))</f>
        <v>District of Columbia</v>
      </c>
    </row>
    <row r="594" spans="1:16" x14ac:dyDescent="0.25">
      <c r="A594">
        <f>_xlfn.XLOOKUP(Data[[#This Row],[GEOID10]],CAFB_HungerEstimates!D:D,CAFB_HungerEstimates!D:D,,0)</f>
        <v>24033802803</v>
      </c>
      <c r="B594">
        <f>_xlfn.XLOOKUP(Data[[#This Row],[STATEFP10]],CAFB_HungerEstimates!A:A,CAFB_HungerEstimates!A:A,,0)</f>
        <v>24</v>
      </c>
      <c r="C594">
        <f>_xlfn.XLOOKUP(Data[[#This Row],[F14_FI_RATE]],CAFB_HungerEstimates!AJ:AJ,CAFB_HungerEstimates!AJ:AJ,,0)</f>
        <v>23.2</v>
      </c>
      <c r="D594">
        <f>_xlfn.XLOOKUP(Data[[#This Row],[F14_DISTRIB]],CAFB_HungerEstimates!AL:AL,CAFB_HungerEstimates!AL:AL,,0)</f>
        <v>114065.37</v>
      </c>
      <c r="E594">
        <f>_xlfn.XLOOKUP(Data[[#This Row],[F14_LB_UNME]],CAFB_HungerEstimates!AK:AK,CAFB_HungerEstimates!AK:AK,,0)</f>
        <v>98402.547649999993</v>
      </c>
      <c r="F594">
        <f t="shared" si="36"/>
        <v>212467.91764999999</v>
      </c>
      <c r="G594" s="6">
        <f t="shared" si="37"/>
        <v>0.5368592645027036</v>
      </c>
      <c r="H594">
        <f>_xlfn.XLOOKUP(Data[[#This Row],[F15_FI_RATE]],CAFB_HungerEstimates!Y:Y,CAFB_HungerEstimates!Y:Y,,0)</f>
        <v>0.23400000000000001</v>
      </c>
      <c r="I594">
        <f>_xlfn.XLOOKUP(Data[[#This Row],[F15_FI_POP]],CAFB_HungerEstimates!Z:Z,CAFB_HungerEstimates!Z:Z,,0)</f>
        <v>1098.396</v>
      </c>
      <c r="J594">
        <f>_xlfn.XLOOKUP(Data[[#This Row],[F15_LB_NEED]],CAFB_HungerEstimates!AA:AA,CAFB_HungerEstimates!AA:AA,,0)</f>
        <v>230663.16</v>
      </c>
      <c r="K594">
        <f>_xlfn.XLOOKUP(Data[[#This Row],[F15_DISTRIB]],CAFB_HungerEstimates!AC:AC,CAFB_HungerEstimates!AC:AC,,0)</f>
        <v>113093.395471</v>
      </c>
      <c r="L594">
        <f>_xlfn.XLOOKUP(Data[[#This Row],[F15_LB_UNME]],CAFB_HungerEstimates!AB:AB,CAFB_HungerEstimates!AB:AB,,0)</f>
        <v>117569.76452899999</v>
      </c>
      <c r="M594" s="6">
        <f t="shared" si="38"/>
        <v>0.49029674036807608</v>
      </c>
      <c r="N594" s="8">
        <f t="shared" si="39"/>
        <v>107.03768452270401</v>
      </c>
      <c r="O594" s="2" t="str">
        <f>IFERROR(_xlfn.XLOOKUP(Data[[#This Row],[STATEFP10]],StateMap[Code],StateMap[State],,0),"UNK")</f>
        <v>MD</v>
      </c>
      <c r="P594" t="str">
        <f>IF(CalcsTable[[#This Row],[State (Label)]]="MD","Maryland",IF(CalcsTable[[#This Row],[State (Label)]]="DC","District of Columbia","Virginia"))</f>
        <v>Maryland</v>
      </c>
    </row>
    <row r="595" spans="1:16" x14ac:dyDescent="0.25">
      <c r="A595">
        <f>_xlfn.XLOOKUP(Data[[#This Row],[GEOID10]],CAFB_HungerEstimates!D:D,CAFB_HungerEstimates!D:D,,0)</f>
        <v>51610500300</v>
      </c>
      <c r="B595">
        <f>_xlfn.XLOOKUP(Data[[#This Row],[STATEFP10]],CAFB_HungerEstimates!A:A,CAFB_HungerEstimates!A:A,,0)</f>
        <v>51</v>
      </c>
      <c r="C595">
        <f>_xlfn.XLOOKUP(Data[[#This Row],[F14_FI_RATE]],CAFB_HungerEstimates!AJ:AJ,CAFB_HungerEstimates!AJ:AJ,,0)</f>
        <v>9.6</v>
      </c>
      <c r="D595">
        <f>_xlfn.XLOOKUP(Data[[#This Row],[F14_DISTRIB]],CAFB_HungerEstimates!AL:AL,CAFB_HungerEstimates!AL:AL,,0)</f>
        <v>20421.509999999998</v>
      </c>
      <c r="E595">
        <f>_xlfn.XLOOKUP(Data[[#This Row],[F14_LB_UNME]],CAFB_HungerEstimates!AK:AK,CAFB_HungerEstimates!AK:AK,,0)</f>
        <v>52598.012332999999</v>
      </c>
      <c r="F595">
        <f t="shared" si="36"/>
        <v>73019.522333000001</v>
      </c>
      <c r="G595" s="6">
        <f t="shared" si="37"/>
        <v>0.27967191988560608</v>
      </c>
      <c r="H595">
        <f>_xlfn.XLOOKUP(Data[[#This Row],[F15_FI_RATE]],CAFB_HungerEstimates!Y:Y,CAFB_HungerEstimates!Y:Y,,0)</f>
        <v>9.6000000000000002E-2</v>
      </c>
      <c r="I595">
        <f>_xlfn.XLOOKUP(Data[[#This Row],[F15_FI_POP]],CAFB_HungerEstimates!Z:Z,CAFB_HungerEstimates!Z:Z,,0)</f>
        <v>375.92755199999999</v>
      </c>
      <c r="J595">
        <f>_xlfn.XLOOKUP(Data[[#This Row],[F15_LB_NEED]],CAFB_HungerEstimates!AA:AA,CAFB_HungerEstimates!AA:AA,,0)</f>
        <v>78944.785919999995</v>
      </c>
      <c r="K595">
        <f>_xlfn.XLOOKUP(Data[[#This Row],[F15_DISTRIB]],CAFB_HungerEstimates!AC:AC,CAFB_HungerEstimates!AC:AC,,0)</f>
        <v>41213.624016000002</v>
      </c>
      <c r="L595">
        <f>_xlfn.XLOOKUP(Data[[#This Row],[F15_LB_UNME]],CAFB_HungerEstimates!AB:AB,CAFB_HungerEstimates!AB:AB,,0)</f>
        <v>37731.161904000001</v>
      </c>
      <c r="M595" s="6">
        <f t="shared" si="38"/>
        <v>0.52205631487511428</v>
      </c>
      <c r="N595" s="8">
        <f t="shared" si="39"/>
        <v>100.36817387622602</v>
      </c>
      <c r="O595" s="2" t="str">
        <f>IFERROR(_xlfn.XLOOKUP(Data[[#This Row],[STATEFP10]],StateMap[Code],StateMap[State],,0),"UNK")</f>
        <v>VA</v>
      </c>
      <c r="P595" t="str">
        <f>IF(CalcsTable[[#This Row],[State (Label)]]="MD","Maryland",IF(CalcsTable[[#This Row],[State (Label)]]="DC","District of Columbia","Virginia"))</f>
        <v>Virginia</v>
      </c>
    </row>
    <row r="596" spans="1:16" x14ac:dyDescent="0.25">
      <c r="A596">
        <f>_xlfn.XLOOKUP(Data[[#This Row],[GEOID10]],CAFB_HungerEstimates!D:D,CAFB_HungerEstimates!D:D,,0)</f>
        <v>11001009907</v>
      </c>
      <c r="B596">
        <f>_xlfn.XLOOKUP(Data[[#This Row],[STATEFP10]],CAFB_HungerEstimates!A:A,CAFB_HungerEstimates!A:A,,0)</f>
        <v>11</v>
      </c>
      <c r="C596">
        <f>_xlfn.XLOOKUP(Data[[#This Row],[F14_FI_RATE]],CAFB_HungerEstimates!AJ:AJ,CAFB_HungerEstimates!AJ:AJ,,0)</f>
        <v>32.6</v>
      </c>
      <c r="D596">
        <f>_xlfn.XLOOKUP(Data[[#This Row],[F14_DISTRIB]],CAFB_HungerEstimates!AL:AL,CAFB_HungerEstimates!AL:AL,,0)</f>
        <v>108292.08</v>
      </c>
      <c r="E596">
        <f>_xlfn.XLOOKUP(Data[[#This Row],[F14_LB_UNME]],CAFB_HungerEstimates!AK:AK,CAFB_HungerEstimates!AK:AK,,0)</f>
        <v>75386.100670999993</v>
      </c>
      <c r="F596">
        <f t="shared" si="36"/>
        <v>183678.18067099998</v>
      </c>
      <c r="G596" s="6">
        <f t="shared" si="37"/>
        <v>0.58957509054366242</v>
      </c>
      <c r="H596">
        <f>_xlfn.XLOOKUP(Data[[#This Row],[F15_FI_RATE]],CAFB_HungerEstimates!Y:Y,CAFB_HungerEstimates!Y:Y,,0)</f>
        <v>0.34</v>
      </c>
      <c r="I596">
        <f>_xlfn.XLOOKUP(Data[[#This Row],[F15_FI_POP]],CAFB_HungerEstimates!Z:Z,CAFB_HungerEstimates!Z:Z,,0)</f>
        <v>942.82</v>
      </c>
      <c r="J596">
        <f>_xlfn.XLOOKUP(Data[[#This Row],[F15_LB_NEED]],CAFB_HungerEstimates!AA:AA,CAFB_HungerEstimates!AA:AA,,0)</f>
        <v>197992.2</v>
      </c>
      <c r="K596">
        <f>_xlfn.XLOOKUP(Data[[#This Row],[F15_DISTRIB]],CAFB_HungerEstimates!AC:AC,CAFB_HungerEstimates!AC:AC,,0)</f>
        <v>134384.45253099999</v>
      </c>
      <c r="L596">
        <f>_xlfn.XLOOKUP(Data[[#This Row],[F15_LB_UNME]],CAFB_HungerEstimates!AB:AB,CAFB_HungerEstimates!AB:AB,,0)</f>
        <v>63607.747469000002</v>
      </c>
      <c r="M596" s="6">
        <f t="shared" si="38"/>
        <v>0.67873609430573523</v>
      </c>
      <c r="N596" s="8">
        <f t="shared" si="39"/>
        <v>67.465420195795588</v>
      </c>
      <c r="O596" s="2" t="str">
        <f>IFERROR(_xlfn.XLOOKUP(Data[[#This Row],[STATEFP10]],StateMap[Code],StateMap[State],,0),"UNK")</f>
        <v>DC</v>
      </c>
      <c r="P596" t="str">
        <f>IF(CalcsTable[[#This Row],[State (Label)]]="MD","Maryland",IF(CalcsTable[[#This Row],[State (Label)]]="DC","District of Columbia","Virginia"))</f>
        <v>District of Columbia</v>
      </c>
    </row>
    <row r="597" spans="1:16" x14ac:dyDescent="0.25">
      <c r="A597">
        <f>_xlfn.XLOOKUP(Data[[#This Row],[GEOID10]],CAFB_HungerEstimates!D:D,CAFB_HungerEstimates!D:D,,0)</f>
        <v>51013101404</v>
      </c>
      <c r="B597">
        <f>_xlfn.XLOOKUP(Data[[#This Row],[STATEFP10]],CAFB_HungerEstimates!A:A,CAFB_HungerEstimates!A:A,,0)</f>
        <v>51</v>
      </c>
      <c r="C597">
        <f>_xlfn.XLOOKUP(Data[[#This Row],[F14_FI_RATE]],CAFB_HungerEstimates!AJ:AJ,CAFB_HungerEstimates!AJ:AJ,,0)</f>
        <v>9.9</v>
      </c>
      <c r="D597">
        <f>_xlfn.XLOOKUP(Data[[#This Row],[F14_DISTRIB]],CAFB_HungerEstimates!AL:AL,CAFB_HungerEstimates!AL:AL,,0)</f>
        <v>32997.660000000003</v>
      </c>
      <c r="E597">
        <f>_xlfn.XLOOKUP(Data[[#This Row],[F14_LB_UNME]],CAFB_HungerEstimates!AK:AK,CAFB_HungerEstimates!AK:AK,,0)</f>
        <v>46565.668612000001</v>
      </c>
      <c r="F597">
        <f t="shared" si="36"/>
        <v>79563.328612000012</v>
      </c>
      <c r="G597" s="6">
        <f t="shared" si="37"/>
        <v>0.41473453380661079</v>
      </c>
      <c r="H597">
        <f>_xlfn.XLOOKUP(Data[[#This Row],[F15_FI_RATE]],CAFB_HungerEstimates!Y:Y,CAFB_HungerEstimates!Y:Y,,0)</f>
        <v>0.105</v>
      </c>
      <c r="I597">
        <f>_xlfn.XLOOKUP(Data[[#This Row],[F15_FI_POP]],CAFB_HungerEstimates!Z:Z,CAFB_HungerEstimates!Z:Z,,0)</f>
        <v>412.76182499999999</v>
      </c>
      <c r="J597">
        <f>_xlfn.XLOOKUP(Data[[#This Row],[F15_LB_NEED]],CAFB_HungerEstimates!AA:AA,CAFB_HungerEstimates!AA:AA,,0)</f>
        <v>86679.983250000005</v>
      </c>
      <c r="K597">
        <f>_xlfn.XLOOKUP(Data[[#This Row],[F15_DISTRIB]],CAFB_HungerEstimates!AC:AC,CAFB_HungerEstimates!AC:AC,,0)</f>
        <v>23711.133468</v>
      </c>
      <c r="L597">
        <f>_xlfn.XLOOKUP(Data[[#This Row],[F15_LB_UNME]],CAFB_HungerEstimates!AB:AB,CAFB_HungerEstimates!AB:AB,,0)</f>
        <v>62968.849781999998</v>
      </c>
      <c r="M597" s="6">
        <f t="shared" si="38"/>
        <v>0.27354797011915666</v>
      </c>
      <c r="N597" s="8">
        <f t="shared" si="39"/>
        <v>152.55492627497711</v>
      </c>
      <c r="O597" s="2" t="str">
        <f>IFERROR(_xlfn.XLOOKUP(Data[[#This Row],[STATEFP10]],StateMap[Code],StateMap[State],,0),"UNK")</f>
        <v>VA</v>
      </c>
      <c r="P597" t="str">
        <f>IF(CalcsTable[[#This Row],[State (Label)]]="MD","Maryland",IF(CalcsTable[[#This Row],[State (Label)]]="DC","District of Columbia","Virginia"))</f>
        <v>Virginia</v>
      </c>
    </row>
    <row r="598" spans="1:16" x14ac:dyDescent="0.25">
      <c r="A598">
        <f>_xlfn.XLOOKUP(Data[[#This Row],[GEOID10]],CAFB_HungerEstimates!D:D,CAFB_HungerEstimates!D:D,,0)</f>
        <v>51013101803</v>
      </c>
      <c r="B598">
        <f>_xlfn.XLOOKUP(Data[[#This Row],[STATEFP10]],CAFB_HungerEstimates!A:A,CAFB_HungerEstimates!A:A,,0)</f>
        <v>51</v>
      </c>
      <c r="C598">
        <f>_xlfn.XLOOKUP(Data[[#This Row],[F14_FI_RATE]],CAFB_HungerEstimates!AJ:AJ,CAFB_HungerEstimates!AJ:AJ,,0)</f>
        <v>12.1</v>
      </c>
      <c r="D598">
        <f>_xlfn.XLOOKUP(Data[[#This Row],[F14_DISTRIB]],CAFB_HungerEstimates!AL:AL,CAFB_HungerEstimates!AL:AL,,0)</f>
        <v>49503.88</v>
      </c>
      <c r="E598">
        <f>_xlfn.XLOOKUP(Data[[#This Row],[F14_LB_UNME]],CAFB_HungerEstimates!AK:AK,CAFB_HungerEstimates!AK:AK,,0)</f>
        <v>57878.781843999997</v>
      </c>
      <c r="F598">
        <f t="shared" si="36"/>
        <v>107382.66184399999</v>
      </c>
      <c r="G598" s="6">
        <f t="shared" si="37"/>
        <v>0.4610044037827698</v>
      </c>
      <c r="H598">
        <f>_xlfn.XLOOKUP(Data[[#This Row],[F15_FI_RATE]],CAFB_HungerEstimates!Y:Y,CAFB_HungerEstimates!Y:Y,,0)</f>
        <v>9.6000000000000002E-2</v>
      </c>
      <c r="I598">
        <f>_xlfn.XLOOKUP(Data[[#This Row],[F15_FI_POP]],CAFB_HungerEstimates!Z:Z,CAFB_HungerEstimates!Z:Z,,0)</f>
        <v>395.04</v>
      </c>
      <c r="J598">
        <f>_xlfn.XLOOKUP(Data[[#This Row],[F15_LB_NEED]],CAFB_HungerEstimates!AA:AA,CAFB_HungerEstimates!AA:AA,,0)</f>
        <v>82958.399999999994</v>
      </c>
      <c r="K598">
        <f>_xlfn.XLOOKUP(Data[[#This Row],[F15_DISTRIB]],CAFB_HungerEstimates!AC:AC,CAFB_HungerEstimates!AC:AC,,0)</f>
        <v>33146.516487000001</v>
      </c>
      <c r="L598">
        <f>_xlfn.XLOOKUP(Data[[#This Row],[F15_LB_UNME]],CAFB_HungerEstimates!AB:AB,CAFB_HungerEstimates!AB:AB,,0)</f>
        <v>49811.883513000001</v>
      </c>
      <c r="M598" s="6">
        <f t="shared" si="38"/>
        <v>0.39955587965775624</v>
      </c>
      <c r="N598" s="8">
        <f t="shared" si="39"/>
        <v>126.0932652718712</v>
      </c>
      <c r="O598" s="2" t="str">
        <f>IFERROR(_xlfn.XLOOKUP(Data[[#This Row],[STATEFP10]],StateMap[Code],StateMap[State],,0),"UNK")</f>
        <v>VA</v>
      </c>
      <c r="P598" t="str">
        <f>IF(CalcsTable[[#This Row],[State (Label)]]="MD","Maryland",IF(CalcsTable[[#This Row],[State (Label)]]="DC","District of Columbia","Virginia"))</f>
        <v>Virginia</v>
      </c>
    </row>
    <row r="599" spans="1:16" x14ac:dyDescent="0.25">
      <c r="A599">
        <f>_xlfn.XLOOKUP(Data[[#This Row],[GEOID10]],CAFB_HungerEstimates!D:D,CAFB_HungerEstimates!D:D,,0)</f>
        <v>51013101401</v>
      </c>
      <c r="B599">
        <f>_xlfn.XLOOKUP(Data[[#This Row],[STATEFP10]],CAFB_HungerEstimates!A:A,CAFB_HungerEstimates!A:A,,0)</f>
        <v>51</v>
      </c>
      <c r="C599">
        <f>_xlfn.XLOOKUP(Data[[#This Row],[F14_FI_RATE]],CAFB_HungerEstimates!AJ:AJ,CAFB_HungerEstimates!AJ:AJ,,0)</f>
        <v>0</v>
      </c>
      <c r="D599">
        <f>_xlfn.XLOOKUP(Data[[#This Row],[F14_DISTRIB]],CAFB_HungerEstimates!AL:AL,CAFB_HungerEstimates!AL:AL,,0)</f>
        <v>0</v>
      </c>
      <c r="E599">
        <f>_xlfn.XLOOKUP(Data[[#This Row],[F14_LB_UNME]],CAFB_HungerEstimates!AK:AK,CAFB_HungerEstimates!AK:AK,,0)</f>
        <v>0</v>
      </c>
      <c r="F599">
        <f t="shared" si="36"/>
        <v>0</v>
      </c>
      <c r="G599" s="6">
        <f t="shared" si="37"/>
        <v>0</v>
      </c>
      <c r="H599">
        <f>_xlfn.XLOOKUP(Data[[#This Row],[F15_FI_RATE]],CAFB_HungerEstimates!Y:Y,CAFB_HungerEstimates!Y:Y,,0)</f>
        <v>8.6999999999999994E-2</v>
      </c>
      <c r="I599">
        <f>_xlfn.XLOOKUP(Data[[#This Row],[F15_FI_POP]],CAFB_HungerEstimates!Z:Z,CAFB_HungerEstimates!Z:Z,,0)</f>
        <v>118.20168</v>
      </c>
      <c r="J599">
        <f>_xlfn.XLOOKUP(Data[[#This Row],[F15_LB_NEED]],CAFB_HungerEstimates!AA:AA,CAFB_HungerEstimates!AA:AA,,0)</f>
        <v>24822.352800000001</v>
      </c>
      <c r="K599">
        <f>_xlfn.XLOOKUP(Data[[#This Row],[F15_DISTRIB]],CAFB_HungerEstimates!AC:AC,CAFB_HungerEstimates!AC:AC,,0)</f>
        <v>5988.0882849999998</v>
      </c>
      <c r="L599">
        <f>_xlfn.XLOOKUP(Data[[#This Row],[F15_LB_UNME]],CAFB_HungerEstimates!AB:AB,CAFB_HungerEstimates!AB:AB,,0)</f>
        <v>18834.264514999999</v>
      </c>
      <c r="M599" s="6">
        <f t="shared" si="38"/>
        <v>0.24123773976010845</v>
      </c>
      <c r="N599" s="8">
        <f t="shared" si="39"/>
        <v>159.3400746503772</v>
      </c>
      <c r="O599" s="2" t="str">
        <f>IFERROR(_xlfn.XLOOKUP(Data[[#This Row],[STATEFP10]],StateMap[Code],StateMap[State],,0),"UNK")</f>
        <v>VA</v>
      </c>
      <c r="P599" t="str">
        <f>IF(CalcsTable[[#This Row],[State (Label)]]="MD","Maryland",IF(CalcsTable[[#This Row],[State (Label)]]="DC","District of Columbia","Virginia"))</f>
        <v>Virginia</v>
      </c>
    </row>
    <row r="600" spans="1:16" x14ac:dyDescent="0.25">
      <c r="A600">
        <f>_xlfn.XLOOKUP(Data[[#This Row],[GEOID10]],CAFB_HungerEstimates!D:D,CAFB_HungerEstimates!D:D,,0)</f>
        <v>51059491803</v>
      </c>
      <c r="B600">
        <f>_xlfn.XLOOKUP(Data[[#This Row],[STATEFP10]],CAFB_HungerEstimates!A:A,CAFB_HungerEstimates!A:A,,0)</f>
        <v>51</v>
      </c>
      <c r="C600">
        <f>_xlfn.XLOOKUP(Data[[#This Row],[F14_FI_RATE]],CAFB_HungerEstimates!AJ:AJ,CAFB_HungerEstimates!AJ:AJ,,0)</f>
        <v>5.8</v>
      </c>
      <c r="D600">
        <f>_xlfn.XLOOKUP(Data[[#This Row],[F14_DISTRIB]],CAFB_HungerEstimates!AL:AL,CAFB_HungerEstimates!AL:AL,,0)</f>
        <v>7725.72</v>
      </c>
      <c r="E600">
        <f>_xlfn.XLOOKUP(Data[[#This Row],[F14_LB_UNME]],CAFB_HungerEstimates!AK:AK,CAFB_HungerEstimates!AK:AK,,0)</f>
        <v>73149.484838999997</v>
      </c>
      <c r="F600">
        <f t="shared" si="36"/>
        <v>80875.204838999998</v>
      </c>
      <c r="G600" s="6">
        <f t="shared" si="37"/>
        <v>9.5526435022696463E-2</v>
      </c>
      <c r="H600">
        <f>_xlfn.XLOOKUP(Data[[#This Row],[F15_FI_RATE]],CAFB_HungerEstimates!Y:Y,CAFB_HungerEstimates!Y:Y,,0)</f>
        <v>7.8E-2</v>
      </c>
      <c r="I600">
        <f>_xlfn.XLOOKUP(Data[[#This Row],[F15_FI_POP]],CAFB_HungerEstimates!Z:Z,CAFB_HungerEstimates!Z:Z,,0)</f>
        <v>503.13463200000001</v>
      </c>
      <c r="J600">
        <f>_xlfn.XLOOKUP(Data[[#This Row],[F15_LB_NEED]],CAFB_HungerEstimates!AA:AA,CAFB_HungerEstimates!AA:AA,,0)</f>
        <v>105658.27271999999</v>
      </c>
      <c r="K600">
        <f>_xlfn.XLOOKUP(Data[[#This Row],[F15_DISTRIB]],CAFB_HungerEstimates!AC:AC,CAFB_HungerEstimates!AC:AC,,0)</f>
        <v>22253.067427999998</v>
      </c>
      <c r="L600">
        <f>_xlfn.XLOOKUP(Data[[#This Row],[F15_LB_UNME]],CAFB_HungerEstimates!AB:AB,CAFB_HungerEstimates!AB:AB,,0)</f>
        <v>83405.205291999999</v>
      </c>
      <c r="M600" s="6">
        <f t="shared" si="38"/>
        <v>0.21061358334876251</v>
      </c>
      <c r="N600" s="8">
        <f t="shared" si="39"/>
        <v>165.77114749675988</v>
      </c>
      <c r="O600" s="2" t="str">
        <f>IFERROR(_xlfn.XLOOKUP(Data[[#This Row],[STATEFP10]],StateMap[Code],StateMap[State],,0),"UNK")</f>
        <v>VA</v>
      </c>
      <c r="P600" t="str">
        <f>IF(CalcsTable[[#This Row],[State (Label)]]="MD","Maryland",IF(CalcsTable[[#This Row],[State (Label)]]="DC","District of Columbia","Virginia"))</f>
        <v>Virginia</v>
      </c>
    </row>
    <row r="601" spans="1:16" x14ac:dyDescent="0.25">
      <c r="A601">
        <f>_xlfn.XLOOKUP(Data[[#This Row],[GEOID10]],CAFB_HungerEstimates!D:D,CAFB_HungerEstimates!D:D,,0)</f>
        <v>11001007000</v>
      </c>
      <c r="B601">
        <f>_xlfn.XLOOKUP(Data[[#This Row],[STATEFP10]],CAFB_HungerEstimates!A:A,CAFB_HungerEstimates!A:A,,0)</f>
        <v>11</v>
      </c>
      <c r="C601">
        <f>_xlfn.XLOOKUP(Data[[#This Row],[F14_FI_RATE]],CAFB_HungerEstimates!AJ:AJ,CAFB_HungerEstimates!AJ:AJ,,0)</f>
        <v>3</v>
      </c>
      <c r="D601">
        <f>_xlfn.XLOOKUP(Data[[#This Row],[F14_DISTRIB]],CAFB_HungerEstimates!AL:AL,CAFB_HungerEstimates!AL:AL,,0)</f>
        <v>9576.48</v>
      </c>
      <c r="E601">
        <f>_xlfn.XLOOKUP(Data[[#This Row],[F14_LB_UNME]],CAFB_HungerEstimates!AK:AK,CAFB_HungerEstimates!AK:AK,,0)</f>
        <v>6589.3202700000002</v>
      </c>
      <c r="F601">
        <f t="shared" si="36"/>
        <v>16165.80027</v>
      </c>
      <c r="G601" s="6">
        <f t="shared" si="37"/>
        <v>0.5923913347965668</v>
      </c>
      <c r="H601">
        <f>_xlfn.XLOOKUP(Data[[#This Row],[F15_FI_RATE]],CAFB_HungerEstimates!Y:Y,CAFB_HungerEstimates!Y:Y,,0)</f>
        <v>5.2999999999999999E-2</v>
      </c>
      <c r="I601">
        <f>_xlfn.XLOOKUP(Data[[#This Row],[F15_FI_POP]],CAFB_HungerEstimates!Z:Z,CAFB_HungerEstimates!Z:Z,,0)</f>
        <v>131.22800000000001</v>
      </c>
      <c r="J601">
        <f>_xlfn.XLOOKUP(Data[[#This Row],[F15_LB_NEED]],CAFB_HungerEstimates!AA:AA,CAFB_HungerEstimates!AA:AA,,0)</f>
        <v>27557.88</v>
      </c>
      <c r="K601">
        <f>_xlfn.XLOOKUP(Data[[#This Row],[F15_DISTRIB]],CAFB_HungerEstimates!AC:AC,CAFB_HungerEstimates!AC:AC,,0)</f>
        <v>13707.754725000001</v>
      </c>
      <c r="L601">
        <f>_xlfn.XLOOKUP(Data[[#This Row],[F15_LB_UNME]],CAFB_HungerEstimates!AB:AB,CAFB_HungerEstimates!AB:AB,,0)</f>
        <v>13850.125275</v>
      </c>
      <c r="M601" s="6">
        <f t="shared" si="38"/>
        <v>0.4974168813058189</v>
      </c>
      <c r="N601" s="8">
        <f t="shared" si="39"/>
        <v>105.54245492577803</v>
      </c>
      <c r="O601" s="2" t="str">
        <f>IFERROR(_xlfn.XLOOKUP(Data[[#This Row],[STATEFP10]],StateMap[Code],StateMap[State],,0),"UNK")</f>
        <v>DC</v>
      </c>
      <c r="P601" t="str">
        <f>IF(CalcsTable[[#This Row],[State (Label)]]="MD","Maryland",IF(CalcsTable[[#This Row],[State (Label)]]="DC","District of Columbia","Virginia"))</f>
        <v>District of Columbia</v>
      </c>
    </row>
    <row r="602" spans="1:16" x14ac:dyDescent="0.25">
      <c r="A602">
        <f>_xlfn.XLOOKUP(Data[[#This Row],[GEOID10]],CAFB_HungerEstimates!D:D,CAFB_HungerEstimates!D:D,,0)</f>
        <v>51013101403</v>
      </c>
      <c r="B602">
        <f>_xlfn.XLOOKUP(Data[[#This Row],[STATEFP10]],CAFB_HungerEstimates!A:A,CAFB_HungerEstimates!A:A,,0)</f>
        <v>51</v>
      </c>
      <c r="C602">
        <f>_xlfn.XLOOKUP(Data[[#This Row],[F14_FI_RATE]],CAFB_HungerEstimates!AJ:AJ,CAFB_HungerEstimates!AJ:AJ,,0)</f>
        <v>10.9</v>
      </c>
      <c r="D602">
        <f>_xlfn.XLOOKUP(Data[[#This Row],[F14_DISTRIB]],CAFB_HungerEstimates!AL:AL,CAFB_HungerEstimates!AL:AL,,0)</f>
        <v>62198.96</v>
      </c>
      <c r="E602">
        <f>_xlfn.XLOOKUP(Data[[#This Row],[F14_LB_UNME]],CAFB_HungerEstimates!AK:AK,CAFB_HungerEstimates!AK:AK,,0)</f>
        <v>58728.914143000002</v>
      </c>
      <c r="F602">
        <f t="shared" si="36"/>
        <v>120927.87414299999</v>
      </c>
      <c r="G602" s="6">
        <f t="shared" si="37"/>
        <v>0.51434758479627529</v>
      </c>
      <c r="H602">
        <f>_xlfn.XLOOKUP(Data[[#This Row],[F15_FI_RATE]],CAFB_HungerEstimates!Y:Y,CAFB_HungerEstimates!Y:Y,,0)</f>
        <v>0.121</v>
      </c>
      <c r="I602">
        <f>_xlfn.XLOOKUP(Data[[#This Row],[F15_FI_POP]],CAFB_HungerEstimates!Z:Z,CAFB_HungerEstimates!Z:Z,,0)</f>
        <v>668.404</v>
      </c>
      <c r="J602">
        <f>_xlfn.XLOOKUP(Data[[#This Row],[F15_LB_NEED]],CAFB_HungerEstimates!AA:AA,CAFB_HungerEstimates!AA:AA,,0)</f>
        <v>140364.84</v>
      </c>
      <c r="K602">
        <f>_xlfn.XLOOKUP(Data[[#This Row],[F15_DISTRIB]],CAFB_HungerEstimates!AC:AC,CAFB_HungerEstimates!AC:AC,,0)</f>
        <v>34319.489641</v>
      </c>
      <c r="L602">
        <f>_xlfn.XLOOKUP(Data[[#This Row],[F15_LB_UNME]],CAFB_HungerEstimates!AB:AB,CAFB_HungerEstimates!AB:AB,,0)</f>
        <v>106045.350359</v>
      </c>
      <c r="M602" s="6">
        <f t="shared" si="38"/>
        <v>0.24450203940673462</v>
      </c>
      <c r="N602" s="8">
        <f t="shared" si="39"/>
        <v>158.65457172458574</v>
      </c>
      <c r="O602" s="2" t="str">
        <f>IFERROR(_xlfn.XLOOKUP(Data[[#This Row],[STATEFP10]],StateMap[Code],StateMap[State],,0),"UNK")</f>
        <v>VA</v>
      </c>
      <c r="P602" t="str">
        <f>IF(CalcsTable[[#This Row],[State (Label)]]="MD","Maryland",IF(CalcsTable[[#This Row],[State (Label)]]="DC","District of Columbia","Virginia"))</f>
        <v>Virginia</v>
      </c>
    </row>
    <row r="603" spans="1:16" x14ac:dyDescent="0.25">
      <c r="A603">
        <f>_xlfn.XLOOKUP(Data[[#This Row],[GEOID10]],CAFB_HungerEstimates!D:D,CAFB_HungerEstimates!D:D,,0)</f>
        <v>11001009901</v>
      </c>
      <c r="B603">
        <f>_xlfn.XLOOKUP(Data[[#This Row],[STATEFP10]],CAFB_HungerEstimates!A:A,CAFB_HungerEstimates!A:A,,0)</f>
        <v>11</v>
      </c>
      <c r="C603">
        <f>_xlfn.XLOOKUP(Data[[#This Row],[F14_FI_RATE]],CAFB_HungerEstimates!AJ:AJ,CAFB_HungerEstimates!AJ:AJ,,0)</f>
        <v>12.4</v>
      </c>
      <c r="D603">
        <f>_xlfn.XLOOKUP(Data[[#This Row],[F14_DISTRIB]],CAFB_HungerEstimates!AL:AL,CAFB_HungerEstimates!AL:AL,,0)</f>
        <v>36921.78</v>
      </c>
      <c r="E603">
        <f>_xlfn.XLOOKUP(Data[[#This Row],[F14_LB_UNME]],CAFB_HungerEstimates!AK:AK,CAFB_HungerEstimates!AK:AK,,0)</f>
        <v>21069.304901</v>
      </c>
      <c r="F603">
        <f t="shared" si="36"/>
        <v>57991.084900999995</v>
      </c>
      <c r="G603" s="6">
        <f t="shared" si="37"/>
        <v>0.63668027702932872</v>
      </c>
      <c r="H603">
        <f>_xlfn.XLOOKUP(Data[[#This Row],[F15_FI_RATE]],CAFB_HungerEstimates!Y:Y,CAFB_HungerEstimates!Y:Y,,0)</f>
        <v>0.13900000000000001</v>
      </c>
      <c r="I603">
        <f>_xlfn.XLOOKUP(Data[[#This Row],[F15_FI_POP]],CAFB_HungerEstimates!Z:Z,CAFB_HungerEstimates!Z:Z,,0)</f>
        <v>316.78100000000001</v>
      </c>
      <c r="J603">
        <f>_xlfn.XLOOKUP(Data[[#This Row],[F15_LB_NEED]],CAFB_HungerEstimates!AA:AA,CAFB_HungerEstimates!AA:AA,,0)</f>
        <v>66524.009999999995</v>
      </c>
      <c r="K603">
        <f>_xlfn.XLOOKUP(Data[[#This Row],[F15_DISTRIB]],CAFB_HungerEstimates!AC:AC,CAFB_HungerEstimates!AC:AC,,0)</f>
        <v>46920.908135999998</v>
      </c>
      <c r="L603">
        <f>_xlfn.XLOOKUP(Data[[#This Row],[F15_LB_UNME]],CAFB_HungerEstimates!AB:AB,CAFB_HungerEstimates!AB:AB,,0)</f>
        <v>19603.101864</v>
      </c>
      <c r="M603" s="6">
        <f t="shared" si="38"/>
        <v>0.70532290726310698</v>
      </c>
      <c r="N603" s="8">
        <f t="shared" si="39"/>
        <v>61.882189474747541</v>
      </c>
      <c r="O603" s="2" t="str">
        <f>IFERROR(_xlfn.XLOOKUP(Data[[#This Row],[STATEFP10]],StateMap[Code],StateMap[State],,0),"UNK")</f>
        <v>DC</v>
      </c>
      <c r="P603" t="str">
        <f>IF(CalcsTable[[#This Row],[State (Label)]]="MD","Maryland",IF(CalcsTable[[#This Row],[State (Label)]]="DC","District of Columbia","Virginia"))</f>
        <v>District of Columbia</v>
      </c>
    </row>
    <row r="604" spans="1:16" x14ac:dyDescent="0.25">
      <c r="A604">
        <f>_xlfn.XLOOKUP(Data[[#This Row],[GEOID10]],CAFB_HungerEstimates!D:D,CAFB_HungerEstimates!D:D,,0)</f>
        <v>11001007100</v>
      </c>
      <c r="B604">
        <f>_xlfn.XLOOKUP(Data[[#This Row],[STATEFP10]],CAFB_HungerEstimates!A:A,CAFB_HungerEstimates!A:A,,0)</f>
        <v>11</v>
      </c>
      <c r="C604">
        <f>_xlfn.XLOOKUP(Data[[#This Row],[F14_FI_RATE]],CAFB_HungerEstimates!AJ:AJ,CAFB_HungerEstimates!AJ:AJ,,0)</f>
        <v>25.3</v>
      </c>
      <c r="D604">
        <f>_xlfn.XLOOKUP(Data[[#This Row],[F14_DISTRIB]],CAFB_HungerEstimates!AL:AL,CAFB_HungerEstimates!AL:AL,,0)</f>
        <v>102113.68</v>
      </c>
      <c r="E604">
        <f>_xlfn.XLOOKUP(Data[[#This Row],[F14_LB_UNME]],CAFB_HungerEstimates!AK:AK,CAFB_HungerEstimates!AK:AK,,0)</f>
        <v>71462.029198999997</v>
      </c>
      <c r="F604">
        <f t="shared" si="36"/>
        <v>173575.70919899998</v>
      </c>
      <c r="G604" s="6">
        <f t="shared" si="37"/>
        <v>0.58829475893386296</v>
      </c>
      <c r="H604">
        <f>_xlfn.XLOOKUP(Data[[#This Row],[F15_FI_RATE]],CAFB_HungerEstimates!Y:Y,CAFB_HungerEstimates!Y:Y,,0)</f>
        <v>0.23699999999999999</v>
      </c>
      <c r="I604">
        <f>_xlfn.XLOOKUP(Data[[#This Row],[F15_FI_POP]],CAFB_HungerEstimates!Z:Z,CAFB_HungerEstimates!Z:Z,,0)</f>
        <v>774.99</v>
      </c>
      <c r="J604">
        <f>_xlfn.XLOOKUP(Data[[#This Row],[F15_LB_NEED]],CAFB_HungerEstimates!AA:AA,CAFB_HungerEstimates!AA:AA,,0)</f>
        <v>162747.9</v>
      </c>
      <c r="K604">
        <f>_xlfn.XLOOKUP(Data[[#This Row],[F15_DISTRIB]],CAFB_HungerEstimates!AC:AC,CAFB_HungerEstimates!AC:AC,,0)</f>
        <v>82224.783913000007</v>
      </c>
      <c r="L604">
        <f>_xlfn.XLOOKUP(Data[[#This Row],[F15_LB_UNME]],CAFB_HungerEstimates!AB:AB,CAFB_HungerEstimates!AB:AB,,0)</f>
        <v>80523.116087000002</v>
      </c>
      <c r="M604" s="6">
        <f t="shared" si="38"/>
        <v>0.50522792560149787</v>
      </c>
      <c r="N604" s="8">
        <f t="shared" si="39"/>
        <v>103.90213562368547</v>
      </c>
      <c r="O604" s="2" t="str">
        <f>IFERROR(_xlfn.XLOOKUP(Data[[#This Row],[STATEFP10]],StateMap[Code],StateMap[State],,0),"UNK")</f>
        <v>DC</v>
      </c>
      <c r="P604" t="str">
        <f>IF(CalcsTable[[#This Row],[State (Label)]]="MD","Maryland",IF(CalcsTable[[#This Row],[State (Label)]]="DC","District of Columbia","Virginia"))</f>
        <v>District of Columbia</v>
      </c>
    </row>
    <row r="605" spans="1:16" x14ac:dyDescent="0.25">
      <c r="A605">
        <f>_xlfn.XLOOKUP(Data[[#This Row],[GEOID10]],CAFB_HungerEstimates!D:D,CAFB_HungerEstimates!D:D,,0)</f>
        <v>51059491101</v>
      </c>
      <c r="B605">
        <f>_xlfn.XLOOKUP(Data[[#This Row],[STATEFP10]],CAFB_HungerEstimates!A:A,CAFB_HungerEstimates!A:A,,0)</f>
        <v>51</v>
      </c>
      <c r="C605">
        <f>_xlfn.XLOOKUP(Data[[#This Row],[F14_FI_RATE]],CAFB_HungerEstimates!AJ:AJ,CAFB_HungerEstimates!AJ:AJ,,0)</f>
        <v>1.3</v>
      </c>
      <c r="D605">
        <f>_xlfn.XLOOKUP(Data[[#This Row],[F14_DISTRIB]],CAFB_HungerEstimates!AL:AL,CAFB_HungerEstimates!AL:AL,,0)</f>
        <v>1751.05</v>
      </c>
      <c r="E605">
        <f>_xlfn.XLOOKUP(Data[[#This Row],[F14_LB_UNME]],CAFB_HungerEstimates!AK:AK,CAFB_HungerEstimates!AK:AK,,0)</f>
        <v>9319.0993560000006</v>
      </c>
      <c r="F605">
        <f t="shared" si="36"/>
        <v>11070.149356</v>
      </c>
      <c r="G605" s="6">
        <f t="shared" si="37"/>
        <v>0.15817763100467422</v>
      </c>
      <c r="H605">
        <f>_xlfn.XLOOKUP(Data[[#This Row],[F15_FI_RATE]],CAFB_HungerEstimates!Y:Y,CAFB_HungerEstimates!Y:Y,,0)</f>
        <v>1.2999999999999999E-2</v>
      </c>
      <c r="I605">
        <f>_xlfn.XLOOKUP(Data[[#This Row],[F15_FI_POP]],CAFB_HungerEstimates!Z:Z,CAFB_HungerEstimates!Z:Z,,0)</f>
        <v>51.779169000000003</v>
      </c>
      <c r="J605">
        <f>_xlfn.XLOOKUP(Data[[#This Row],[F15_LB_NEED]],CAFB_HungerEstimates!AA:AA,CAFB_HungerEstimates!AA:AA,,0)</f>
        <v>10873.62549</v>
      </c>
      <c r="K605">
        <f>_xlfn.XLOOKUP(Data[[#This Row],[F15_DISTRIB]],CAFB_HungerEstimates!AC:AC,CAFB_HungerEstimates!AC:AC,,0)</f>
        <v>1434.6110470000001</v>
      </c>
      <c r="L605">
        <f>_xlfn.XLOOKUP(Data[[#This Row],[F15_LB_UNME]],CAFB_HungerEstimates!AB:AB,CAFB_HungerEstimates!AB:AB,,0)</f>
        <v>9439.014443</v>
      </c>
      <c r="M605" s="6">
        <f t="shared" si="38"/>
        <v>0.13193493267901762</v>
      </c>
      <c r="N605" s="8">
        <f t="shared" si="39"/>
        <v>182.2936641374063</v>
      </c>
      <c r="O605" s="2" t="str">
        <f>IFERROR(_xlfn.XLOOKUP(Data[[#This Row],[STATEFP10]],StateMap[Code],StateMap[State],,0),"UNK")</f>
        <v>VA</v>
      </c>
      <c r="P605" t="str">
        <f>IF(CalcsTable[[#This Row],[State (Label)]]="MD","Maryland",IF(CalcsTable[[#This Row],[State (Label)]]="DC","District of Columbia","Virginia"))</f>
        <v>Virginia</v>
      </c>
    </row>
    <row r="606" spans="1:16" x14ac:dyDescent="0.25">
      <c r="A606">
        <f>_xlfn.XLOOKUP(Data[[#This Row],[GEOID10]],CAFB_HungerEstimates!D:D,CAFB_HungerEstimates!D:D,,0)</f>
        <v>51013101200</v>
      </c>
      <c r="B606">
        <f>_xlfn.XLOOKUP(Data[[#This Row],[STATEFP10]],CAFB_HungerEstimates!A:A,CAFB_HungerEstimates!A:A,,0)</f>
        <v>51</v>
      </c>
      <c r="C606">
        <f>_xlfn.XLOOKUP(Data[[#This Row],[F14_FI_RATE]],CAFB_HungerEstimates!AJ:AJ,CAFB_HungerEstimates!AJ:AJ,,0)</f>
        <v>6.2</v>
      </c>
      <c r="D606">
        <f>_xlfn.XLOOKUP(Data[[#This Row],[F14_DISTRIB]],CAFB_HungerEstimates!AL:AL,CAFB_HungerEstimates!AL:AL,,0)</f>
        <v>18793.240000000002</v>
      </c>
      <c r="E606">
        <f>_xlfn.XLOOKUP(Data[[#This Row],[F14_LB_UNME]],CAFB_HungerEstimates!AK:AK,CAFB_HungerEstimates!AK:AK,,0)</f>
        <v>31776.443368</v>
      </c>
      <c r="F606">
        <f t="shared" si="36"/>
        <v>50569.683367999998</v>
      </c>
      <c r="G606" s="6">
        <f t="shared" si="37"/>
        <v>0.37163056496201397</v>
      </c>
      <c r="H606">
        <f>_xlfn.XLOOKUP(Data[[#This Row],[F15_FI_RATE]],CAFB_HungerEstimates!Y:Y,CAFB_HungerEstimates!Y:Y,,0)</f>
        <v>6.4000000000000001E-2</v>
      </c>
      <c r="I606">
        <f>_xlfn.XLOOKUP(Data[[#This Row],[F15_FI_POP]],CAFB_HungerEstimates!Z:Z,CAFB_HungerEstimates!Z:Z,,0)</f>
        <v>252.86688000000001</v>
      </c>
      <c r="J606">
        <f>_xlfn.XLOOKUP(Data[[#This Row],[F15_LB_NEED]],CAFB_HungerEstimates!AA:AA,CAFB_HungerEstimates!AA:AA,,0)</f>
        <v>53102.044800000003</v>
      </c>
      <c r="K606">
        <f>_xlfn.XLOOKUP(Data[[#This Row],[F15_DISTRIB]],CAFB_HungerEstimates!AC:AC,CAFB_HungerEstimates!AC:AC,,0)</f>
        <v>13333.193809</v>
      </c>
      <c r="L606">
        <f>_xlfn.XLOOKUP(Data[[#This Row],[F15_LB_UNME]],CAFB_HungerEstimates!AB:AB,CAFB_HungerEstimates!AB:AB,,0)</f>
        <v>39768.850990999999</v>
      </c>
      <c r="M606" s="6">
        <f t="shared" si="38"/>
        <v>0.25108625965755654</v>
      </c>
      <c r="N606" s="8">
        <f t="shared" si="39"/>
        <v>157.27188547191312</v>
      </c>
      <c r="O606" s="2" t="str">
        <f>IFERROR(_xlfn.XLOOKUP(Data[[#This Row],[STATEFP10]],StateMap[Code],StateMap[State],,0),"UNK")</f>
        <v>VA</v>
      </c>
      <c r="P606" t="str">
        <f>IF(CalcsTable[[#This Row],[State (Label)]]="MD","Maryland",IF(CalcsTable[[#This Row],[State (Label)]]="DC","District of Columbia","Virginia"))</f>
        <v>Virginia</v>
      </c>
    </row>
    <row r="607" spans="1:16" x14ac:dyDescent="0.25">
      <c r="A607">
        <f>_xlfn.XLOOKUP(Data[[#This Row],[GEOID10]],CAFB_HungerEstimates!D:D,CAFB_HungerEstimates!D:D,,0)</f>
        <v>11001007709</v>
      </c>
      <c r="B607">
        <f>_xlfn.XLOOKUP(Data[[#This Row],[STATEFP10]],CAFB_HungerEstimates!A:A,CAFB_HungerEstimates!A:A,,0)</f>
        <v>11</v>
      </c>
      <c r="C607">
        <f>_xlfn.XLOOKUP(Data[[#This Row],[F14_FI_RATE]],CAFB_HungerEstimates!AJ:AJ,CAFB_HungerEstimates!AJ:AJ,,0)</f>
        <v>29.2</v>
      </c>
      <c r="D607">
        <f>_xlfn.XLOOKUP(Data[[#This Row],[F14_DISTRIB]],CAFB_HungerEstimates!AL:AL,CAFB_HungerEstimates!AL:AL,,0)</f>
        <v>67515.94</v>
      </c>
      <c r="E607">
        <f>_xlfn.XLOOKUP(Data[[#This Row],[F14_LB_UNME]],CAFB_HungerEstimates!AK:AK,CAFB_HungerEstimates!AK:AK,,0)</f>
        <v>30412.101801000001</v>
      </c>
      <c r="F607">
        <f t="shared" si="36"/>
        <v>97928.041800999999</v>
      </c>
      <c r="G607" s="6">
        <f t="shared" si="37"/>
        <v>0.68944439976855088</v>
      </c>
      <c r="H607">
        <f>_xlfn.XLOOKUP(Data[[#This Row],[F15_FI_RATE]],CAFB_HungerEstimates!Y:Y,CAFB_HungerEstimates!Y:Y,,0)</f>
        <v>0.29899999999999999</v>
      </c>
      <c r="I607">
        <f>_xlfn.XLOOKUP(Data[[#This Row],[F15_FI_POP]],CAFB_HungerEstimates!Z:Z,CAFB_HungerEstimates!Z:Z,,0)</f>
        <v>488.45596799999998</v>
      </c>
      <c r="J607">
        <f>_xlfn.XLOOKUP(Data[[#This Row],[F15_LB_NEED]],CAFB_HungerEstimates!AA:AA,CAFB_HungerEstimates!AA:AA,,0)</f>
        <v>102575.75328</v>
      </c>
      <c r="K607">
        <f>_xlfn.XLOOKUP(Data[[#This Row],[F15_DISTRIB]],CAFB_HungerEstimates!AC:AC,CAFB_HungerEstimates!AC:AC,,0)</f>
        <v>63433.756056999999</v>
      </c>
      <c r="L607">
        <f>_xlfn.XLOOKUP(Data[[#This Row],[F15_LB_UNME]],CAFB_HungerEstimates!AB:AB,CAFB_HungerEstimates!AB:AB,,0)</f>
        <v>39141.997222999998</v>
      </c>
      <c r="M607" s="6">
        <f t="shared" si="38"/>
        <v>0.61840887372131226</v>
      </c>
      <c r="N607" s="8">
        <f t="shared" si="39"/>
        <v>80.134136518524429</v>
      </c>
      <c r="O607" s="2" t="str">
        <f>IFERROR(_xlfn.XLOOKUP(Data[[#This Row],[STATEFP10]],StateMap[Code],StateMap[State],,0),"UNK")</f>
        <v>DC</v>
      </c>
      <c r="P607" t="str">
        <f>IF(CalcsTable[[#This Row],[State (Label)]]="MD","Maryland",IF(CalcsTable[[#This Row],[State (Label)]]="DC","District of Columbia","Virginia"))</f>
        <v>District of Columbia</v>
      </c>
    </row>
    <row r="608" spans="1:16" x14ac:dyDescent="0.25">
      <c r="A608">
        <f>_xlfn.XLOOKUP(Data[[#This Row],[GEOID10]],CAFB_HungerEstimates!D:D,CAFB_HungerEstimates!D:D,,0)</f>
        <v>51013102002</v>
      </c>
      <c r="B608">
        <f>_xlfn.XLOOKUP(Data[[#This Row],[STATEFP10]],CAFB_HungerEstimates!A:A,CAFB_HungerEstimates!A:A,,0)</f>
        <v>51</v>
      </c>
      <c r="C608">
        <f>_xlfn.XLOOKUP(Data[[#This Row],[F14_FI_RATE]],CAFB_HungerEstimates!AJ:AJ,CAFB_HungerEstimates!AJ:AJ,,0)</f>
        <v>12.5</v>
      </c>
      <c r="D608">
        <f>_xlfn.XLOOKUP(Data[[#This Row],[F14_DISTRIB]],CAFB_HungerEstimates!AL:AL,CAFB_HungerEstimates!AL:AL,,0)</f>
        <v>17551.43</v>
      </c>
      <c r="E608">
        <f>_xlfn.XLOOKUP(Data[[#This Row],[F14_LB_UNME]],CAFB_HungerEstimates!AK:AK,CAFB_HungerEstimates!AK:AK,,0)</f>
        <v>23293.569617000001</v>
      </c>
      <c r="F608">
        <f t="shared" si="36"/>
        <v>40844.999617000001</v>
      </c>
      <c r="G608" s="6">
        <f t="shared" si="37"/>
        <v>0.42970816904341358</v>
      </c>
      <c r="H608">
        <f>_xlfn.XLOOKUP(Data[[#This Row],[F15_FI_RATE]],CAFB_HungerEstimates!Y:Y,CAFB_HungerEstimates!Y:Y,,0)</f>
        <v>0.105</v>
      </c>
      <c r="I608">
        <f>_xlfn.XLOOKUP(Data[[#This Row],[F15_FI_POP]],CAFB_HungerEstimates!Z:Z,CAFB_HungerEstimates!Z:Z,,0)</f>
        <v>166.678155</v>
      </c>
      <c r="J608">
        <f>_xlfn.XLOOKUP(Data[[#This Row],[F15_LB_NEED]],CAFB_HungerEstimates!AA:AA,CAFB_HungerEstimates!AA:AA,,0)</f>
        <v>35002.412550000001</v>
      </c>
      <c r="K608">
        <f>_xlfn.XLOOKUP(Data[[#This Row],[F15_DISTRIB]],CAFB_HungerEstimates!AC:AC,CAFB_HungerEstimates!AC:AC,,0)</f>
        <v>11086.35066</v>
      </c>
      <c r="L608">
        <f>_xlfn.XLOOKUP(Data[[#This Row],[F15_LB_UNME]],CAFB_HungerEstimates!AB:AB,CAFB_HungerEstimates!AB:AB,,0)</f>
        <v>23916.061890000001</v>
      </c>
      <c r="M608" s="6">
        <f t="shared" si="38"/>
        <v>0.31673104372915573</v>
      </c>
      <c r="N608" s="8">
        <f t="shared" si="39"/>
        <v>143.4864808168773</v>
      </c>
      <c r="O608" s="2" t="str">
        <f>IFERROR(_xlfn.XLOOKUP(Data[[#This Row],[STATEFP10]],StateMap[Code],StateMap[State],,0),"UNK")</f>
        <v>VA</v>
      </c>
      <c r="P608" t="str">
        <f>IF(CalcsTable[[#This Row],[State (Label)]]="MD","Maryland",IF(CalcsTable[[#This Row],[State (Label)]]="DC","District of Columbia","Virginia"))</f>
        <v>Virginia</v>
      </c>
    </row>
    <row r="609" spans="1:16" x14ac:dyDescent="0.25">
      <c r="A609">
        <f>_xlfn.XLOOKUP(Data[[#This Row],[GEOID10]],CAFB_HungerEstimates!D:D,CAFB_HungerEstimates!D:D,,0)</f>
        <v>24033802600</v>
      </c>
      <c r="B609">
        <f>_xlfn.XLOOKUP(Data[[#This Row],[STATEFP10]],CAFB_HungerEstimates!A:A,CAFB_HungerEstimates!A:A,,0)</f>
        <v>24</v>
      </c>
      <c r="C609">
        <f>_xlfn.XLOOKUP(Data[[#This Row],[F14_FI_RATE]],CAFB_HungerEstimates!AJ:AJ,CAFB_HungerEstimates!AJ:AJ,,0)</f>
        <v>19</v>
      </c>
      <c r="D609">
        <f>_xlfn.XLOOKUP(Data[[#This Row],[F14_DISTRIB]],CAFB_HungerEstimates!AL:AL,CAFB_HungerEstimates!AL:AL,,0)</f>
        <v>72072.509999999995</v>
      </c>
      <c r="E609">
        <f>_xlfn.XLOOKUP(Data[[#This Row],[F14_LB_UNME]],CAFB_HungerEstimates!AK:AK,CAFB_HungerEstimates!AK:AK,,0)</f>
        <v>43757.194887999998</v>
      </c>
      <c r="F609">
        <f t="shared" si="36"/>
        <v>115829.70488799999</v>
      </c>
      <c r="G609" s="6">
        <f t="shared" si="37"/>
        <v>0.62222821054141131</v>
      </c>
      <c r="H609">
        <f>_xlfn.XLOOKUP(Data[[#This Row],[F15_FI_RATE]],CAFB_HungerEstimates!Y:Y,CAFB_HungerEstimates!Y:Y,,0)</f>
        <v>0.21</v>
      </c>
      <c r="I609">
        <f>_xlfn.XLOOKUP(Data[[#This Row],[F15_FI_POP]],CAFB_HungerEstimates!Z:Z,CAFB_HungerEstimates!Z:Z,,0)</f>
        <v>675.99</v>
      </c>
      <c r="J609">
        <f>_xlfn.XLOOKUP(Data[[#This Row],[F15_LB_NEED]],CAFB_HungerEstimates!AA:AA,CAFB_HungerEstimates!AA:AA,,0)</f>
        <v>141957.9</v>
      </c>
      <c r="K609">
        <f>_xlfn.XLOOKUP(Data[[#This Row],[F15_DISTRIB]],CAFB_HungerEstimates!AC:AC,CAFB_HungerEstimates!AC:AC,,0)</f>
        <v>84020.530033999996</v>
      </c>
      <c r="L609">
        <f>_xlfn.XLOOKUP(Data[[#This Row],[F15_LB_UNME]],CAFB_HungerEstimates!AB:AB,CAFB_HungerEstimates!AB:AB,,0)</f>
        <v>57937.369965999998</v>
      </c>
      <c r="M609" s="6">
        <f t="shared" si="38"/>
        <v>0.59186935023693643</v>
      </c>
      <c r="N609" s="8">
        <f t="shared" si="39"/>
        <v>85.70743645024335</v>
      </c>
      <c r="O609" s="2" t="str">
        <f>IFERROR(_xlfn.XLOOKUP(Data[[#This Row],[STATEFP10]],StateMap[Code],StateMap[State],,0),"UNK")</f>
        <v>MD</v>
      </c>
      <c r="P609" t="str">
        <f>IF(CalcsTable[[#This Row],[State (Label)]]="MD","Maryland",IF(CalcsTable[[#This Row],[State (Label)]]="DC","District of Columbia","Virginia"))</f>
        <v>Maryland</v>
      </c>
    </row>
    <row r="610" spans="1:16" x14ac:dyDescent="0.25">
      <c r="A610">
        <f>_xlfn.XLOOKUP(Data[[#This Row],[GEOID10]],CAFB_HungerEstimates!D:D,CAFB_HungerEstimates!D:D,,0)</f>
        <v>11001007707</v>
      </c>
      <c r="B610">
        <f>_xlfn.XLOOKUP(Data[[#This Row],[STATEFP10]],CAFB_HungerEstimates!A:A,CAFB_HungerEstimates!A:A,,0)</f>
        <v>11</v>
      </c>
      <c r="C610">
        <f>_xlfn.XLOOKUP(Data[[#This Row],[F14_FI_RATE]],CAFB_HungerEstimates!AJ:AJ,CAFB_HungerEstimates!AJ:AJ,,0)</f>
        <v>23.3</v>
      </c>
      <c r="D610">
        <f>_xlfn.XLOOKUP(Data[[#This Row],[F14_DISTRIB]],CAFB_HungerEstimates!AL:AL,CAFB_HungerEstimates!AL:AL,,0)</f>
        <v>117006.86</v>
      </c>
      <c r="E610">
        <f>_xlfn.XLOOKUP(Data[[#This Row],[F14_LB_UNME]],CAFB_HungerEstimates!AK:AK,CAFB_HungerEstimates!AK:AK,,0)</f>
        <v>92756.047162999996</v>
      </c>
      <c r="F610">
        <f t="shared" si="36"/>
        <v>209762.907163</v>
      </c>
      <c r="G610" s="6">
        <f t="shared" si="37"/>
        <v>0.55780529352159358</v>
      </c>
      <c r="H610">
        <f>_xlfn.XLOOKUP(Data[[#This Row],[F15_FI_RATE]],CAFB_HungerEstimates!Y:Y,CAFB_HungerEstimates!Y:Y,,0)</f>
        <v>0.255</v>
      </c>
      <c r="I610">
        <f>_xlfn.XLOOKUP(Data[[#This Row],[F15_FI_POP]],CAFB_HungerEstimates!Z:Z,CAFB_HungerEstimates!Z:Z,,0)</f>
        <v>1085.9779349999999</v>
      </c>
      <c r="J610">
        <f>_xlfn.XLOOKUP(Data[[#This Row],[F15_LB_NEED]],CAFB_HungerEstimates!AA:AA,CAFB_HungerEstimates!AA:AA,,0)</f>
        <v>228055.36635</v>
      </c>
      <c r="K610">
        <f>_xlfn.XLOOKUP(Data[[#This Row],[F15_DISTRIB]],CAFB_HungerEstimates!AC:AC,CAFB_HungerEstimates!AC:AC,,0)</f>
        <v>148570.44995099999</v>
      </c>
      <c r="L610">
        <f>_xlfn.XLOOKUP(Data[[#This Row],[F15_LB_UNME]],CAFB_HungerEstimates!AB:AB,CAFB_HungerEstimates!AB:AB,,0)</f>
        <v>79484.916398999994</v>
      </c>
      <c r="M610" s="6">
        <f t="shared" si="38"/>
        <v>0.65146658168519778</v>
      </c>
      <c r="N610" s="8">
        <f t="shared" si="39"/>
        <v>73.192017846108456</v>
      </c>
      <c r="O610" s="2" t="str">
        <f>IFERROR(_xlfn.XLOOKUP(Data[[#This Row],[STATEFP10]],StateMap[Code],StateMap[State],,0),"UNK")</f>
        <v>DC</v>
      </c>
      <c r="P610" t="str">
        <f>IF(CalcsTable[[#This Row],[State (Label)]]="MD","Maryland",IF(CalcsTable[[#This Row],[State (Label)]]="DC","District of Columbia","Virginia"))</f>
        <v>District of Columbia</v>
      </c>
    </row>
    <row r="611" spans="1:16" x14ac:dyDescent="0.25">
      <c r="A611">
        <f>_xlfn.XLOOKUP(Data[[#This Row],[GEOID10]],CAFB_HungerEstimates!D:D,CAFB_HungerEstimates!D:D,,0)</f>
        <v>51013101300</v>
      </c>
      <c r="B611">
        <f>_xlfn.XLOOKUP(Data[[#This Row],[STATEFP10]],CAFB_HungerEstimates!A:A,CAFB_HungerEstimates!A:A,,0)</f>
        <v>51</v>
      </c>
      <c r="C611">
        <f>_xlfn.XLOOKUP(Data[[#This Row],[F14_FI_RATE]],CAFB_HungerEstimates!AJ:AJ,CAFB_HungerEstimates!AJ:AJ,,0)</f>
        <v>4.4000000000000004</v>
      </c>
      <c r="D611">
        <f>_xlfn.XLOOKUP(Data[[#This Row],[F14_DISTRIB]],CAFB_HungerEstimates!AL:AL,CAFB_HungerEstimates!AL:AL,,0)</f>
        <v>25679.93</v>
      </c>
      <c r="E611">
        <f>_xlfn.XLOOKUP(Data[[#This Row],[F14_LB_UNME]],CAFB_HungerEstimates!AK:AK,CAFB_HungerEstimates!AK:AK,,0)</f>
        <v>32328.785639000002</v>
      </c>
      <c r="F611">
        <f t="shared" si="36"/>
        <v>58008.715639000002</v>
      </c>
      <c r="G611" s="6">
        <f t="shared" si="37"/>
        <v>0.4426908907932286</v>
      </c>
      <c r="H611">
        <f>_xlfn.XLOOKUP(Data[[#This Row],[F15_FI_RATE]],CAFB_HungerEstimates!Y:Y,CAFB_HungerEstimates!Y:Y,,0)</f>
        <v>0.04</v>
      </c>
      <c r="I611">
        <f>_xlfn.XLOOKUP(Data[[#This Row],[F15_FI_POP]],CAFB_HungerEstimates!Z:Z,CAFB_HungerEstimates!Z:Z,,0)</f>
        <v>267.83999999999997</v>
      </c>
      <c r="J611">
        <f>_xlfn.XLOOKUP(Data[[#This Row],[F15_LB_NEED]],CAFB_HungerEstimates!AA:AA,CAFB_HungerEstimates!AA:AA,,0)</f>
        <v>56246.400000000001</v>
      </c>
      <c r="K611">
        <f>_xlfn.XLOOKUP(Data[[#This Row],[F15_DISTRIB]],CAFB_HungerEstimates!AC:AC,CAFB_HungerEstimates!AC:AC,,0)</f>
        <v>14552.997235999999</v>
      </c>
      <c r="L611">
        <f>_xlfn.XLOOKUP(Data[[#This Row],[F15_LB_UNME]],CAFB_HungerEstimates!AB:AB,CAFB_HungerEstimates!AB:AB,,0)</f>
        <v>41693.402763999999</v>
      </c>
      <c r="M611" s="6">
        <f t="shared" si="38"/>
        <v>0.25873650999886211</v>
      </c>
      <c r="N611" s="8">
        <f t="shared" si="39"/>
        <v>155.66533290023895</v>
      </c>
      <c r="O611" s="2" t="str">
        <f>IFERROR(_xlfn.XLOOKUP(Data[[#This Row],[STATEFP10]],StateMap[Code],StateMap[State],,0),"UNK")</f>
        <v>VA</v>
      </c>
      <c r="P611" t="str">
        <f>IF(CalcsTable[[#This Row],[State (Label)]]="MD","Maryland",IF(CalcsTable[[#This Row],[State (Label)]]="DC","District of Columbia","Virginia"))</f>
        <v>Virginia</v>
      </c>
    </row>
    <row r="612" spans="1:16" x14ac:dyDescent="0.25">
      <c r="A612">
        <f>_xlfn.XLOOKUP(Data[[#This Row],[GEOID10]],CAFB_HungerEstimates!D:D,CAFB_HungerEstimates!D:D,,0)</f>
        <v>11001007200</v>
      </c>
      <c r="B612">
        <f>_xlfn.XLOOKUP(Data[[#This Row],[STATEFP10]],CAFB_HungerEstimates!A:A,CAFB_HungerEstimates!A:A,,0)</f>
        <v>11</v>
      </c>
      <c r="C612">
        <f>_xlfn.XLOOKUP(Data[[#This Row],[F14_FI_RATE]],CAFB_HungerEstimates!AJ:AJ,CAFB_HungerEstimates!AJ:AJ,,0)</f>
        <v>11.7</v>
      </c>
      <c r="D612">
        <f>_xlfn.XLOOKUP(Data[[#This Row],[F14_DISTRIB]],CAFB_HungerEstimates!AL:AL,CAFB_HungerEstimates!AL:AL,,0)</f>
        <v>38511.699999999997</v>
      </c>
      <c r="E612">
        <f>_xlfn.XLOOKUP(Data[[#This Row],[F14_LB_UNME]],CAFB_HungerEstimates!AK:AK,CAFB_HungerEstimates!AK:AK,,0)</f>
        <v>30701.991762000001</v>
      </c>
      <c r="F612">
        <f t="shared" si="36"/>
        <v>69213.691762000002</v>
      </c>
      <c r="G612" s="6">
        <f t="shared" si="37"/>
        <v>0.55641736511364437</v>
      </c>
      <c r="H612">
        <f>_xlfn.XLOOKUP(Data[[#This Row],[F15_FI_RATE]],CAFB_HungerEstimates!Y:Y,CAFB_HungerEstimates!Y:Y,,0)</f>
        <v>0.126</v>
      </c>
      <c r="I612">
        <f>_xlfn.XLOOKUP(Data[[#This Row],[F15_FI_POP]],CAFB_HungerEstimates!Z:Z,CAFB_HungerEstimates!Z:Z,,0)</f>
        <v>439.11</v>
      </c>
      <c r="J612">
        <f>_xlfn.XLOOKUP(Data[[#This Row],[F15_LB_NEED]],CAFB_HungerEstimates!AA:AA,CAFB_HungerEstimates!AA:AA,,0)</f>
        <v>92213.1</v>
      </c>
      <c r="K612">
        <f>_xlfn.XLOOKUP(Data[[#This Row],[F15_DISTRIB]],CAFB_HungerEstimates!AC:AC,CAFB_HungerEstimates!AC:AC,,0)</f>
        <v>47038.575885999999</v>
      </c>
      <c r="L612">
        <f>_xlfn.XLOOKUP(Data[[#This Row],[F15_LB_UNME]],CAFB_HungerEstimates!AB:AB,CAFB_HungerEstimates!AB:AB,,0)</f>
        <v>45174.524114</v>
      </c>
      <c r="M612" s="6">
        <f t="shared" si="38"/>
        <v>0.51010730455867981</v>
      </c>
      <c r="N612" s="8">
        <f t="shared" si="39"/>
        <v>102.87746604267723</v>
      </c>
      <c r="O612" s="2" t="str">
        <f>IFERROR(_xlfn.XLOOKUP(Data[[#This Row],[STATEFP10]],StateMap[Code],StateMap[State],,0),"UNK")</f>
        <v>DC</v>
      </c>
      <c r="P612" t="str">
        <f>IF(CalcsTable[[#This Row],[State (Label)]]="MD","Maryland",IF(CalcsTable[[#This Row],[State (Label)]]="DC","District of Columbia","Virginia"))</f>
        <v>District of Columbia</v>
      </c>
    </row>
    <row r="613" spans="1:16" x14ac:dyDescent="0.25">
      <c r="A613">
        <f>_xlfn.XLOOKUP(Data[[#This Row],[GEOID10]],CAFB_HungerEstimates!D:D,CAFB_HungerEstimates!D:D,,0)</f>
        <v>51059490101</v>
      </c>
      <c r="B613">
        <f>_xlfn.XLOOKUP(Data[[#This Row],[STATEFP10]],CAFB_HungerEstimates!A:A,CAFB_HungerEstimates!A:A,,0)</f>
        <v>51</v>
      </c>
      <c r="C613">
        <f>_xlfn.XLOOKUP(Data[[#This Row],[F14_FI_RATE]],CAFB_HungerEstimates!AJ:AJ,CAFB_HungerEstimates!AJ:AJ,,0)</f>
        <v>9.1</v>
      </c>
      <c r="D613">
        <f>_xlfn.XLOOKUP(Data[[#This Row],[F14_DISTRIB]],CAFB_HungerEstimates!AL:AL,CAFB_HungerEstimates!AL:AL,,0)</f>
        <v>13223.8</v>
      </c>
      <c r="E613">
        <f>_xlfn.XLOOKUP(Data[[#This Row],[F14_LB_UNME]],CAFB_HungerEstimates!AK:AK,CAFB_HungerEstimates!AK:AK,,0)</f>
        <v>88900.042784999998</v>
      </c>
      <c r="F613">
        <f t="shared" si="36"/>
        <v>102123.842785</v>
      </c>
      <c r="G613" s="6">
        <f t="shared" si="37"/>
        <v>0.12948788098230785</v>
      </c>
      <c r="H613">
        <f>_xlfn.XLOOKUP(Data[[#This Row],[F15_FI_RATE]],CAFB_HungerEstimates!Y:Y,CAFB_HungerEstimates!Y:Y,,0)</f>
        <v>0.11700000000000001</v>
      </c>
      <c r="I613">
        <f>_xlfn.XLOOKUP(Data[[#This Row],[F15_FI_POP]],CAFB_HungerEstimates!Z:Z,CAFB_HungerEstimates!Z:Z,,0)</f>
        <v>632.26800000000003</v>
      </c>
      <c r="J613">
        <f>_xlfn.XLOOKUP(Data[[#This Row],[F15_LB_NEED]],CAFB_HungerEstimates!AA:AA,CAFB_HungerEstimates!AA:AA,,0)</f>
        <v>132776.28</v>
      </c>
      <c r="K613">
        <f>_xlfn.XLOOKUP(Data[[#This Row],[F15_DISTRIB]],CAFB_HungerEstimates!AC:AC,CAFB_HungerEstimates!AC:AC,,0)</f>
        <v>14000.0213</v>
      </c>
      <c r="L613">
        <f>_xlfn.XLOOKUP(Data[[#This Row],[F15_LB_UNME]],CAFB_HungerEstimates!AB:AB,CAFB_HungerEstimates!AB:AB,,0)</f>
        <v>118776.25870000001</v>
      </c>
      <c r="M613" s="6">
        <f t="shared" si="38"/>
        <v>0.10544068036851161</v>
      </c>
      <c r="N613" s="8">
        <f t="shared" si="39"/>
        <v>187.85745712261257</v>
      </c>
      <c r="O613" s="2" t="str">
        <f>IFERROR(_xlfn.XLOOKUP(Data[[#This Row],[STATEFP10]],StateMap[Code],StateMap[State],,0),"UNK")</f>
        <v>VA</v>
      </c>
      <c r="P613" t="str">
        <f>IF(CalcsTable[[#This Row],[State (Label)]]="MD","Maryland",IF(CalcsTable[[#This Row],[State (Label)]]="DC","District of Columbia","Virginia"))</f>
        <v>Virginia</v>
      </c>
    </row>
    <row r="614" spans="1:16" x14ac:dyDescent="0.25">
      <c r="A614">
        <f>_xlfn.XLOOKUP(Data[[#This Row],[GEOID10]],CAFB_HungerEstimates!D:D,CAFB_HungerEstimates!D:D,,0)</f>
        <v>11001009902</v>
      </c>
      <c r="B614">
        <f>_xlfn.XLOOKUP(Data[[#This Row],[STATEFP10]],CAFB_HungerEstimates!A:A,CAFB_HungerEstimates!A:A,,0)</f>
        <v>11</v>
      </c>
      <c r="C614">
        <f>_xlfn.XLOOKUP(Data[[#This Row],[F14_FI_RATE]],CAFB_HungerEstimates!AJ:AJ,CAFB_HungerEstimates!AJ:AJ,,0)</f>
        <v>22.7</v>
      </c>
      <c r="D614">
        <f>_xlfn.XLOOKUP(Data[[#This Row],[F14_DISTRIB]],CAFB_HungerEstimates!AL:AL,CAFB_HungerEstimates!AL:AL,,0)</f>
        <v>88699.02</v>
      </c>
      <c r="E614">
        <f>_xlfn.XLOOKUP(Data[[#This Row],[F14_LB_UNME]],CAFB_HungerEstimates!AK:AK,CAFB_HungerEstimates!AK:AK,,0)</f>
        <v>40868.044167</v>
      </c>
      <c r="F614">
        <f t="shared" si="36"/>
        <v>129567.064167</v>
      </c>
      <c r="G614" s="6">
        <f t="shared" si="37"/>
        <v>0.68457999392249202</v>
      </c>
      <c r="H614">
        <f>_xlfn.XLOOKUP(Data[[#This Row],[F15_FI_RATE]],CAFB_HungerEstimates!Y:Y,CAFB_HungerEstimates!Y:Y,,0)</f>
        <v>0.30499999999999999</v>
      </c>
      <c r="I614">
        <f>_xlfn.XLOOKUP(Data[[#This Row],[F15_FI_POP]],CAFB_HungerEstimates!Z:Z,CAFB_HungerEstimates!Z:Z,,0)</f>
        <v>902.8</v>
      </c>
      <c r="J614">
        <f>_xlfn.XLOOKUP(Data[[#This Row],[F15_LB_NEED]],CAFB_HungerEstimates!AA:AA,CAFB_HungerEstimates!AA:AA,,0)</f>
        <v>189588</v>
      </c>
      <c r="K614">
        <f>_xlfn.XLOOKUP(Data[[#This Row],[F15_DISTRIB]],CAFB_HungerEstimates!AC:AC,CAFB_HungerEstimates!AC:AC,,0)</f>
        <v>121385.01264299999</v>
      </c>
      <c r="L614">
        <f>_xlfn.XLOOKUP(Data[[#This Row],[F15_LB_UNME]],CAFB_HungerEstimates!AB:AB,CAFB_HungerEstimates!AB:AB,,0)</f>
        <v>68202.987357000005</v>
      </c>
      <c r="M614" s="6">
        <f t="shared" si="38"/>
        <v>0.64025683399265776</v>
      </c>
      <c r="N614" s="8">
        <f t="shared" si="39"/>
        <v>75.546064861541879</v>
      </c>
      <c r="O614" s="2" t="str">
        <f>IFERROR(_xlfn.XLOOKUP(Data[[#This Row],[STATEFP10]],StateMap[Code],StateMap[State],,0),"UNK")</f>
        <v>DC</v>
      </c>
      <c r="P614" t="str">
        <f>IF(CalcsTable[[#This Row],[State (Label)]]="MD","Maryland",IF(CalcsTable[[#This Row],[State (Label)]]="DC","District of Columbia","Virginia"))</f>
        <v>District of Columbia</v>
      </c>
    </row>
    <row r="615" spans="1:16" x14ac:dyDescent="0.25">
      <c r="A615">
        <f>_xlfn.XLOOKUP(Data[[#This Row],[GEOID10]],CAFB_HungerEstimates!D:D,CAFB_HungerEstimates!D:D,,0)</f>
        <v>51059461601</v>
      </c>
      <c r="B615">
        <f>_xlfn.XLOOKUP(Data[[#This Row],[STATEFP10]],CAFB_HungerEstimates!A:A,CAFB_HungerEstimates!A:A,,0)</f>
        <v>51</v>
      </c>
      <c r="C615">
        <f>_xlfn.XLOOKUP(Data[[#This Row],[F14_FI_RATE]],CAFB_HungerEstimates!AJ:AJ,CAFB_HungerEstimates!AJ:AJ,,0)</f>
        <v>6.9</v>
      </c>
      <c r="D615">
        <f>_xlfn.XLOOKUP(Data[[#This Row],[F14_DISTRIB]],CAFB_HungerEstimates!AL:AL,CAFB_HungerEstimates!AL:AL,,0)</f>
        <v>21803.02</v>
      </c>
      <c r="E615">
        <f>_xlfn.XLOOKUP(Data[[#This Row],[F14_LB_UNME]],CAFB_HungerEstimates!AK:AK,CAFB_HungerEstimates!AK:AK,,0)</f>
        <v>68136.404467</v>
      </c>
      <c r="F615">
        <f t="shared" si="36"/>
        <v>89939.424467000004</v>
      </c>
      <c r="G615" s="6">
        <f t="shared" si="37"/>
        <v>0.2424189406281983</v>
      </c>
      <c r="H615">
        <f>_xlfn.XLOOKUP(Data[[#This Row],[F15_FI_RATE]],CAFB_HungerEstimates!Y:Y,CAFB_HungerEstimates!Y:Y,,0)</f>
        <v>7.4999999999999997E-2</v>
      </c>
      <c r="I615">
        <f>_xlfn.XLOOKUP(Data[[#This Row],[F15_FI_POP]],CAFB_HungerEstimates!Z:Z,CAFB_HungerEstimates!Z:Z,,0)</f>
        <v>461.11065000000002</v>
      </c>
      <c r="J615">
        <f>_xlfn.XLOOKUP(Data[[#This Row],[F15_LB_NEED]],CAFB_HungerEstimates!AA:AA,CAFB_HungerEstimates!AA:AA,,0)</f>
        <v>96833.236499999999</v>
      </c>
      <c r="K615">
        <f>_xlfn.XLOOKUP(Data[[#This Row],[F15_DISTRIB]],CAFB_HungerEstimates!AC:AC,CAFB_HungerEstimates!AC:AC,,0)</f>
        <v>43742.668345999999</v>
      </c>
      <c r="L615">
        <f>_xlfn.XLOOKUP(Data[[#This Row],[F15_LB_UNME]],CAFB_HungerEstimates!AB:AB,CAFB_HungerEstimates!AB:AB,,0)</f>
        <v>53090.568154000001</v>
      </c>
      <c r="M615" s="6">
        <f t="shared" si="38"/>
        <v>0.45173196649272379</v>
      </c>
      <c r="N615" s="8">
        <f t="shared" si="39"/>
        <v>115.136287036528</v>
      </c>
      <c r="O615" s="2" t="str">
        <f>IFERROR(_xlfn.XLOOKUP(Data[[#This Row],[STATEFP10]],StateMap[Code],StateMap[State],,0),"UNK")</f>
        <v>VA</v>
      </c>
      <c r="P615" t="str">
        <f>IF(CalcsTable[[#This Row],[State (Label)]]="MD","Maryland",IF(CalcsTable[[#This Row],[State (Label)]]="DC","District of Columbia","Virginia"))</f>
        <v>Virginia</v>
      </c>
    </row>
    <row r="616" spans="1:16" x14ac:dyDescent="0.25">
      <c r="A616">
        <f>_xlfn.XLOOKUP(Data[[#This Row],[GEOID10]],CAFB_HungerEstimates!D:D,CAFB_HungerEstimates!D:D,,0)</f>
        <v>51059481702</v>
      </c>
      <c r="B616">
        <f>_xlfn.XLOOKUP(Data[[#This Row],[STATEFP10]],CAFB_HungerEstimates!A:A,CAFB_HungerEstimates!A:A,,0)</f>
        <v>51</v>
      </c>
      <c r="C616">
        <f>_xlfn.XLOOKUP(Data[[#This Row],[F14_FI_RATE]],CAFB_HungerEstimates!AJ:AJ,CAFB_HungerEstimates!AJ:AJ,,0)</f>
        <v>6.2</v>
      </c>
      <c r="D616">
        <f>_xlfn.XLOOKUP(Data[[#This Row],[F14_DISTRIB]],CAFB_HungerEstimates!AL:AL,CAFB_HungerEstimates!AL:AL,,0)</f>
        <v>9667.2199999999993</v>
      </c>
      <c r="E616">
        <f>_xlfn.XLOOKUP(Data[[#This Row],[F14_LB_UNME]],CAFB_HungerEstimates!AK:AK,CAFB_HungerEstimates!AK:AK,,0)</f>
        <v>43154.921263999997</v>
      </c>
      <c r="F616">
        <f t="shared" si="36"/>
        <v>52822.141263999998</v>
      </c>
      <c r="G616" s="6">
        <f t="shared" si="37"/>
        <v>0.1830145421724606</v>
      </c>
      <c r="H616">
        <f>_xlfn.XLOOKUP(Data[[#This Row],[F15_FI_RATE]],CAFB_HungerEstimates!Y:Y,CAFB_HungerEstimates!Y:Y,,0)</f>
        <v>5.6000000000000001E-2</v>
      </c>
      <c r="I616">
        <f>_xlfn.XLOOKUP(Data[[#This Row],[F15_FI_POP]],CAFB_HungerEstimates!Z:Z,CAFB_HungerEstimates!Z:Z,,0)</f>
        <v>240.391368</v>
      </c>
      <c r="J616">
        <f>_xlfn.XLOOKUP(Data[[#This Row],[F15_LB_NEED]],CAFB_HungerEstimates!AA:AA,CAFB_HungerEstimates!AA:AA,,0)</f>
        <v>50482.187279999998</v>
      </c>
      <c r="K616">
        <f>_xlfn.XLOOKUP(Data[[#This Row],[F15_DISTRIB]],CAFB_HungerEstimates!AC:AC,CAFB_HungerEstimates!AC:AC,,0)</f>
        <v>7907.2487879999999</v>
      </c>
      <c r="L616">
        <f>_xlfn.XLOOKUP(Data[[#This Row],[F15_LB_UNME]],CAFB_HungerEstimates!AB:AB,CAFB_HungerEstimates!AB:AB,,0)</f>
        <v>42574.938492000001</v>
      </c>
      <c r="M616" s="6">
        <f t="shared" si="38"/>
        <v>0.15663443313464923</v>
      </c>
      <c r="N616" s="8">
        <f t="shared" si="39"/>
        <v>177.10676904172365</v>
      </c>
      <c r="O616" s="2" t="str">
        <f>IFERROR(_xlfn.XLOOKUP(Data[[#This Row],[STATEFP10]],StateMap[Code],StateMap[State],,0),"UNK")</f>
        <v>VA</v>
      </c>
      <c r="P616" t="str">
        <f>IF(CalcsTable[[#This Row],[State (Label)]]="MD","Maryland",IF(CalcsTable[[#This Row],[State (Label)]]="DC","District of Columbia","Virginia"))</f>
        <v>Virginia</v>
      </c>
    </row>
    <row r="617" spans="1:16" x14ac:dyDescent="0.25">
      <c r="A617">
        <f>_xlfn.XLOOKUP(Data[[#This Row],[GEOID10]],CAFB_HungerEstimates!D:D,CAFB_HungerEstimates!D:D,,0)</f>
        <v>51059461802</v>
      </c>
      <c r="B617">
        <f>_xlfn.XLOOKUP(Data[[#This Row],[STATEFP10]],CAFB_HungerEstimates!A:A,CAFB_HungerEstimates!A:A,,0)</f>
        <v>51</v>
      </c>
      <c r="C617">
        <f>_xlfn.XLOOKUP(Data[[#This Row],[F14_FI_RATE]],CAFB_HungerEstimates!AJ:AJ,CAFB_HungerEstimates!AJ:AJ,,0)</f>
        <v>8.5</v>
      </c>
      <c r="D617">
        <f>_xlfn.XLOOKUP(Data[[#This Row],[F14_DISTRIB]],CAFB_HungerEstimates!AL:AL,CAFB_HungerEstimates!AL:AL,,0)</f>
        <v>9084.2099999999991</v>
      </c>
      <c r="E617">
        <f>_xlfn.XLOOKUP(Data[[#This Row],[F14_LB_UNME]],CAFB_HungerEstimates!AK:AK,CAFB_HungerEstimates!AK:AK,,0)</f>
        <v>82718.336895999993</v>
      </c>
      <c r="F617">
        <f t="shared" si="36"/>
        <v>91802.546895999985</v>
      </c>
      <c r="G617" s="6">
        <f t="shared" si="37"/>
        <v>9.8953790577196027E-2</v>
      </c>
      <c r="H617">
        <f>_xlfn.XLOOKUP(Data[[#This Row],[F15_FI_RATE]],CAFB_HungerEstimates!Y:Y,CAFB_HungerEstimates!Y:Y,,0)</f>
        <v>7.5999999999999998E-2</v>
      </c>
      <c r="I617">
        <f>_xlfn.XLOOKUP(Data[[#This Row],[F15_FI_POP]],CAFB_HungerEstimates!Z:Z,CAFB_HungerEstimates!Z:Z,,0)</f>
        <v>415.07650799999999</v>
      </c>
      <c r="J617">
        <f>_xlfn.XLOOKUP(Data[[#This Row],[F15_LB_NEED]],CAFB_HungerEstimates!AA:AA,CAFB_HungerEstimates!AA:AA,,0)</f>
        <v>87166.066680000004</v>
      </c>
      <c r="K617">
        <f>_xlfn.XLOOKUP(Data[[#This Row],[F15_DISTRIB]],CAFB_HungerEstimates!AC:AC,CAFB_HungerEstimates!AC:AC,,0)</f>
        <v>31042.497728999999</v>
      </c>
      <c r="L617">
        <f>_xlfn.XLOOKUP(Data[[#This Row],[F15_LB_UNME]],CAFB_HungerEstimates!AB:AB,CAFB_HungerEstimates!AB:AB,,0)</f>
        <v>56123.568951000001</v>
      </c>
      <c r="M617" s="6">
        <f t="shared" si="38"/>
        <v>0.35613053234307068</v>
      </c>
      <c r="N617" s="8">
        <f t="shared" si="39"/>
        <v>135.21258820795515</v>
      </c>
      <c r="O617" s="2" t="str">
        <f>IFERROR(_xlfn.XLOOKUP(Data[[#This Row],[STATEFP10]],StateMap[Code],StateMap[State],,0),"UNK")</f>
        <v>VA</v>
      </c>
      <c r="P617" t="str">
        <f>IF(CalcsTable[[#This Row],[State (Label)]]="MD","Maryland",IF(CalcsTable[[#This Row],[State (Label)]]="DC","District of Columbia","Virginia"))</f>
        <v>Virginia</v>
      </c>
    </row>
    <row r="618" spans="1:16" x14ac:dyDescent="0.25">
      <c r="A618">
        <f>_xlfn.XLOOKUP(Data[[#This Row],[GEOID10]],CAFB_HungerEstimates!D:D,CAFB_HungerEstimates!D:D,,0)</f>
        <v>51059450300</v>
      </c>
      <c r="B618">
        <f>_xlfn.XLOOKUP(Data[[#This Row],[STATEFP10]],CAFB_HungerEstimates!A:A,CAFB_HungerEstimates!A:A,,0)</f>
        <v>51</v>
      </c>
      <c r="C618">
        <f>_xlfn.XLOOKUP(Data[[#This Row],[F14_FI_RATE]],CAFB_HungerEstimates!AJ:AJ,CAFB_HungerEstimates!AJ:AJ,,0)</f>
        <v>5.3</v>
      </c>
      <c r="D618">
        <f>_xlfn.XLOOKUP(Data[[#This Row],[F14_DISTRIB]],CAFB_HungerEstimates!AL:AL,CAFB_HungerEstimates!AL:AL,,0)</f>
        <v>14313.14</v>
      </c>
      <c r="E618">
        <f>_xlfn.XLOOKUP(Data[[#This Row],[F14_LB_UNME]],CAFB_HungerEstimates!AK:AK,CAFB_HungerEstimates!AK:AK,,0)</f>
        <v>38509.838259999997</v>
      </c>
      <c r="F618">
        <f t="shared" si="36"/>
        <v>52822.978259999996</v>
      </c>
      <c r="G618" s="6">
        <f t="shared" si="37"/>
        <v>0.27096427485684904</v>
      </c>
      <c r="H618">
        <f>_xlfn.XLOOKUP(Data[[#This Row],[F15_FI_RATE]],CAFB_HungerEstimates!Y:Y,CAFB_HungerEstimates!Y:Y,,0)</f>
        <v>0.04</v>
      </c>
      <c r="I618">
        <f>_xlfn.XLOOKUP(Data[[#This Row],[F15_FI_POP]],CAFB_HungerEstimates!Z:Z,CAFB_HungerEstimates!Z:Z,,0)</f>
        <v>185.14496</v>
      </c>
      <c r="J618">
        <f>_xlfn.XLOOKUP(Data[[#This Row],[F15_LB_NEED]],CAFB_HungerEstimates!AA:AA,CAFB_HungerEstimates!AA:AA,,0)</f>
        <v>38880.441599999998</v>
      </c>
      <c r="K618">
        <f>_xlfn.XLOOKUP(Data[[#This Row],[F15_DISTRIB]],CAFB_HungerEstimates!AC:AC,CAFB_HungerEstimates!AC:AC,,0)</f>
        <v>22756.960743</v>
      </c>
      <c r="L618">
        <f>_xlfn.XLOOKUP(Data[[#This Row],[F15_LB_UNME]],CAFB_HungerEstimates!AB:AB,CAFB_HungerEstimates!AB:AB,,0)</f>
        <v>16123.480857</v>
      </c>
      <c r="M618" s="6">
        <f t="shared" si="38"/>
        <v>0.58530612839027019</v>
      </c>
      <c r="N618" s="8">
        <f t="shared" si="39"/>
        <v>87.085713038043281</v>
      </c>
      <c r="O618" s="2" t="str">
        <f>IFERROR(_xlfn.XLOOKUP(Data[[#This Row],[STATEFP10]],StateMap[Code],StateMap[State],,0),"UNK")</f>
        <v>VA</v>
      </c>
      <c r="P618" t="str">
        <f>IF(CalcsTable[[#This Row],[State (Label)]]="MD","Maryland",IF(CalcsTable[[#This Row],[State (Label)]]="DC","District of Columbia","Virginia"))</f>
        <v>Virginia</v>
      </c>
    </row>
    <row r="619" spans="1:16" x14ac:dyDescent="0.25">
      <c r="A619">
        <f>_xlfn.XLOOKUP(Data[[#This Row],[GEOID10]],CAFB_HungerEstimates!D:D,CAFB_HungerEstimates!D:D,,0)</f>
        <v>51059450200</v>
      </c>
      <c r="B619">
        <f>_xlfn.XLOOKUP(Data[[#This Row],[STATEFP10]],CAFB_HungerEstimates!A:A,CAFB_HungerEstimates!A:A,,0)</f>
        <v>51</v>
      </c>
      <c r="C619">
        <f>_xlfn.XLOOKUP(Data[[#This Row],[F14_FI_RATE]],CAFB_HungerEstimates!AJ:AJ,CAFB_HungerEstimates!AJ:AJ,,0)</f>
        <v>10.199999999999999</v>
      </c>
      <c r="D619">
        <f>_xlfn.XLOOKUP(Data[[#This Row],[F14_DISTRIB]],CAFB_HungerEstimates!AL:AL,CAFB_HungerEstimates!AL:AL,,0)</f>
        <v>22518.09</v>
      </c>
      <c r="E619">
        <f>_xlfn.XLOOKUP(Data[[#This Row],[F14_LB_UNME]],CAFB_HungerEstimates!AK:AK,CAFB_HungerEstimates!AK:AK,,0)</f>
        <v>69116.671333000006</v>
      </c>
      <c r="F619">
        <f t="shared" si="36"/>
        <v>91634.761333000002</v>
      </c>
      <c r="G619" s="6">
        <f t="shared" si="37"/>
        <v>0.24573742183023142</v>
      </c>
      <c r="H619">
        <f>_xlfn.XLOOKUP(Data[[#This Row],[F15_FI_RATE]],CAFB_HungerEstimates!Y:Y,CAFB_HungerEstimates!Y:Y,,0)</f>
        <v>9.2999999999999999E-2</v>
      </c>
      <c r="I619">
        <f>_xlfn.XLOOKUP(Data[[#This Row],[F15_FI_POP]],CAFB_HungerEstimates!Z:Z,CAFB_HungerEstimates!Z:Z,,0)</f>
        <v>388.35126000000002</v>
      </c>
      <c r="J619">
        <f>_xlfn.XLOOKUP(Data[[#This Row],[F15_LB_NEED]],CAFB_HungerEstimates!AA:AA,CAFB_HungerEstimates!AA:AA,,0)</f>
        <v>81553.764599999995</v>
      </c>
      <c r="K619">
        <f>_xlfn.XLOOKUP(Data[[#This Row],[F15_DISTRIB]],CAFB_HungerEstimates!AC:AC,CAFB_HungerEstimates!AC:AC,,0)</f>
        <v>50855.926459000002</v>
      </c>
      <c r="L619">
        <f>_xlfn.XLOOKUP(Data[[#This Row],[F15_LB_UNME]],CAFB_HungerEstimates!AB:AB,CAFB_HungerEstimates!AB:AB,,0)</f>
        <v>30697.838141</v>
      </c>
      <c r="M619" s="6">
        <f t="shared" si="38"/>
        <v>0.62358772410366459</v>
      </c>
      <c r="N619" s="8">
        <f t="shared" si="39"/>
        <v>79.046577938230456</v>
      </c>
      <c r="O619" s="2" t="str">
        <f>IFERROR(_xlfn.XLOOKUP(Data[[#This Row],[STATEFP10]],StateMap[Code],StateMap[State],,0),"UNK")</f>
        <v>VA</v>
      </c>
      <c r="P619" t="str">
        <f>IF(CalcsTable[[#This Row],[State (Label)]]="MD","Maryland",IF(CalcsTable[[#This Row],[State (Label)]]="DC","District of Columbia","Virginia"))</f>
        <v>Virginia</v>
      </c>
    </row>
    <row r="620" spans="1:16" x14ac:dyDescent="0.25">
      <c r="A620">
        <f>_xlfn.XLOOKUP(Data[[#This Row],[GEOID10]],CAFB_HungerEstimates!D:D,CAFB_HungerEstimates!D:D,,0)</f>
        <v>51013102001</v>
      </c>
      <c r="B620">
        <f>_xlfn.XLOOKUP(Data[[#This Row],[STATEFP10]],CAFB_HungerEstimates!A:A,CAFB_HungerEstimates!A:A,,0)</f>
        <v>51</v>
      </c>
      <c r="C620">
        <f>_xlfn.XLOOKUP(Data[[#This Row],[F14_FI_RATE]],CAFB_HungerEstimates!AJ:AJ,CAFB_HungerEstimates!AJ:AJ,,0)</f>
        <v>13.9</v>
      </c>
      <c r="D620">
        <f>_xlfn.XLOOKUP(Data[[#This Row],[F14_DISTRIB]],CAFB_HungerEstimates!AL:AL,CAFB_HungerEstimates!AL:AL,,0)</f>
        <v>33725.82</v>
      </c>
      <c r="E620">
        <f>_xlfn.XLOOKUP(Data[[#This Row],[F14_LB_UNME]],CAFB_HungerEstimates!AK:AK,CAFB_HungerEstimates!AK:AK,,0)</f>
        <v>30083.516363999999</v>
      </c>
      <c r="F620">
        <f t="shared" si="36"/>
        <v>63809.336364000003</v>
      </c>
      <c r="G620" s="6">
        <f t="shared" si="37"/>
        <v>0.52854052277884933</v>
      </c>
      <c r="H620">
        <f>_xlfn.XLOOKUP(Data[[#This Row],[F15_FI_RATE]],CAFB_HungerEstimates!Y:Y,CAFB_HungerEstimates!Y:Y,,0)</f>
        <v>9.5000000000000001E-2</v>
      </c>
      <c r="I620">
        <f>_xlfn.XLOOKUP(Data[[#This Row],[F15_FI_POP]],CAFB_HungerEstimates!Z:Z,CAFB_HungerEstimates!Z:Z,,0)</f>
        <v>271.30603500000001</v>
      </c>
      <c r="J620">
        <f>_xlfn.XLOOKUP(Data[[#This Row],[F15_LB_NEED]],CAFB_HungerEstimates!AA:AA,CAFB_HungerEstimates!AA:AA,,0)</f>
        <v>56974.267350000002</v>
      </c>
      <c r="K620">
        <f>_xlfn.XLOOKUP(Data[[#This Row],[F15_DISTRIB]],CAFB_HungerEstimates!AC:AC,CAFB_HungerEstimates!AC:AC,,0)</f>
        <v>14558.301266</v>
      </c>
      <c r="L620">
        <f>_xlfn.XLOOKUP(Data[[#This Row],[F15_LB_UNME]],CAFB_HungerEstimates!AB:AB,CAFB_HungerEstimates!AB:AB,,0)</f>
        <v>42415.966084</v>
      </c>
      <c r="M620" s="6">
        <f t="shared" si="38"/>
        <v>0.25552415051810229</v>
      </c>
      <c r="N620" s="8">
        <f t="shared" si="39"/>
        <v>156.33992839119853</v>
      </c>
      <c r="O620" s="2" t="str">
        <f>IFERROR(_xlfn.XLOOKUP(Data[[#This Row],[STATEFP10]],StateMap[Code],StateMap[State],,0),"UNK")</f>
        <v>VA</v>
      </c>
      <c r="P620" t="str">
        <f>IF(CalcsTable[[#This Row],[State (Label)]]="MD","Maryland",IF(CalcsTable[[#This Row],[State (Label)]]="DC","District of Columbia","Virginia"))</f>
        <v>Virginia</v>
      </c>
    </row>
    <row r="621" spans="1:16" x14ac:dyDescent="0.25">
      <c r="A621">
        <f>_xlfn.XLOOKUP(Data[[#This Row],[GEOID10]],CAFB_HungerEstimates!D:D,CAFB_HungerEstimates!D:D,,0)</f>
        <v>24033800608</v>
      </c>
      <c r="B621">
        <f>_xlfn.XLOOKUP(Data[[#This Row],[STATEFP10]],CAFB_HungerEstimates!A:A,CAFB_HungerEstimates!A:A,,0)</f>
        <v>24</v>
      </c>
      <c r="C621">
        <f>_xlfn.XLOOKUP(Data[[#This Row],[F14_FI_RATE]],CAFB_HungerEstimates!AJ:AJ,CAFB_HungerEstimates!AJ:AJ,,0)</f>
        <v>10.9</v>
      </c>
      <c r="D621">
        <f>_xlfn.XLOOKUP(Data[[#This Row],[F14_DISTRIB]],CAFB_HungerEstimates!AL:AL,CAFB_HungerEstimates!AL:AL,,0)</f>
        <v>3585.31</v>
      </c>
      <c r="E621">
        <f>_xlfn.XLOOKUP(Data[[#This Row],[F14_LB_UNME]],CAFB_HungerEstimates!AK:AK,CAFB_HungerEstimates!AK:AK,,0)</f>
        <v>76026.110459999996</v>
      </c>
      <c r="F621">
        <f t="shared" si="36"/>
        <v>79611.420459999994</v>
      </c>
      <c r="G621" s="6">
        <f t="shared" si="37"/>
        <v>4.5035121585368584E-2</v>
      </c>
      <c r="H621">
        <f>_xlfn.XLOOKUP(Data[[#This Row],[F15_FI_RATE]],CAFB_HungerEstimates!Y:Y,CAFB_HungerEstimates!Y:Y,,0)</f>
        <v>0.122</v>
      </c>
      <c r="I621">
        <f>_xlfn.XLOOKUP(Data[[#This Row],[F15_FI_POP]],CAFB_HungerEstimates!Z:Z,CAFB_HungerEstimates!Z:Z,,0)</f>
        <v>483.490026</v>
      </c>
      <c r="J621">
        <f>_xlfn.XLOOKUP(Data[[#This Row],[F15_LB_NEED]],CAFB_HungerEstimates!AA:AA,CAFB_HungerEstimates!AA:AA,,0)</f>
        <v>101532.90545999999</v>
      </c>
      <c r="K621">
        <f>_xlfn.XLOOKUP(Data[[#This Row],[F15_DISTRIB]],CAFB_HungerEstimates!AC:AC,CAFB_HungerEstimates!AC:AC,,0)</f>
        <v>5277.7185250000002</v>
      </c>
      <c r="L621">
        <f>_xlfn.XLOOKUP(Data[[#This Row],[F15_LB_UNME]],CAFB_HungerEstimates!AB:AB,CAFB_HungerEstimates!AB:AB,,0)</f>
        <v>96255.186935000005</v>
      </c>
      <c r="M621" s="6">
        <f t="shared" si="38"/>
        <v>5.1980375239820312E-2</v>
      </c>
      <c r="N621" s="8">
        <f t="shared" si="39"/>
        <v>199.08412119963774</v>
      </c>
      <c r="O621" s="2" t="str">
        <f>IFERROR(_xlfn.XLOOKUP(Data[[#This Row],[STATEFP10]],StateMap[Code],StateMap[State],,0),"UNK")</f>
        <v>MD</v>
      </c>
      <c r="P621" t="str">
        <f>IF(CalcsTable[[#This Row],[State (Label)]]="MD","Maryland",IF(CalcsTable[[#This Row],[State (Label)]]="DC","District of Columbia","Virginia"))</f>
        <v>Maryland</v>
      </c>
    </row>
    <row r="622" spans="1:16" x14ac:dyDescent="0.25">
      <c r="A622">
        <f>_xlfn.XLOOKUP(Data[[#This Row],[GEOID10]],CAFB_HungerEstimates!D:D,CAFB_HungerEstimates!D:D,,0)</f>
        <v>24033800607</v>
      </c>
      <c r="B622">
        <f>_xlfn.XLOOKUP(Data[[#This Row],[STATEFP10]],CAFB_HungerEstimates!A:A,CAFB_HungerEstimates!A:A,,0)</f>
        <v>24</v>
      </c>
      <c r="C622">
        <f>_xlfn.XLOOKUP(Data[[#This Row],[F14_FI_RATE]],CAFB_HungerEstimates!AJ:AJ,CAFB_HungerEstimates!AJ:AJ,,0)</f>
        <v>12.1</v>
      </c>
      <c r="D622">
        <f>_xlfn.XLOOKUP(Data[[#This Row],[F14_DISTRIB]],CAFB_HungerEstimates!AL:AL,CAFB_HungerEstimates!AL:AL,,0)</f>
        <v>14871.3</v>
      </c>
      <c r="E622">
        <f>_xlfn.XLOOKUP(Data[[#This Row],[F14_LB_UNME]],CAFB_HungerEstimates!AK:AK,CAFB_HungerEstimates!AK:AK,,0)</f>
        <v>143178.89783100001</v>
      </c>
      <c r="F622">
        <f t="shared" si="36"/>
        <v>158050.197831</v>
      </c>
      <c r="G622" s="6">
        <f t="shared" si="37"/>
        <v>9.4092258055264139E-2</v>
      </c>
      <c r="H622">
        <f>_xlfn.XLOOKUP(Data[[#This Row],[F15_FI_RATE]],CAFB_HungerEstimates!Y:Y,CAFB_HungerEstimates!Y:Y,,0)</f>
        <v>0.11</v>
      </c>
      <c r="I622">
        <f>_xlfn.XLOOKUP(Data[[#This Row],[F15_FI_POP]],CAFB_HungerEstimates!Z:Z,CAFB_HungerEstimates!Z:Z,,0)</f>
        <v>698.06</v>
      </c>
      <c r="J622">
        <f>_xlfn.XLOOKUP(Data[[#This Row],[F15_LB_NEED]],CAFB_HungerEstimates!AA:AA,CAFB_HungerEstimates!AA:AA,,0)</f>
        <v>146592.6</v>
      </c>
      <c r="K622">
        <f>_xlfn.XLOOKUP(Data[[#This Row],[F15_DISTRIB]],CAFB_HungerEstimates!AC:AC,CAFB_HungerEstimates!AC:AC,,0)</f>
        <v>10388.833135999999</v>
      </c>
      <c r="L622">
        <f>_xlfn.XLOOKUP(Data[[#This Row],[F15_LB_UNME]],CAFB_HungerEstimates!AB:AB,CAFB_HungerEstimates!AB:AB,,0)</f>
        <v>136203.766864</v>
      </c>
      <c r="M622" s="6">
        <f t="shared" si="38"/>
        <v>7.0868741914666897E-2</v>
      </c>
      <c r="N622" s="8">
        <f t="shared" si="39"/>
        <v>195.11756419791996</v>
      </c>
      <c r="O622" s="2" t="str">
        <f>IFERROR(_xlfn.XLOOKUP(Data[[#This Row],[STATEFP10]],StateMap[Code],StateMap[State],,0),"UNK")</f>
        <v>MD</v>
      </c>
      <c r="P622" t="str">
        <f>IF(CalcsTable[[#This Row],[State (Label)]]="MD","Maryland",IF(CalcsTable[[#This Row],[State (Label)]]="DC","District of Columbia","Virginia"))</f>
        <v>Maryland</v>
      </c>
    </row>
    <row r="623" spans="1:16" x14ac:dyDescent="0.25">
      <c r="A623">
        <f>_xlfn.XLOOKUP(Data[[#This Row],[GEOID10]],CAFB_HungerEstimates!D:D,CAFB_HungerEstimates!D:D,,0)</f>
        <v>51059450100</v>
      </c>
      <c r="B623">
        <f>_xlfn.XLOOKUP(Data[[#This Row],[STATEFP10]],CAFB_HungerEstimates!A:A,CAFB_HungerEstimates!A:A,,0)</f>
        <v>51</v>
      </c>
      <c r="C623">
        <f>_xlfn.XLOOKUP(Data[[#This Row],[F14_FI_RATE]],CAFB_HungerEstimates!AJ:AJ,CAFB_HungerEstimates!AJ:AJ,,0)</f>
        <v>7.6</v>
      </c>
      <c r="D623">
        <f>_xlfn.XLOOKUP(Data[[#This Row],[F14_DISTRIB]],CAFB_HungerEstimates!AL:AL,CAFB_HungerEstimates!AL:AL,,0)</f>
        <v>21467.96</v>
      </c>
      <c r="E623">
        <f>_xlfn.XLOOKUP(Data[[#This Row],[F14_LB_UNME]],CAFB_HungerEstimates!AK:AK,CAFB_HungerEstimates!AK:AK,,0)</f>
        <v>60167.443125999998</v>
      </c>
      <c r="F623">
        <f t="shared" si="36"/>
        <v>81635.40312599999</v>
      </c>
      <c r="G623" s="6">
        <f t="shared" si="37"/>
        <v>0.26297365086646685</v>
      </c>
      <c r="H623">
        <f>_xlfn.XLOOKUP(Data[[#This Row],[F15_FI_RATE]],CAFB_HungerEstimates!Y:Y,CAFB_HungerEstimates!Y:Y,,0)</f>
        <v>7.1999999999999995E-2</v>
      </c>
      <c r="I623">
        <f>_xlfn.XLOOKUP(Data[[#This Row],[F15_FI_POP]],CAFB_HungerEstimates!Z:Z,CAFB_HungerEstimates!Z:Z,,0)</f>
        <v>379.512</v>
      </c>
      <c r="J623">
        <f>_xlfn.XLOOKUP(Data[[#This Row],[F15_LB_NEED]],CAFB_HungerEstimates!AA:AA,CAFB_HungerEstimates!AA:AA,,0)</f>
        <v>79697.52</v>
      </c>
      <c r="K623">
        <f>_xlfn.XLOOKUP(Data[[#This Row],[F15_DISTRIB]],CAFB_HungerEstimates!AC:AC,CAFB_HungerEstimates!AC:AC,,0)</f>
        <v>48425.947670000001</v>
      </c>
      <c r="L623">
        <f>_xlfn.XLOOKUP(Data[[#This Row],[F15_LB_UNME]],CAFB_HungerEstimates!AB:AB,CAFB_HungerEstimates!AB:AB,,0)</f>
        <v>31271.572329999999</v>
      </c>
      <c r="M623" s="6">
        <f t="shared" si="38"/>
        <v>0.60762176376379085</v>
      </c>
      <c r="N623" s="8">
        <f t="shared" si="39"/>
        <v>82.399429609603914</v>
      </c>
      <c r="O623" s="2" t="str">
        <f>IFERROR(_xlfn.XLOOKUP(Data[[#This Row],[STATEFP10]],StateMap[Code],StateMap[State],,0),"UNK")</f>
        <v>VA</v>
      </c>
      <c r="P623" t="str">
        <f>IF(CalcsTable[[#This Row],[State (Label)]]="MD","Maryland",IF(CalcsTable[[#This Row],[State (Label)]]="DC","District of Columbia","Virginia"))</f>
        <v>Virginia</v>
      </c>
    </row>
    <row r="624" spans="1:16" x14ac:dyDescent="0.25">
      <c r="A624">
        <f>_xlfn.XLOOKUP(Data[[#This Row],[GEOID10]],CAFB_HungerEstimates!D:D,CAFB_HungerEstimates!D:D,,0)</f>
        <v>11001011000</v>
      </c>
      <c r="B624">
        <f>_xlfn.XLOOKUP(Data[[#This Row],[STATEFP10]],CAFB_HungerEstimates!A:A,CAFB_HungerEstimates!A:A,,0)</f>
        <v>11</v>
      </c>
      <c r="C624">
        <f>_xlfn.XLOOKUP(Data[[#This Row],[F14_FI_RATE]],CAFB_HungerEstimates!AJ:AJ,CAFB_HungerEstimates!AJ:AJ,,0)</f>
        <v>5.5</v>
      </c>
      <c r="D624">
        <f>_xlfn.XLOOKUP(Data[[#This Row],[F14_DISTRIB]],CAFB_HungerEstimates!AL:AL,CAFB_HungerEstimates!AL:AL,,0)</f>
        <v>24239.41</v>
      </c>
      <c r="E624">
        <f>_xlfn.XLOOKUP(Data[[#This Row],[F14_LB_UNME]],CAFB_HungerEstimates!AK:AK,CAFB_HungerEstimates!AK:AK,,0)</f>
        <v>14845.787919</v>
      </c>
      <c r="F624">
        <f t="shared" si="36"/>
        <v>39085.197918999998</v>
      </c>
      <c r="G624" s="6">
        <f t="shared" si="37"/>
        <v>0.62016853669856431</v>
      </c>
      <c r="H624">
        <f>_xlfn.XLOOKUP(Data[[#This Row],[F15_FI_RATE]],CAFB_HungerEstimates!Y:Y,CAFB_HungerEstimates!Y:Y,,0)</f>
        <v>6.2E-2</v>
      </c>
      <c r="I624">
        <f>_xlfn.XLOOKUP(Data[[#This Row],[F15_FI_POP]],CAFB_HungerEstimates!Z:Z,CAFB_HungerEstimates!Z:Z,,0)</f>
        <v>209.62200000000001</v>
      </c>
      <c r="J624">
        <f>_xlfn.XLOOKUP(Data[[#This Row],[F15_LB_NEED]],CAFB_HungerEstimates!AA:AA,CAFB_HungerEstimates!AA:AA,,0)</f>
        <v>44020.62</v>
      </c>
      <c r="K624">
        <f>_xlfn.XLOOKUP(Data[[#This Row],[F15_DISTRIB]],CAFB_HungerEstimates!AC:AC,CAFB_HungerEstimates!AC:AC,,0)</f>
        <v>22379.027931000001</v>
      </c>
      <c r="L624">
        <f>_xlfn.XLOOKUP(Data[[#This Row],[F15_LB_UNME]],CAFB_HungerEstimates!AB:AB,CAFB_HungerEstimates!AB:AB,,0)</f>
        <v>21641.592068999998</v>
      </c>
      <c r="M624" s="6">
        <f t="shared" si="38"/>
        <v>0.50837602766612555</v>
      </c>
      <c r="N624" s="8">
        <f t="shared" si="39"/>
        <v>103.24103419011362</v>
      </c>
      <c r="O624" s="2" t="str">
        <f>IFERROR(_xlfn.XLOOKUP(Data[[#This Row],[STATEFP10]],StateMap[Code],StateMap[State],,0),"UNK")</f>
        <v>DC</v>
      </c>
      <c r="P624" t="str">
        <f>IF(CalcsTable[[#This Row],[State (Label)]]="MD","Maryland",IF(CalcsTable[[#This Row],[State (Label)]]="DC","District of Columbia","Virginia"))</f>
        <v>District of Columbia</v>
      </c>
    </row>
    <row r="625" spans="1:16" x14ac:dyDescent="0.25">
      <c r="A625">
        <f>_xlfn.XLOOKUP(Data[[#This Row],[GEOID10]],CAFB_HungerEstimates!D:D,CAFB_HungerEstimates!D:D,,0)</f>
        <v>51013102400</v>
      </c>
      <c r="B625">
        <f>_xlfn.XLOOKUP(Data[[#This Row],[STATEFP10]],CAFB_HungerEstimates!A:A,CAFB_HungerEstimates!A:A,,0)</f>
        <v>51</v>
      </c>
      <c r="C625">
        <f>_xlfn.XLOOKUP(Data[[#This Row],[F14_FI_RATE]],CAFB_HungerEstimates!AJ:AJ,CAFB_HungerEstimates!AJ:AJ,,0)</f>
        <v>10.4</v>
      </c>
      <c r="D625">
        <f>_xlfn.XLOOKUP(Data[[#This Row],[F14_DISTRIB]],CAFB_HungerEstimates!AL:AL,CAFB_HungerEstimates!AL:AL,,0)</f>
        <v>38156.68</v>
      </c>
      <c r="E625">
        <f>_xlfn.XLOOKUP(Data[[#This Row],[F14_LB_UNME]],CAFB_HungerEstimates!AK:AK,CAFB_HungerEstimates!AK:AK,,0)</f>
        <v>43612.278270000003</v>
      </c>
      <c r="F625">
        <f t="shared" si="36"/>
        <v>81768.958270000003</v>
      </c>
      <c r="G625" s="6">
        <f t="shared" si="37"/>
        <v>0.46664016281101633</v>
      </c>
      <c r="H625">
        <f>_xlfn.XLOOKUP(Data[[#This Row],[F15_FI_RATE]],CAFB_HungerEstimates!Y:Y,CAFB_HungerEstimates!Y:Y,,0)</f>
        <v>0.10299999999999999</v>
      </c>
      <c r="I625">
        <f>_xlfn.XLOOKUP(Data[[#This Row],[F15_FI_POP]],CAFB_HungerEstimates!Z:Z,CAFB_HungerEstimates!Z:Z,,0)</f>
        <v>372.098727</v>
      </c>
      <c r="J625">
        <f>_xlfn.XLOOKUP(Data[[#This Row],[F15_LB_NEED]],CAFB_HungerEstimates!AA:AA,CAFB_HungerEstimates!AA:AA,,0)</f>
        <v>78140.732669999998</v>
      </c>
      <c r="K625">
        <f>_xlfn.XLOOKUP(Data[[#This Row],[F15_DISTRIB]],CAFB_HungerEstimates!AC:AC,CAFB_HungerEstimates!AC:AC,,0)</f>
        <v>35973.946579000003</v>
      </c>
      <c r="L625">
        <f>_xlfn.XLOOKUP(Data[[#This Row],[F15_LB_UNME]],CAFB_HungerEstimates!AB:AB,CAFB_HungerEstimates!AB:AB,,0)</f>
        <v>42166.786091000002</v>
      </c>
      <c r="M625" s="6">
        <f t="shared" si="38"/>
        <v>0.46037380697367353</v>
      </c>
      <c r="N625" s="8">
        <f t="shared" si="39"/>
        <v>113.32150053552857</v>
      </c>
      <c r="O625" s="2" t="str">
        <f>IFERROR(_xlfn.XLOOKUP(Data[[#This Row],[STATEFP10]],StateMap[Code],StateMap[State],,0),"UNK")</f>
        <v>VA</v>
      </c>
      <c r="P625" t="str">
        <f>IF(CalcsTable[[#This Row],[State (Label)]]="MD","Maryland",IF(CalcsTable[[#This Row],[State (Label)]]="DC","District of Columbia","Virginia"))</f>
        <v>Virginia</v>
      </c>
    </row>
    <row r="626" spans="1:16" x14ac:dyDescent="0.25">
      <c r="A626">
        <f>_xlfn.XLOOKUP(Data[[#This Row],[GEOID10]],CAFB_HungerEstimates!D:D,CAFB_HungerEstimates!D:D,,0)</f>
        <v>51013102003</v>
      </c>
      <c r="B626">
        <f>_xlfn.XLOOKUP(Data[[#This Row],[STATEFP10]],CAFB_HungerEstimates!A:A,CAFB_HungerEstimates!A:A,,0)</f>
        <v>51</v>
      </c>
      <c r="C626">
        <f>_xlfn.XLOOKUP(Data[[#This Row],[F14_FI_RATE]],CAFB_HungerEstimates!AJ:AJ,CAFB_HungerEstimates!AJ:AJ,,0)</f>
        <v>13.8</v>
      </c>
      <c r="D626">
        <f>_xlfn.XLOOKUP(Data[[#This Row],[F14_DISTRIB]],CAFB_HungerEstimates!AL:AL,CAFB_HungerEstimates!AL:AL,,0)</f>
        <v>47479.06</v>
      </c>
      <c r="E626">
        <f>_xlfn.XLOOKUP(Data[[#This Row],[F14_LB_UNME]],CAFB_HungerEstimates!AK:AK,CAFB_HungerEstimates!AK:AK,,0)</f>
        <v>62007.376627999998</v>
      </c>
      <c r="F626">
        <f t="shared" si="36"/>
        <v>109486.436628</v>
      </c>
      <c r="G626" s="6">
        <f t="shared" si="37"/>
        <v>0.43365243643209161</v>
      </c>
      <c r="H626">
        <f>_xlfn.XLOOKUP(Data[[#This Row],[F15_FI_RATE]],CAFB_HungerEstimates!Y:Y,CAFB_HungerEstimates!Y:Y,,0)</f>
        <v>0.14199999999999999</v>
      </c>
      <c r="I626">
        <f>_xlfn.XLOOKUP(Data[[#This Row],[F15_FI_POP]],CAFB_HungerEstimates!Z:Z,CAFB_HungerEstimates!Z:Z,,0)</f>
        <v>517.92355799999996</v>
      </c>
      <c r="J626">
        <f>_xlfn.XLOOKUP(Data[[#This Row],[F15_LB_NEED]],CAFB_HungerEstimates!AA:AA,CAFB_HungerEstimates!AA:AA,,0)</f>
        <v>108763.94718</v>
      </c>
      <c r="K626">
        <f>_xlfn.XLOOKUP(Data[[#This Row],[F15_DISTRIB]],CAFB_HungerEstimates!AC:AC,CAFB_HungerEstimates!AC:AC,,0)</f>
        <v>29247.600479000001</v>
      </c>
      <c r="L626">
        <f>_xlfn.XLOOKUP(Data[[#This Row],[F15_LB_UNME]],CAFB_HungerEstimates!AB:AB,CAFB_HungerEstimates!AB:AB,,0)</f>
        <v>79516.346701000002</v>
      </c>
      <c r="M626" s="6">
        <f t="shared" si="38"/>
        <v>0.26890896512422802</v>
      </c>
      <c r="N626" s="8">
        <f t="shared" si="39"/>
        <v>153.52911732391212</v>
      </c>
      <c r="O626" s="2" t="str">
        <f>IFERROR(_xlfn.XLOOKUP(Data[[#This Row],[STATEFP10]],StateMap[Code],StateMap[State],,0),"UNK")</f>
        <v>VA</v>
      </c>
      <c r="P626" t="str">
        <f>IF(CalcsTable[[#This Row],[State (Label)]]="MD","Maryland",IF(CalcsTable[[#This Row],[State (Label)]]="DC","District of Columbia","Virginia"))</f>
        <v>Virginia</v>
      </c>
    </row>
    <row r="627" spans="1:16" x14ac:dyDescent="0.25">
      <c r="A627">
        <f>_xlfn.XLOOKUP(Data[[#This Row],[GEOID10]],CAFB_HungerEstimates!D:D,CAFB_HungerEstimates!D:D,,0)</f>
        <v>51059461801</v>
      </c>
      <c r="B627">
        <f>_xlfn.XLOOKUP(Data[[#This Row],[STATEFP10]],CAFB_HungerEstimates!A:A,CAFB_HungerEstimates!A:A,,0)</f>
        <v>51</v>
      </c>
      <c r="C627">
        <f>_xlfn.XLOOKUP(Data[[#This Row],[F14_FI_RATE]],CAFB_HungerEstimates!AJ:AJ,CAFB_HungerEstimates!AJ:AJ,,0)</f>
        <v>0</v>
      </c>
      <c r="D627">
        <f>_xlfn.XLOOKUP(Data[[#This Row],[F14_DISTRIB]],CAFB_HungerEstimates!AL:AL,CAFB_HungerEstimates!AL:AL,,0)</f>
        <v>0</v>
      </c>
      <c r="E627">
        <f>_xlfn.XLOOKUP(Data[[#This Row],[F14_LB_UNME]],CAFB_HungerEstimates!AK:AK,CAFB_HungerEstimates!AK:AK,,0)</f>
        <v>0</v>
      </c>
      <c r="F627">
        <f t="shared" si="36"/>
        <v>0</v>
      </c>
      <c r="G627" s="6">
        <f t="shared" si="37"/>
        <v>0</v>
      </c>
      <c r="H627">
        <f>_xlfn.XLOOKUP(Data[[#This Row],[F15_FI_RATE]],CAFB_HungerEstimates!Y:Y,CAFB_HungerEstimates!Y:Y,,0)</f>
        <v>7.2999999999999995E-2</v>
      </c>
      <c r="I627">
        <f>_xlfn.XLOOKUP(Data[[#This Row],[F15_FI_POP]],CAFB_HungerEstimates!Z:Z,CAFB_HungerEstimates!Z:Z,,0)</f>
        <v>99.206999999999994</v>
      </c>
      <c r="J627">
        <f>_xlfn.XLOOKUP(Data[[#This Row],[F15_LB_NEED]],CAFB_HungerEstimates!AA:AA,CAFB_HungerEstimates!AA:AA,,0)</f>
        <v>20833.47</v>
      </c>
      <c r="K627">
        <f>_xlfn.XLOOKUP(Data[[#This Row],[F15_DISTRIB]],CAFB_HungerEstimates!AC:AC,CAFB_HungerEstimates!AC:AC,,0)</f>
        <v>9075.9584250000007</v>
      </c>
      <c r="L627">
        <f>_xlfn.XLOOKUP(Data[[#This Row],[F15_LB_UNME]],CAFB_HungerEstimates!AB:AB,CAFB_HungerEstimates!AB:AB,,0)</f>
        <v>11757.511575</v>
      </c>
      <c r="M627" s="6">
        <f t="shared" si="38"/>
        <v>0.43564314658095843</v>
      </c>
      <c r="N627" s="8">
        <f t="shared" si="39"/>
        <v>118.51493921799874</v>
      </c>
      <c r="O627" s="2" t="str">
        <f>IFERROR(_xlfn.XLOOKUP(Data[[#This Row],[STATEFP10]],StateMap[Code],StateMap[State],,0),"UNK")</f>
        <v>VA</v>
      </c>
      <c r="P627" t="str">
        <f>IF(CalcsTable[[#This Row],[State (Label)]]="MD","Maryland",IF(CalcsTable[[#This Row],[State (Label)]]="DC","District of Columbia","Virginia"))</f>
        <v>Virginia</v>
      </c>
    </row>
    <row r="628" spans="1:16" x14ac:dyDescent="0.25">
      <c r="A628">
        <f>_xlfn.XLOOKUP(Data[[#This Row],[GEOID10]],CAFB_HungerEstimates!D:D,CAFB_HungerEstimates!D:D,,0)</f>
        <v>11001007601</v>
      </c>
      <c r="B628">
        <f>_xlfn.XLOOKUP(Data[[#This Row],[STATEFP10]],CAFB_HungerEstimates!A:A,CAFB_HungerEstimates!A:A,,0)</f>
        <v>11</v>
      </c>
      <c r="C628">
        <f>_xlfn.XLOOKUP(Data[[#This Row],[F14_FI_RATE]],CAFB_HungerEstimates!AJ:AJ,CAFB_HungerEstimates!AJ:AJ,,0)</f>
        <v>27.2</v>
      </c>
      <c r="D628">
        <f>_xlfn.XLOOKUP(Data[[#This Row],[F14_DISTRIB]],CAFB_HungerEstimates!AL:AL,CAFB_HungerEstimates!AL:AL,,0)</f>
        <v>159035.60999999999</v>
      </c>
      <c r="E628">
        <f>_xlfn.XLOOKUP(Data[[#This Row],[F14_LB_UNME]],CAFB_HungerEstimates!AK:AK,CAFB_HungerEstimates!AK:AK,,0)</f>
        <v>87380.064503999994</v>
      </c>
      <c r="F628">
        <f t="shared" si="36"/>
        <v>246415.674504</v>
      </c>
      <c r="G628" s="6">
        <f t="shared" si="37"/>
        <v>0.64539567265806541</v>
      </c>
      <c r="H628">
        <f>_xlfn.XLOOKUP(Data[[#This Row],[F15_FI_RATE]],CAFB_HungerEstimates!Y:Y,CAFB_HungerEstimates!Y:Y,,0)</f>
        <v>0.27200000000000002</v>
      </c>
      <c r="I628">
        <f>_xlfn.XLOOKUP(Data[[#This Row],[F15_FI_POP]],CAFB_HungerEstimates!Z:Z,CAFB_HungerEstimates!Z:Z,,0)</f>
        <v>1123.3599999999999</v>
      </c>
      <c r="J628">
        <f>_xlfn.XLOOKUP(Data[[#This Row],[F15_LB_NEED]],CAFB_HungerEstimates!AA:AA,CAFB_HungerEstimates!AA:AA,,0)</f>
        <v>235905.6</v>
      </c>
      <c r="K628">
        <f>_xlfn.XLOOKUP(Data[[#This Row],[F15_DISTRIB]],CAFB_HungerEstimates!AC:AC,CAFB_HungerEstimates!AC:AC,,0)</f>
        <v>160428.33225599999</v>
      </c>
      <c r="L628">
        <f>_xlfn.XLOOKUP(Data[[#This Row],[F15_LB_UNME]],CAFB_HungerEstimates!AB:AB,CAFB_HungerEstimates!AB:AB,,0)</f>
        <v>75477.267743999997</v>
      </c>
      <c r="M628" s="6">
        <f t="shared" si="38"/>
        <v>0.68005309011740289</v>
      </c>
      <c r="N628" s="8">
        <f t="shared" si="39"/>
        <v>67.188851075345397</v>
      </c>
      <c r="O628" s="2" t="str">
        <f>IFERROR(_xlfn.XLOOKUP(Data[[#This Row],[STATEFP10]],StateMap[Code],StateMap[State],,0),"UNK")</f>
        <v>DC</v>
      </c>
      <c r="P628" t="str">
        <f>IF(CalcsTable[[#This Row],[State (Label)]]="MD","Maryland",IF(CalcsTable[[#This Row],[State (Label)]]="DC","District of Columbia","Virginia"))</f>
        <v>District of Columbia</v>
      </c>
    </row>
    <row r="629" spans="1:16" x14ac:dyDescent="0.25">
      <c r="A629">
        <f>_xlfn.XLOOKUP(Data[[#This Row],[GEOID10]],CAFB_HungerEstimates!D:D,CAFB_HungerEstimates!D:D,,0)</f>
        <v>11001006400</v>
      </c>
      <c r="B629">
        <f>_xlfn.XLOOKUP(Data[[#This Row],[STATEFP10]],CAFB_HungerEstimates!A:A,CAFB_HungerEstimates!A:A,,0)</f>
        <v>11</v>
      </c>
      <c r="C629">
        <f>_xlfn.XLOOKUP(Data[[#This Row],[F14_FI_RATE]],CAFB_HungerEstimates!AJ:AJ,CAFB_HungerEstimates!AJ:AJ,,0)</f>
        <v>26.4</v>
      </c>
      <c r="D629">
        <f>_xlfn.XLOOKUP(Data[[#This Row],[F14_DISTRIB]],CAFB_HungerEstimates!AL:AL,CAFB_HungerEstimates!AL:AL,,0)</f>
        <v>70565.45</v>
      </c>
      <c r="E629">
        <f>_xlfn.XLOOKUP(Data[[#This Row],[F14_LB_UNME]],CAFB_HungerEstimates!AK:AK,CAFB_HungerEstimates!AK:AK,,0)</f>
        <v>30390.792163999999</v>
      </c>
      <c r="F629">
        <f t="shared" si="36"/>
        <v>100956.242164</v>
      </c>
      <c r="G629" s="6">
        <f t="shared" si="37"/>
        <v>0.69897064795031505</v>
      </c>
      <c r="H629">
        <f>_xlfn.XLOOKUP(Data[[#This Row],[F15_FI_RATE]],CAFB_HungerEstimates!Y:Y,CAFB_HungerEstimates!Y:Y,,0)</f>
        <v>0.32800000000000001</v>
      </c>
      <c r="I629">
        <f>_xlfn.XLOOKUP(Data[[#This Row],[F15_FI_POP]],CAFB_HungerEstimates!Z:Z,CAFB_HungerEstimates!Z:Z,,0)</f>
        <v>710.12</v>
      </c>
      <c r="J629">
        <f>_xlfn.XLOOKUP(Data[[#This Row],[F15_LB_NEED]],CAFB_HungerEstimates!AA:AA,CAFB_HungerEstimates!AA:AA,,0)</f>
        <v>149125.20000000001</v>
      </c>
      <c r="K629">
        <f>_xlfn.XLOOKUP(Data[[#This Row],[F15_DISTRIB]],CAFB_HungerEstimates!AC:AC,CAFB_HungerEstimates!AC:AC,,0)</f>
        <v>70885.641497000004</v>
      </c>
      <c r="L629">
        <f>_xlfn.XLOOKUP(Data[[#This Row],[F15_LB_UNME]],CAFB_HungerEstimates!AB:AB,CAFB_HungerEstimates!AB:AB,,0)</f>
        <v>78239.558502999993</v>
      </c>
      <c r="M629" s="6">
        <f t="shared" si="38"/>
        <v>0.47534314453224535</v>
      </c>
      <c r="N629" s="8">
        <f t="shared" si="39"/>
        <v>110.17793964822846</v>
      </c>
      <c r="O629" s="2" t="str">
        <f>IFERROR(_xlfn.XLOOKUP(Data[[#This Row],[STATEFP10]],StateMap[Code],StateMap[State],,0),"UNK")</f>
        <v>DC</v>
      </c>
      <c r="P629" t="str">
        <f>IF(CalcsTable[[#This Row],[State (Label)]]="MD","Maryland",IF(CalcsTable[[#This Row],[State (Label)]]="DC","District of Columbia","Virginia"))</f>
        <v>District of Columbia</v>
      </c>
    </row>
    <row r="630" spans="1:16" x14ac:dyDescent="0.25">
      <c r="A630">
        <f>_xlfn.XLOOKUP(Data[[#This Row],[GEOID10]],CAFB_HungerEstimates!D:D,CAFB_HungerEstimates!D:D,,0)</f>
        <v>51059451400</v>
      </c>
      <c r="B630">
        <f>_xlfn.XLOOKUP(Data[[#This Row],[STATEFP10]],CAFB_HungerEstimates!A:A,CAFB_HungerEstimates!A:A,,0)</f>
        <v>51</v>
      </c>
      <c r="C630">
        <f>_xlfn.XLOOKUP(Data[[#This Row],[F14_FI_RATE]],CAFB_HungerEstimates!AJ:AJ,CAFB_HungerEstimates!AJ:AJ,,0)</f>
        <v>15.9</v>
      </c>
      <c r="D630">
        <f>_xlfn.XLOOKUP(Data[[#This Row],[F14_DISTRIB]],CAFB_HungerEstimates!AL:AL,CAFB_HungerEstimates!AL:AL,,0)</f>
        <v>25811.4</v>
      </c>
      <c r="E630">
        <f>_xlfn.XLOOKUP(Data[[#This Row],[F14_LB_UNME]],CAFB_HungerEstimates!AK:AK,CAFB_HungerEstimates!AK:AK,,0)</f>
        <v>72421.982552000001</v>
      </c>
      <c r="F630">
        <f t="shared" si="36"/>
        <v>98233.382551999995</v>
      </c>
      <c r="G630" s="6">
        <f t="shared" si="37"/>
        <v>0.26275589142353617</v>
      </c>
      <c r="H630">
        <f>_xlfn.XLOOKUP(Data[[#This Row],[F15_FI_RATE]],CAFB_HungerEstimates!Y:Y,CAFB_HungerEstimates!Y:Y,,0)</f>
        <v>0.16400000000000001</v>
      </c>
      <c r="I630">
        <f>_xlfn.XLOOKUP(Data[[#This Row],[F15_FI_POP]],CAFB_HungerEstimates!Z:Z,CAFB_HungerEstimates!Z:Z,,0)</f>
        <v>472.62815599999999</v>
      </c>
      <c r="J630">
        <f>_xlfn.XLOOKUP(Data[[#This Row],[F15_LB_NEED]],CAFB_HungerEstimates!AA:AA,CAFB_HungerEstimates!AA:AA,,0)</f>
        <v>99251.912760000007</v>
      </c>
      <c r="K630">
        <f>_xlfn.XLOOKUP(Data[[#This Row],[F15_DISTRIB]],CAFB_HungerEstimates!AC:AC,CAFB_HungerEstimates!AC:AC,,0)</f>
        <v>51616.908868999999</v>
      </c>
      <c r="L630">
        <f>_xlfn.XLOOKUP(Data[[#This Row],[F15_LB_UNME]],CAFB_HungerEstimates!AB:AB,CAFB_HungerEstimates!AB:AB,,0)</f>
        <v>47635.003891</v>
      </c>
      <c r="M630" s="6">
        <f t="shared" si="38"/>
        <v>0.52005958810904029</v>
      </c>
      <c r="N630" s="8">
        <f t="shared" si="39"/>
        <v>100.78748649710154</v>
      </c>
      <c r="O630" s="2" t="str">
        <f>IFERROR(_xlfn.XLOOKUP(Data[[#This Row],[STATEFP10]],StateMap[Code],StateMap[State],,0),"UNK")</f>
        <v>VA</v>
      </c>
      <c r="P630" t="str">
        <f>IF(CalcsTable[[#This Row],[State (Label)]]="MD","Maryland",IF(CalcsTable[[#This Row],[State (Label)]]="DC","District of Columbia","Virginia"))</f>
        <v>Virginia</v>
      </c>
    </row>
    <row r="631" spans="1:16" x14ac:dyDescent="0.25">
      <c r="A631">
        <f>_xlfn.XLOOKUP(Data[[#This Row],[GEOID10]],CAFB_HungerEstimates!D:D,CAFB_HungerEstimates!D:D,,0)</f>
        <v>51059491502</v>
      </c>
      <c r="B631">
        <f>_xlfn.XLOOKUP(Data[[#This Row],[STATEFP10]],CAFB_HungerEstimates!A:A,CAFB_HungerEstimates!A:A,,0)</f>
        <v>51</v>
      </c>
      <c r="C631">
        <f>_xlfn.XLOOKUP(Data[[#This Row],[F14_FI_RATE]],CAFB_HungerEstimates!AJ:AJ,CAFB_HungerEstimates!AJ:AJ,,0)</f>
        <v>1.3</v>
      </c>
      <c r="D631">
        <f>_xlfn.XLOOKUP(Data[[#This Row],[F14_DISTRIB]],CAFB_HungerEstimates!AL:AL,CAFB_HungerEstimates!AL:AL,,0)</f>
        <v>1530.79</v>
      </c>
      <c r="E631">
        <f>_xlfn.XLOOKUP(Data[[#This Row],[F14_LB_UNME]],CAFB_HungerEstimates!AK:AK,CAFB_HungerEstimates!AK:AK,,0)</f>
        <v>17142.412347000001</v>
      </c>
      <c r="F631">
        <f t="shared" si="36"/>
        <v>18673.202347000002</v>
      </c>
      <c r="G631" s="6">
        <f t="shared" si="37"/>
        <v>8.1977904569000379E-2</v>
      </c>
      <c r="H631">
        <f>_xlfn.XLOOKUP(Data[[#This Row],[F15_FI_RATE]],CAFB_HungerEstimates!Y:Y,CAFB_HungerEstimates!Y:Y,,0)</f>
        <v>0.01</v>
      </c>
      <c r="I631">
        <f>_xlfn.XLOOKUP(Data[[#This Row],[F15_FI_POP]],CAFB_HungerEstimates!Z:Z,CAFB_HungerEstimates!Z:Z,,0)</f>
        <v>66.353579999999994</v>
      </c>
      <c r="J631">
        <f>_xlfn.XLOOKUP(Data[[#This Row],[F15_LB_NEED]],CAFB_HungerEstimates!AA:AA,CAFB_HungerEstimates!AA:AA,,0)</f>
        <v>13934.2518</v>
      </c>
      <c r="K631">
        <f>_xlfn.XLOOKUP(Data[[#This Row],[F15_DISTRIB]],CAFB_HungerEstimates!AC:AC,CAFB_HungerEstimates!AC:AC,,0)</f>
        <v>1555.031399</v>
      </c>
      <c r="L631">
        <f>_xlfn.XLOOKUP(Data[[#This Row],[F15_LB_UNME]],CAFB_HungerEstimates!AB:AB,CAFB_HungerEstimates!AB:AB,,0)</f>
        <v>12379.220401</v>
      </c>
      <c r="M631" s="6">
        <f t="shared" si="38"/>
        <v>0.11159776795478893</v>
      </c>
      <c r="N631" s="8">
        <f t="shared" si="39"/>
        <v>186.56446872949434</v>
      </c>
      <c r="O631" s="2" t="str">
        <f>IFERROR(_xlfn.XLOOKUP(Data[[#This Row],[STATEFP10]],StateMap[Code],StateMap[State],,0),"UNK")</f>
        <v>VA</v>
      </c>
      <c r="P631" t="str">
        <f>IF(CalcsTable[[#This Row],[State (Label)]]="MD","Maryland",IF(CalcsTable[[#This Row],[State (Label)]]="DC","District of Columbia","Virginia"))</f>
        <v>Virginia</v>
      </c>
    </row>
    <row r="632" spans="1:16" x14ac:dyDescent="0.25">
      <c r="A632">
        <f>_xlfn.XLOOKUP(Data[[#This Row],[GEOID10]],CAFB_HungerEstimates!D:D,CAFB_HungerEstimates!D:D,,0)</f>
        <v>51059491702</v>
      </c>
      <c r="B632">
        <f>_xlfn.XLOOKUP(Data[[#This Row],[STATEFP10]],CAFB_HungerEstimates!A:A,CAFB_HungerEstimates!A:A,,0)</f>
        <v>51</v>
      </c>
      <c r="C632">
        <f>_xlfn.XLOOKUP(Data[[#This Row],[F14_FI_RATE]],CAFB_HungerEstimates!AJ:AJ,CAFB_HungerEstimates!AJ:AJ,,0)</f>
        <v>14.1</v>
      </c>
      <c r="D632">
        <f>_xlfn.XLOOKUP(Data[[#This Row],[F14_DISTRIB]],CAFB_HungerEstimates!AL:AL,CAFB_HungerEstimates!AL:AL,,0)</f>
        <v>20299.98</v>
      </c>
      <c r="E632">
        <f>_xlfn.XLOOKUP(Data[[#This Row],[F14_LB_UNME]],CAFB_HungerEstimates!AK:AK,CAFB_HungerEstimates!AK:AK,,0)</f>
        <v>193839.53526500001</v>
      </c>
      <c r="F632">
        <f t="shared" si="36"/>
        <v>214139.51526500002</v>
      </c>
      <c r="G632" s="6">
        <f t="shared" si="37"/>
        <v>9.4797917025629522E-2</v>
      </c>
      <c r="H632">
        <f>_xlfn.XLOOKUP(Data[[#This Row],[F15_FI_RATE]],CAFB_HungerEstimates!Y:Y,CAFB_HungerEstimates!Y:Y,,0)</f>
        <v>0.123</v>
      </c>
      <c r="I632">
        <f>_xlfn.XLOOKUP(Data[[#This Row],[F15_FI_POP]],CAFB_HungerEstimates!Z:Z,CAFB_HungerEstimates!Z:Z,,0)</f>
        <v>945.707763</v>
      </c>
      <c r="J632">
        <f>_xlfn.XLOOKUP(Data[[#This Row],[F15_LB_NEED]],CAFB_HungerEstimates!AA:AA,CAFB_HungerEstimates!AA:AA,,0)</f>
        <v>198598.63023000001</v>
      </c>
      <c r="K632">
        <f>_xlfn.XLOOKUP(Data[[#This Row],[F15_DISTRIB]],CAFB_HungerEstimates!AC:AC,CAFB_HungerEstimates!AC:AC,,0)</f>
        <v>20177.036742</v>
      </c>
      <c r="L632">
        <f>_xlfn.XLOOKUP(Data[[#This Row],[F15_LB_UNME]],CAFB_HungerEstimates!AB:AB,CAFB_HungerEstimates!AB:AB,,0)</f>
        <v>178421.59348800001</v>
      </c>
      <c r="M632" s="6">
        <f t="shared" si="38"/>
        <v>0.10159705894563661</v>
      </c>
      <c r="N632" s="8">
        <f t="shared" si="39"/>
        <v>188.66461762141631</v>
      </c>
      <c r="O632" s="2" t="str">
        <f>IFERROR(_xlfn.XLOOKUP(Data[[#This Row],[STATEFP10]],StateMap[Code],StateMap[State],,0),"UNK")</f>
        <v>VA</v>
      </c>
      <c r="P632" t="str">
        <f>IF(CalcsTable[[#This Row],[State (Label)]]="MD","Maryland",IF(CalcsTable[[#This Row],[State (Label)]]="DC","District of Columbia","Virginia"))</f>
        <v>Virginia</v>
      </c>
    </row>
    <row r="633" spans="1:16" x14ac:dyDescent="0.25">
      <c r="A633">
        <f>_xlfn.XLOOKUP(Data[[#This Row],[GEOID10]],CAFB_HungerEstimates!D:D,CAFB_HungerEstimates!D:D,,0)</f>
        <v>51059440201</v>
      </c>
      <c r="B633">
        <f>_xlfn.XLOOKUP(Data[[#This Row],[STATEFP10]],CAFB_HungerEstimates!A:A,CAFB_HungerEstimates!A:A,,0)</f>
        <v>51</v>
      </c>
      <c r="C633">
        <f>_xlfn.XLOOKUP(Data[[#This Row],[F14_FI_RATE]],CAFB_HungerEstimates!AJ:AJ,CAFB_HungerEstimates!AJ:AJ,,0)</f>
        <v>7.6</v>
      </c>
      <c r="D633">
        <f>_xlfn.XLOOKUP(Data[[#This Row],[F14_DISTRIB]],CAFB_HungerEstimates!AL:AL,CAFB_HungerEstimates!AL:AL,,0)</f>
        <v>9025.9699999999993</v>
      </c>
      <c r="E633">
        <f>_xlfn.XLOOKUP(Data[[#This Row],[F14_LB_UNME]],CAFB_HungerEstimates!AK:AK,CAFB_HungerEstimates!AK:AK,,0)</f>
        <v>25910.465014000001</v>
      </c>
      <c r="F633">
        <f t="shared" si="36"/>
        <v>34936.435014000002</v>
      </c>
      <c r="G633" s="6">
        <f t="shared" si="37"/>
        <v>0.25835406492915036</v>
      </c>
      <c r="H633">
        <f>_xlfn.XLOOKUP(Data[[#This Row],[F15_FI_RATE]],CAFB_HungerEstimates!Y:Y,CAFB_HungerEstimates!Y:Y,,0)</f>
        <v>5.7000000000000002E-2</v>
      </c>
      <c r="I633">
        <f>_xlfn.XLOOKUP(Data[[#This Row],[F15_FI_POP]],CAFB_HungerEstimates!Z:Z,CAFB_HungerEstimates!Z:Z,,0)</f>
        <v>134.46299999999999</v>
      </c>
      <c r="J633">
        <f>_xlfn.XLOOKUP(Data[[#This Row],[F15_LB_NEED]],CAFB_HungerEstimates!AA:AA,CAFB_HungerEstimates!AA:AA,,0)</f>
        <v>28237.23</v>
      </c>
      <c r="K633">
        <f>_xlfn.XLOOKUP(Data[[#This Row],[F15_DISTRIB]],CAFB_HungerEstimates!AC:AC,CAFB_HungerEstimates!AC:AC,,0)</f>
        <v>16297.857824999999</v>
      </c>
      <c r="L633">
        <f>_xlfn.XLOOKUP(Data[[#This Row],[F15_LB_UNME]],CAFB_HungerEstimates!AB:AB,CAFB_HungerEstimates!AB:AB,,0)</f>
        <v>11939.372175</v>
      </c>
      <c r="M633" s="6">
        <f t="shared" si="38"/>
        <v>0.5771762253238012</v>
      </c>
      <c r="N633" s="8">
        <f t="shared" si="39"/>
        <v>88.792992682001753</v>
      </c>
      <c r="O633" s="2" t="str">
        <f>IFERROR(_xlfn.XLOOKUP(Data[[#This Row],[STATEFP10]],StateMap[Code],StateMap[State],,0),"UNK")</f>
        <v>VA</v>
      </c>
      <c r="P633" t="str">
        <f>IF(CalcsTable[[#This Row],[State (Label)]]="MD","Maryland",IF(CalcsTable[[#This Row],[State (Label)]]="DC","District of Columbia","Virginia"))</f>
        <v>Virginia</v>
      </c>
    </row>
    <row r="634" spans="1:16" x14ac:dyDescent="0.25">
      <c r="A634">
        <f>_xlfn.XLOOKUP(Data[[#This Row],[GEOID10]],CAFB_HungerEstimates!D:D,CAFB_HungerEstimates!D:D,,0)</f>
        <v>51059461901</v>
      </c>
      <c r="B634">
        <f>_xlfn.XLOOKUP(Data[[#This Row],[STATEFP10]],CAFB_HungerEstimates!A:A,CAFB_HungerEstimates!A:A,,0)</f>
        <v>51</v>
      </c>
      <c r="C634">
        <f>_xlfn.XLOOKUP(Data[[#This Row],[F14_FI_RATE]],CAFB_HungerEstimates!AJ:AJ,CAFB_HungerEstimates!AJ:AJ,,0)</f>
        <v>13.5</v>
      </c>
      <c r="D634">
        <f>_xlfn.XLOOKUP(Data[[#This Row],[F14_DISTRIB]],CAFB_HungerEstimates!AL:AL,CAFB_HungerEstimates!AL:AL,,0)</f>
        <v>19548.53</v>
      </c>
      <c r="E634">
        <f>_xlfn.XLOOKUP(Data[[#This Row],[F14_LB_UNME]],CAFB_HungerEstimates!AK:AK,CAFB_HungerEstimates!AK:AK,,0)</f>
        <v>81349.123707000006</v>
      </c>
      <c r="F634">
        <f t="shared" si="36"/>
        <v>100897.653707</v>
      </c>
      <c r="G634" s="6">
        <f t="shared" si="37"/>
        <v>0.19374613067581942</v>
      </c>
      <c r="H634">
        <f>_xlfn.XLOOKUP(Data[[#This Row],[F15_FI_RATE]],CAFB_HungerEstimates!Y:Y,CAFB_HungerEstimates!Y:Y,,0)</f>
        <v>0.125</v>
      </c>
      <c r="I634">
        <f>_xlfn.XLOOKUP(Data[[#This Row],[F15_FI_POP]],CAFB_HungerEstimates!Z:Z,CAFB_HungerEstimates!Z:Z,,0)</f>
        <v>448.125</v>
      </c>
      <c r="J634">
        <f>_xlfn.XLOOKUP(Data[[#This Row],[F15_LB_NEED]],CAFB_HungerEstimates!AA:AA,CAFB_HungerEstimates!AA:AA,,0)</f>
        <v>94106.25</v>
      </c>
      <c r="K634">
        <f>_xlfn.XLOOKUP(Data[[#This Row],[F15_DISTRIB]],CAFB_HungerEstimates!AC:AC,CAFB_HungerEstimates!AC:AC,,0)</f>
        <v>38432.649573000002</v>
      </c>
      <c r="L634">
        <f>_xlfn.XLOOKUP(Data[[#This Row],[F15_LB_UNME]],CAFB_HungerEstimates!AB:AB,CAFB_HungerEstimates!AB:AB,,0)</f>
        <v>55673.600426999998</v>
      </c>
      <c r="M634" s="6">
        <f t="shared" si="38"/>
        <v>0.40839635595935447</v>
      </c>
      <c r="N634" s="8">
        <f t="shared" si="39"/>
        <v>124.23676524853556</v>
      </c>
      <c r="O634" s="2" t="str">
        <f>IFERROR(_xlfn.XLOOKUP(Data[[#This Row],[STATEFP10]],StateMap[Code],StateMap[State],,0),"UNK")</f>
        <v>VA</v>
      </c>
      <c r="P634" t="str">
        <f>IF(CalcsTable[[#This Row],[State (Label)]]="MD","Maryland",IF(CalcsTable[[#This Row],[State (Label)]]="DC","District of Columbia","Virginia"))</f>
        <v>Virginia</v>
      </c>
    </row>
    <row r="635" spans="1:16" x14ac:dyDescent="0.25">
      <c r="A635">
        <f>_xlfn.XLOOKUP(Data[[#This Row],[GEOID10]],CAFB_HungerEstimates!D:D,CAFB_HungerEstimates!D:D,,0)</f>
        <v>51059461202</v>
      </c>
      <c r="B635">
        <f>_xlfn.XLOOKUP(Data[[#This Row],[STATEFP10]],CAFB_HungerEstimates!A:A,CAFB_HungerEstimates!A:A,,0)</f>
        <v>51</v>
      </c>
      <c r="C635">
        <f>_xlfn.XLOOKUP(Data[[#This Row],[F14_FI_RATE]],CAFB_HungerEstimates!AJ:AJ,CAFB_HungerEstimates!AJ:AJ,,0)</f>
        <v>7.9</v>
      </c>
      <c r="D635">
        <f>_xlfn.XLOOKUP(Data[[#This Row],[F14_DISTRIB]],CAFB_HungerEstimates!AL:AL,CAFB_HungerEstimates!AL:AL,,0)</f>
        <v>11753.7</v>
      </c>
      <c r="E635">
        <f>_xlfn.XLOOKUP(Data[[#This Row],[F14_LB_UNME]],CAFB_HungerEstimates!AK:AK,CAFB_HungerEstimates!AK:AK,,0)</f>
        <v>72158.523969000002</v>
      </c>
      <c r="F635">
        <f t="shared" si="36"/>
        <v>83912.223968999999</v>
      </c>
      <c r="G635" s="6">
        <f t="shared" si="37"/>
        <v>0.14007136796114728</v>
      </c>
      <c r="H635">
        <f>_xlfn.XLOOKUP(Data[[#This Row],[F15_FI_RATE]],CAFB_HungerEstimates!Y:Y,CAFB_HungerEstimates!Y:Y,,0)</f>
        <v>8.1000000000000003E-2</v>
      </c>
      <c r="I635">
        <f>_xlfn.XLOOKUP(Data[[#This Row],[F15_FI_POP]],CAFB_HungerEstimates!Z:Z,CAFB_HungerEstimates!Z:Z,,0)</f>
        <v>410.67</v>
      </c>
      <c r="J635">
        <f>_xlfn.XLOOKUP(Data[[#This Row],[F15_LB_NEED]],CAFB_HungerEstimates!AA:AA,CAFB_HungerEstimates!AA:AA,,0)</f>
        <v>86240.7</v>
      </c>
      <c r="K635">
        <f>_xlfn.XLOOKUP(Data[[#This Row],[F15_DISTRIB]],CAFB_HungerEstimates!AC:AC,CAFB_HungerEstimates!AC:AC,,0)</f>
        <v>1336.680539</v>
      </c>
      <c r="L635">
        <f>_xlfn.XLOOKUP(Data[[#This Row],[F15_LB_UNME]],CAFB_HungerEstimates!AB:AB,CAFB_HungerEstimates!AB:AB,,0)</f>
        <v>84904.019461000004</v>
      </c>
      <c r="M635" s="6">
        <f t="shared" si="38"/>
        <v>1.5499416621154513E-2</v>
      </c>
      <c r="N635" s="8">
        <f t="shared" si="39"/>
        <v>206.74512250955755</v>
      </c>
      <c r="O635" s="2" t="str">
        <f>IFERROR(_xlfn.XLOOKUP(Data[[#This Row],[STATEFP10]],StateMap[Code],StateMap[State],,0),"UNK")</f>
        <v>VA</v>
      </c>
      <c r="P635" t="str">
        <f>IF(CalcsTable[[#This Row],[State (Label)]]="MD","Maryland",IF(CalcsTable[[#This Row],[State (Label)]]="DC","District of Columbia","Virginia"))</f>
        <v>Virginia</v>
      </c>
    </row>
    <row r="636" spans="1:16" x14ac:dyDescent="0.25">
      <c r="A636">
        <f>_xlfn.XLOOKUP(Data[[#This Row],[GEOID10]],CAFB_HungerEstimates!D:D,CAFB_HungerEstimates!D:D,,0)</f>
        <v>51059461700</v>
      </c>
      <c r="B636">
        <f>_xlfn.XLOOKUP(Data[[#This Row],[STATEFP10]],CAFB_HungerEstimates!A:A,CAFB_HungerEstimates!A:A,,0)</f>
        <v>51</v>
      </c>
      <c r="C636">
        <f>_xlfn.XLOOKUP(Data[[#This Row],[F14_FI_RATE]],CAFB_HungerEstimates!AJ:AJ,CAFB_HungerEstimates!AJ:AJ,,0)</f>
        <v>7.5</v>
      </c>
      <c r="D636">
        <f>_xlfn.XLOOKUP(Data[[#This Row],[F14_DISTRIB]],CAFB_HungerEstimates!AL:AL,CAFB_HungerEstimates!AL:AL,,0)</f>
        <v>25613.4</v>
      </c>
      <c r="E636">
        <f>_xlfn.XLOOKUP(Data[[#This Row],[F14_LB_UNME]],CAFB_HungerEstimates!AK:AK,CAFB_HungerEstimates!AK:AK,,0)</f>
        <v>78084.601492000002</v>
      </c>
      <c r="F636">
        <f t="shared" si="36"/>
        <v>103698.00149200001</v>
      </c>
      <c r="G636" s="6">
        <f t="shared" si="37"/>
        <v>0.24699993858585595</v>
      </c>
      <c r="H636">
        <f>_xlfn.XLOOKUP(Data[[#This Row],[F15_FI_RATE]],CAFB_HungerEstimates!Y:Y,CAFB_HungerEstimates!Y:Y,,0)</f>
        <v>7.9000000000000001E-2</v>
      </c>
      <c r="I636">
        <f>_xlfn.XLOOKUP(Data[[#This Row],[F15_FI_POP]],CAFB_HungerEstimates!Z:Z,CAFB_HungerEstimates!Z:Z,,0)</f>
        <v>534.25772400000005</v>
      </c>
      <c r="J636">
        <f>_xlfn.XLOOKUP(Data[[#This Row],[F15_LB_NEED]],CAFB_HungerEstimates!AA:AA,CAFB_HungerEstimates!AA:AA,,0)</f>
        <v>112194.12204</v>
      </c>
      <c r="K636">
        <f>_xlfn.XLOOKUP(Data[[#This Row],[F15_DISTRIB]],CAFB_HungerEstimates!AC:AC,CAFB_HungerEstimates!AC:AC,,0)</f>
        <v>55079.731247000003</v>
      </c>
      <c r="L636">
        <f>_xlfn.XLOOKUP(Data[[#This Row],[F15_LB_UNME]],CAFB_HungerEstimates!AB:AB,CAFB_HungerEstimates!AB:AB,,0)</f>
        <v>57114.390792999999</v>
      </c>
      <c r="M636" s="6">
        <f t="shared" si="38"/>
        <v>0.49093241468891485</v>
      </c>
      <c r="N636" s="8">
        <f t="shared" si="39"/>
        <v>106.90419291532787</v>
      </c>
      <c r="O636" s="2" t="str">
        <f>IFERROR(_xlfn.XLOOKUP(Data[[#This Row],[STATEFP10]],StateMap[Code],StateMap[State],,0),"UNK")</f>
        <v>VA</v>
      </c>
      <c r="P636" t="str">
        <f>IF(CalcsTable[[#This Row],[State (Label)]]="MD","Maryland",IF(CalcsTable[[#This Row],[State (Label)]]="DC","District of Columbia","Virginia"))</f>
        <v>Virginia</v>
      </c>
    </row>
    <row r="637" spans="1:16" x14ac:dyDescent="0.25">
      <c r="A637">
        <f>_xlfn.XLOOKUP(Data[[#This Row],[GEOID10]],CAFB_HungerEstimates!D:D,CAFB_HungerEstimates!D:D,,0)</f>
        <v>24033802502</v>
      </c>
      <c r="B637">
        <f>_xlfn.XLOOKUP(Data[[#This Row],[STATEFP10]],CAFB_HungerEstimates!A:A,CAFB_HungerEstimates!A:A,,0)</f>
        <v>24</v>
      </c>
      <c r="C637">
        <f>_xlfn.XLOOKUP(Data[[#This Row],[F14_FI_RATE]],CAFB_HungerEstimates!AJ:AJ,CAFB_HungerEstimates!AJ:AJ,,0)</f>
        <v>22</v>
      </c>
      <c r="D637">
        <f>_xlfn.XLOOKUP(Data[[#This Row],[F14_DISTRIB]],CAFB_HungerEstimates!AL:AL,CAFB_HungerEstimates!AL:AL,,0)</f>
        <v>61773.8</v>
      </c>
      <c r="E637">
        <f>_xlfn.XLOOKUP(Data[[#This Row],[F14_LB_UNME]],CAFB_HungerEstimates!AK:AK,CAFB_HungerEstimates!AK:AK,,0)</f>
        <v>58207.597106000001</v>
      </c>
      <c r="F637">
        <f t="shared" si="36"/>
        <v>119981.397106</v>
      </c>
      <c r="G637" s="6">
        <f t="shared" si="37"/>
        <v>0.51486148261321452</v>
      </c>
      <c r="H637">
        <f>_xlfn.XLOOKUP(Data[[#This Row],[F15_FI_RATE]],CAFB_HungerEstimates!Y:Y,CAFB_HungerEstimates!Y:Y,,0)</f>
        <v>0.20100000000000001</v>
      </c>
      <c r="I637">
        <f>_xlfn.XLOOKUP(Data[[#This Row],[F15_FI_POP]],CAFB_HungerEstimates!Z:Z,CAFB_HungerEstimates!Z:Z,,0)</f>
        <v>527.02200000000005</v>
      </c>
      <c r="J637">
        <f>_xlfn.XLOOKUP(Data[[#This Row],[F15_LB_NEED]],CAFB_HungerEstimates!AA:AA,CAFB_HungerEstimates!AA:AA,,0)</f>
        <v>110674.62</v>
      </c>
      <c r="K637">
        <f>_xlfn.XLOOKUP(Data[[#This Row],[F15_DISTRIB]],CAFB_HungerEstimates!AC:AC,CAFB_HungerEstimates!AC:AC,,0)</f>
        <v>75174.315914000006</v>
      </c>
      <c r="L637">
        <f>_xlfn.XLOOKUP(Data[[#This Row],[F15_LB_UNME]],CAFB_HungerEstimates!AB:AB,CAFB_HungerEstimates!AB:AB,,0)</f>
        <v>35500.304085999996</v>
      </c>
      <c r="M637" s="6">
        <f t="shared" si="38"/>
        <v>0.67923717211769064</v>
      </c>
      <c r="N637" s="8">
        <f t="shared" si="39"/>
        <v>67.360193855284962</v>
      </c>
      <c r="O637" s="2" t="str">
        <f>IFERROR(_xlfn.XLOOKUP(Data[[#This Row],[STATEFP10]],StateMap[Code],StateMap[State],,0),"UNK")</f>
        <v>MD</v>
      </c>
      <c r="P637" t="str">
        <f>IF(CalcsTable[[#This Row],[State (Label)]]="MD","Maryland",IF(CalcsTable[[#This Row],[State (Label)]]="DC","District of Columbia","Virginia"))</f>
        <v>Maryland</v>
      </c>
    </row>
    <row r="638" spans="1:16" x14ac:dyDescent="0.25">
      <c r="A638">
        <f>_xlfn.XLOOKUP(Data[[#This Row],[GEOID10]],CAFB_HungerEstimates!D:D,CAFB_HungerEstimates!D:D,,0)</f>
        <v>11001007604</v>
      </c>
      <c r="B638">
        <f>_xlfn.XLOOKUP(Data[[#This Row],[STATEFP10]],CAFB_HungerEstimates!A:A,CAFB_HungerEstimates!A:A,,0)</f>
        <v>11</v>
      </c>
      <c r="C638">
        <f>_xlfn.XLOOKUP(Data[[#This Row],[F14_FI_RATE]],CAFB_HungerEstimates!AJ:AJ,CAFB_HungerEstimates!AJ:AJ,,0)</f>
        <v>19.100000000000001</v>
      </c>
      <c r="D638">
        <f>_xlfn.XLOOKUP(Data[[#This Row],[F14_DISTRIB]],CAFB_HungerEstimates!AL:AL,CAFB_HungerEstimates!AL:AL,,0)</f>
        <v>80815.710000000006</v>
      </c>
      <c r="E638">
        <f>_xlfn.XLOOKUP(Data[[#This Row],[F14_LB_UNME]],CAFB_HungerEstimates!AK:AK,CAFB_HungerEstimates!AK:AK,,0)</f>
        <v>58606.647904999998</v>
      </c>
      <c r="F638">
        <f t="shared" si="36"/>
        <v>139422.35790500001</v>
      </c>
      <c r="G638" s="6">
        <f t="shared" si="37"/>
        <v>0.57964670239665894</v>
      </c>
      <c r="H638">
        <f>_xlfn.XLOOKUP(Data[[#This Row],[F15_FI_RATE]],CAFB_HungerEstimates!Y:Y,CAFB_HungerEstimates!Y:Y,,0)</f>
        <v>0.23499999999999999</v>
      </c>
      <c r="I638">
        <f>_xlfn.XLOOKUP(Data[[#This Row],[F15_FI_POP]],CAFB_HungerEstimates!Z:Z,CAFB_HungerEstimates!Z:Z,,0)</f>
        <v>808.63499999999999</v>
      </c>
      <c r="J638">
        <f>_xlfn.XLOOKUP(Data[[#This Row],[F15_LB_NEED]],CAFB_HungerEstimates!AA:AA,CAFB_HungerEstimates!AA:AA,,0)</f>
        <v>169813.35</v>
      </c>
      <c r="K638">
        <f>_xlfn.XLOOKUP(Data[[#This Row],[F15_DISTRIB]],CAFB_HungerEstimates!AC:AC,CAFB_HungerEstimates!AC:AC,,0)</f>
        <v>110021.774001</v>
      </c>
      <c r="L638">
        <f>_xlfn.XLOOKUP(Data[[#This Row],[F15_LB_UNME]],CAFB_HungerEstimates!AB:AB,CAFB_HungerEstimates!AB:AB,,0)</f>
        <v>59791.575999000001</v>
      </c>
      <c r="M638" s="6">
        <f t="shared" si="38"/>
        <v>0.6478982600661255</v>
      </c>
      <c r="N638" s="8">
        <f t="shared" si="39"/>
        <v>73.941365386113631</v>
      </c>
      <c r="O638" s="2" t="str">
        <f>IFERROR(_xlfn.XLOOKUP(Data[[#This Row],[STATEFP10]],StateMap[Code],StateMap[State],,0),"UNK")</f>
        <v>DC</v>
      </c>
      <c r="P638" t="str">
        <f>IF(CalcsTable[[#This Row],[State (Label)]]="MD","Maryland",IF(CalcsTable[[#This Row],[State (Label)]]="DC","District of Columbia","Virginia"))</f>
        <v>District of Columbia</v>
      </c>
    </row>
    <row r="639" spans="1:16" x14ac:dyDescent="0.25">
      <c r="A639">
        <f>_xlfn.XLOOKUP(Data[[#This Row],[GEOID10]],CAFB_HungerEstimates!D:D,CAFB_HungerEstimates!D:D,,0)</f>
        <v>51059450400</v>
      </c>
      <c r="B639">
        <f>_xlfn.XLOOKUP(Data[[#This Row],[STATEFP10]],CAFB_HungerEstimates!A:A,CAFB_HungerEstimates!A:A,,0)</f>
        <v>51</v>
      </c>
      <c r="C639">
        <f>_xlfn.XLOOKUP(Data[[#This Row],[F14_FI_RATE]],CAFB_HungerEstimates!AJ:AJ,CAFB_HungerEstimates!AJ:AJ,,0)</f>
        <v>4.5</v>
      </c>
      <c r="D639">
        <f>_xlfn.XLOOKUP(Data[[#This Row],[F14_DISTRIB]],CAFB_HungerEstimates!AL:AL,CAFB_HungerEstimates!AL:AL,,0)</f>
        <v>5830.54</v>
      </c>
      <c r="E639">
        <f>_xlfn.XLOOKUP(Data[[#This Row],[F14_LB_UNME]],CAFB_HungerEstimates!AK:AK,CAFB_HungerEstimates!AK:AK,,0)</f>
        <v>19589.956576</v>
      </c>
      <c r="F639">
        <f t="shared" si="36"/>
        <v>25420.496576000001</v>
      </c>
      <c r="G639" s="6">
        <f t="shared" si="37"/>
        <v>0.22936373341757332</v>
      </c>
      <c r="H639">
        <f>_xlfn.XLOOKUP(Data[[#This Row],[F15_FI_RATE]],CAFB_HungerEstimates!Y:Y,CAFB_HungerEstimates!Y:Y,,0)</f>
        <v>3.9E-2</v>
      </c>
      <c r="I639">
        <f>_xlfn.XLOOKUP(Data[[#This Row],[F15_FI_POP]],CAFB_HungerEstimates!Z:Z,CAFB_HungerEstimates!Z:Z,,0)</f>
        <v>111.462</v>
      </c>
      <c r="J639">
        <f>_xlfn.XLOOKUP(Data[[#This Row],[F15_LB_NEED]],CAFB_HungerEstimates!AA:AA,CAFB_HungerEstimates!AA:AA,,0)</f>
        <v>23407.02</v>
      </c>
      <c r="K639">
        <f>_xlfn.XLOOKUP(Data[[#This Row],[F15_DISTRIB]],CAFB_HungerEstimates!AC:AC,CAFB_HungerEstimates!AC:AC,,0)</f>
        <v>14705.176611999999</v>
      </c>
      <c r="L639">
        <f>_xlfn.XLOOKUP(Data[[#This Row],[F15_LB_UNME]],CAFB_HungerEstimates!AB:AB,CAFB_HungerEstimates!AB:AB,,0)</f>
        <v>8701.8433879999993</v>
      </c>
      <c r="M639" s="6">
        <f t="shared" si="38"/>
        <v>0.62823787957629806</v>
      </c>
      <c r="N639" s="8">
        <f t="shared" si="39"/>
        <v>78.070045288977397</v>
      </c>
      <c r="O639" s="2" t="str">
        <f>IFERROR(_xlfn.XLOOKUP(Data[[#This Row],[STATEFP10]],StateMap[Code],StateMap[State],,0),"UNK")</f>
        <v>VA</v>
      </c>
      <c r="P639" t="str">
        <f>IF(CalcsTable[[#This Row],[State (Label)]]="MD","Maryland",IF(CalcsTable[[#This Row],[State (Label)]]="DC","District of Columbia","Virginia"))</f>
        <v>Virginia</v>
      </c>
    </row>
    <row r="640" spans="1:16" x14ac:dyDescent="0.25">
      <c r="A640">
        <f>_xlfn.XLOOKUP(Data[[#This Row],[GEOID10]],CAFB_HungerEstimates!D:D,CAFB_HungerEstimates!D:D,,0)</f>
        <v>51059451501</v>
      </c>
      <c r="B640">
        <f>_xlfn.XLOOKUP(Data[[#This Row],[STATEFP10]],CAFB_HungerEstimates!A:A,CAFB_HungerEstimates!A:A,,0)</f>
        <v>51</v>
      </c>
      <c r="C640">
        <f>_xlfn.XLOOKUP(Data[[#This Row],[F14_FI_RATE]],CAFB_HungerEstimates!AJ:AJ,CAFB_HungerEstimates!AJ:AJ,,0)</f>
        <v>11</v>
      </c>
      <c r="D640">
        <f>_xlfn.XLOOKUP(Data[[#This Row],[F14_DISTRIB]],CAFB_HungerEstimates!AL:AL,CAFB_HungerEstimates!AL:AL,,0)</f>
        <v>37569.620000000003</v>
      </c>
      <c r="E640">
        <f>_xlfn.XLOOKUP(Data[[#This Row],[F14_LB_UNME]],CAFB_HungerEstimates!AK:AK,CAFB_HungerEstimates!AK:AK,,0)</f>
        <v>92321.679680999994</v>
      </c>
      <c r="F640">
        <f t="shared" si="36"/>
        <v>129891.299681</v>
      </c>
      <c r="G640" s="6">
        <f t="shared" si="37"/>
        <v>0.28923892587315098</v>
      </c>
      <c r="H640">
        <f>_xlfn.XLOOKUP(Data[[#This Row],[F15_FI_RATE]],CAFB_HungerEstimates!Y:Y,CAFB_HungerEstimates!Y:Y,,0)</f>
        <v>0.1</v>
      </c>
      <c r="I640">
        <f>_xlfn.XLOOKUP(Data[[#This Row],[F15_FI_POP]],CAFB_HungerEstimates!Z:Z,CAFB_HungerEstimates!Z:Z,,0)</f>
        <v>513.38610000000006</v>
      </c>
      <c r="J640">
        <f>_xlfn.XLOOKUP(Data[[#This Row],[F15_LB_NEED]],CAFB_HungerEstimates!AA:AA,CAFB_HungerEstimates!AA:AA,,0)</f>
        <v>107811.08100000001</v>
      </c>
      <c r="K640">
        <f>_xlfn.XLOOKUP(Data[[#This Row],[F15_DISTRIB]],CAFB_HungerEstimates!AC:AC,CAFB_HungerEstimates!AC:AC,,0)</f>
        <v>28501.619424</v>
      </c>
      <c r="L640">
        <f>_xlfn.XLOOKUP(Data[[#This Row],[F15_LB_UNME]],CAFB_HungerEstimates!AB:AB,CAFB_HungerEstimates!AB:AB,,0)</f>
        <v>79309.461576000002</v>
      </c>
      <c r="M640" s="6">
        <f t="shared" si="38"/>
        <v>0.26436632635192664</v>
      </c>
      <c r="N640" s="8">
        <f t="shared" si="39"/>
        <v>154.4830714660954</v>
      </c>
      <c r="O640" s="2" t="str">
        <f>IFERROR(_xlfn.XLOOKUP(Data[[#This Row],[STATEFP10]],StateMap[Code],StateMap[State],,0),"UNK")</f>
        <v>VA</v>
      </c>
      <c r="P640" t="str">
        <f>IF(CalcsTable[[#This Row],[State (Label)]]="MD","Maryland",IF(CalcsTable[[#This Row],[State (Label)]]="DC","District of Columbia","Virginia"))</f>
        <v>Virginia</v>
      </c>
    </row>
    <row r="641" spans="1:16" x14ac:dyDescent="0.25">
      <c r="A641">
        <f>_xlfn.XLOOKUP(Data[[#This Row],[GEOID10]],CAFB_HungerEstimates!D:D,CAFB_HungerEstimates!D:D,,0)</f>
        <v>51600300200</v>
      </c>
      <c r="B641">
        <f>_xlfn.XLOOKUP(Data[[#This Row],[STATEFP10]],CAFB_HungerEstimates!A:A,CAFB_HungerEstimates!A:A,,0)</f>
        <v>51</v>
      </c>
      <c r="C641">
        <f>_xlfn.XLOOKUP(Data[[#This Row],[F14_FI_RATE]],CAFB_HungerEstimates!AJ:AJ,CAFB_HungerEstimates!AJ:AJ,,0)</f>
        <v>3.4</v>
      </c>
      <c r="D641">
        <f>_xlfn.XLOOKUP(Data[[#This Row],[F14_DISTRIB]],CAFB_HungerEstimates!AL:AL,CAFB_HungerEstimates!AL:AL,,0)</f>
        <v>6342.41</v>
      </c>
      <c r="E641">
        <f>_xlfn.XLOOKUP(Data[[#This Row],[F14_LB_UNME]],CAFB_HungerEstimates!AK:AK,CAFB_HungerEstimates!AK:AK,,0)</f>
        <v>27622.568361000001</v>
      </c>
      <c r="F641">
        <f t="shared" si="36"/>
        <v>33964.978361000001</v>
      </c>
      <c r="G641" s="6">
        <f t="shared" si="37"/>
        <v>0.18673381541978601</v>
      </c>
      <c r="H641">
        <f>_xlfn.XLOOKUP(Data[[#This Row],[F15_FI_RATE]],CAFB_HungerEstimates!Y:Y,CAFB_HungerEstimates!Y:Y,,0)</f>
        <v>0.02</v>
      </c>
      <c r="I641">
        <f>_xlfn.XLOOKUP(Data[[#This Row],[F15_FI_POP]],CAFB_HungerEstimates!Z:Z,CAFB_HungerEstimates!Z:Z,,0)</f>
        <v>98.841059999999999</v>
      </c>
      <c r="J641">
        <f>_xlfn.XLOOKUP(Data[[#This Row],[F15_LB_NEED]],CAFB_HungerEstimates!AA:AA,CAFB_HungerEstimates!AA:AA,,0)</f>
        <v>20756.622599999999</v>
      </c>
      <c r="K641">
        <f>_xlfn.XLOOKUP(Data[[#This Row],[F15_DISTRIB]],CAFB_HungerEstimates!AC:AC,CAFB_HungerEstimates!AC:AC,,0)</f>
        <v>8625.7547880000002</v>
      </c>
      <c r="L641">
        <f>_xlfn.XLOOKUP(Data[[#This Row],[F15_LB_UNME]],CAFB_HungerEstimates!AB:AB,CAFB_HungerEstimates!AB:AB,,0)</f>
        <v>12130.867812</v>
      </c>
      <c r="M641" s="6">
        <f t="shared" si="38"/>
        <v>0.41556639315685207</v>
      </c>
      <c r="N641" s="8">
        <f t="shared" si="39"/>
        <v>122.73105743706108</v>
      </c>
      <c r="O641" s="2" t="str">
        <f>IFERROR(_xlfn.XLOOKUP(Data[[#This Row],[STATEFP10]],StateMap[Code],StateMap[State],,0),"UNK")</f>
        <v>VA</v>
      </c>
      <c r="P641" t="str">
        <f>IF(CalcsTable[[#This Row],[State (Label)]]="MD","Maryland",IF(CalcsTable[[#This Row],[State (Label)]]="DC","District of Columbia","Virginia"))</f>
        <v>Virginia</v>
      </c>
    </row>
    <row r="642" spans="1:16" x14ac:dyDescent="0.25">
      <c r="A642">
        <f>_xlfn.XLOOKUP(Data[[#This Row],[GEOID10]],CAFB_HungerEstimates!D:D,CAFB_HungerEstimates!D:D,,0)</f>
        <v>51059451300</v>
      </c>
      <c r="B642">
        <f>_xlfn.XLOOKUP(Data[[#This Row],[STATEFP10]],CAFB_HungerEstimates!A:A,CAFB_HungerEstimates!A:A,,0)</f>
        <v>51</v>
      </c>
      <c r="C642">
        <f>_xlfn.XLOOKUP(Data[[#This Row],[F14_FI_RATE]],CAFB_HungerEstimates!AJ:AJ,CAFB_HungerEstimates!AJ:AJ,,0)</f>
        <v>4.2</v>
      </c>
      <c r="D642">
        <f>_xlfn.XLOOKUP(Data[[#This Row],[F14_DISTRIB]],CAFB_HungerEstimates!AL:AL,CAFB_HungerEstimates!AL:AL,,0)</f>
        <v>3506</v>
      </c>
      <c r="E642">
        <f>_xlfn.XLOOKUP(Data[[#This Row],[F14_LB_UNME]],CAFB_HungerEstimates!AK:AK,CAFB_HungerEstimates!AK:AK,,0)</f>
        <v>16956.398946000001</v>
      </c>
      <c r="F642">
        <f t="shared" si="36"/>
        <v>20462.398946000001</v>
      </c>
      <c r="G642" s="6">
        <f t="shared" si="37"/>
        <v>0.17133865922819155</v>
      </c>
      <c r="H642">
        <f>_xlfn.XLOOKUP(Data[[#This Row],[F15_FI_RATE]],CAFB_HungerEstimates!Y:Y,CAFB_HungerEstimates!Y:Y,,0)</f>
        <v>3.1E-2</v>
      </c>
      <c r="I642">
        <f>_xlfn.XLOOKUP(Data[[#This Row],[F15_FI_POP]],CAFB_HungerEstimates!Z:Z,CAFB_HungerEstimates!Z:Z,,0)</f>
        <v>73.489436999999995</v>
      </c>
      <c r="J642">
        <f>_xlfn.XLOOKUP(Data[[#This Row],[F15_LB_NEED]],CAFB_HungerEstimates!AA:AA,CAFB_HungerEstimates!AA:AA,,0)</f>
        <v>15432.78177</v>
      </c>
      <c r="K642">
        <f>_xlfn.XLOOKUP(Data[[#This Row],[F15_DISTRIB]],CAFB_HungerEstimates!AC:AC,CAFB_HungerEstimates!AC:AC,,0)</f>
        <v>9733.2328959999995</v>
      </c>
      <c r="L642">
        <f>_xlfn.XLOOKUP(Data[[#This Row],[F15_LB_UNME]],CAFB_HungerEstimates!AB:AB,CAFB_HungerEstimates!AB:AB,,0)</f>
        <v>5699.5488740000001</v>
      </c>
      <c r="M642" s="6">
        <f t="shared" si="38"/>
        <v>0.63068557833951666</v>
      </c>
      <c r="N642" s="8">
        <f t="shared" si="39"/>
        <v>77.556028548701505</v>
      </c>
      <c r="O642" s="2" t="str">
        <f>IFERROR(_xlfn.XLOOKUP(Data[[#This Row],[STATEFP10]],StateMap[Code],StateMap[State],,0),"UNK")</f>
        <v>VA</v>
      </c>
      <c r="P642" t="str">
        <f>IF(CalcsTable[[#This Row],[State (Label)]]="MD","Maryland",IF(CalcsTable[[#This Row],[State (Label)]]="DC","District of Columbia","Virginia"))</f>
        <v>Virginia</v>
      </c>
    </row>
    <row r="643" spans="1:16" x14ac:dyDescent="0.25">
      <c r="A643">
        <f>_xlfn.XLOOKUP(Data[[#This Row],[GEOID10]],CAFB_HungerEstimates!D:D,CAFB_HungerEstimates!D:D,,0)</f>
        <v>51013103402</v>
      </c>
      <c r="B643">
        <f>_xlfn.XLOOKUP(Data[[#This Row],[STATEFP10]],CAFB_HungerEstimates!A:A,CAFB_HungerEstimates!A:A,,0)</f>
        <v>51</v>
      </c>
      <c r="C643">
        <f>_xlfn.XLOOKUP(Data[[#This Row],[F14_FI_RATE]],CAFB_HungerEstimates!AJ:AJ,CAFB_HungerEstimates!AJ:AJ,,0)</f>
        <v>12.3</v>
      </c>
      <c r="D643">
        <f>_xlfn.XLOOKUP(Data[[#This Row],[F14_DISTRIB]],CAFB_HungerEstimates!AL:AL,CAFB_HungerEstimates!AL:AL,,0)</f>
        <v>66373.91</v>
      </c>
      <c r="E643">
        <f>_xlfn.XLOOKUP(Data[[#This Row],[F14_LB_UNME]],CAFB_HungerEstimates!AK:AK,CAFB_HungerEstimates!AK:AK,,0)</f>
        <v>54897.935104999997</v>
      </c>
      <c r="F643">
        <f t="shared" ref="F643:F706" si="40">IFERROR(D643+E643,0)</f>
        <v>121271.845105</v>
      </c>
      <c r="G643" s="6">
        <f t="shared" ref="G643:G706" si="41">IFERROR(D643/F643,0)</f>
        <v>0.54731508325392364</v>
      </c>
      <c r="H643">
        <f>_xlfn.XLOOKUP(Data[[#This Row],[F15_FI_RATE]],CAFB_HungerEstimates!Y:Y,CAFB_HungerEstimates!Y:Y,,0)</f>
        <v>0.114</v>
      </c>
      <c r="I643">
        <f>_xlfn.XLOOKUP(Data[[#This Row],[F15_FI_POP]],CAFB_HungerEstimates!Z:Z,CAFB_HungerEstimates!Z:Z,,0)</f>
        <v>567.83399999999995</v>
      </c>
      <c r="J643">
        <f>_xlfn.XLOOKUP(Data[[#This Row],[F15_LB_NEED]],CAFB_HungerEstimates!AA:AA,CAFB_HungerEstimates!AA:AA,,0)</f>
        <v>119245.14</v>
      </c>
      <c r="K643">
        <f>_xlfn.XLOOKUP(Data[[#This Row],[F15_DISTRIB]],CAFB_HungerEstimates!AC:AC,CAFB_HungerEstimates!AC:AC,,0)</f>
        <v>44758.740985999997</v>
      </c>
      <c r="L643">
        <f>_xlfn.XLOOKUP(Data[[#This Row],[F15_LB_UNME]],CAFB_HungerEstimates!AB:AB,CAFB_HungerEstimates!AB:AB,,0)</f>
        <v>74486.399013999995</v>
      </c>
      <c r="M643" s="6">
        <f t="shared" ref="M643:M706" si="42">IFERROR(K643/J643,0)</f>
        <v>0.37535065148986363</v>
      </c>
      <c r="N643" s="8">
        <f t="shared" ref="N643:N706" si="43">IFERROR(L643/I643,0)</f>
        <v>131.17636318712863</v>
      </c>
      <c r="O643" s="2" t="str">
        <f>IFERROR(_xlfn.XLOOKUP(Data[[#This Row],[STATEFP10]],StateMap[Code],StateMap[State],,0),"UNK")</f>
        <v>VA</v>
      </c>
      <c r="P643" t="str">
        <f>IF(CalcsTable[[#This Row],[State (Label)]]="MD","Maryland",IF(CalcsTable[[#This Row],[State (Label)]]="DC","District of Columbia","Virginia"))</f>
        <v>Virginia</v>
      </c>
    </row>
    <row r="644" spans="1:16" x14ac:dyDescent="0.25">
      <c r="A644">
        <f>_xlfn.XLOOKUP(Data[[#This Row],[GEOID10]],CAFB_HungerEstimates!D:D,CAFB_HungerEstimates!D:D,,0)</f>
        <v>51153901511</v>
      </c>
      <c r="B644">
        <f>_xlfn.XLOOKUP(Data[[#This Row],[STATEFP10]],CAFB_HungerEstimates!A:A,CAFB_HungerEstimates!A:A,,0)</f>
        <v>51</v>
      </c>
      <c r="C644">
        <f>_xlfn.XLOOKUP(Data[[#This Row],[F14_FI_RATE]],CAFB_HungerEstimates!AJ:AJ,CAFB_HungerEstimates!AJ:AJ,,0)</f>
        <v>3.8</v>
      </c>
      <c r="D644">
        <f>_xlfn.XLOOKUP(Data[[#This Row],[F14_DISTRIB]],CAFB_HungerEstimates!AL:AL,CAFB_HungerEstimates!AL:AL,,0)</f>
        <v>331.01</v>
      </c>
      <c r="E644">
        <f>_xlfn.XLOOKUP(Data[[#This Row],[F14_LB_UNME]],CAFB_HungerEstimates!AK:AK,CAFB_HungerEstimates!AK:AK,,0)</f>
        <v>14607.552768</v>
      </c>
      <c r="F644">
        <f t="shared" si="40"/>
        <v>14938.562768</v>
      </c>
      <c r="G644" s="6">
        <f t="shared" si="41"/>
        <v>2.2158088776054068E-2</v>
      </c>
      <c r="H644">
        <f>_xlfn.XLOOKUP(Data[[#This Row],[F15_FI_RATE]],CAFB_HungerEstimates!Y:Y,CAFB_HungerEstimates!Y:Y,,0)</f>
        <v>3.4000000000000002E-2</v>
      </c>
      <c r="I644">
        <f>_xlfn.XLOOKUP(Data[[#This Row],[F15_FI_POP]],CAFB_HungerEstimates!Z:Z,CAFB_HungerEstimates!Z:Z,,0)</f>
        <v>82.566484000000003</v>
      </c>
      <c r="J644">
        <f>_xlfn.XLOOKUP(Data[[#This Row],[F15_LB_NEED]],CAFB_HungerEstimates!AA:AA,CAFB_HungerEstimates!AA:AA,,0)</f>
        <v>17338.961640000001</v>
      </c>
      <c r="K644">
        <f>_xlfn.XLOOKUP(Data[[#This Row],[F15_DISTRIB]],CAFB_HungerEstimates!AC:AC,CAFB_HungerEstimates!AC:AC,,0)</f>
        <v>1655.498928</v>
      </c>
      <c r="L644">
        <f>_xlfn.XLOOKUP(Data[[#This Row],[F15_LB_UNME]],CAFB_HungerEstimates!AB:AB,CAFB_HungerEstimates!AB:AB,,0)</f>
        <v>15683.462712</v>
      </c>
      <c r="M644" s="6">
        <f t="shared" si="42"/>
        <v>9.5478550698264303E-2</v>
      </c>
      <c r="N644" s="8">
        <f t="shared" si="43"/>
        <v>189.94950435336449</v>
      </c>
      <c r="O644" s="2" t="str">
        <f>IFERROR(_xlfn.XLOOKUP(Data[[#This Row],[STATEFP10]],StateMap[Code],StateMap[State],,0),"UNK")</f>
        <v>VA</v>
      </c>
      <c r="P644" t="str">
        <f>IF(CalcsTable[[#This Row],[State (Label)]]="MD","Maryland",IF(CalcsTable[[#This Row],[State (Label)]]="DC","District of Columbia","Virginia"))</f>
        <v>Virginia</v>
      </c>
    </row>
    <row r="645" spans="1:16" x14ac:dyDescent="0.25">
      <c r="A645">
        <f>_xlfn.XLOOKUP(Data[[#This Row],[GEOID10]],CAFB_HungerEstimates!D:D,CAFB_HungerEstimates!D:D,,0)</f>
        <v>11001007401</v>
      </c>
      <c r="B645">
        <f>_xlfn.XLOOKUP(Data[[#This Row],[STATEFP10]],CAFB_HungerEstimates!A:A,CAFB_HungerEstimates!A:A,,0)</f>
        <v>11</v>
      </c>
      <c r="C645">
        <f>_xlfn.XLOOKUP(Data[[#This Row],[F14_FI_RATE]],CAFB_HungerEstimates!AJ:AJ,CAFB_HungerEstimates!AJ:AJ,,0)</f>
        <v>41</v>
      </c>
      <c r="D645">
        <f>_xlfn.XLOOKUP(Data[[#This Row],[F14_DISTRIB]],CAFB_HungerEstimates!AL:AL,CAFB_HungerEstimates!AL:AL,,0)</f>
        <v>110864.05</v>
      </c>
      <c r="E645">
        <f>_xlfn.XLOOKUP(Data[[#This Row],[F14_LB_UNME]],CAFB_HungerEstimates!AK:AK,CAFB_HungerEstimates!AK:AK,,0)</f>
        <v>89490.645822999999</v>
      </c>
      <c r="F645">
        <f t="shared" si="40"/>
        <v>200354.69582299999</v>
      </c>
      <c r="G645" s="6">
        <f t="shared" si="41"/>
        <v>0.55333891499074717</v>
      </c>
      <c r="H645">
        <f>_xlfn.XLOOKUP(Data[[#This Row],[F15_FI_RATE]],CAFB_HungerEstimates!Y:Y,CAFB_HungerEstimates!Y:Y,,0)</f>
        <v>0.39400000000000002</v>
      </c>
      <c r="I645">
        <f>_xlfn.XLOOKUP(Data[[#This Row],[F15_FI_POP]],CAFB_HungerEstimates!Z:Z,CAFB_HungerEstimates!Z:Z,,0)</f>
        <v>993.461544</v>
      </c>
      <c r="J645">
        <f>_xlfn.XLOOKUP(Data[[#This Row],[F15_LB_NEED]],CAFB_HungerEstimates!AA:AA,CAFB_HungerEstimates!AA:AA,,0)</f>
        <v>208626.92423999999</v>
      </c>
      <c r="K645">
        <f>_xlfn.XLOOKUP(Data[[#This Row],[F15_DISTRIB]],CAFB_HungerEstimates!AC:AC,CAFB_HungerEstimates!AC:AC,,0)</f>
        <v>103917.010761</v>
      </c>
      <c r="L645">
        <f>_xlfn.XLOOKUP(Data[[#This Row],[F15_LB_UNME]],CAFB_HungerEstimates!AB:AB,CAFB_HungerEstimates!AB:AB,,0)</f>
        <v>104709.913479</v>
      </c>
      <c r="M645" s="6">
        <f t="shared" si="42"/>
        <v>0.49809971143252857</v>
      </c>
      <c r="N645" s="8">
        <f t="shared" si="43"/>
        <v>105.39906059916899</v>
      </c>
      <c r="O645" s="2" t="str">
        <f>IFERROR(_xlfn.XLOOKUP(Data[[#This Row],[STATEFP10]],StateMap[Code],StateMap[State],,0),"UNK")</f>
        <v>DC</v>
      </c>
      <c r="P645" t="str">
        <f>IF(CalcsTable[[#This Row],[State (Label)]]="MD","Maryland",IF(CalcsTable[[#This Row],[State (Label)]]="DC","District of Columbia","Virginia"))</f>
        <v>District of Columbia</v>
      </c>
    </row>
    <row r="646" spans="1:16" x14ac:dyDescent="0.25">
      <c r="A646">
        <f>_xlfn.XLOOKUP(Data[[#This Row],[GEOID10]],CAFB_HungerEstimates!D:D,CAFB_HungerEstimates!D:D,,0)</f>
        <v>24033802404</v>
      </c>
      <c r="B646">
        <f>_xlfn.XLOOKUP(Data[[#This Row],[STATEFP10]],CAFB_HungerEstimates!A:A,CAFB_HungerEstimates!A:A,,0)</f>
        <v>24</v>
      </c>
      <c r="C646">
        <f>_xlfn.XLOOKUP(Data[[#This Row],[F14_FI_RATE]],CAFB_HungerEstimates!AJ:AJ,CAFB_HungerEstimates!AJ:AJ,,0)</f>
        <v>26.2</v>
      </c>
      <c r="D646">
        <f>_xlfn.XLOOKUP(Data[[#This Row],[F14_DISTRIB]],CAFB_HungerEstimates!AL:AL,CAFB_HungerEstimates!AL:AL,,0)</f>
        <v>111031.83</v>
      </c>
      <c r="E646">
        <f>_xlfn.XLOOKUP(Data[[#This Row],[F14_LB_UNME]],CAFB_HungerEstimates!AK:AK,CAFB_HungerEstimates!AK:AK,,0)</f>
        <v>134467.40727699999</v>
      </c>
      <c r="F646">
        <f t="shared" si="40"/>
        <v>245499.23727699998</v>
      </c>
      <c r="G646" s="6">
        <f t="shared" si="41"/>
        <v>0.45226955175718669</v>
      </c>
      <c r="H646">
        <f>_xlfn.XLOOKUP(Data[[#This Row],[F15_FI_RATE]],CAFB_HungerEstimates!Y:Y,CAFB_HungerEstimates!Y:Y,,0)</f>
        <v>0.27600000000000002</v>
      </c>
      <c r="I646">
        <f>_xlfn.XLOOKUP(Data[[#This Row],[F15_FI_POP]],CAFB_HungerEstimates!Z:Z,CAFB_HungerEstimates!Z:Z,,0)</f>
        <v>1111.7280000000001</v>
      </c>
      <c r="J646">
        <f>_xlfn.XLOOKUP(Data[[#This Row],[F15_LB_NEED]],CAFB_HungerEstimates!AA:AA,CAFB_HungerEstimates!AA:AA,,0)</f>
        <v>233462.88</v>
      </c>
      <c r="K646">
        <f>_xlfn.XLOOKUP(Data[[#This Row],[F15_DISTRIB]],CAFB_HungerEstimates!AC:AC,CAFB_HungerEstimates!AC:AC,,0)</f>
        <v>91522.023417999997</v>
      </c>
      <c r="L646">
        <f>_xlfn.XLOOKUP(Data[[#This Row],[F15_LB_UNME]],CAFB_HungerEstimates!AB:AB,CAFB_HungerEstimates!AB:AB,,0)</f>
        <v>141940.85658200001</v>
      </c>
      <c r="M646" s="6">
        <f t="shared" si="42"/>
        <v>0.3920195939414437</v>
      </c>
      <c r="N646" s="8">
        <f t="shared" si="43"/>
        <v>127.67588527229682</v>
      </c>
      <c r="O646" s="2" t="str">
        <f>IFERROR(_xlfn.XLOOKUP(Data[[#This Row],[STATEFP10]],StateMap[Code],StateMap[State],,0),"UNK")</f>
        <v>MD</v>
      </c>
      <c r="P646" t="str">
        <f>IF(CalcsTable[[#This Row],[State (Label)]]="MD","Maryland",IF(CalcsTable[[#This Row],[State (Label)]]="DC","District of Columbia","Virginia"))</f>
        <v>Maryland</v>
      </c>
    </row>
    <row r="647" spans="1:16" x14ac:dyDescent="0.25">
      <c r="A647">
        <f>_xlfn.XLOOKUP(Data[[#This Row],[GEOID10]],CAFB_HungerEstimates!D:D,CAFB_HungerEstimates!D:D,,0)</f>
        <v>51059461902</v>
      </c>
      <c r="B647">
        <f>_xlfn.XLOOKUP(Data[[#This Row],[STATEFP10]],CAFB_HungerEstimates!A:A,CAFB_HungerEstimates!A:A,,0)</f>
        <v>51</v>
      </c>
      <c r="C647">
        <f>_xlfn.XLOOKUP(Data[[#This Row],[F14_FI_RATE]],CAFB_HungerEstimates!AJ:AJ,CAFB_HungerEstimates!AJ:AJ,,0)</f>
        <v>13.9</v>
      </c>
      <c r="D647">
        <f>_xlfn.XLOOKUP(Data[[#This Row],[F14_DISTRIB]],CAFB_HungerEstimates!AL:AL,CAFB_HungerEstimates!AL:AL,,0)</f>
        <v>10458.35</v>
      </c>
      <c r="E647">
        <f>_xlfn.XLOOKUP(Data[[#This Row],[F14_LB_UNME]],CAFB_HungerEstimates!AK:AK,CAFB_HungerEstimates!AK:AK,,0)</f>
        <v>45148.604192999999</v>
      </c>
      <c r="F647">
        <f t="shared" si="40"/>
        <v>55606.954192999998</v>
      </c>
      <c r="G647" s="6">
        <f t="shared" si="41"/>
        <v>0.18807629642330842</v>
      </c>
      <c r="H647">
        <f>_xlfn.XLOOKUP(Data[[#This Row],[F15_FI_RATE]],CAFB_HungerEstimates!Y:Y,CAFB_HungerEstimates!Y:Y,,0)</f>
        <v>0.13900000000000001</v>
      </c>
      <c r="I647">
        <f>_xlfn.XLOOKUP(Data[[#This Row],[F15_FI_POP]],CAFB_HungerEstimates!Z:Z,CAFB_HungerEstimates!Z:Z,,0)</f>
        <v>289.25900000000001</v>
      </c>
      <c r="J647">
        <f>_xlfn.XLOOKUP(Data[[#This Row],[F15_LB_NEED]],CAFB_HungerEstimates!AA:AA,CAFB_HungerEstimates!AA:AA,,0)</f>
        <v>60744.39</v>
      </c>
      <c r="K647">
        <f>_xlfn.XLOOKUP(Data[[#This Row],[F15_DISTRIB]],CAFB_HungerEstimates!AC:AC,CAFB_HungerEstimates!AC:AC,,0)</f>
        <v>23097.687018000001</v>
      </c>
      <c r="L647">
        <f>_xlfn.XLOOKUP(Data[[#This Row],[F15_LB_UNME]],CAFB_HungerEstimates!AB:AB,CAFB_HungerEstimates!AB:AB,,0)</f>
        <v>37646.702982000003</v>
      </c>
      <c r="M647" s="6">
        <f t="shared" si="42"/>
        <v>0.38024395368856284</v>
      </c>
      <c r="N647" s="8">
        <f t="shared" si="43"/>
        <v>130.14876972540179</v>
      </c>
      <c r="O647" s="2" t="str">
        <f>IFERROR(_xlfn.XLOOKUP(Data[[#This Row],[STATEFP10]],StateMap[Code],StateMap[State],,0),"UNK")</f>
        <v>VA</v>
      </c>
      <c r="P647" t="str">
        <f>IF(CalcsTable[[#This Row],[State (Label)]]="MD","Maryland",IF(CalcsTable[[#This Row],[State (Label)]]="DC","District of Columbia","Virginia"))</f>
        <v>Virginia</v>
      </c>
    </row>
    <row r="648" spans="1:16" x14ac:dyDescent="0.25">
      <c r="A648">
        <f>_xlfn.XLOOKUP(Data[[#This Row],[GEOID10]],CAFB_HungerEstimates!D:D,CAFB_HungerEstimates!D:D,,0)</f>
        <v>24033800701</v>
      </c>
      <c r="B648">
        <f>_xlfn.XLOOKUP(Data[[#This Row],[STATEFP10]],CAFB_HungerEstimates!A:A,CAFB_HungerEstimates!A:A,,0)</f>
        <v>24</v>
      </c>
      <c r="C648">
        <f>_xlfn.XLOOKUP(Data[[#This Row],[F14_FI_RATE]],CAFB_HungerEstimates!AJ:AJ,CAFB_HungerEstimates!AJ:AJ,,0)</f>
        <v>11.2</v>
      </c>
      <c r="D648">
        <f>_xlfn.XLOOKUP(Data[[#This Row],[F14_DISTRIB]],CAFB_HungerEstimates!AL:AL,CAFB_HungerEstimates!AL:AL,,0)</f>
        <v>25543.29</v>
      </c>
      <c r="E648">
        <f>_xlfn.XLOOKUP(Data[[#This Row],[F14_LB_UNME]],CAFB_HungerEstimates!AK:AK,CAFB_HungerEstimates!AK:AK,,0)</f>
        <v>92338.954287999994</v>
      </c>
      <c r="F648">
        <f t="shared" si="40"/>
        <v>117882.24428799999</v>
      </c>
      <c r="G648" s="6">
        <f t="shared" si="41"/>
        <v>0.21668479552861908</v>
      </c>
      <c r="H648">
        <f>_xlfn.XLOOKUP(Data[[#This Row],[F15_FI_RATE]],CAFB_HungerEstimates!Y:Y,CAFB_HungerEstimates!Y:Y,,0)</f>
        <v>0.123</v>
      </c>
      <c r="I648">
        <f>_xlfn.XLOOKUP(Data[[#This Row],[F15_FI_POP]],CAFB_HungerEstimates!Z:Z,CAFB_HungerEstimates!Z:Z,,0)</f>
        <v>641.59395300000006</v>
      </c>
      <c r="J648">
        <f>_xlfn.XLOOKUP(Data[[#This Row],[F15_LB_NEED]],CAFB_HungerEstimates!AA:AA,CAFB_HungerEstimates!AA:AA,,0)</f>
        <v>134734.73013000001</v>
      </c>
      <c r="K648">
        <f>_xlfn.XLOOKUP(Data[[#This Row],[F15_DISTRIB]],CAFB_HungerEstimates!AC:AC,CAFB_HungerEstimates!AC:AC,,0)</f>
        <v>13245.057811999999</v>
      </c>
      <c r="L648">
        <f>_xlfn.XLOOKUP(Data[[#This Row],[F15_LB_UNME]],CAFB_HungerEstimates!AB:AB,CAFB_HungerEstimates!AB:AB,,0)</f>
        <v>121489.672318</v>
      </c>
      <c r="M648" s="6">
        <f t="shared" si="42"/>
        <v>9.8304704356630149E-2</v>
      </c>
      <c r="N648" s="8">
        <f t="shared" si="43"/>
        <v>189.35601208510764</v>
      </c>
      <c r="O648" s="2" t="str">
        <f>IFERROR(_xlfn.XLOOKUP(Data[[#This Row],[STATEFP10]],StateMap[Code],StateMap[State],,0),"UNK")</f>
        <v>MD</v>
      </c>
      <c r="P648" t="str">
        <f>IF(CalcsTable[[#This Row],[State (Label)]]="MD","Maryland",IF(CalcsTable[[#This Row],[State (Label)]]="DC","District of Columbia","Virginia"))</f>
        <v>Maryland</v>
      </c>
    </row>
    <row r="649" spans="1:16" x14ac:dyDescent="0.25">
      <c r="A649">
        <f>_xlfn.XLOOKUP(Data[[#This Row],[GEOID10]],CAFB_HungerEstimates!D:D,CAFB_HungerEstimates!D:D,,0)</f>
        <v>51013102301</v>
      </c>
      <c r="B649">
        <f>_xlfn.XLOOKUP(Data[[#This Row],[STATEFP10]],CAFB_HungerEstimates!A:A,CAFB_HungerEstimates!A:A,,0)</f>
        <v>51</v>
      </c>
      <c r="C649">
        <f>_xlfn.XLOOKUP(Data[[#This Row],[F14_FI_RATE]],CAFB_HungerEstimates!AJ:AJ,CAFB_HungerEstimates!AJ:AJ,,0)</f>
        <v>4</v>
      </c>
      <c r="D649">
        <f>_xlfn.XLOOKUP(Data[[#This Row],[F14_DISTRIB]],CAFB_HungerEstimates!AL:AL,CAFB_HungerEstimates!AL:AL,,0)</f>
        <v>5391.06</v>
      </c>
      <c r="E649">
        <f>_xlfn.XLOOKUP(Data[[#This Row],[F14_LB_UNME]],CAFB_HungerEstimates!AK:AK,CAFB_HungerEstimates!AK:AK,,0)</f>
        <v>7225.7436950000001</v>
      </c>
      <c r="F649">
        <f t="shared" si="40"/>
        <v>12616.803695000001</v>
      </c>
      <c r="G649" s="6">
        <f t="shared" si="41"/>
        <v>0.42729205671452752</v>
      </c>
      <c r="H649">
        <f>_xlfn.XLOOKUP(Data[[#This Row],[F15_FI_RATE]],CAFB_HungerEstimates!Y:Y,CAFB_HungerEstimates!Y:Y,,0)</f>
        <v>3.5000000000000003E-2</v>
      </c>
      <c r="I649">
        <f>_xlfn.XLOOKUP(Data[[#This Row],[F15_FI_POP]],CAFB_HungerEstimates!Z:Z,CAFB_HungerEstimates!Z:Z,,0)</f>
        <v>53.164999999999999</v>
      </c>
      <c r="J649">
        <f>_xlfn.XLOOKUP(Data[[#This Row],[F15_LB_NEED]],CAFB_HungerEstimates!AA:AA,CAFB_HungerEstimates!AA:AA,,0)</f>
        <v>11164.65</v>
      </c>
      <c r="K649">
        <f>_xlfn.XLOOKUP(Data[[#This Row],[F15_DISTRIB]],CAFB_HungerEstimates!AC:AC,CAFB_HungerEstimates!AC:AC,,0)</f>
        <v>3206.8098890000001</v>
      </c>
      <c r="L649">
        <f>_xlfn.XLOOKUP(Data[[#This Row],[F15_LB_UNME]],CAFB_HungerEstimates!AB:AB,CAFB_HungerEstimates!AB:AB,,0)</f>
        <v>7957.8401110000004</v>
      </c>
      <c r="M649" s="6">
        <f t="shared" si="42"/>
        <v>0.28722887766298094</v>
      </c>
      <c r="N649" s="8">
        <f t="shared" si="43"/>
        <v>149.68193569077403</v>
      </c>
      <c r="O649" s="2" t="str">
        <f>IFERROR(_xlfn.XLOOKUP(Data[[#This Row],[STATEFP10]],StateMap[Code],StateMap[State],,0),"UNK")</f>
        <v>VA</v>
      </c>
      <c r="P649" t="str">
        <f>IF(CalcsTable[[#This Row],[State (Label)]]="MD","Maryland",IF(CalcsTable[[#This Row],[State (Label)]]="DC","District of Columbia","Virginia"))</f>
        <v>Virginia</v>
      </c>
    </row>
    <row r="650" spans="1:16" x14ac:dyDescent="0.25">
      <c r="A650">
        <f>_xlfn.XLOOKUP(Data[[#This Row],[GEOID10]],CAFB_HungerEstimates!D:D,CAFB_HungerEstimates!D:D,,0)</f>
        <v>24033802408</v>
      </c>
      <c r="B650">
        <f>_xlfn.XLOOKUP(Data[[#This Row],[STATEFP10]],CAFB_HungerEstimates!A:A,CAFB_HungerEstimates!A:A,,0)</f>
        <v>24</v>
      </c>
      <c r="C650">
        <f>_xlfn.XLOOKUP(Data[[#This Row],[F14_FI_RATE]],CAFB_HungerEstimates!AJ:AJ,CAFB_HungerEstimates!AJ:AJ,,0)</f>
        <v>22.6</v>
      </c>
      <c r="D650">
        <f>_xlfn.XLOOKUP(Data[[#This Row],[F14_DISTRIB]],CAFB_HungerEstimates!AL:AL,CAFB_HungerEstimates!AL:AL,,0)</f>
        <v>40195.5</v>
      </c>
      <c r="E650">
        <f>_xlfn.XLOOKUP(Data[[#This Row],[F14_LB_UNME]],CAFB_HungerEstimates!AK:AK,CAFB_HungerEstimates!AK:AK,,0)</f>
        <v>31421.642595000001</v>
      </c>
      <c r="F650">
        <f t="shared" si="40"/>
        <v>71617.142594999998</v>
      </c>
      <c r="G650" s="6">
        <f t="shared" si="41"/>
        <v>0.56125528809922498</v>
      </c>
      <c r="H650">
        <f>_xlfn.XLOOKUP(Data[[#This Row],[F15_FI_RATE]],CAFB_HungerEstimates!Y:Y,CAFB_HungerEstimates!Y:Y,,0)</f>
        <v>0.19</v>
      </c>
      <c r="I650">
        <f>_xlfn.XLOOKUP(Data[[#This Row],[F15_FI_POP]],CAFB_HungerEstimates!Z:Z,CAFB_HungerEstimates!Z:Z,,0)</f>
        <v>250.61</v>
      </c>
      <c r="J650">
        <f>_xlfn.XLOOKUP(Data[[#This Row],[F15_LB_NEED]],CAFB_HungerEstimates!AA:AA,CAFB_HungerEstimates!AA:AA,,0)</f>
        <v>52628.1</v>
      </c>
      <c r="K650">
        <f>_xlfn.XLOOKUP(Data[[#This Row],[F15_DISTRIB]],CAFB_HungerEstimates!AC:AC,CAFB_HungerEstimates!AC:AC,,0)</f>
        <v>29668.274116000001</v>
      </c>
      <c r="L650">
        <f>_xlfn.XLOOKUP(Data[[#This Row],[F15_LB_UNME]],CAFB_HungerEstimates!AB:AB,CAFB_HungerEstimates!AB:AB,,0)</f>
        <v>22959.825884000002</v>
      </c>
      <c r="M650" s="6">
        <f t="shared" si="42"/>
        <v>0.5637344710525366</v>
      </c>
      <c r="N650" s="8">
        <f t="shared" si="43"/>
        <v>91.615761078967324</v>
      </c>
      <c r="O650" s="2" t="str">
        <f>IFERROR(_xlfn.XLOOKUP(Data[[#This Row],[STATEFP10]],StateMap[Code],StateMap[State],,0),"UNK")</f>
        <v>MD</v>
      </c>
      <c r="P650" t="str">
        <f>IF(CalcsTable[[#This Row],[State (Label)]]="MD","Maryland",IF(CalcsTable[[#This Row],[State (Label)]]="DC","District of Columbia","Virginia"))</f>
        <v>Maryland</v>
      </c>
    </row>
    <row r="651" spans="1:16" x14ac:dyDescent="0.25">
      <c r="A651">
        <f>_xlfn.XLOOKUP(Data[[#This Row],[GEOID10]],CAFB_HungerEstimates!D:D,CAFB_HungerEstimates!D:D,,0)</f>
        <v>51059491802</v>
      </c>
      <c r="B651">
        <f>_xlfn.XLOOKUP(Data[[#This Row],[STATEFP10]],CAFB_HungerEstimates!A:A,CAFB_HungerEstimates!A:A,,0)</f>
        <v>51</v>
      </c>
      <c r="C651">
        <f>_xlfn.XLOOKUP(Data[[#This Row],[F14_FI_RATE]],CAFB_HungerEstimates!AJ:AJ,CAFB_HungerEstimates!AJ:AJ,,0)</f>
        <v>2.8</v>
      </c>
      <c r="D651">
        <f>_xlfn.XLOOKUP(Data[[#This Row],[F14_DISTRIB]],CAFB_HungerEstimates!AL:AL,CAFB_HungerEstimates!AL:AL,,0)</f>
        <v>1301.02</v>
      </c>
      <c r="E651">
        <f>_xlfn.XLOOKUP(Data[[#This Row],[F14_LB_UNME]],CAFB_HungerEstimates!AK:AK,CAFB_HungerEstimates!AK:AK,,0)</f>
        <v>13922.295076</v>
      </c>
      <c r="F651">
        <f t="shared" si="40"/>
        <v>15223.315076000001</v>
      </c>
      <c r="G651" s="6">
        <f t="shared" si="41"/>
        <v>8.5462331529293237E-2</v>
      </c>
      <c r="H651">
        <f>_xlfn.XLOOKUP(Data[[#This Row],[F15_FI_RATE]],CAFB_HungerEstimates!Y:Y,CAFB_HungerEstimates!Y:Y,,0)</f>
        <v>2.8000000000000001E-2</v>
      </c>
      <c r="I651">
        <f>_xlfn.XLOOKUP(Data[[#This Row],[F15_FI_POP]],CAFB_HungerEstimates!Z:Z,CAFB_HungerEstimates!Z:Z,,0)</f>
        <v>79.8</v>
      </c>
      <c r="J651">
        <f>_xlfn.XLOOKUP(Data[[#This Row],[F15_LB_NEED]],CAFB_HungerEstimates!AA:AA,CAFB_HungerEstimates!AA:AA,,0)</f>
        <v>16758</v>
      </c>
      <c r="K651">
        <f>_xlfn.XLOOKUP(Data[[#This Row],[F15_DISTRIB]],CAFB_HungerEstimates!AC:AC,CAFB_HungerEstimates!AC:AC,,0)</f>
        <v>1859.6211639999999</v>
      </c>
      <c r="L651">
        <f>_xlfn.XLOOKUP(Data[[#This Row],[F15_LB_UNME]],CAFB_HungerEstimates!AB:AB,CAFB_HungerEstimates!AB:AB,,0)</f>
        <v>14898.378836</v>
      </c>
      <c r="M651" s="6">
        <f t="shared" si="42"/>
        <v>0.11096915884950471</v>
      </c>
      <c r="N651" s="8">
        <f t="shared" si="43"/>
        <v>186.69647664160402</v>
      </c>
      <c r="O651" s="2" t="str">
        <f>IFERROR(_xlfn.XLOOKUP(Data[[#This Row],[STATEFP10]],StateMap[Code],StateMap[State],,0),"UNK")</f>
        <v>VA</v>
      </c>
      <c r="P651" t="str">
        <f>IF(CalcsTable[[#This Row],[State (Label)]]="MD","Maryland",IF(CalcsTable[[#This Row],[State (Label)]]="DC","District of Columbia","Virginia"))</f>
        <v>Virginia</v>
      </c>
    </row>
    <row r="652" spans="1:16" x14ac:dyDescent="0.25">
      <c r="A652">
        <f>_xlfn.XLOOKUP(Data[[#This Row],[GEOID10]],CAFB_HungerEstimates!D:D,CAFB_HungerEstimates!D:D,,0)</f>
        <v>51013102500</v>
      </c>
      <c r="B652">
        <f>_xlfn.XLOOKUP(Data[[#This Row],[STATEFP10]],CAFB_HungerEstimates!A:A,CAFB_HungerEstimates!A:A,,0)</f>
        <v>51</v>
      </c>
      <c r="C652">
        <f>_xlfn.XLOOKUP(Data[[#This Row],[F14_FI_RATE]],CAFB_HungerEstimates!AJ:AJ,CAFB_HungerEstimates!AJ:AJ,,0)</f>
        <v>12</v>
      </c>
      <c r="D652">
        <f>_xlfn.XLOOKUP(Data[[#This Row],[F14_DISTRIB]],CAFB_HungerEstimates!AL:AL,CAFB_HungerEstimates!AL:AL,,0)</f>
        <v>52161.37</v>
      </c>
      <c r="E652">
        <f>_xlfn.XLOOKUP(Data[[#This Row],[F14_LB_UNME]],CAFB_HungerEstimates!AK:AK,CAFB_HungerEstimates!AK:AK,,0)</f>
        <v>72049.429984000002</v>
      </c>
      <c r="F652">
        <f t="shared" si="40"/>
        <v>124210.79998400001</v>
      </c>
      <c r="G652" s="6">
        <f t="shared" si="41"/>
        <v>0.41994230780833125</v>
      </c>
      <c r="H652">
        <f>_xlfn.XLOOKUP(Data[[#This Row],[F15_FI_RATE]],CAFB_HungerEstimates!Y:Y,CAFB_HungerEstimates!Y:Y,,0)</f>
        <v>0.125</v>
      </c>
      <c r="I652">
        <f>_xlfn.XLOOKUP(Data[[#This Row],[F15_FI_POP]],CAFB_HungerEstimates!Z:Z,CAFB_HungerEstimates!Z:Z,,0)</f>
        <v>636.38575000000003</v>
      </c>
      <c r="J652">
        <f>_xlfn.XLOOKUP(Data[[#This Row],[F15_LB_NEED]],CAFB_HungerEstimates!AA:AA,CAFB_HungerEstimates!AA:AA,,0)</f>
        <v>133641.00750000001</v>
      </c>
      <c r="K652">
        <f>_xlfn.XLOOKUP(Data[[#This Row],[F15_DISTRIB]],CAFB_HungerEstimates!AC:AC,CAFB_HungerEstimates!AC:AC,,0)</f>
        <v>57387.016649999998</v>
      </c>
      <c r="L652">
        <f>_xlfn.XLOOKUP(Data[[#This Row],[F15_LB_UNME]],CAFB_HungerEstimates!AB:AB,CAFB_HungerEstimates!AB:AB,,0)</f>
        <v>76253.990850000002</v>
      </c>
      <c r="M652" s="6">
        <f t="shared" si="42"/>
        <v>0.42941173314635478</v>
      </c>
      <c r="N652" s="8">
        <f t="shared" si="43"/>
        <v>119.82353603926549</v>
      </c>
      <c r="O652" s="2" t="str">
        <f>IFERROR(_xlfn.XLOOKUP(Data[[#This Row],[STATEFP10]],StateMap[Code],StateMap[State],,0),"UNK")</f>
        <v>VA</v>
      </c>
      <c r="P652" t="str">
        <f>IF(CalcsTable[[#This Row],[State (Label)]]="MD","Maryland",IF(CalcsTable[[#This Row],[State (Label)]]="DC","District of Columbia","Virginia"))</f>
        <v>Virginia</v>
      </c>
    </row>
    <row r="653" spans="1:16" x14ac:dyDescent="0.25">
      <c r="A653">
        <f>_xlfn.XLOOKUP(Data[[#This Row],[GEOID10]],CAFB_HungerEstimates!D:D,CAFB_HungerEstimates!D:D,,0)</f>
        <v>51059450500</v>
      </c>
      <c r="B653">
        <f>_xlfn.XLOOKUP(Data[[#This Row],[STATEFP10]],CAFB_HungerEstimates!A:A,CAFB_HungerEstimates!A:A,,0)</f>
        <v>51</v>
      </c>
      <c r="C653">
        <f>_xlfn.XLOOKUP(Data[[#This Row],[F14_FI_RATE]],CAFB_HungerEstimates!AJ:AJ,CAFB_HungerEstimates!AJ:AJ,,0)</f>
        <v>8</v>
      </c>
      <c r="D653">
        <f>_xlfn.XLOOKUP(Data[[#This Row],[F14_DISTRIB]],CAFB_HungerEstimates!AL:AL,CAFB_HungerEstimates!AL:AL,,0)</f>
        <v>11842.36</v>
      </c>
      <c r="E653">
        <f>_xlfn.XLOOKUP(Data[[#This Row],[F14_LB_UNME]],CAFB_HungerEstimates!AK:AK,CAFB_HungerEstimates!AK:AK,,0)</f>
        <v>37768.038366000001</v>
      </c>
      <c r="F653">
        <f t="shared" si="40"/>
        <v>49610.398366000001</v>
      </c>
      <c r="G653" s="6">
        <f t="shared" si="41"/>
        <v>0.23870721441567874</v>
      </c>
      <c r="H653">
        <f>_xlfn.XLOOKUP(Data[[#This Row],[F15_FI_RATE]],CAFB_HungerEstimates!Y:Y,CAFB_HungerEstimates!Y:Y,,0)</f>
        <v>8.0000000000000002E-3</v>
      </c>
      <c r="I653">
        <f>_xlfn.XLOOKUP(Data[[#This Row],[F15_FI_POP]],CAFB_HungerEstimates!Z:Z,CAFB_HungerEstimates!Z:Z,,0)</f>
        <v>23.64</v>
      </c>
      <c r="J653">
        <f>_xlfn.XLOOKUP(Data[[#This Row],[F15_LB_NEED]],CAFB_HungerEstimates!AA:AA,CAFB_HungerEstimates!AA:AA,,0)</f>
        <v>4964.3999999999996</v>
      </c>
      <c r="K653">
        <f>_xlfn.XLOOKUP(Data[[#This Row],[F15_DISTRIB]],CAFB_HungerEstimates!AC:AC,CAFB_HungerEstimates!AC:AC,,0)</f>
        <v>3128.946007</v>
      </c>
      <c r="L653">
        <f>_xlfn.XLOOKUP(Data[[#This Row],[F15_LB_UNME]],CAFB_HungerEstimates!AB:AB,CAFB_HungerEstimates!AB:AB,,0)</f>
        <v>1835.4539930000001</v>
      </c>
      <c r="M653" s="6">
        <f t="shared" si="42"/>
        <v>0.63027677201675936</v>
      </c>
      <c r="N653" s="8">
        <f t="shared" si="43"/>
        <v>77.64187787648055</v>
      </c>
      <c r="O653" s="2" t="str">
        <f>IFERROR(_xlfn.XLOOKUP(Data[[#This Row],[STATEFP10]],StateMap[Code],StateMap[State],,0),"UNK")</f>
        <v>VA</v>
      </c>
      <c r="P653" t="str">
        <f>IF(CalcsTable[[#This Row],[State (Label)]]="MD","Maryland",IF(CalcsTable[[#This Row],[State (Label)]]="DC","District of Columbia","Virginia"))</f>
        <v>Virginia</v>
      </c>
    </row>
    <row r="654" spans="1:16" x14ac:dyDescent="0.25">
      <c r="A654">
        <f>_xlfn.XLOOKUP(Data[[#This Row],[GEOID10]],CAFB_HungerEstimates!D:D,CAFB_HungerEstimates!D:D,,0)</f>
        <v>24033802501</v>
      </c>
      <c r="B654">
        <f>_xlfn.XLOOKUP(Data[[#This Row],[STATEFP10]],CAFB_HungerEstimates!A:A,CAFB_HungerEstimates!A:A,,0)</f>
        <v>24</v>
      </c>
      <c r="C654">
        <f>_xlfn.XLOOKUP(Data[[#This Row],[F14_FI_RATE]],CAFB_HungerEstimates!AJ:AJ,CAFB_HungerEstimates!AJ:AJ,,0)</f>
        <v>24.3</v>
      </c>
      <c r="D654">
        <f>_xlfn.XLOOKUP(Data[[#This Row],[F14_DISTRIB]],CAFB_HungerEstimates!AL:AL,CAFB_HungerEstimates!AL:AL,,0)</f>
        <v>89457.32</v>
      </c>
      <c r="E654">
        <f>_xlfn.XLOOKUP(Data[[#This Row],[F14_LB_UNME]],CAFB_HungerEstimates!AK:AK,CAFB_HungerEstimates!AK:AK,,0)</f>
        <v>59448.215494999997</v>
      </c>
      <c r="F654">
        <f t="shared" si="40"/>
        <v>148905.53549500002</v>
      </c>
      <c r="G654" s="6">
        <f t="shared" si="41"/>
        <v>0.60076557733479174</v>
      </c>
      <c r="H654">
        <f>_xlfn.XLOOKUP(Data[[#This Row],[F15_FI_RATE]],CAFB_HungerEstimates!Y:Y,CAFB_HungerEstimates!Y:Y,,0)</f>
        <v>0.254</v>
      </c>
      <c r="I654">
        <f>_xlfn.XLOOKUP(Data[[#This Row],[F15_FI_POP]],CAFB_HungerEstimates!Z:Z,CAFB_HungerEstimates!Z:Z,,0)</f>
        <v>710.38567599999999</v>
      </c>
      <c r="J654">
        <f>_xlfn.XLOOKUP(Data[[#This Row],[F15_LB_NEED]],CAFB_HungerEstimates!AA:AA,CAFB_HungerEstimates!AA:AA,,0)</f>
        <v>149180.99196000001</v>
      </c>
      <c r="K654">
        <f>_xlfn.XLOOKUP(Data[[#This Row],[F15_DISTRIB]],CAFB_HungerEstimates!AC:AC,CAFB_HungerEstimates!AC:AC,,0)</f>
        <v>78093.152277999994</v>
      </c>
      <c r="L654">
        <f>_xlfn.XLOOKUP(Data[[#This Row],[F15_LB_UNME]],CAFB_HungerEstimates!AB:AB,CAFB_HungerEstimates!AB:AB,,0)</f>
        <v>71087.839682000005</v>
      </c>
      <c r="M654" s="6">
        <f t="shared" si="42"/>
        <v>0.52347923989498046</v>
      </c>
      <c r="N654" s="8">
        <f t="shared" si="43"/>
        <v>100.06935962205409</v>
      </c>
      <c r="O654" s="2" t="str">
        <f>IFERROR(_xlfn.XLOOKUP(Data[[#This Row],[STATEFP10]],StateMap[Code],StateMap[State],,0),"UNK")</f>
        <v>MD</v>
      </c>
      <c r="P654" t="str">
        <f>IF(CalcsTable[[#This Row],[State (Label)]]="MD","Maryland",IF(CalcsTable[[#This Row],[State (Label)]]="DC","District of Columbia","Virginia"))</f>
        <v>Maryland</v>
      </c>
    </row>
    <row r="655" spans="1:16" x14ac:dyDescent="0.25">
      <c r="A655">
        <f>_xlfn.XLOOKUP(Data[[#This Row],[GEOID10]],CAFB_HungerEstimates!D:D,CAFB_HungerEstimates!D:D,,0)</f>
        <v>24033802201</v>
      </c>
      <c r="B655">
        <f>_xlfn.XLOOKUP(Data[[#This Row],[STATEFP10]],CAFB_HungerEstimates!A:A,CAFB_HungerEstimates!A:A,,0)</f>
        <v>24</v>
      </c>
      <c r="C655">
        <f>_xlfn.XLOOKUP(Data[[#This Row],[F14_FI_RATE]],CAFB_HungerEstimates!AJ:AJ,CAFB_HungerEstimates!AJ:AJ,,0)</f>
        <v>14.5</v>
      </c>
      <c r="D655">
        <f>_xlfn.XLOOKUP(Data[[#This Row],[F14_DISTRIB]],CAFB_HungerEstimates!AL:AL,CAFB_HungerEstimates!AL:AL,,0)</f>
        <v>14236.41</v>
      </c>
      <c r="E655">
        <f>_xlfn.XLOOKUP(Data[[#This Row],[F14_LB_UNME]],CAFB_HungerEstimates!AK:AK,CAFB_HungerEstimates!AK:AK,,0)</f>
        <v>36188.791860999998</v>
      </c>
      <c r="F655">
        <f t="shared" si="40"/>
        <v>50425.201860999994</v>
      </c>
      <c r="G655" s="6">
        <f t="shared" si="41"/>
        <v>0.28232727831697119</v>
      </c>
      <c r="H655">
        <f>_xlfn.XLOOKUP(Data[[#This Row],[F15_FI_RATE]],CAFB_HungerEstimates!Y:Y,CAFB_HungerEstimates!Y:Y,,0)</f>
        <v>0.156</v>
      </c>
      <c r="I655">
        <f>_xlfn.XLOOKUP(Data[[#This Row],[F15_FI_POP]],CAFB_HungerEstimates!Z:Z,CAFB_HungerEstimates!Z:Z,,0)</f>
        <v>263.79599999999999</v>
      </c>
      <c r="J655">
        <f>_xlfn.XLOOKUP(Data[[#This Row],[F15_LB_NEED]],CAFB_HungerEstimates!AA:AA,CAFB_HungerEstimates!AA:AA,,0)</f>
        <v>55397.16</v>
      </c>
      <c r="K655">
        <f>_xlfn.XLOOKUP(Data[[#This Row],[F15_DISTRIB]],CAFB_HungerEstimates!AC:AC,CAFB_HungerEstimates!AC:AC,,0)</f>
        <v>14783.2374</v>
      </c>
      <c r="L655">
        <f>_xlfn.XLOOKUP(Data[[#This Row],[F15_LB_UNME]],CAFB_HungerEstimates!AB:AB,CAFB_HungerEstimates!AB:AB,,0)</f>
        <v>40613.922599999998</v>
      </c>
      <c r="M655" s="6">
        <f t="shared" si="42"/>
        <v>0.2668591205758562</v>
      </c>
      <c r="N655" s="8">
        <f t="shared" si="43"/>
        <v>153.95958467907019</v>
      </c>
      <c r="O655" s="2" t="str">
        <f>IFERROR(_xlfn.XLOOKUP(Data[[#This Row],[STATEFP10]],StateMap[Code],StateMap[State],,0),"UNK")</f>
        <v>MD</v>
      </c>
      <c r="P655" t="str">
        <f>IF(CalcsTable[[#This Row],[State (Label)]]="MD","Maryland",IF(CalcsTable[[#This Row],[State (Label)]]="DC","District of Columbia","Virginia"))</f>
        <v>Maryland</v>
      </c>
    </row>
    <row r="656" spans="1:16" x14ac:dyDescent="0.25">
      <c r="A656">
        <f>_xlfn.XLOOKUP(Data[[#This Row],[GEOID10]],CAFB_HungerEstimates!D:D,CAFB_HungerEstimates!D:D,,0)</f>
        <v>11001007605</v>
      </c>
      <c r="B656">
        <f>_xlfn.XLOOKUP(Data[[#This Row],[STATEFP10]],CAFB_HungerEstimates!A:A,CAFB_HungerEstimates!A:A,,0)</f>
        <v>11</v>
      </c>
      <c r="C656">
        <f>_xlfn.XLOOKUP(Data[[#This Row],[F14_FI_RATE]],CAFB_HungerEstimates!AJ:AJ,CAFB_HungerEstimates!AJ:AJ,,0)</f>
        <v>25.7</v>
      </c>
      <c r="D656">
        <f>_xlfn.XLOOKUP(Data[[#This Row],[F14_DISTRIB]],CAFB_HungerEstimates!AL:AL,CAFB_HungerEstimates!AL:AL,,0)</f>
        <v>111864.49</v>
      </c>
      <c r="E656">
        <f>_xlfn.XLOOKUP(Data[[#This Row],[F14_LB_UNME]],CAFB_HungerEstimates!AK:AK,CAFB_HungerEstimates!AK:AK,,0)</f>
        <v>91224.618686999995</v>
      </c>
      <c r="F656">
        <f t="shared" si="40"/>
        <v>203089.108687</v>
      </c>
      <c r="G656" s="6">
        <f t="shared" si="41"/>
        <v>0.55081481583734282</v>
      </c>
      <c r="H656">
        <f>_xlfn.XLOOKUP(Data[[#This Row],[F15_FI_RATE]],CAFB_HungerEstimates!Y:Y,CAFB_HungerEstimates!Y:Y,,0)</f>
        <v>0.27</v>
      </c>
      <c r="I656">
        <f>_xlfn.XLOOKUP(Data[[#This Row],[F15_FI_POP]],CAFB_HungerEstimates!Z:Z,CAFB_HungerEstimates!Z:Z,,0)</f>
        <v>989.82</v>
      </c>
      <c r="J656">
        <f>_xlfn.XLOOKUP(Data[[#This Row],[F15_LB_NEED]],CAFB_HungerEstimates!AA:AA,CAFB_HungerEstimates!AA:AA,,0)</f>
        <v>207862.2</v>
      </c>
      <c r="K656">
        <f>_xlfn.XLOOKUP(Data[[#This Row],[F15_DISTRIB]],CAFB_HungerEstimates!AC:AC,CAFB_HungerEstimates!AC:AC,,0)</f>
        <v>132212.49630100001</v>
      </c>
      <c r="L656">
        <f>_xlfn.XLOOKUP(Data[[#This Row],[F15_LB_UNME]],CAFB_HungerEstimates!AB:AB,CAFB_HungerEstimates!AB:AB,,0)</f>
        <v>75649.703699000005</v>
      </c>
      <c r="M656" s="6">
        <f t="shared" si="42"/>
        <v>0.63605839013057686</v>
      </c>
      <c r="N656" s="8">
        <f t="shared" si="43"/>
        <v>76.427738072578848</v>
      </c>
      <c r="O656" s="2" t="str">
        <f>IFERROR(_xlfn.XLOOKUP(Data[[#This Row],[STATEFP10]],StateMap[Code],StateMap[State],,0),"UNK")</f>
        <v>DC</v>
      </c>
      <c r="P656" t="str">
        <f>IF(CalcsTable[[#This Row],[State (Label)]]="MD","Maryland",IF(CalcsTable[[#This Row],[State (Label)]]="DC","District of Columbia","Virginia"))</f>
        <v>District of Columbia</v>
      </c>
    </row>
    <row r="657" spans="1:16" x14ac:dyDescent="0.25">
      <c r="A657">
        <f>_xlfn.XLOOKUP(Data[[#This Row],[GEOID10]],CAFB_HungerEstimates!D:D,CAFB_HungerEstimates!D:D,,0)</f>
        <v>11001007503</v>
      </c>
      <c r="B657">
        <f>_xlfn.XLOOKUP(Data[[#This Row],[STATEFP10]],CAFB_HungerEstimates!A:A,CAFB_HungerEstimates!A:A,,0)</f>
        <v>11</v>
      </c>
      <c r="C657">
        <f>_xlfn.XLOOKUP(Data[[#This Row],[F14_FI_RATE]],CAFB_HungerEstimates!AJ:AJ,CAFB_HungerEstimates!AJ:AJ,,0)</f>
        <v>32.299999999999997</v>
      </c>
      <c r="D657">
        <f>_xlfn.XLOOKUP(Data[[#This Row],[F14_DISTRIB]],CAFB_HungerEstimates!AL:AL,CAFB_HungerEstimates!AL:AL,,0)</f>
        <v>87854.67</v>
      </c>
      <c r="E657">
        <f>_xlfn.XLOOKUP(Data[[#This Row],[F14_LB_UNME]],CAFB_HungerEstimates!AK:AK,CAFB_HungerEstimates!AK:AK,,0)</f>
        <v>84772.681523000007</v>
      </c>
      <c r="F657">
        <f t="shared" si="40"/>
        <v>172627.35152299999</v>
      </c>
      <c r="G657" s="6">
        <f t="shared" si="41"/>
        <v>0.50892670961411746</v>
      </c>
      <c r="H657">
        <f>_xlfn.XLOOKUP(Data[[#This Row],[F15_FI_RATE]],CAFB_HungerEstimates!Y:Y,CAFB_HungerEstimates!Y:Y,,0)</f>
        <v>0.33500000000000002</v>
      </c>
      <c r="I657">
        <f>_xlfn.XLOOKUP(Data[[#This Row],[F15_FI_POP]],CAFB_HungerEstimates!Z:Z,CAFB_HungerEstimates!Z:Z,,0)</f>
        <v>809.36</v>
      </c>
      <c r="J657">
        <f>_xlfn.XLOOKUP(Data[[#This Row],[F15_LB_NEED]],CAFB_HungerEstimates!AA:AA,CAFB_HungerEstimates!AA:AA,,0)</f>
        <v>169965.6</v>
      </c>
      <c r="K657">
        <f>_xlfn.XLOOKUP(Data[[#This Row],[F15_DISTRIB]],CAFB_HungerEstimates!AC:AC,CAFB_HungerEstimates!AC:AC,,0)</f>
        <v>105667.718874</v>
      </c>
      <c r="L657">
        <f>_xlfn.XLOOKUP(Data[[#This Row],[F15_LB_UNME]],CAFB_HungerEstimates!AB:AB,CAFB_HungerEstimates!AB:AB,,0)</f>
        <v>64297.881126</v>
      </c>
      <c r="M657" s="6">
        <f t="shared" si="42"/>
        <v>0.62170061985484115</v>
      </c>
      <c r="N657" s="8">
        <f t="shared" si="43"/>
        <v>79.442869830483346</v>
      </c>
      <c r="O657" s="2" t="str">
        <f>IFERROR(_xlfn.XLOOKUP(Data[[#This Row],[STATEFP10]],StateMap[Code],StateMap[State],,0),"UNK")</f>
        <v>DC</v>
      </c>
      <c r="P657" t="str">
        <f>IF(CalcsTable[[#This Row],[State (Label)]]="MD","Maryland",IF(CalcsTable[[#This Row],[State (Label)]]="DC","District of Columbia","Virginia"))</f>
        <v>District of Columbia</v>
      </c>
    </row>
    <row r="658" spans="1:16" x14ac:dyDescent="0.25">
      <c r="A658">
        <f>_xlfn.XLOOKUP(Data[[#This Row],[GEOID10]],CAFB_HungerEstimates!D:D,CAFB_HungerEstimates!D:D,,0)</f>
        <v>51059450602</v>
      </c>
      <c r="B658">
        <f>_xlfn.XLOOKUP(Data[[#This Row],[STATEFP10]],CAFB_HungerEstimates!A:A,CAFB_HungerEstimates!A:A,,0)</f>
        <v>51</v>
      </c>
      <c r="C658">
        <f>_xlfn.XLOOKUP(Data[[#This Row],[F14_FI_RATE]],CAFB_HungerEstimates!AJ:AJ,CAFB_HungerEstimates!AJ:AJ,,0)</f>
        <v>9.8000000000000007</v>
      </c>
      <c r="D658">
        <f>_xlfn.XLOOKUP(Data[[#This Row],[F14_DISTRIB]],CAFB_HungerEstimates!AL:AL,CAFB_HungerEstimates!AL:AL,,0)</f>
        <v>21677.06</v>
      </c>
      <c r="E658">
        <f>_xlfn.XLOOKUP(Data[[#This Row],[F14_LB_UNME]],CAFB_HungerEstimates!AK:AK,CAFB_HungerEstimates!AK:AK,,0)</f>
        <v>59366.980431000004</v>
      </c>
      <c r="F658">
        <f t="shared" si="40"/>
        <v>81044.040431000001</v>
      </c>
      <c r="G658" s="6">
        <f t="shared" si="41"/>
        <v>0.26747259742627971</v>
      </c>
      <c r="H658">
        <f>_xlfn.XLOOKUP(Data[[#This Row],[F15_FI_RATE]],CAFB_HungerEstimates!Y:Y,CAFB_HungerEstimates!Y:Y,,0)</f>
        <v>8.1000000000000003E-2</v>
      </c>
      <c r="I658">
        <f>_xlfn.XLOOKUP(Data[[#This Row],[F15_FI_POP]],CAFB_HungerEstimates!Z:Z,CAFB_HungerEstimates!Z:Z,,0)</f>
        <v>347.81400000000002</v>
      </c>
      <c r="J658">
        <f>_xlfn.XLOOKUP(Data[[#This Row],[F15_LB_NEED]],CAFB_HungerEstimates!AA:AA,CAFB_HungerEstimates!AA:AA,,0)</f>
        <v>73040.94</v>
      </c>
      <c r="K658">
        <f>_xlfn.XLOOKUP(Data[[#This Row],[F15_DISTRIB]],CAFB_HungerEstimates!AC:AC,CAFB_HungerEstimates!AC:AC,,0)</f>
        <v>45834.460513999999</v>
      </c>
      <c r="L658">
        <f>_xlfn.XLOOKUP(Data[[#This Row],[F15_LB_UNME]],CAFB_HungerEstimates!AB:AB,CAFB_HungerEstimates!AB:AB,,0)</f>
        <v>27206.479486</v>
      </c>
      <c r="M658" s="6">
        <f t="shared" si="42"/>
        <v>0.62751739659976991</v>
      </c>
      <c r="N658" s="8">
        <f t="shared" si="43"/>
        <v>78.221346714048309</v>
      </c>
      <c r="O658" s="2" t="str">
        <f>IFERROR(_xlfn.XLOOKUP(Data[[#This Row],[STATEFP10]],StateMap[Code],StateMap[State],,0),"UNK")</f>
        <v>VA</v>
      </c>
      <c r="P658" t="str">
        <f>IF(CalcsTable[[#This Row],[State (Label)]]="MD","Maryland",IF(CalcsTable[[#This Row],[State (Label)]]="DC","District of Columbia","Virginia"))</f>
        <v>Virginia</v>
      </c>
    </row>
    <row r="659" spans="1:16" x14ac:dyDescent="0.25">
      <c r="A659">
        <f>_xlfn.XLOOKUP(Data[[#This Row],[GEOID10]],CAFB_HungerEstimates!D:D,CAFB_HungerEstimates!D:D,,0)</f>
        <v>51059491701</v>
      </c>
      <c r="B659">
        <f>_xlfn.XLOOKUP(Data[[#This Row],[STATEFP10]],CAFB_HungerEstimates!A:A,CAFB_HungerEstimates!A:A,,0)</f>
        <v>51</v>
      </c>
      <c r="C659">
        <f>_xlfn.XLOOKUP(Data[[#This Row],[F14_FI_RATE]],CAFB_HungerEstimates!AJ:AJ,CAFB_HungerEstimates!AJ:AJ,,0)</f>
        <v>6.4</v>
      </c>
      <c r="D659">
        <f>_xlfn.XLOOKUP(Data[[#This Row],[F14_DISTRIB]],CAFB_HungerEstimates!AL:AL,CAFB_HungerEstimates!AL:AL,,0)</f>
        <v>3678.53</v>
      </c>
      <c r="E659">
        <f>_xlfn.XLOOKUP(Data[[#This Row],[F14_LB_UNME]],CAFB_HungerEstimates!AK:AK,CAFB_HungerEstimates!AK:AK,,0)</f>
        <v>41479.869291000003</v>
      </c>
      <c r="F659">
        <f t="shared" si="40"/>
        <v>45158.399291000002</v>
      </c>
      <c r="G659" s="6">
        <f t="shared" si="41"/>
        <v>8.1458378900802306E-2</v>
      </c>
      <c r="H659">
        <f>_xlfn.XLOOKUP(Data[[#This Row],[F15_FI_RATE]],CAFB_HungerEstimates!Y:Y,CAFB_HungerEstimates!Y:Y,,0)</f>
        <v>6.5000000000000002E-2</v>
      </c>
      <c r="I659">
        <f>_xlfn.XLOOKUP(Data[[#This Row],[F15_FI_POP]],CAFB_HungerEstimates!Z:Z,CAFB_HungerEstimates!Z:Z,,0)</f>
        <v>231.20500000000001</v>
      </c>
      <c r="J659">
        <f>_xlfn.XLOOKUP(Data[[#This Row],[F15_LB_NEED]],CAFB_HungerEstimates!AA:AA,CAFB_HungerEstimates!AA:AA,,0)</f>
        <v>48553.05</v>
      </c>
      <c r="K659">
        <f>_xlfn.XLOOKUP(Data[[#This Row],[F15_DISTRIB]],CAFB_HungerEstimates!AC:AC,CAFB_HungerEstimates!AC:AC,,0)</f>
        <v>4956.5777619999999</v>
      </c>
      <c r="L659">
        <f>_xlfn.XLOOKUP(Data[[#This Row],[F15_LB_UNME]],CAFB_HungerEstimates!AB:AB,CAFB_HungerEstimates!AB:AB,,0)</f>
        <v>43596.472238000002</v>
      </c>
      <c r="M659" s="6">
        <f t="shared" si="42"/>
        <v>0.10208581668916782</v>
      </c>
      <c r="N659" s="8">
        <f t="shared" si="43"/>
        <v>188.56197849527476</v>
      </c>
      <c r="O659" s="2" t="str">
        <f>IFERROR(_xlfn.XLOOKUP(Data[[#This Row],[STATEFP10]],StateMap[Code],StateMap[State],,0),"UNK")</f>
        <v>VA</v>
      </c>
      <c r="P659" t="str">
        <f>IF(CalcsTable[[#This Row],[State (Label)]]="MD","Maryland",IF(CalcsTable[[#This Row],[State (Label)]]="DC","District of Columbia","Virginia"))</f>
        <v>Virginia</v>
      </c>
    </row>
    <row r="660" spans="1:16" x14ac:dyDescent="0.25">
      <c r="A660">
        <f>_xlfn.XLOOKUP(Data[[#This Row],[GEOID10]],CAFB_HungerEstimates!D:D,CAFB_HungerEstimates!D:D,,0)</f>
        <v>51013102100</v>
      </c>
      <c r="B660">
        <f>_xlfn.XLOOKUP(Data[[#This Row],[STATEFP10]],CAFB_HungerEstimates!A:A,CAFB_HungerEstimates!A:A,,0)</f>
        <v>51</v>
      </c>
      <c r="C660">
        <f>_xlfn.XLOOKUP(Data[[#This Row],[F14_FI_RATE]],CAFB_HungerEstimates!AJ:AJ,CAFB_HungerEstimates!AJ:AJ,,0)</f>
        <v>7.6</v>
      </c>
      <c r="D660">
        <f>_xlfn.XLOOKUP(Data[[#This Row],[F14_DISTRIB]],CAFB_HungerEstimates!AL:AL,CAFB_HungerEstimates!AL:AL,,0)</f>
        <v>18270.78</v>
      </c>
      <c r="E660">
        <f>_xlfn.XLOOKUP(Data[[#This Row],[F14_LB_UNME]],CAFB_HungerEstimates!AK:AK,CAFB_HungerEstimates!AK:AK,,0)</f>
        <v>22123.982039999999</v>
      </c>
      <c r="F660">
        <f t="shared" si="40"/>
        <v>40394.762040000001</v>
      </c>
      <c r="G660" s="6">
        <f t="shared" si="41"/>
        <v>0.45230567225294632</v>
      </c>
      <c r="H660">
        <f>_xlfn.XLOOKUP(Data[[#This Row],[F15_FI_RATE]],CAFB_HungerEstimates!Y:Y,CAFB_HungerEstimates!Y:Y,,0)</f>
        <v>7.0999999999999994E-2</v>
      </c>
      <c r="I660">
        <f>_xlfn.XLOOKUP(Data[[#This Row],[F15_FI_POP]],CAFB_HungerEstimates!Z:Z,CAFB_HungerEstimates!Z:Z,,0)</f>
        <v>164.791</v>
      </c>
      <c r="J660">
        <f>_xlfn.XLOOKUP(Data[[#This Row],[F15_LB_NEED]],CAFB_HungerEstimates!AA:AA,CAFB_HungerEstimates!AA:AA,,0)</f>
        <v>34606.11</v>
      </c>
      <c r="K660">
        <f>_xlfn.XLOOKUP(Data[[#This Row],[F15_DISTRIB]],CAFB_HungerEstimates!AC:AC,CAFB_HungerEstimates!AC:AC,,0)</f>
        <v>10667.17549</v>
      </c>
      <c r="L660">
        <f>_xlfn.XLOOKUP(Data[[#This Row],[F15_LB_UNME]],CAFB_HungerEstimates!AB:AB,CAFB_HungerEstimates!AB:AB,,0)</f>
        <v>23938.934509999999</v>
      </c>
      <c r="M660" s="6">
        <f t="shared" si="42"/>
        <v>0.30824543671623306</v>
      </c>
      <c r="N660" s="8">
        <f t="shared" si="43"/>
        <v>145.26845828959105</v>
      </c>
      <c r="O660" s="2" t="str">
        <f>IFERROR(_xlfn.XLOOKUP(Data[[#This Row],[STATEFP10]],StateMap[Code],StateMap[State],,0),"UNK")</f>
        <v>VA</v>
      </c>
      <c r="P660" t="str">
        <f>IF(CalcsTable[[#This Row],[State (Label)]]="MD","Maryland",IF(CalcsTable[[#This Row],[State (Label)]]="DC","District of Columbia","Virginia"))</f>
        <v>Virginia</v>
      </c>
    </row>
    <row r="661" spans="1:16" x14ac:dyDescent="0.25">
      <c r="A661">
        <f>_xlfn.XLOOKUP(Data[[#This Row],[GEOID10]],CAFB_HungerEstimates!D:D,CAFB_HungerEstimates!D:D,,0)</f>
        <v>51600300100</v>
      </c>
      <c r="B661">
        <f>_xlfn.XLOOKUP(Data[[#This Row],[STATEFP10]],CAFB_HungerEstimates!A:A,CAFB_HungerEstimates!A:A,,0)</f>
        <v>51</v>
      </c>
      <c r="C661">
        <f>_xlfn.XLOOKUP(Data[[#This Row],[F14_FI_RATE]],CAFB_HungerEstimates!AJ:AJ,CAFB_HungerEstimates!AJ:AJ,,0)</f>
        <v>9.1</v>
      </c>
      <c r="D661">
        <f>_xlfn.XLOOKUP(Data[[#This Row],[F14_DISTRIB]],CAFB_HungerEstimates!AL:AL,CAFB_HungerEstimates!AL:AL,,0)</f>
        <v>18004.03</v>
      </c>
      <c r="E661">
        <f>_xlfn.XLOOKUP(Data[[#This Row],[F14_LB_UNME]],CAFB_HungerEstimates!AK:AK,CAFB_HungerEstimates!AK:AK,,0)</f>
        <v>71163.225982999997</v>
      </c>
      <c r="F661">
        <f t="shared" si="40"/>
        <v>89167.255982999995</v>
      </c>
      <c r="G661" s="6">
        <f t="shared" si="41"/>
        <v>0.20191302066570851</v>
      </c>
      <c r="H661">
        <f>_xlfn.XLOOKUP(Data[[#This Row],[F15_FI_RATE]],CAFB_HungerEstimates!Y:Y,CAFB_HungerEstimates!Y:Y,,0)</f>
        <v>0.11</v>
      </c>
      <c r="I661">
        <f>_xlfn.XLOOKUP(Data[[#This Row],[F15_FI_POP]],CAFB_HungerEstimates!Z:Z,CAFB_HungerEstimates!Z:Z,,0)</f>
        <v>514.72475999999995</v>
      </c>
      <c r="J661">
        <f>_xlfn.XLOOKUP(Data[[#This Row],[F15_LB_NEED]],CAFB_HungerEstimates!AA:AA,CAFB_HungerEstimates!AA:AA,,0)</f>
        <v>108092.19960000001</v>
      </c>
      <c r="K661">
        <f>_xlfn.XLOOKUP(Data[[#This Row],[F15_DISTRIB]],CAFB_HungerEstimates!AC:AC,CAFB_HungerEstimates!AC:AC,,0)</f>
        <v>41630.648177000003</v>
      </c>
      <c r="L661">
        <f>_xlfn.XLOOKUP(Data[[#This Row],[F15_LB_UNME]],CAFB_HungerEstimates!AB:AB,CAFB_HungerEstimates!AB:AB,,0)</f>
        <v>66461.551422999997</v>
      </c>
      <c r="M661" s="6">
        <f t="shared" si="42"/>
        <v>0.38514017043834864</v>
      </c>
      <c r="N661" s="8">
        <f t="shared" si="43"/>
        <v>129.12056420794679</v>
      </c>
      <c r="O661" s="2" t="str">
        <f>IFERROR(_xlfn.XLOOKUP(Data[[#This Row],[STATEFP10]],StateMap[Code],StateMap[State],,0),"UNK")</f>
        <v>VA</v>
      </c>
      <c r="P661" t="str">
        <f>IF(CalcsTable[[#This Row],[State (Label)]]="MD","Maryland",IF(CalcsTable[[#This Row],[State (Label)]]="DC","District of Columbia","Virginia"))</f>
        <v>Virginia</v>
      </c>
    </row>
    <row r="662" spans="1:16" x14ac:dyDescent="0.25">
      <c r="A662">
        <f>_xlfn.XLOOKUP(Data[[#This Row],[GEOID10]],CAFB_HungerEstimates!D:D,CAFB_HungerEstimates!D:D,,0)</f>
        <v>51013103501</v>
      </c>
      <c r="B662">
        <f>_xlfn.XLOOKUP(Data[[#This Row],[STATEFP10]],CAFB_HungerEstimates!A:A,CAFB_HungerEstimates!A:A,,0)</f>
        <v>51</v>
      </c>
      <c r="C662">
        <f>_xlfn.XLOOKUP(Data[[#This Row],[F14_FI_RATE]],CAFB_HungerEstimates!AJ:AJ,CAFB_HungerEstimates!AJ:AJ,,0)</f>
        <v>9</v>
      </c>
      <c r="D662">
        <f>_xlfn.XLOOKUP(Data[[#This Row],[F14_DISTRIB]],CAFB_HungerEstimates!AL:AL,CAFB_HungerEstimates!AL:AL,,0)</f>
        <v>24962.01</v>
      </c>
      <c r="E662">
        <f>_xlfn.XLOOKUP(Data[[#This Row],[F14_LB_UNME]],CAFB_HungerEstimates!AK:AK,CAFB_HungerEstimates!AK:AK,,0)</f>
        <v>25727.794710999999</v>
      </c>
      <c r="F662">
        <f t="shared" si="40"/>
        <v>50689.804710999997</v>
      </c>
      <c r="G662" s="6">
        <f t="shared" si="41"/>
        <v>0.49244636356989335</v>
      </c>
      <c r="H662">
        <f>_xlfn.XLOOKUP(Data[[#This Row],[F15_FI_RATE]],CAFB_HungerEstimates!Y:Y,CAFB_HungerEstimates!Y:Y,,0)</f>
        <v>8.7999999999999995E-2</v>
      </c>
      <c r="I662">
        <f>_xlfn.XLOOKUP(Data[[#This Row],[F15_FI_POP]],CAFB_HungerEstimates!Z:Z,CAFB_HungerEstimates!Z:Z,,0)</f>
        <v>260.30399999999997</v>
      </c>
      <c r="J662">
        <f>_xlfn.XLOOKUP(Data[[#This Row],[F15_LB_NEED]],CAFB_HungerEstimates!AA:AA,CAFB_HungerEstimates!AA:AA,,0)</f>
        <v>54663.839999999997</v>
      </c>
      <c r="K662">
        <f>_xlfn.XLOOKUP(Data[[#This Row],[F15_DISTRIB]],CAFB_HungerEstimates!AC:AC,CAFB_HungerEstimates!AC:AC,,0)</f>
        <v>15888.716641999999</v>
      </c>
      <c r="L662">
        <f>_xlfn.XLOOKUP(Data[[#This Row],[F15_LB_UNME]],CAFB_HungerEstimates!AB:AB,CAFB_HungerEstimates!AB:AB,,0)</f>
        <v>38775.123357999997</v>
      </c>
      <c r="M662" s="6">
        <f t="shared" si="42"/>
        <v>0.29066228501327385</v>
      </c>
      <c r="N662" s="8">
        <f t="shared" si="43"/>
        <v>148.96092014721251</v>
      </c>
      <c r="O662" s="2" t="str">
        <f>IFERROR(_xlfn.XLOOKUP(Data[[#This Row],[STATEFP10]],StateMap[Code],StateMap[State],,0),"UNK")</f>
        <v>VA</v>
      </c>
      <c r="P662" t="str">
        <f>IF(CalcsTable[[#This Row],[State (Label)]]="MD","Maryland",IF(CalcsTable[[#This Row],[State (Label)]]="DC","District of Columbia","Virginia"))</f>
        <v>Virginia</v>
      </c>
    </row>
    <row r="663" spans="1:16" x14ac:dyDescent="0.25">
      <c r="A663">
        <f>_xlfn.XLOOKUP(Data[[#This Row],[GEOID10]],CAFB_HungerEstimates!D:D,CAFB_HungerEstimates!D:D,,0)</f>
        <v>24033800604</v>
      </c>
      <c r="B663">
        <f>_xlfn.XLOOKUP(Data[[#This Row],[STATEFP10]],CAFB_HungerEstimates!A:A,CAFB_HungerEstimates!A:A,,0)</f>
        <v>24</v>
      </c>
      <c r="C663">
        <f>_xlfn.XLOOKUP(Data[[#This Row],[F14_FI_RATE]],CAFB_HungerEstimates!AJ:AJ,CAFB_HungerEstimates!AJ:AJ,,0)</f>
        <v>16.100000000000001</v>
      </c>
      <c r="D663">
        <f>_xlfn.XLOOKUP(Data[[#This Row],[F14_DISTRIB]],CAFB_HungerEstimates!AL:AL,CAFB_HungerEstimates!AL:AL,,0)</f>
        <v>2186.13</v>
      </c>
      <c r="E663">
        <f>_xlfn.XLOOKUP(Data[[#This Row],[F14_LB_UNME]],CAFB_HungerEstimates!AK:AK,CAFB_HungerEstimates!AK:AK,,0)</f>
        <v>48292.201508999999</v>
      </c>
      <c r="F663">
        <f t="shared" si="40"/>
        <v>50478.331508999996</v>
      </c>
      <c r="G663" s="6">
        <f t="shared" si="41"/>
        <v>4.3308285647480758E-2</v>
      </c>
      <c r="H663">
        <f>_xlfn.XLOOKUP(Data[[#This Row],[F15_FI_RATE]],CAFB_HungerEstimates!Y:Y,CAFB_HungerEstimates!Y:Y,,0)</f>
        <v>0.152</v>
      </c>
      <c r="I663">
        <f>_xlfn.XLOOKUP(Data[[#This Row],[F15_FI_POP]],CAFB_HungerEstimates!Z:Z,CAFB_HungerEstimates!Z:Z,,0)</f>
        <v>233.16800000000001</v>
      </c>
      <c r="J663">
        <f>_xlfn.XLOOKUP(Data[[#This Row],[F15_LB_NEED]],CAFB_HungerEstimates!AA:AA,CAFB_HungerEstimates!AA:AA,,0)</f>
        <v>48965.279999999999</v>
      </c>
      <c r="K663">
        <f>_xlfn.XLOOKUP(Data[[#This Row],[F15_DISTRIB]],CAFB_HungerEstimates!AC:AC,CAFB_HungerEstimates!AC:AC,,0)</f>
        <v>2470.1636739999999</v>
      </c>
      <c r="L663">
        <f>_xlfn.XLOOKUP(Data[[#This Row],[F15_LB_UNME]],CAFB_HungerEstimates!AB:AB,CAFB_HungerEstimates!AB:AB,,0)</f>
        <v>46495.116326000003</v>
      </c>
      <c r="M663" s="6">
        <f t="shared" si="42"/>
        <v>5.0447249030333333E-2</v>
      </c>
      <c r="N663" s="8">
        <f t="shared" si="43"/>
        <v>199.40607770363002</v>
      </c>
      <c r="O663" s="2" t="str">
        <f>IFERROR(_xlfn.XLOOKUP(Data[[#This Row],[STATEFP10]],StateMap[Code],StateMap[State],,0),"UNK")</f>
        <v>MD</v>
      </c>
      <c r="P663" t="str">
        <f>IF(CalcsTable[[#This Row],[State (Label)]]="MD","Maryland",IF(CalcsTable[[#This Row],[State (Label)]]="DC","District of Columbia","Virginia"))</f>
        <v>Maryland</v>
      </c>
    </row>
    <row r="664" spans="1:16" x14ac:dyDescent="0.25">
      <c r="A664">
        <f>_xlfn.XLOOKUP(Data[[#This Row],[GEOID10]],CAFB_HungerEstimates!D:D,CAFB_HungerEstimates!D:D,,0)</f>
        <v>51600300300</v>
      </c>
      <c r="B664">
        <f>_xlfn.XLOOKUP(Data[[#This Row],[STATEFP10]],CAFB_HungerEstimates!A:A,CAFB_HungerEstimates!A:A,,0)</f>
        <v>51</v>
      </c>
      <c r="C664">
        <f>_xlfn.XLOOKUP(Data[[#This Row],[F14_FI_RATE]],CAFB_HungerEstimates!AJ:AJ,CAFB_HungerEstimates!AJ:AJ,,0)</f>
        <v>6.5</v>
      </c>
      <c r="D664">
        <f>_xlfn.XLOOKUP(Data[[#This Row],[F14_DISTRIB]],CAFB_HungerEstimates!AL:AL,CAFB_HungerEstimates!AL:AL,,0)</f>
        <v>14282.03</v>
      </c>
      <c r="E664">
        <f>_xlfn.XLOOKUP(Data[[#This Row],[F14_LB_UNME]],CAFB_HungerEstimates!AK:AK,CAFB_HungerEstimates!AK:AK,,0)</f>
        <v>68123.021351000003</v>
      </c>
      <c r="F664">
        <f t="shared" si="40"/>
        <v>82405.051351000002</v>
      </c>
      <c r="G664" s="6">
        <f t="shared" si="41"/>
        <v>0.17331498210184279</v>
      </c>
      <c r="H664">
        <f>_xlfn.XLOOKUP(Data[[#This Row],[F15_FI_RATE]],CAFB_HungerEstimates!Y:Y,CAFB_HungerEstimates!Y:Y,,0)</f>
        <v>6.0999999999999999E-2</v>
      </c>
      <c r="I664">
        <f>_xlfn.XLOOKUP(Data[[#This Row],[F15_FI_POP]],CAFB_HungerEstimates!Z:Z,CAFB_HungerEstimates!Z:Z,,0)</f>
        <v>360.637002</v>
      </c>
      <c r="J664">
        <f>_xlfn.XLOOKUP(Data[[#This Row],[F15_LB_NEED]],CAFB_HungerEstimates!AA:AA,CAFB_HungerEstimates!AA:AA,,0)</f>
        <v>75733.770420000001</v>
      </c>
      <c r="K664">
        <f>_xlfn.XLOOKUP(Data[[#This Row],[F15_DISTRIB]],CAFB_HungerEstimates!AC:AC,CAFB_HungerEstimates!AC:AC,,0)</f>
        <v>34019.643471000003</v>
      </c>
      <c r="L664">
        <f>_xlfn.XLOOKUP(Data[[#This Row],[F15_LB_UNME]],CAFB_HungerEstimates!AB:AB,CAFB_HungerEstimates!AB:AB,,0)</f>
        <v>41714.126948999998</v>
      </c>
      <c r="M664" s="6">
        <f t="shared" si="42"/>
        <v>0.44920044627826944</v>
      </c>
      <c r="N664" s="8">
        <f t="shared" si="43"/>
        <v>115.66790628156342</v>
      </c>
      <c r="O664" s="2" t="str">
        <f>IFERROR(_xlfn.XLOOKUP(Data[[#This Row],[STATEFP10]],StateMap[Code],StateMap[State],,0),"UNK")</f>
        <v>VA</v>
      </c>
      <c r="P664" t="str">
        <f>IF(CalcsTable[[#This Row],[State (Label)]]="MD","Maryland",IF(CalcsTable[[#This Row],[State (Label)]]="DC","District of Columbia","Virginia"))</f>
        <v>Virginia</v>
      </c>
    </row>
    <row r="665" spans="1:16" x14ac:dyDescent="0.25">
      <c r="A665">
        <f>_xlfn.XLOOKUP(Data[[#This Row],[GEOID10]],CAFB_HungerEstimates!D:D,CAFB_HungerEstimates!D:D,,0)</f>
        <v>51013102302</v>
      </c>
      <c r="B665">
        <f>_xlfn.XLOOKUP(Data[[#This Row],[STATEFP10]],CAFB_HungerEstimates!A:A,CAFB_HungerEstimates!A:A,,0)</f>
        <v>51</v>
      </c>
      <c r="C665">
        <f>_xlfn.XLOOKUP(Data[[#This Row],[F14_FI_RATE]],CAFB_HungerEstimates!AJ:AJ,CAFB_HungerEstimates!AJ:AJ,,0)</f>
        <v>6.9</v>
      </c>
      <c r="D665">
        <f>_xlfn.XLOOKUP(Data[[#This Row],[F14_DISTRIB]],CAFB_HungerEstimates!AL:AL,CAFB_HungerEstimates!AL:AL,,0)</f>
        <v>27190.37</v>
      </c>
      <c r="E665">
        <f>_xlfn.XLOOKUP(Data[[#This Row],[F14_LB_UNME]],CAFB_HungerEstimates!AK:AK,CAFB_HungerEstimates!AK:AK,,0)</f>
        <v>35406.432759000003</v>
      </c>
      <c r="F665">
        <f t="shared" si="40"/>
        <v>62596.802758999998</v>
      </c>
      <c r="G665" s="6">
        <f t="shared" si="41"/>
        <v>0.4343731437000693</v>
      </c>
      <c r="H665">
        <f>_xlfn.XLOOKUP(Data[[#This Row],[F15_FI_RATE]],CAFB_HungerEstimates!Y:Y,CAFB_HungerEstimates!Y:Y,,0)</f>
        <v>5.8999999999999997E-2</v>
      </c>
      <c r="I665">
        <f>_xlfn.XLOOKUP(Data[[#This Row],[F15_FI_POP]],CAFB_HungerEstimates!Z:Z,CAFB_HungerEstimates!Z:Z,,0)</f>
        <v>249.74700000000001</v>
      </c>
      <c r="J665">
        <f>_xlfn.XLOOKUP(Data[[#This Row],[F15_LB_NEED]],CAFB_HungerEstimates!AA:AA,CAFB_HungerEstimates!AA:AA,,0)</f>
        <v>52446.87</v>
      </c>
      <c r="K665">
        <f>_xlfn.XLOOKUP(Data[[#This Row],[F15_DISTRIB]],CAFB_HungerEstimates!AC:AC,CAFB_HungerEstimates!AC:AC,,0)</f>
        <v>14658.248286</v>
      </c>
      <c r="L665">
        <f>_xlfn.XLOOKUP(Data[[#This Row],[F15_LB_UNME]],CAFB_HungerEstimates!AB:AB,CAFB_HungerEstimates!AB:AB,,0)</f>
        <v>37788.621714000001</v>
      </c>
      <c r="M665" s="6">
        <f t="shared" si="42"/>
        <v>0.27948757067866964</v>
      </c>
      <c r="N665" s="8">
        <f t="shared" si="43"/>
        <v>151.30761015747936</v>
      </c>
      <c r="O665" s="2" t="str">
        <f>IFERROR(_xlfn.XLOOKUP(Data[[#This Row],[STATEFP10]],StateMap[Code],StateMap[State],,0),"UNK")</f>
        <v>VA</v>
      </c>
      <c r="P665" t="str">
        <f>IF(CalcsTable[[#This Row],[State (Label)]]="MD","Maryland",IF(CalcsTable[[#This Row],[State (Label)]]="DC","District of Columbia","Virginia"))</f>
        <v>Virginia</v>
      </c>
    </row>
    <row r="666" spans="1:16" x14ac:dyDescent="0.25">
      <c r="A666">
        <f>_xlfn.XLOOKUP(Data[[#This Row],[GEOID10]],CAFB_HungerEstimates!D:D,CAFB_HungerEstimates!D:D,,0)</f>
        <v>11001007504</v>
      </c>
      <c r="B666">
        <f>_xlfn.XLOOKUP(Data[[#This Row],[STATEFP10]],CAFB_HungerEstimates!A:A,CAFB_HungerEstimates!A:A,,0)</f>
        <v>11</v>
      </c>
      <c r="C666">
        <f>_xlfn.XLOOKUP(Data[[#This Row],[F14_FI_RATE]],CAFB_HungerEstimates!AJ:AJ,CAFB_HungerEstimates!AJ:AJ,,0)</f>
        <v>32</v>
      </c>
      <c r="D666">
        <f>_xlfn.XLOOKUP(Data[[#This Row],[F14_DISTRIB]],CAFB_HungerEstimates!AL:AL,CAFB_HungerEstimates!AL:AL,,0)</f>
        <v>97647.94</v>
      </c>
      <c r="E666">
        <f>_xlfn.XLOOKUP(Data[[#This Row],[F14_LB_UNME]],CAFB_HungerEstimates!AK:AK,CAFB_HungerEstimates!AK:AK,,0)</f>
        <v>68672.058642999997</v>
      </c>
      <c r="F666">
        <f t="shared" si="40"/>
        <v>166319.998643</v>
      </c>
      <c r="G666" s="6">
        <f t="shared" si="41"/>
        <v>0.58710883114903012</v>
      </c>
      <c r="H666">
        <f>_xlfn.XLOOKUP(Data[[#This Row],[F15_FI_RATE]],CAFB_HungerEstimates!Y:Y,CAFB_HungerEstimates!Y:Y,,0)</f>
        <v>0.35</v>
      </c>
      <c r="I666">
        <f>_xlfn.XLOOKUP(Data[[#This Row],[F15_FI_POP]],CAFB_HungerEstimates!Z:Z,CAFB_HungerEstimates!Z:Z,,0)</f>
        <v>798.35</v>
      </c>
      <c r="J666">
        <f>_xlfn.XLOOKUP(Data[[#This Row],[F15_LB_NEED]],CAFB_HungerEstimates!AA:AA,CAFB_HungerEstimates!AA:AA,,0)</f>
        <v>167653.5</v>
      </c>
      <c r="K666">
        <f>_xlfn.XLOOKUP(Data[[#This Row],[F15_DISTRIB]],CAFB_HungerEstimates!AC:AC,CAFB_HungerEstimates!AC:AC,,0)</f>
        <v>116237.152926</v>
      </c>
      <c r="L666">
        <f>_xlfn.XLOOKUP(Data[[#This Row],[F15_LB_UNME]],CAFB_HungerEstimates!AB:AB,CAFB_HungerEstimates!AB:AB,,0)</f>
        <v>51416.347073999998</v>
      </c>
      <c r="M666" s="6">
        <f t="shared" si="42"/>
        <v>0.69331778296307556</v>
      </c>
      <c r="N666" s="8">
        <f t="shared" si="43"/>
        <v>64.403265577754112</v>
      </c>
      <c r="O666" s="2" t="str">
        <f>IFERROR(_xlfn.XLOOKUP(Data[[#This Row],[STATEFP10]],StateMap[Code],StateMap[State],,0),"UNK")</f>
        <v>DC</v>
      </c>
      <c r="P666" t="str">
        <f>IF(CalcsTable[[#This Row],[State (Label)]]="MD","Maryland",IF(CalcsTable[[#This Row],[State (Label)]]="DC","District of Columbia","Virginia"))</f>
        <v>District of Columbia</v>
      </c>
    </row>
    <row r="667" spans="1:16" x14ac:dyDescent="0.25">
      <c r="A667">
        <f>_xlfn.XLOOKUP(Data[[#This Row],[GEOID10]],CAFB_HungerEstimates!D:D,CAFB_HungerEstimates!D:D,,0)</f>
        <v>51059450601</v>
      </c>
      <c r="B667">
        <f>_xlfn.XLOOKUP(Data[[#This Row],[STATEFP10]],CAFB_HungerEstimates!A:A,CAFB_HungerEstimates!A:A,,0)</f>
        <v>51</v>
      </c>
      <c r="C667">
        <f>_xlfn.XLOOKUP(Data[[#This Row],[F14_FI_RATE]],CAFB_HungerEstimates!AJ:AJ,CAFB_HungerEstimates!AJ:AJ,,0)</f>
        <v>2.2999999999999998</v>
      </c>
      <c r="D667">
        <f>_xlfn.XLOOKUP(Data[[#This Row],[F14_DISTRIB]],CAFB_HungerEstimates!AL:AL,CAFB_HungerEstimates!AL:AL,,0)</f>
        <v>4525.93</v>
      </c>
      <c r="E667">
        <f>_xlfn.XLOOKUP(Data[[#This Row],[F14_LB_UNME]],CAFB_HungerEstimates!AK:AK,CAFB_HungerEstimates!AK:AK,,0)</f>
        <v>13634.868033000001</v>
      </c>
      <c r="F667">
        <f t="shared" si="40"/>
        <v>18160.798032999999</v>
      </c>
      <c r="G667" s="6">
        <f t="shared" si="41"/>
        <v>0.24921426865581181</v>
      </c>
      <c r="H667">
        <f>_xlfn.XLOOKUP(Data[[#This Row],[F15_FI_RATE]],CAFB_HungerEstimates!Y:Y,CAFB_HungerEstimates!Y:Y,,0)</f>
        <v>1.2999999999999999E-2</v>
      </c>
      <c r="I667">
        <f>_xlfn.XLOOKUP(Data[[#This Row],[F15_FI_POP]],CAFB_HungerEstimates!Z:Z,CAFB_HungerEstimates!Z:Z,,0)</f>
        <v>49.945999999999998</v>
      </c>
      <c r="J667">
        <f>_xlfn.XLOOKUP(Data[[#This Row],[F15_LB_NEED]],CAFB_HungerEstimates!AA:AA,CAFB_HungerEstimates!AA:AA,,0)</f>
        <v>10488.66</v>
      </c>
      <c r="K667">
        <f>_xlfn.XLOOKUP(Data[[#This Row],[F15_DISTRIB]],CAFB_HungerEstimates!AC:AC,CAFB_HungerEstimates!AC:AC,,0)</f>
        <v>7049.4459349999997</v>
      </c>
      <c r="L667">
        <f>_xlfn.XLOOKUP(Data[[#This Row],[F15_LB_UNME]],CAFB_HungerEstimates!AB:AB,CAFB_HungerEstimates!AB:AB,,0)</f>
        <v>3439.2140650000001</v>
      </c>
      <c r="M667" s="6">
        <f t="shared" si="42"/>
        <v>0.67210167314032487</v>
      </c>
      <c r="N667" s="8">
        <f t="shared" si="43"/>
        <v>68.858648640531783</v>
      </c>
      <c r="O667" s="2" t="str">
        <f>IFERROR(_xlfn.XLOOKUP(Data[[#This Row],[STATEFP10]],StateMap[Code],StateMap[State],,0),"UNK")</f>
        <v>VA</v>
      </c>
      <c r="P667" t="str">
        <f>IF(CalcsTable[[#This Row],[State (Label)]]="MD","Maryland",IF(CalcsTable[[#This Row],[State (Label)]]="DC","District of Columbia","Virginia"))</f>
        <v>Virginia</v>
      </c>
    </row>
    <row r="668" spans="1:16" x14ac:dyDescent="0.25">
      <c r="A668">
        <f>_xlfn.XLOOKUP(Data[[#This Row],[GEOID10]],CAFB_HungerEstimates!D:D,CAFB_HungerEstimates!D:D,,0)</f>
        <v>51013103300</v>
      </c>
      <c r="B668">
        <f>_xlfn.XLOOKUP(Data[[#This Row],[STATEFP10]],CAFB_HungerEstimates!A:A,CAFB_HungerEstimates!A:A,,0)</f>
        <v>51</v>
      </c>
      <c r="C668">
        <f>_xlfn.XLOOKUP(Data[[#This Row],[F14_FI_RATE]],CAFB_HungerEstimates!AJ:AJ,CAFB_HungerEstimates!AJ:AJ,,0)</f>
        <v>16.5</v>
      </c>
      <c r="D668">
        <f>_xlfn.XLOOKUP(Data[[#This Row],[F14_DISTRIB]],CAFB_HungerEstimates!AL:AL,CAFB_HungerEstimates!AL:AL,,0)</f>
        <v>37984.53</v>
      </c>
      <c r="E668">
        <f>_xlfn.XLOOKUP(Data[[#This Row],[F14_LB_UNME]],CAFB_HungerEstimates!AK:AK,CAFB_HungerEstimates!AK:AK,,0)</f>
        <v>41883.722264999997</v>
      </c>
      <c r="F668">
        <f t="shared" si="40"/>
        <v>79868.252264999988</v>
      </c>
      <c r="G668" s="6">
        <f t="shared" si="41"/>
        <v>0.47558984856672076</v>
      </c>
      <c r="H668">
        <f>_xlfn.XLOOKUP(Data[[#This Row],[F15_FI_RATE]],CAFB_HungerEstimates!Y:Y,CAFB_HungerEstimates!Y:Y,,0)</f>
        <v>0.14199999999999999</v>
      </c>
      <c r="I668">
        <f>_xlfn.XLOOKUP(Data[[#This Row],[F15_FI_POP]],CAFB_HungerEstimates!Z:Z,CAFB_HungerEstimates!Z:Z,,0)</f>
        <v>302.58311400000002</v>
      </c>
      <c r="J668">
        <f>_xlfn.XLOOKUP(Data[[#This Row],[F15_LB_NEED]],CAFB_HungerEstimates!AA:AA,CAFB_HungerEstimates!AA:AA,,0)</f>
        <v>63542.453939999999</v>
      </c>
      <c r="K668">
        <f>_xlfn.XLOOKUP(Data[[#This Row],[F15_DISTRIB]],CAFB_HungerEstimates!AC:AC,CAFB_HungerEstimates!AC:AC,,0)</f>
        <v>29883.103603</v>
      </c>
      <c r="L668">
        <f>_xlfn.XLOOKUP(Data[[#This Row],[F15_LB_UNME]],CAFB_HungerEstimates!AB:AB,CAFB_HungerEstimates!AB:AB,,0)</f>
        <v>33659.350337000003</v>
      </c>
      <c r="M668" s="6">
        <f t="shared" si="42"/>
        <v>0.47028563975853277</v>
      </c>
      <c r="N668" s="8">
        <f t="shared" si="43"/>
        <v>111.24001565070813</v>
      </c>
      <c r="O668" s="2" t="str">
        <f>IFERROR(_xlfn.XLOOKUP(Data[[#This Row],[STATEFP10]],StateMap[Code],StateMap[State],,0),"UNK")</f>
        <v>VA</v>
      </c>
      <c r="P668" t="str">
        <f>IF(CalcsTable[[#This Row],[State (Label)]]="MD","Maryland",IF(CalcsTable[[#This Row],[State (Label)]]="DC","District of Columbia","Virginia"))</f>
        <v>Virginia</v>
      </c>
    </row>
    <row r="669" spans="1:16" x14ac:dyDescent="0.25">
      <c r="A669">
        <f>_xlfn.XLOOKUP(Data[[#This Row],[GEOID10]],CAFB_HungerEstimates!D:D,CAFB_HungerEstimates!D:D,,0)</f>
        <v>51013103502</v>
      </c>
      <c r="B669">
        <f>_xlfn.XLOOKUP(Data[[#This Row],[STATEFP10]],CAFB_HungerEstimates!A:A,CAFB_HungerEstimates!A:A,,0)</f>
        <v>51</v>
      </c>
      <c r="C669">
        <f>_xlfn.XLOOKUP(Data[[#This Row],[F14_FI_RATE]],CAFB_HungerEstimates!AJ:AJ,CAFB_HungerEstimates!AJ:AJ,,0)</f>
        <v>13.5</v>
      </c>
      <c r="D669">
        <f>_xlfn.XLOOKUP(Data[[#This Row],[F14_DISTRIB]],CAFB_HungerEstimates!AL:AL,CAFB_HungerEstimates!AL:AL,,0)</f>
        <v>47248.51</v>
      </c>
      <c r="E669">
        <f>_xlfn.XLOOKUP(Data[[#This Row],[F14_LB_UNME]],CAFB_HungerEstimates!AK:AK,CAFB_HungerEstimates!AK:AK,,0)</f>
        <v>40863.286862000001</v>
      </c>
      <c r="F669">
        <f t="shared" si="40"/>
        <v>88111.796862000003</v>
      </c>
      <c r="G669" s="6">
        <f t="shared" si="41"/>
        <v>0.53623364501350756</v>
      </c>
      <c r="H669">
        <f>_xlfn.XLOOKUP(Data[[#This Row],[F15_FI_RATE]],CAFB_HungerEstimates!Y:Y,CAFB_HungerEstimates!Y:Y,,0)</f>
        <v>0.14199999999999999</v>
      </c>
      <c r="I669">
        <f>_xlfn.XLOOKUP(Data[[#This Row],[F15_FI_POP]],CAFB_HungerEstimates!Z:Z,CAFB_HungerEstimates!Z:Z,,0)</f>
        <v>461.39293199999997</v>
      </c>
      <c r="J669">
        <f>_xlfn.XLOOKUP(Data[[#This Row],[F15_LB_NEED]],CAFB_HungerEstimates!AA:AA,CAFB_HungerEstimates!AA:AA,,0)</f>
        <v>96892.515719999996</v>
      </c>
      <c r="K669">
        <f>_xlfn.XLOOKUP(Data[[#This Row],[F15_DISTRIB]],CAFB_HungerEstimates!AC:AC,CAFB_HungerEstimates!AC:AC,,0)</f>
        <v>34509.561249999999</v>
      </c>
      <c r="L669">
        <f>_xlfn.XLOOKUP(Data[[#This Row],[F15_LB_UNME]],CAFB_HungerEstimates!AB:AB,CAFB_HungerEstimates!AB:AB,,0)</f>
        <v>62382.954469999997</v>
      </c>
      <c r="M669" s="6">
        <f t="shared" si="42"/>
        <v>0.35616333205472478</v>
      </c>
      <c r="N669" s="8">
        <f t="shared" si="43"/>
        <v>135.2057002685078</v>
      </c>
      <c r="O669" s="2" t="str">
        <f>IFERROR(_xlfn.XLOOKUP(Data[[#This Row],[STATEFP10]],StateMap[Code],StateMap[State],,0),"UNK")</f>
        <v>VA</v>
      </c>
      <c r="P669" t="str">
        <f>IF(CalcsTable[[#This Row],[State (Label)]]="MD","Maryland",IF(CalcsTable[[#This Row],[State (Label)]]="DC","District of Columbia","Virginia"))</f>
        <v>Virginia</v>
      </c>
    </row>
    <row r="670" spans="1:16" x14ac:dyDescent="0.25">
      <c r="A670">
        <f>_xlfn.XLOOKUP(Data[[#This Row],[GEOID10]],CAFB_HungerEstimates!D:D,CAFB_HungerEstimates!D:D,,0)</f>
        <v>24033802405</v>
      </c>
      <c r="B670">
        <f>_xlfn.XLOOKUP(Data[[#This Row],[STATEFP10]],CAFB_HungerEstimates!A:A,CAFB_HungerEstimates!A:A,,0)</f>
        <v>24</v>
      </c>
      <c r="C670">
        <f>_xlfn.XLOOKUP(Data[[#This Row],[F14_FI_RATE]],CAFB_HungerEstimates!AJ:AJ,CAFB_HungerEstimates!AJ:AJ,,0)</f>
        <v>23.6</v>
      </c>
      <c r="D670">
        <f>_xlfn.XLOOKUP(Data[[#This Row],[F14_DISTRIB]],CAFB_HungerEstimates!AL:AL,CAFB_HungerEstimates!AL:AL,,0)</f>
        <v>111298.9</v>
      </c>
      <c r="E670">
        <f>_xlfn.XLOOKUP(Data[[#This Row],[F14_LB_UNME]],CAFB_HungerEstimates!AK:AK,CAFB_HungerEstimates!AK:AK,,0)</f>
        <v>84611.778435</v>
      </c>
      <c r="F670">
        <f t="shared" si="40"/>
        <v>195910.67843500001</v>
      </c>
      <c r="G670" s="6">
        <f t="shared" si="41"/>
        <v>0.56811043118778826</v>
      </c>
      <c r="H670">
        <f>_xlfn.XLOOKUP(Data[[#This Row],[F15_FI_RATE]],CAFB_HungerEstimates!Y:Y,CAFB_HungerEstimates!Y:Y,,0)</f>
        <v>0.24399999999999999</v>
      </c>
      <c r="I670">
        <f>_xlfn.XLOOKUP(Data[[#This Row],[F15_FI_POP]],CAFB_HungerEstimates!Z:Z,CAFB_HungerEstimates!Z:Z,,0)</f>
        <v>1010.8920000000001</v>
      </c>
      <c r="J670">
        <f>_xlfn.XLOOKUP(Data[[#This Row],[F15_LB_NEED]],CAFB_HungerEstimates!AA:AA,CAFB_HungerEstimates!AA:AA,,0)</f>
        <v>212287.32</v>
      </c>
      <c r="K670">
        <f>_xlfn.XLOOKUP(Data[[#This Row],[F15_DISTRIB]],CAFB_HungerEstimates!AC:AC,CAFB_HungerEstimates!AC:AC,,0)</f>
        <v>116489.705277</v>
      </c>
      <c r="L670">
        <f>_xlfn.XLOOKUP(Data[[#This Row],[F15_LB_UNME]],CAFB_HungerEstimates!AB:AB,CAFB_HungerEstimates!AB:AB,,0)</f>
        <v>95797.614723000006</v>
      </c>
      <c r="M670" s="6">
        <f t="shared" si="42"/>
        <v>0.54873604922328845</v>
      </c>
      <c r="N670" s="8">
        <f t="shared" si="43"/>
        <v>94.765429663109416</v>
      </c>
      <c r="O670" s="2" t="str">
        <f>IFERROR(_xlfn.XLOOKUP(Data[[#This Row],[STATEFP10]],StateMap[Code],StateMap[State],,0),"UNK")</f>
        <v>MD</v>
      </c>
      <c r="P670" t="str">
        <f>IF(CalcsTable[[#This Row],[State (Label)]]="MD","Maryland",IF(CalcsTable[[#This Row],[State (Label)]]="DC","District of Columbia","Virginia"))</f>
        <v>Maryland</v>
      </c>
    </row>
    <row r="671" spans="1:16" x14ac:dyDescent="0.25">
      <c r="A671">
        <f>_xlfn.XLOOKUP(Data[[#This Row],[GEOID10]],CAFB_HungerEstimates!D:D,CAFB_HungerEstimates!D:D,,0)</f>
        <v>51059440202</v>
      </c>
      <c r="B671">
        <f>_xlfn.XLOOKUP(Data[[#This Row],[STATEFP10]],CAFB_HungerEstimates!A:A,CAFB_HungerEstimates!A:A,,0)</f>
        <v>51</v>
      </c>
      <c r="C671">
        <f>_xlfn.XLOOKUP(Data[[#This Row],[F14_FI_RATE]],CAFB_HungerEstimates!AJ:AJ,CAFB_HungerEstimates!AJ:AJ,,0)</f>
        <v>7.6</v>
      </c>
      <c r="D671">
        <f>_xlfn.XLOOKUP(Data[[#This Row],[F14_DISTRIB]],CAFB_HungerEstimates!AL:AL,CAFB_HungerEstimates!AL:AL,,0)</f>
        <v>26130.17</v>
      </c>
      <c r="E671">
        <f>_xlfn.XLOOKUP(Data[[#This Row],[F14_LB_UNME]],CAFB_HungerEstimates!AK:AK,CAFB_HungerEstimates!AK:AK,,0)</f>
        <v>75614.828651000003</v>
      </c>
      <c r="F671">
        <f t="shared" si="40"/>
        <v>101744.998651</v>
      </c>
      <c r="G671" s="6">
        <f t="shared" si="41"/>
        <v>0.2568201911292981</v>
      </c>
      <c r="H671">
        <f>_xlfn.XLOOKUP(Data[[#This Row],[F15_FI_RATE]],CAFB_HungerEstimates!Y:Y,CAFB_HungerEstimates!Y:Y,,0)</f>
        <v>7.3999999999999996E-2</v>
      </c>
      <c r="I671">
        <f>_xlfn.XLOOKUP(Data[[#This Row],[F15_FI_POP]],CAFB_HungerEstimates!Z:Z,CAFB_HungerEstimates!Z:Z,,0)</f>
        <v>468.79</v>
      </c>
      <c r="J671">
        <f>_xlfn.XLOOKUP(Data[[#This Row],[F15_LB_NEED]],CAFB_HungerEstimates!AA:AA,CAFB_HungerEstimates!AA:AA,,0)</f>
        <v>98445.9</v>
      </c>
      <c r="K671">
        <f>_xlfn.XLOOKUP(Data[[#This Row],[F15_DISTRIB]],CAFB_HungerEstimates!AC:AC,CAFB_HungerEstimates!AC:AC,,0)</f>
        <v>44973.573017000002</v>
      </c>
      <c r="L671">
        <f>_xlfn.XLOOKUP(Data[[#This Row],[F15_LB_UNME]],CAFB_HungerEstimates!AB:AB,CAFB_HungerEstimates!AB:AB,,0)</f>
        <v>53472.326982999999</v>
      </c>
      <c r="M671" s="6">
        <f t="shared" si="42"/>
        <v>0.45683540926539351</v>
      </c>
      <c r="N671" s="8">
        <f t="shared" si="43"/>
        <v>114.06456405426736</v>
      </c>
      <c r="O671" s="2" t="str">
        <f>IFERROR(_xlfn.XLOOKUP(Data[[#This Row],[STATEFP10]],StateMap[Code],StateMap[State],,0),"UNK")</f>
        <v>VA</v>
      </c>
      <c r="P671" t="str">
        <f>IF(CalcsTable[[#This Row],[State (Label)]]="MD","Maryland",IF(CalcsTable[[#This Row],[State (Label)]]="DC","District of Columbia","Virginia"))</f>
        <v>Virginia</v>
      </c>
    </row>
    <row r="672" spans="1:16" x14ac:dyDescent="0.25">
      <c r="A672">
        <f>_xlfn.XLOOKUP(Data[[#This Row],[GEOID10]],CAFB_HungerEstimates!D:D,CAFB_HungerEstimates!D:D,,0)</f>
        <v>51059440100</v>
      </c>
      <c r="B672">
        <f>_xlfn.XLOOKUP(Data[[#This Row],[STATEFP10]],CAFB_HungerEstimates!A:A,CAFB_HungerEstimates!A:A,,0)</f>
        <v>51</v>
      </c>
      <c r="C672">
        <f>_xlfn.XLOOKUP(Data[[#This Row],[F14_FI_RATE]],CAFB_HungerEstimates!AJ:AJ,CAFB_HungerEstimates!AJ:AJ,,0)</f>
        <v>5.9</v>
      </c>
      <c r="D672">
        <f>_xlfn.XLOOKUP(Data[[#This Row],[F14_DISTRIB]],CAFB_HungerEstimates!AL:AL,CAFB_HungerEstimates!AL:AL,,0)</f>
        <v>22136.84</v>
      </c>
      <c r="E672">
        <f>_xlfn.XLOOKUP(Data[[#This Row],[F14_LB_UNME]],CAFB_HungerEstimates!AK:AK,CAFB_HungerEstimates!AK:AK,,0)</f>
        <v>70589.917419999998</v>
      </c>
      <c r="F672">
        <f t="shared" si="40"/>
        <v>92726.757419999994</v>
      </c>
      <c r="G672" s="6">
        <f t="shared" si="41"/>
        <v>0.23873195414062179</v>
      </c>
      <c r="H672">
        <f>_xlfn.XLOOKUP(Data[[#This Row],[F15_FI_RATE]],CAFB_HungerEstimates!Y:Y,CAFB_HungerEstimates!Y:Y,,0)</f>
        <v>6.2E-2</v>
      </c>
      <c r="I672">
        <f>_xlfn.XLOOKUP(Data[[#This Row],[F15_FI_POP]],CAFB_HungerEstimates!Z:Z,CAFB_HungerEstimates!Z:Z,,0)</f>
        <v>461.83800000000002</v>
      </c>
      <c r="J672">
        <f>_xlfn.XLOOKUP(Data[[#This Row],[F15_LB_NEED]],CAFB_HungerEstimates!AA:AA,CAFB_HungerEstimates!AA:AA,,0)</f>
        <v>96985.98</v>
      </c>
      <c r="K672">
        <f>_xlfn.XLOOKUP(Data[[#This Row],[F15_DISTRIB]],CAFB_HungerEstimates!AC:AC,CAFB_HungerEstimates!AC:AC,,0)</f>
        <v>42540.445765999997</v>
      </c>
      <c r="L672">
        <f>_xlfn.XLOOKUP(Data[[#This Row],[F15_LB_UNME]],CAFB_HungerEstimates!AB:AB,CAFB_HungerEstimates!AB:AB,,0)</f>
        <v>54445.534233999999</v>
      </c>
      <c r="M672" s="6">
        <f t="shared" si="42"/>
        <v>0.4386246936515979</v>
      </c>
      <c r="N672" s="8">
        <f t="shared" si="43"/>
        <v>117.88881433316443</v>
      </c>
      <c r="O672" s="2" t="str">
        <f>IFERROR(_xlfn.XLOOKUP(Data[[#This Row],[STATEFP10]],StateMap[Code],StateMap[State],,0),"UNK")</f>
        <v>VA</v>
      </c>
      <c r="P672" t="str">
        <f>IF(CalcsTable[[#This Row],[State (Label)]]="MD","Maryland",IF(CalcsTable[[#This Row],[State (Label)]]="DC","District of Columbia","Virginia"))</f>
        <v>Virginia</v>
      </c>
    </row>
    <row r="673" spans="1:16" x14ac:dyDescent="0.25">
      <c r="A673">
        <f>_xlfn.XLOOKUP(Data[[#This Row],[GEOID10]],CAFB_HungerEstimates!D:D,CAFB_HungerEstimates!D:D,,0)</f>
        <v>11001007603</v>
      </c>
      <c r="B673">
        <f>_xlfn.XLOOKUP(Data[[#This Row],[STATEFP10]],CAFB_HungerEstimates!A:A,CAFB_HungerEstimates!A:A,,0)</f>
        <v>11</v>
      </c>
      <c r="C673">
        <f>_xlfn.XLOOKUP(Data[[#This Row],[F14_FI_RATE]],CAFB_HungerEstimates!AJ:AJ,CAFB_HungerEstimates!AJ:AJ,,0)</f>
        <v>15.8</v>
      </c>
      <c r="D673">
        <f>_xlfn.XLOOKUP(Data[[#This Row],[F14_DISTRIB]],CAFB_HungerEstimates!AL:AL,CAFB_HungerEstimates!AL:AL,,0)</f>
        <v>64972.4</v>
      </c>
      <c r="E673">
        <f>_xlfn.XLOOKUP(Data[[#This Row],[F14_LB_UNME]],CAFB_HungerEstimates!AK:AK,CAFB_HungerEstimates!AK:AK,,0)</f>
        <v>54674.684636999998</v>
      </c>
      <c r="F673">
        <f t="shared" si="40"/>
        <v>119647.08463699999</v>
      </c>
      <c r="G673" s="6">
        <f t="shared" si="41"/>
        <v>0.54303370781763083</v>
      </c>
      <c r="H673">
        <f>_xlfn.XLOOKUP(Data[[#This Row],[F15_FI_RATE]],CAFB_HungerEstimates!Y:Y,CAFB_HungerEstimates!Y:Y,,0)</f>
        <v>0.183</v>
      </c>
      <c r="I673">
        <f>_xlfn.XLOOKUP(Data[[#This Row],[F15_FI_POP]],CAFB_HungerEstimates!Z:Z,CAFB_HungerEstimates!Z:Z,,0)</f>
        <v>614.63075400000002</v>
      </c>
      <c r="J673">
        <f>_xlfn.XLOOKUP(Data[[#This Row],[F15_LB_NEED]],CAFB_HungerEstimates!AA:AA,CAFB_HungerEstimates!AA:AA,,0)</f>
        <v>129072.45834</v>
      </c>
      <c r="K673">
        <f>_xlfn.XLOOKUP(Data[[#This Row],[F15_DISTRIB]],CAFB_HungerEstimates!AC:AC,CAFB_HungerEstimates!AC:AC,,0)</f>
        <v>73537.258455999996</v>
      </c>
      <c r="L673">
        <f>_xlfn.XLOOKUP(Data[[#This Row],[F15_LB_UNME]],CAFB_HungerEstimates!AB:AB,CAFB_HungerEstimates!AB:AB,,0)</f>
        <v>55535.199884000001</v>
      </c>
      <c r="M673" s="6">
        <f t="shared" si="42"/>
        <v>0.5697362504887733</v>
      </c>
      <c r="N673" s="8">
        <f t="shared" si="43"/>
        <v>90.355387397357603</v>
      </c>
      <c r="O673" s="2" t="str">
        <f>IFERROR(_xlfn.XLOOKUP(Data[[#This Row],[STATEFP10]],StateMap[Code],StateMap[State],,0),"UNK")</f>
        <v>DC</v>
      </c>
      <c r="P673" t="str">
        <f>IF(CalcsTable[[#This Row],[State (Label)]]="MD","Maryland",IF(CalcsTable[[#This Row],[State (Label)]]="DC","District of Columbia","Virginia"))</f>
        <v>District of Columbia</v>
      </c>
    </row>
    <row r="674" spans="1:16" x14ac:dyDescent="0.25">
      <c r="A674">
        <f>_xlfn.XLOOKUP(Data[[#This Row],[GEOID10]],CAFB_HungerEstimates!D:D,CAFB_HungerEstimates!D:D,,0)</f>
        <v>24033802407</v>
      </c>
      <c r="B674">
        <f>_xlfn.XLOOKUP(Data[[#This Row],[STATEFP10]],CAFB_HungerEstimates!A:A,CAFB_HungerEstimates!A:A,,0)</f>
        <v>24</v>
      </c>
      <c r="C674">
        <f>_xlfn.XLOOKUP(Data[[#This Row],[F14_FI_RATE]],CAFB_HungerEstimates!AJ:AJ,CAFB_HungerEstimates!AJ:AJ,,0)</f>
        <v>26</v>
      </c>
      <c r="D674">
        <f>_xlfn.XLOOKUP(Data[[#This Row],[F14_DISTRIB]],CAFB_HungerEstimates!AL:AL,CAFB_HungerEstimates!AL:AL,,0)</f>
        <v>107059.15</v>
      </c>
      <c r="E674">
        <f>_xlfn.XLOOKUP(Data[[#This Row],[F14_LB_UNME]],CAFB_HungerEstimates!AK:AK,CAFB_HungerEstimates!AK:AK,,0)</f>
        <v>117073.848834</v>
      </c>
      <c r="F674">
        <f t="shared" si="40"/>
        <v>224132.998834</v>
      </c>
      <c r="G674" s="6">
        <f t="shared" si="41"/>
        <v>0.47765902636805119</v>
      </c>
      <c r="H674">
        <f>_xlfn.XLOOKUP(Data[[#This Row],[F15_FI_RATE]],CAFB_HungerEstimates!Y:Y,CAFB_HungerEstimates!Y:Y,,0)</f>
        <v>0.254</v>
      </c>
      <c r="I674">
        <f>_xlfn.XLOOKUP(Data[[#This Row],[F15_FI_POP]],CAFB_HungerEstimates!Z:Z,CAFB_HungerEstimates!Z:Z,,0)</f>
        <v>1030.2239999999999</v>
      </c>
      <c r="J674">
        <f>_xlfn.XLOOKUP(Data[[#This Row],[F15_LB_NEED]],CAFB_HungerEstimates!AA:AA,CAFB_HungerEstimates!AA:AA,,0)</f>
        <v>216347.04</v>
      </c>
      <c r="K674">
        <f>_xlfn.XLOOKUP(Data[[#This Row],[F15_DISTRIB]],CAFB_HungerEstimates!AC:AC,CAFB_HungerEstimates!AC:AC,,0)</f>
        <v>100872.74303699999</v>
      </c>
      <c r="L674">
        <f>_xlfn.XLOOKUP(Data[[#This Row],[F15_LB_UNME]],CAFB_HungerEstimates!AB:AB,CAFB_HungerEstimates!AB:AB,,0)</f>
        <v>115474.296963</v>
      </c>
      <c r="M674" s="6">
        <f t="shared" si="42"/>
        <v>0.4662543247044193</v>
      </c>
      <c r="N674" s="8">
        <f t="shared" si="43"/>
        <v>112.08659181207194</v>
      </c>
      <c r="O674" s="2" t="str">
        <f>IFERROR(_xlfn.XLOOKUP(Data[[#This Row],[STATEFP10]],StateMap[Code],StateMap[State],,0),"UNK")</f>
        <v>MD</v>
      </c>
      <c r="P674" t="str">
        <f>IF(CalcsTable[[#This Row],[State (Label)]]="MD","Maryland",IF(CalcsTable[[#This Row],[State (Label)]]="DC","District of Columbia","Virginia"))</f>
        <v>Maryland</v>
      </c>
    </row>
    <row r="675" spans="1:16" x14ac:dyDescent="0.25">
      <c r="A675">
        <f>_xlfn.XLOOKUP(Data[[#This Row],[GEOID10]],CAFB_HungerEstimates!D:D,CAFB_HungerEstimates!D:D,,0)</f>
        <v>51013103503</v>
      </c>
      <c r="B675">
        <f>_xlfn.XLOOKUP(Data[[#This Row],[STATEFP10]],CAFB_HungerEstimates!A:A,CAFB_HungerEstimates!A:A,,0)</f>
        <v>51</v>
      </c>
      <c r="C675">
        <f>_xlfn.XLOOKUP(Data[[#This Row],[F14_FI_RATE]],CAFB_HungerEstimates!AJ:AJ,CAFB_HungerEstimates!AJ:AJ,,0)</f>
        <v>0</v>
      </c>
      <c r="D675">
        <f>_xlfn.XLOOKUP(Data[[#This Row],[F14_DISTRIB]],CAFB_HungerEstimates!AL:AL,CAFB_HungerEstimates!AL:AL,,0)</f>
        <v>0</v>
      </c>
      <c r="E675">
        <f>_xlfn.XLOOKUP(Data[[#This Row],[F14_LB_UNME]],CAFB_HungerEstimates!AK:AK,CAFB_HungerEstimates!AK:AK,,0)</f>
        <v>0</v>
      </c>
      <c r="F675">
        <f t="shared" si="40"/>
        <v>0</v>
      </c>
      <c r="G675" s="6">
        <f t="shared" si="41"/>
        <v>0</v>
      </c>
      <c r="H675">
        <f>_xlfn.XLOOKUP(Data[[#This Row],[F15_FI_RATE]],CAFB_HungerEstimates!Y:Y,CAFB_HungerEstimates!Y:Y,,0)</f>
        <v>0.111</v>
      </c>
      <c r="I675">
        <f>_xlfn.XLOOKUP(Data[[#This Row],[F15_FI_POP]],CAFB_HungerEstimates!Z:Z,CAFB_HungerEstimates!Z:Z,,0)</f>
        <v>384.17099999999999</v>
      </c>
      <c r="J675">
        <f>_xlfn.XLOOKUP(Data[[#This Row],[F15_LB_NEED]],CAFB_HungerEstimates!AA:AA,CAFB_HungerEstimates!AA:AA,,0)</f>
        <v>80675.91</v>
      </c>
      <c r="K675">
        <f>_xlfn.XLOOKUP(Data[[#This Row],[F15_DISTRIB]],CAFB_HungerEstimates!AC:AC,CAFB_HungerEstimates!AC:AC,,0)</f>
        <v>25843.814620000001</v>
      </c>
      <c r="L675">
        <f>_xlfn.XLOOKUP(Data[[#This Row],[F15_LB_UNME]],CAFB_HungerEstimates!AB:AB,CAFB_HungerEstimates!AB:AB,,0)</f>
        <v>54832.095379999999</v>
      </c>
      <c r="M675" s="6">
        <f t="shared" si="42"/>
        <v>0.3203411603290251</v>
      </c>
      <c r="N675" s="8">
        <f t="shared" si="43"/>
        <v>142.72835633090472</v>
      </c>
      <c r="O675" s="2" t="str">
        <f>IFERROR(_xlfn.XLOOKUP(Data[[#This Row],[STATEFP10]],StateMap[Code],StateMap[State],,0),"UNK")</f>
        <v>VA</v>
      </c>
      <c r="P675" t="str">
        <f>IF(CalcsTable[[#This Row],[State (Label)]]="MD","Maryland",IF(CalcsTable[[#This Row],[State (Label)]]="DC","District of Columbia","Virginia"))</f>
        <v>Virginia</v>
      </c>
    </row>
    <row r="676" spans="1:16" x14ac:dyDescent="0.25">
      <c r="A676">
        <f>_xlfn.XLOOKUP(Data[[#This Row],[GEOID10]],CAFB_HungerEstimates!D:D,CAFB_HungerEstimates!D:D,,0)</f>
        <v>51013103200</v>
      </c>
      <c r="B676">
        <f>_xlfn.XLOOKUP(Data[[#This Row],[STATEFP10]],CAFB_HungerEstimates!A:A,CAFB_HungerEstimates!A:A,,0)</f>
        <v>51</v>
      </c>
      <c r="C676">
        <f>_xlfn.XLOOKUP(Data[[#This Row],[F14_FI_RATE]],CAFB_HungerEstimates!AJ:AJ,CAFB_HungerEstimates!AJ:AJ,,0)</f>
        <v>11.3</v>
      </c>
      <c r="D676">
        <f>_xlfn.XLOOKUP(Data[[#This Row],[F14_DISTRIB]],CAFB_HungerEstimates!AL:AL,CAFB_HungerEstimates!AL:AL,,0)</f>
        <v>57189.91</v>
      </c>
      <c r="E676">
        <f>_xlfn.XLOOKUP(Data[[#This Row],[F14_LB_UNME]],CAFB_HungerEstimates!AK:AK,CAFB_HungerEstimates!AK:AK,,0)</f>
        <v>69931.702468999996</v>
      </c>
      <c r="F676">
        <f t="shared" si="40"/>
        <v>127121.612469</v>
      </c>
      <c r="G676" s="6">
        <f t="shared" si="41"/>
        <v>0.44988345324793916</v>
      </c>
      <c r="H676">
        <f>_xlfn.XLOOKUP(Data[[#This Row],[F15_FI_RATE]],CAFB_HungerEstimates!Y:Y,CAFB_HungerEstimates!Y:Y,,0)</f>
        <v>0.105</v>
      </c>
      <c r="I676">
        <f>_xlfn.XLOOKUP(Data[[#This Row],[F15_FI_POP]],CAFB_HungerEstimates!Z:Z,CAFB_HungerEstimates!Z:Z,,0)</f>
        <v>531.83130000000006</v>
      </c>
      <c r="J676">
        <f>_xlfn.XLOOKUP(Data[[#This Row],[F15_LB_NEED]],CAFB_HungerEstimates!AA:AA,CAFB_HungerEstimates!AA:AA,,0)</f>
        <v>111684.573</v>
      </c>
      <c r="K676">
        <f>_xlfn.XLOOKUP(Data[[#This Row],[F15_DISTRIB]],CAFB_HungerEstimates!AC:AC,CAFB_HungerEstimates!AC:AC,,0)</f>
        <v>49489.937894000002</v>
      </c>
      <c r="L676">
        <f>_xlfn.XLOOKUP(Data[[#This Row],[F15_LB_UNME]],CAFB_HungerEstimates!AB:AB,CAFB_HungerEstimates!AB:AB,,0)</f>
        <v>62194.635106000002</v>
      </c>
      <c r="M676" s="6">
        <f t="shared" si="42"/>
        <v>0.44312241668327818</v>
      </c>
      <c r="N676" s="8">
        <f t="shared" si="43"/>
        <v>116.94429249651158</v>
      </c>
      <c r="O676" s="2" t="str">
        <f>IFERROR(_xlfn.XLOOKUP(Data[[#This Row],[STATEFP10]],StateMap[Code],StateMap[State],,0),"UNK")</f>
        <v>VA</v>
      </c>
      <c r="P676" t="str">
        <f>IF(CalcsTable[[#This Row],[State (Label)]]="MD","Maryland",IF(CalcsTable[[#This Row],[State (Label)]]="DC","District of Columbia","Virginia"))</f>
        <v>Virginia</v>
      </c>
    </row>
    <row r="677" spans="1:16" x14ac:dyDescent="0.25">
      <c r="A677">
        <f>_xlfn.XLOOKUP(Data[[#This Row],[GEOID10]],CAFB_HungerEstimates!D:D,CAFB_HungerEstimates!D:D,,0)</f>
        <v>24033802301</v>
      </c>
      <c r="B677">
        <f>_xlfn.XLOOKUP(Data[[#This Row],[STATEFP10]],CAFB_HungerEstimates!A:A,CAFB_HungerEstimates!A:A,,0)</f>
        <v>24</v>
      </c>
      <c r="C677">
        <f>_xlfn.XLOOKUP(Data[[#This Row],[F14_FI_RATE]],CAFB_HungerEstimates!AJ:AJ,CAFB_HungerEstimates!AJ:AJ,,0)</f>
        <v>17.399999999999999</v>
      </c>
      <c r="D677">
        <f>_xlfn.XLOOKUP(Data[[#This Row],[F14_DISTRIB]],CAFB_HungerEstimates!AL:AL,CAFB_HungerEstimates!AL:AL,,0)</f>
        <v>38822.339999999997</v>
      </c>
      <c r="E677">
        <f>_xlfn.XLOOKUP(Data[[#This Row],[F14_LB_UNME]],CAFB_HungerEstimates!AK:AK,CAFB_HungerEstimates!AK:AK,,0)</f>
        <v>110443.558901</v>
      </c>
      <c r="F677">
        <f t="shared" si="40"/>
        <v>149265.89890099998</v>
      </c>
      <c r="G677" s="6">
        <f t="shared" si="41"/>
        <v>0.26008847490175074</v>
      </c>
      <c r="H677">
        <f>_xlfn.XLOOKUP(Data[[#This Row],[F15_FI_RATE]],CAFB_HungerEstimates!Y:Y,CAFB_HungerEstimates!Y:Y,,0)</f>
        <v>0.18099999999999999</v>
      </c>
      <c r="I677">
        <f>_xlfn.XLOOKUP(Data[[#This Row],[F15_FI_POP]],CAFB_HungerEstimates!Z:Z,CAFB_HungerEstimates!Z:Z,,0)</f>
        <v>661.85419300000001</v>
      </c>
      <c r="J677">
        <f>_xlfn.XLOOKUP(Data[[#This Row],[F15_LB_NEED]],CAFB_HungerEstimates!AA:AA,CAFB_HungerEstimates!AA:AA,,0)</f>
        <v>138989.38052999999</v>
      </c>
      <c r="K677">
        <f>_xlfn.XLOOKUP(Data[[#This Row],[F15_DISTRIB]],CAFB_HungerEstimates!AC:AC,CAFB_HungerEstimates!AC:AC,,0)</f>
        <v>60672.694431000004</v>
      </c>
      <c r="L677">
        <f>_xlfn.XLOOKUP(Data[[#This Row],[F15_LB_UNME]],CAFB_HungerEstimates!AB:AB,CAFB_HungerEstimates!AB:AB,,0)</f>
        <v>78316.686098999999</v>
      </c>
      <c r="M677" s="6">
        <f t="shared" si="42"/>
        <v>0.43652755483649469</v>
      </c>
      <c r="N677" s="8">
        <f t="shared" si="43"/>
        <v>118.32921348433611</v>
      </c>
      <c r="O677" s="2" t="str">
        <f>IFERROR(_xlfn.XLOOKUP(Data[[#This Row],[STATEFP10]],StateMap[Code],StateMap[State],,0),"UNK")</f>
        <v>MD</v>
      </c>
      <c r="P677" t="str">
        <f>IF(CalcsTable[[#This Row],[State (Label)]]="MD","Maryland",IF(CalcsTable[[#This Row],[State (Label)]]="DC","District of Columbia","Virginia"))</f>
        <v>Maryland</v>
      </c>
    </row>
    <row r="678" spans="1:16" x14ac:dyDescent="0.25">
      <c r="A678">
        <f>_xlfn.XLOOKUP(Data[[#This Row],[GEOID10]],CAFB_HungerEstimates!D:D,CAFB_HungerEstimates!D:D,,0)</f>
        <v>51059491801</v>
      </c>
      <c r="B678">
        <f>_xlfn.XLOOKUP(Data[[#This Row],[STATEFP10]],CAFB_HungerEstimates!A:A,CAFB_HungerEstimates!A:A,,0)</f>
        <v>51</v>
      </c>
      <c r="C678">
        <f>_xlfn.XLOOKUP(Data[[#This Row],[F14_FI_RATE]],CAFB_HungerEstimates!AJ:AJ,CAFB_HungerEstimates!AJ:AJ,,0)</f>
        <v>11.3</v>
      </c>
      <c r="D678">
        <f>_xlfn.XLOOKUP(Data[[#This Row],[F14_DISTRIB]],CAFB_HungerEstimates!AL:AL,CAFB_HungerEstimates!AL:AL,,0)</f>
        <v>5011.8900000000003</v>
      </c>
      <c r="E678">
        <f>_xlfn.XLOOKUP(Data[[#This Row],[F14_LB_UNME]],CAFB_HungerEstimates!AK:AK,CAFB_HungerEstimates!AK:AK,,0)</f>
        <v>51750.273652999997</v>
      </c>
      <c r="F678">
        <f t="shared" si="40"/>
        <v>56762.163652999996</v>
      </c>
      <c r="G678" s="6">
        <f t="shared" si="41"/>
        <v>8.8296317079081463E-2</v>
      </c>
      <c r="H678">
        <f>_xlfn.XLOOKUP(Data[[#This Row],[F15_FI_RATE]],CAFB_HungerEstimates!Y:Y,CAFB_HungerEstimates!Y:Y,,0)</f>
        <v>0.109</v>
      </c>
      <c r="I678">
        <f>_xlfn.XLOOKUP(Data[[#This Row],[F15_FI_POP]],CAFB_HungerEstimates!Z:Z,CAFB_HungerEstimates!Z:Z,,0)</f>
        <v>233.60236900000001</v>
      </c>
      <c r="J678">
        <f>_xlfn.XLOOKUP(Data[[#This Row],[F15_LB_NEED]],CAFB_HungerEstimates!AA:AA,CAFB_HungerEstimates!AA:AA,,0)</f>
        <v>49056.497490000002</v>
      </c>
      <c r="K678">
        <f>_xlfn.XLOOKUP(Data[[#This Row],[F15_DISTRIB]],CAFB_HungerEstimates!AC:AC,CAFB_HungerEstimates!AC:AC,,0)</f>
        <v>5264.8290450000004</v>
      </c>
      <c r="L678">
        <f>_xlfn.XLOOKUP(Data[[#This Row],[F15_LB_UNME]],CAFB_HungerEstimates!AB:AB,CAFB_HungerEstimates!AB:AB,,0)</f>
        <v>43791.668445000003</v>
      </c>
      <c r="M678" s="6">
        <f t="shared" si="42"/>
        <v>0.10732174766600934</v>
      </c>
      <c r="N678" s="8">
        <f t="shared" si="43"/>
        <v>187.46243299013804</v>
      </c>
      <c r="O678" s="2" t="str">
        <f>IFERROR(_xlfn.XLOOKUP(Data[[#This Row],[STATEFP10]],StateMap[Code],StateMap[State],,0),"UNK")</f>
        <v>VA</v>
      </c>
      <c r="P678" t="str">
        <f>IF(CalcsTable[[#This Row],[State (Label)]]="MD","Maryland",IF(CalcsTable[[#This Row],[State (Label)]]="DC","District of Columbia","Virginia"))</f>
        <v>Virginia</v>
      </c>
    </row>
    <row r="679" spans="1:16" x14ac:dyDescent="0.25">
      <c r="A679">
        <f>_xlfn.XLOOKUP(Data[[#This Row],[GEOID10]],CAFB_HungerEstimates!D:D,CAFB_HungerEstimates!D:D,,0)</f>
        <v>11001007407</v>
      </c>
      <c r="B679">
        <f>_xlfn.XLOOKUP(Data[[#This Row],[STATEFP10]],CAFB_HungerEstimates!A:A,CAFB_HungerEstimates!A:A,,0)</f>
        <v>11</v>
      </c>
      <c r="C679">
        <f>_xlfn.XLOOKUP(Data[[#This Row],[F14_FI_RATE]],CAFB_HungerEstimates!AJ:AJ,CAFB_HungerEstimates!AJ:AJ,,0)</f>
        <v>25.9</v>
      </c>
      <c r="D679">
        <f>_xlfn.XLOOKUP(Data[[#This Row],[F14_DISTRIB]],CAFB_HungerEstimates!AL:AL,CAFB_HungerEstimates!AL:AL,,0)</f>
        <v>66923.95</v>
      </c>
      <c r="E679">
        <f>_xlfn.XLOOKUP(Data[[#This Row],[F14_LB_UNME]],CAFB_HungerEstimates!AK:AK,CAFB_HungerEstimates!AK:AK,,0)</f>
        <v>63829.605044999997</v>
      </c>
      <c r="F679">
        <f t="shared" si="40"/>
        <v>130753.55504499999</v>
      </c>
      <c r="G679" s="6">
        <f t="shared" si="41"/>
        <v>0.51183273737350798</v>
      </c>
      <c r="H679">
        <f>_xlfn.XLOOKUP(Data[[#This Row],[F15_FI_RATE]],CAFB_HungerEstimates!Y:Y,CAFB_HungerEstimates!Y:Y,,0)</f>
        <v>0.25700000000000001</v>
      </c>
      <c r="I679">
        <f>_xlfn.XLOOKUP(Data[[#This Row],[F15_FI_POP]],CAFB_HungerEstimates!Z:Z,CAFB_HungerEstimates!Z:Z,,0)</f>
        <v>668.45699999999999</v>
      </c>
      <c r="J679">
        <f>_xlfn.XLOOKUP(Data[[#This Row],[F15_LB_NEED]],CAFB_HungerEstimates!AA:AA,CAFB_HungerEstimates!AA:AA,,0)</f>
        <v>140375.97</v>
      </c>
      <c r="K679">
        <f>_xlfn.XLOOKUP(Data[[#This Row],[F15_DISTRIB]],CAFB_HungerEstimates!AC:AC,CAFB_HungerEstimates!AC:AC,,0)</f>
        <v>82007.316732000007</v>
      </c>
      <c r="L679">
        <f>_xlfn.XLOOKUP(Data[[#This Row],[F15_LB_UNME]],CAFB_HungerEstimates!AB:AB,CAFB_HungerEstimates!AB:AB,,0)</f>
        <v>58368.653268000002</v>
      </c>
      <c r="M679" s="6">
        <f t="shared" si="42"/>
        <v>0.58419768520210402</v>
      </c>
      <c r="N679" s="8">
        <f t="shared" si="43"/>
        <v>87.318486107558158</v>
      </c>
      <c r="O679" s="2" t="str">
        <f>IFERROR(_xlfn.XLOOKUP(Data[[#This Row],[STATEFP10]],StateMap[Code],StateMap[State],,0),"UNK")</f>
        <v>DC</v>
      </c>
      <c r="P679" t="str">
        <f>IF(CalcsTable[[#This Row],[State (Label)]]="MD","Maryland",IF(CalcsTable[[#This Row],[State (Label)]]="DC","District of Columbia","Virginia"))</f>
        <v>District of Columbia</v>
      </c>
    </row>
    <row r="680" spans="1:16" x14ac:dyDescent="0.25">
      <c r="A680">
        <f>_xlfn.XLOOKUP(Data[[#This Row],[GEOID10]],CAFB_HungerEstimates!D:D,CAFB_HungerEstimates!D:D,,0)</f>
        <v>11001007502</v>
      </c>
      <c r="B680">
        <f>_xlfn.XLOOKUP(Data[[#This Row],[STATEFP10]],CAFB_HungerEstimates!A:A,CAFB_HungerEstimates!A:A,,0)</f>
        <v>11</v>
      </c>
      <c r="C680">
        <f>_xlfn.XLOOKUP(Data[[#This Row],[F14_FI_RATE]],CAFB_HungerEstimates!AJ:AJ,CAFB_HungerEstimates!AJ:AJ,,0)</f>
        <v>35.200000000000003</v>
      </c>
      <c r="D680">
        <f>_xlfn.XLOOKUP(Data[[#This Row],[F14_DISTRIB]],CAFB_HungerEstimates!AL:AL,CAFB_HungerEstimates!AL:AL,,0)</f>
        <v>170145.41</v>
      </c>
      <c r="E680">
        <f>_xlfn.XLOOKUP(Data[[#This Row],[F14_LB_UNME]],CAFB_HungerEstimates!AK:AK,CAFB_HungerEstimates!AK:AK,,0)</f>
        <v>176243.71120699999</v>
      </c>
      <c r="F680">
        <f t="shared" si="40"/>
        <v>346389.12120699999</v>
      </c>
      <c r="G680" s="6">
        <f t="shared" si="41"/>
        <v>0.49119732573333952</v>
      </c>
      <c r="H680">
        <f>_xlfn.XLOOKUP(Data[[#This Row],[F15_FI_RATE]],CAFB_HungerEstimates!Y:Y,CAFB_HungerEstimates!Y:Y,,0)</f>
        <v>0.40400000000000003</v>
      </c>
      <c r="I680">
        <f>_xlfn.XLOOKUP(Data[[#This Row],[F15_FI_POP]],CAFB_HungerEstimates!Z:Z,CAFB_HungerEstimates!Z:Z,,0)</f>
        <v>2000.204</v>
      </c>
      <c r="J680">
        <f>_xlfn.XLOOKUP(Data[[#This Row],[F15_LB_NEED]],CAFB_HungerEstimates!AA:AA,CAFB_HungerEstimates!AA:AA,,0)</f>
        <v>420042.84</v>
      </c>
      <c r="K680">
        <f>_xlfn.XLOOKUP(Data[[#This Row],[F15_DISTRIB]],CAFB_HungerEstimates!AC:AC,CAFB_HungerEstimates!AC:AC,,0)</f>
        <v>243138.38738299999</v>
      </c>
      <c r="L680">
        <f>_xlfn.XLOOKUP(Data[[#This Row],[F15_LB_UNME]],CAFB_HungerEstimates!AB:AB,CAFB_HungerEstimates!AB:AB,,0)</f>
        <v>176904.452617</v>
      </c>
      <c r="M680" s="6">
        <f t="shared" si="42"/>
        <v>0.57884188046866836</v>
      </c>
      <c r="N680" s="8">
        <f t="shared" si="43"/>
        <v>88.443205101579636</v>
      </c>
      <c r="O680" s="2" t="str">
        <f>IFERROR(_xlfn.XLOOKUP(Data[[#This Row],[STATEFP10]],StateMap[Code],StateMap[State],,0),"UNK")</f>
        <v>DC</v>
      </c>
      <c r="P680" t="str">
        <f>IF(CalcsTable[[#This Row],[State (Label)]]="MD","Maryland",IF(CalcsTable[[#This Row],[State (Label)]]="DC","District of Columbia","Virginia"))</f>
        <v>District of Columbia</v>
      </c>
    </row>
    <row r="681" spans="1:16" x14ac:dyDescent="0.25">
      <c r="A681">
        <f>_xlfn.XLOOKUP(Data[[#This Row],[GEOID10]],CAFB_HungerEstimates!D:D,CAFB_HungerEstimates!D:D,,0)</f>
        <v>51059491703</v>
      </c>
      <c r="B681">
        <f>_xlfn.XLOOKUP(Data[[#This Row],[STATEFP10]],CAFB_HungerEstimates!A:A,CAFB_HungerEstimates!A:A,,0)</f>
        <v>51</v>
      </c>
      <c r="C681">
        <f>_xlfn.XLOOKUP(Data[[#This Row],[F14_FI_RATE]],CAFB_HungerEstimates!AJ:AJ,CAFB_HungerEstimates!AJ:AJ,,0)</f>
        <v>15.5</v>
      </c>
      <c r="D681">
        <f>_xlfn.XLOOKUP(Data[[#This Row],[F14_DISTRIB]],CAFB_HungerEstimates!AL:AL,CAFB_HungerEstimates!AL:AL,,0)</f>
        <v>24811.47</v>
      </c>
      <c r="E681">
        <f>_xlfn.XLOOKUP(Data[[#This Row],[F14_LB_UNME]],CAFB_HungerEstimates!AK:AK,CAFB_HungerEstimates!AK:AK,,0)</f>
        <v>126025.22986000001</v>
      </c>
      <c r="F681">
        <f t="shared" si="40"/>
        <v>150836.69985999999</v>
      </c>
      <c r="G681" s="6">
        <f t="shared" si="41"/>
        <v>0.16449226231433675</v>
      </c>
      <c r="H681">
        <f>_xlfn.XLOOKUP(Data[[#This Row],[F15_FI_RATE]],CAFB_HungerEstimates!Y:Y,CAFB_HungerEstimates!Y:Y,,0)</f>
        <v>0.158</v>
      </c>
      <c r="I681">
        <f>_xlfn.XLOOKUP(Data[[#This Row],[F15_FI_POP]],CAFB_HungerEstimates!Z:Z,CAFB_HungerEstimates!Z:Z,,0)</f>
        <v>742.64661000000001</v>
      </c>
      <c r="J681">
        <f>_xlfn.XLOOKUP(Data[[#This Row],[F15_LB_NEED]],CAFB_HungerEstimates!AA:AA,CAFB_HungerEstimates!AA:AA,,0)</f>
        <v>155955.78810000001</v>
      </c>
      <c r="K681">
        <f>_xlfn.XLOOKUP(Data[[#This Row],[F15_DISTRIB]],CAFB_HungerEstimates!AC:AC,CAFB_HungerEstimates!AC:AC,,0)</f>
        <v>8501.2823270000008</v>
      </c>
      <c r="L681">
        <f>_xlfn.XLOOKUP(Data[[#This Row],[F15_LB_UNME]],CAFB_HungerEstimates!AB:AB,CAFB_HungerEstimates!AB:AB,,0)</f>
        <v>147454.50577300001</v>
      </c>
      <c r="M681" s="6">
        <f t="shared" si="42"/>
        <v>5.4510848430639303E-2</v>
      </c>
      <c r="N681" s="8">
        <f t="shared" si="43"/>
        <v>198.55272182956577</v>
      </c>
      <c r="O681" s="2" t="str">
        <f>IFERROR(_xlfn.XLOOKUP(Data[[#This Row],[STATEFP10]],StateMap[Code],StateMap[State],,0),"UNK")</f>
        <v>VA</v>
      </c>
      <c r="P681" t="str">
        <f>IF(CalcsTable[[#This Row],[State (Label)]]="MD","Maryland",IF(CalcsTable[[#This Row],[State (Label)]]="DC","District of Columbia","Virginia"))</f>
        <v>Virginia</v>
      </c>
    </row>
    <row r="682" spans="1:16" x14ac:dyDescent="0.25">
      <c r="A682">
        <f>_xlfn.XLOOKUP(Data[[#This Row],[GEOID10]],CAFB_HungerEstimates!D:D,CAFB_HungerEstimates!D:D,,0)</f>
        <v>51013102200</v>
      </c>
      <c r="B682">
        <f>_xlfn.XLOOKUP(Data[[#This Row],[STATEFP10]],CAFB_HungerEstimates!A:A,CAFB_HungerEstimates!A:A,,0)</f>
        <v>51</v>
      </c>
      <c r="C682">
        <f>_xlfn.XLOOKUP(Data[[#This Row],[F14_FI_RATE]],CAFB_HungerEstimates!AJ:AJ,CAFB_HungerEstimates!AJ:AJ,,0)</f>
        <v>15.3</v>
      </c>
      <c r="D682">
        <f>_xlfn.XLOOKUP(Data[[#This Row],[F14_DISTRIB]],CAFB_HungerEstimates!AL:AL,CAFB_HungerEstimates!AL:AL,,0)</f>
        <v>104988.1</v>
      </c>
      <c r="E682">
        <f>_xlfn.XLOOKUP(Data[[#This Row],[F14_LB_UNME]],CAFB_HungerEstimates!AK:AK,CAFB_HungerEstimates!AK:AK,,0)</f>
        <v>115423.699764</v>
      </c>
      <c r="F682">
        <f t="shared" si="40"/>
        <v>220411.799764</v>
      </c>
      <c r="G682" s="6">
        <f t="shared" si="41"/>
        <v>0.47632703926202313</v>
      </c>
      <c r="H682">
        <f>_xlfn.XLOOKUP(Data[[#This Row],[F15_FI_RATE]],CAFB_HungerEstimates!Y:Y,CAFB_HungerEstimates!Y:Y,,0)</f>
        <v>0.156</v>
      </c>
      <c r="I682">
        <f>_xlfn.XLOOKUP(Data[[#This Row],[F15_FI_POP]],CAFB_HungerEstimates!Z:Z,CAFB_HungerEstimates!Z:Z,,0)</f>
        <v>1103.2421400000001</v>
      </c>
      <c r="J682">
        <f>_xlfn.XLOOKUP(Data[[#This Row],[F15_LB_NEED]],CAFB_HungerEstimates!AA:AA,CAFB_HungerEstimates!AA:AA,,0)</f>
        <v>231680.84940000001</v>
      </c>
      <c r="K682">
        <f>_xlfn.XLOOKUP(Data[[#This Row],[F15_DISTRIB]],CAFB_HungerEstimates!AC:AC,CAFB_HungerEstimates!AC:AC,,0)</f>
        <v>65955.069979000007</v>
      </c>
      <c r="L682">
        <f>_xlfn.XLOOKUP(Data[[#This Row],[F15_LB_UNME]],CAFB_HungerEstimates!AB:AB,CAFB_HungerEstimates!AB:AB,,0)</f>
        <v>165725.77942100001</v>
      </c>
      <c r="M682" s="6">
        <f t="shared" si="42"/>
        <v>0.28468071551795687</v>
      </c>
      <c r="N682" s="8">
        <f t="shared" si="43"/>
        <v>150.21704974122906</v>
      </c>
      <c r="O682" s="2" t="str">
        <f>IFERROR(_xlfn.XLOOKUP(Data[[#This Row],[STATEFP10]],StateMap[Code],StateMap[State],,0),"UNK")</f>
        <v>VA</v>
      </c>
      <c r="P682" t="str">
        <f>IF(CalcsTable[[#This Row],[State (Label)]]="MD","Maryland",IF(CalcsTable[[#This Row],[State (Label)]]="DC","District of Columbia","Virginia"))</f>
        <v>Virginia</v>
      </c>
    </row>
    <row r="683" spans="1:16" x14ac:dyDescent="0.25">
      <c r="A683">
        <f>_xlfn.XLOOKUP(Data[[#This Row],[GEOID10]],CAFB_HungerEstimates!D:D,CAFB_HungerEstimates!D:D,,0)</f>
        <v>24033802203</v>
      </c>
      <c r="B683">
        <f>_xlfn.XLOOKUP(Data[[#This Row],[STATEFP10]],CAFB_HungerEstimates!A:A,CAFB_HungerEstimates!A:A,,0)</f>
        <v>24</v>
      </c>
      <c r="C683">
        <f>_xlfn.XLOOKUP(Data[[#This Row],[F14_FI_RATE]],CAFB_HungerEstimates!AJ:AJ,CAFB_HungerEstimates!AJ:AJ,,0)</f>
        <v>17.5</v>
      </c>
      <c r="D683">
        <f>_xlfn.XLOOKUP(Data[[#This Row],[F14_DISTRIB]],CAFB_HungerEstimates!AL:AL,CAFB_HungerEstimates!AL:AL,,0)</f>
        <v>58141.49</v>
      </c>
      <c r="E683">
        <f>_xlfn.XLOOKUP(Data[[#This Row],[F14_LB_UNME]],CAFB_HungerEstimates!AK:AK,CAFB_HungerEstimates!AK:AK,,0)</f>
        <v>105249.01108900001</v>
      </c>
      <c r="F683">
        <f t="shared" si="40"/>
        <v>163390.501089</v>
      </c>
      <c r="G683" s="6">
        <f t="shared" si="41"/>
        <v>0.35584375843446314</v>
      </c>
      <c r="H683">
        <f>_xlfn.XLOOKUP(Data[[#This Row],[F15_FI_RATE]],CAFB_HungerEstimates!Y:Y,CAFB_HungerEstimates!Y:Y,,0)</f>
        <v>0.19900000000000001</v>
      </c>
      <c r="I683">
        <f>_xlfn.XLOOKUP(Data[[#This Row],[F15_FI_POP]],CAFB_HungerEstimates!Z:Z,CAFB_HungerEstimates!Z:Z,,0)</f>
        <v>845.55100000000004</v>
      </c>
      <c r="J683">
        <f>_xlfn.XLOOKUP(Data[[#This Row],[F15_LB_NEED]],CAFB_HungerEstimates!AA:AA,CAFB_HungerEstimates!AA:AA,,0)</f>
        <v>177565.71</v>
      </c>
      <c r="K683">
        <f>_xlfn.XLOOKUP(Data[[#This Row],[F15_DISTRIB]],CAFB_HungerEstimates!AC:AC,CAFB_HungerEstimates!AC:AC,,0)</f>
        <v>50383.872732999997</v>
      </c>
      <c r="L683">
        <f>_xlfn.XLOOKUP(Data[[#This Row],[F15_LB_UNME]],CAFB_HungerEstimates!AB:AB,CAFB_HungerEstimates!AB:AB,,0)</f>
        <v>127181.837267</v>
      </c>
      <c r="M683" s="6">
        <f t="shared" si="42"/>
        <v>0.28374776150755682</v>
      </c>
      <c r="N683" s="8">
        <f t="shared" si="43"/>
        <v>150.41297008341306</v>
      </c>
      <c r="O683" s="2" t="str">
        <f>IFERROR(_xlfn.XLOOKUP(Data[[#This Row],[STATEFP10]],StateMap[Code],StateMap[State],,0),"UNK")</f>
        <v>MD</v>
      </c>
      <c r="P683" t="str">
        <f>IF(CalcsTable[[#This Row],[State (Label)]]="MD","Maryland",IF(CalcsTable[[#This Row],[State (Label)]]="DC","District of Columbia","Virginia"))</f>
        <v>Maryland</v>
      </c>
    </row>
    <row r="684" spans="1:16" x14ac:dyDescent="0.25">
      <c r="A684">
        <f>_xlfn.XLOOKUP(Data[[#This Row],[GEOID10]],CAFB_HungerEstimates!D:D,CAFB_HungerEstimates!D:D,,0)</f>
        <v>51059451602</v>
      </c>
      <c r="B684">
        <f>_xlfn.XLOOKUP(Data[[#This Row],[STATEFP10]],CAFB_HungerEstimates!A:A,CAFB_HungerEstimates!A:A,,0)</f>
        <v>51</v>
      </c>
      <c r="C684">
        <f>_xlfn.XLOOKUP(Data[[#This Row],[F14_FI_RATE]],CAFB_HungerEstimates!AJ:AJ,CAFB_HungerEstimates!AJ:AJ,,0)</f>
        <v>10.199999999999999</v>
      </c>
      <c r="D684">
        <f>_xlfn.XLOOKUP(Data[[#This Row],[F14_DISTRIB]],CAFB_HungerEstimates!AL:AL,CAFB_HungerEstimates!AL:AL,,0)</f>
        <v>16408.759999999998</v>
      </c>
      <c r="E684">
        <f>_xlfn.XLOOKUP(Data[[#This Row],[F14_LB_UNME]],CAFB_HungerEstimates!AK:AK,CAFB_HungerEstimates!AK:AK,,0)</f>
        <v>47894.077206000002</v>
      </c>
      <c r="F684">
        <f t="shared" si="40"/>
        <v>64302.837205999997</v>
      </c>
      <c r="G684" s="6">
        <f t="shared" si="41"/>
        <v>0.25517940907386466</v>
      </c>
      <c r="H684">
        <f>_xlfn.XLOOKUP(Data[[#This Row],[F15_FI_RATE]],CAFB_HungerEstimates!Y:Y,CAFB_HungerEstimates!Y:Y,,0)</f>
        <v>0.08</v>
      </c>
      <c r="I684">
        <f>_xlfn.XLOOKUP(Data[[#This Row],[F15_FI_POP]],CAFB_HungerEstimates!Z:Z,CAFB_HungerEstimates!Z:Z,,0)</f>
        <v>216.6164</v>
      </c>
      <c r="J684">
        <f>_xlfn.XLOOKUP(Data[[#This Row],[F15_LB_NEED]],CAFB_HungerEstimates!AA:AA,CAFB_HungerEstimates!AA:AA,,0)</f>
        <v>45489.444000000003</v>
      </c>
      <c r="K684">
        <f>_xlfn.XLOOKUP(Data[[#This Row],[F15_DISTRIB]],CAFB_HungerEstimates!AC:AC,CAFB_HungerEstimates!AC:AC,,0)</f>
        <v>14332.266895999999</v>
      </c>
      <c r="L684">
        <f>_xlfn.XLOOKUP(Data[[#This Row],[F15_LB_UNME]],CAFB_HungerEstimates!AB:AB,CAFB_HungerEstimates!AB:AB,,0)</f>
        <v>31157.177103999999</v>
      </c>
      <c r="M684" s="6">
        <f t="shared" si="42"/>
        <v>0.31506797260480912</v>
      </c>
      <c r="N684" s="8">
        <f t="shared" si="43"/>
        <v>143.83572575299007</v>
      </c>
      <c r="O684" s="2" t="str">
        <f>IFERROR(_xlfn.XLOOKUP(Data[[#This Row],[STATEFP10]],StateMap[Code],StateMap[State],,0),"UNK")</f>
        <v>VA</v>
      </c>
      <c r="P684" t="str">
        <f>IF(CalcsTable[[#This Row],[State (Label)]]="MD","Maryland",IF(CalcsTable[[#This Row],[State (Label)]]="DC","District of Columbia","Virginia"))</f>
        <v>Virginia</v>
      </c>
    </row>
    <row r="685" spans="1:16" x14ac:dyDescent="0.25">
      <c r="A685">
        <f>_xlfn.XLOOKUP(Data[[#This Row],[GEOID10]],CAFB_HungerEstimates!D:D,CAFB_HungerEstimates!D:D,,0)</f>
        <v>51059451502</v>
      </c>
      <c r="B685">
        <f>_xlfn.XLOOKUP(Data[[#This Row],[STATEFP10]],CAFB_HungerEstimates!A:A,CAFB_HungerEstimates!A:A,,0)</f>
        <v>51</v>
      </c>
      <c r="C685">
        <f>_xlfn.XLOOKUP(Data[[#This Row],[F14_FI_RATE]],CAFB_HungerEstimates!AJ:AJ,CAFB_HungerEstimates!AJ:AJ,,0)</f>
        <v>11.9</v>
      </c>
      <c r="D685">
        <f>_xlfn.XLOOKUP(Data[[#This Row],[F14_DISTRIB]],CAFB_HungerEstimates!AL:AL,CAFB_HungerEstimates!AL:AL,,0)</f>
        <v>46428.53</v>
      </c>
      <c r="E685">
        <f>_xlfn.XLOOKUP(Data[[#This Row],[F14_LB_UNME]],CAFB_HungerEstimates!AK:AK,CAFB_HungerEstimates!AK:AK,,0)</f>
        <v>67450.896773</v>
      </c>
      <c r="F685">
        <f t="shared" si="40"/>
        <v>113879.426773</v>
      </c>
      <c r="G685" s="6">
        <f t="shared" si="41"/>
        <v>0.40769901391010405</v>
      </c>
      <c r="H685">
        <f>_xlfn.XLOOKUP(Data[[#This Row],[F15_FI_RATE]],CAFB_HungerEstimates!Y:Y,CAFB_HungerEstimates!Y:Y,,0)</f>
        <v>0.106</v>
      </c>
      <c r="I685">
        <f>_xlfn.XLOOKUP(Data[[#This Row],[F15_FI_POP]],CAFB_HungerEstimates!Z:Z,CAFB_HungerEstimates!Z:Z,,0)</f>
        <v>509.75400000000002</v>
      </c>
      <c r="J685">
        <f>_xlfn.XLOOKUP(Data[[#This Row],[F15_LB_NEED]],CAFB_HungerEstimates!AA:AA,CAFB_HungerEstimates!AA:AA,,0)</f>
        <v>107048.34</v>
      </c>
      <c r="K685">
        <f>_xlfn.XLOOKUP(Data[[#This Row],[F15_DISTRIB]],CAFB_HungerEstimates!AC:AC,CAFB_HungerEstimates!AC:AC,,0)</f>
        <v>33017.909244000002</v>
      </c>
      <c r="L685">
        <f>_xlfn.XLOOKUP(Data[[#This Row],[F15_LB_UNME]],CAFB_HungerEstimates!AB:AB,CAFB_HungerEstimates!AB:AB,,0)</f>
        <v>74030.430756000002</v>
      </c>
      <c r="M685" s="6">
        <f t="shared" si="42"/>
        <v>0.30843924570899467</v>
      </c>
      <c r="N685" s="8">
        <f t="shared" si="43"/>
        <v>145.22775840111112</v>
      </c>
      <c r="O685" s="2" t="str">
        <f>IFERROR(_xlfn.XLOOKUP(Data[[#This Row],[STATEFP10]],StateMap[Code],StateMap[State],,0),"UNK")</f>
        <v>VA</v>
      </c>
      <c r="P685" t="str">
        <f>IF(CalcsTable[[#This Row],[State (Label)]]="MD","Maryland",IF(CalcsTable[[#This Row],[State (Label)]]="DC","District of Columbia","Virginia"))</f>
        <v>Virginia</v>
      </c>
    </row>
    <row r="686" spans="1:16" x14ac:dyDescent="0.25">
      <c r="A686">
        <f>_xlfn.XLOOKUP(Data[[#This Row],[GEOID10]],CAFB_HungerEstimates!D:D,CAFB_HungerEstimates!D:D,,0)</f>
        <v>51013103700</v>
      </c>
      <c r="B686">
        <f>_xlfn.XLOOKUP(Data[[#This Row],[STATEFP10]],CAFB_HungerEstimates!A:A,CAFB_HungerEstimates!A:A,,0)</f>
        <v>51</v>
      </c>
      <c r="C686">
        <f>_xlfn.XLOOKUP(Data[[#This Row],[F14_FI_RATE]],CAFB_HungerEstimates!AJ:AJ,CAFB_HungerEstimates!AJ:AJ,,0)</f>
        <v>2.4</v>
      </c>
      <c r="D686">
        <f>_xlfn.XLOOKUP(Data[[#This Row],[F14_DISTRIB]],CAFB_HungerEstimates!AL:AL,CAFB_HungerEstimates!AL:AL,,0)</f>
        <v>6598.91</v>
      </c>
      <c r="E686">
        <f>_xlfn.XLOOKUP(Data[[#This Row],[F14_LB_UNME]],CAFB_HungerEstimates!AK:AK,CAFB_HungerEstimates!AK:AK,,0)</f>
        <v>5597.8944650000003</v>
      </c>
      <c r="F686">
        <f t="shared" si="40"/>
        <v>12196.804465000001</v>
      </c>
      <c r="G686" s="6">
        <f t="shared" si="41"/>
        <v>0.54103597536028869</v>
      </c>
      <c r="H686">
        <f>_xlfn.XLOOKUP(Data[[#This Row],[F15_FI_RATE]],CAFB_HungerEstimates!Y:Y,CAFB_HungerEstimates!Y:Y,,0)</f>
        <v>1.0999999999999999E-2</v>
      </c>
      <c r="I686">
        <f>_xlfn.XLOOKUP(Data[[#This Row],[F15_FI_POP]],CAFB_HungerEstimates!Z:Z,CAFB_HungerEstimates!Z:Z,,0)</f>
        <v>25.747226999999999</v>
      </c>
      <c r="J686">
        <f>_xlfn.XLOOKUP(Data[[#This Row],[F15_LB_NEED]],CAFB_HungerEstimates!AA:AA,CAFB_HungerEstimates!AA:AA,,0)</f>
        <v>5406.9176699999998</v>
      </c>
      <c r="K686">
        <f>_xlfn.XLOOKUP(Data[[#This Row],[F15_DISTRIB]],CAFB_HungerEstimates!AC:AC,CAFB_HungerEstimates!AC:AC,,0)</f>
        <v>2765.261657</v>
      </c>
      <c r="L686">
        <f>_xlfn.XLOOKUP(Data[[#This Row],[F15_LB_UNME]],CAFB_HungerEstimates!AB:AB,CAFB_HungerEstimates!AB:AB,,0)</f>
        <v>2641.6560129999998</v>
      </c>
      <c r="M686" s="6">
        <f t="shared" si="42"/>
        <v>0.51143032422019474</v>
      </c>
      <c r="N686" s="8">
        <f t="shared" si="43"/>
        <v>102.5996319137591</v>
      </c>
      <c r="O686" s="2" t="str">
        <f>IFERROR(_xlfn.XLOOKUP(Data[[#This Row],[STATEFP10]],StateMap[Code],StateMap[State],,0),"UNK")</f>
        <v>VA</v>
      </c>
      <c r="P686" t="str">
        <f>IF(CalcsTable[[#This Row],[State (Label)]]="MD","Maryland",IF(CalcsTable[[#This Row],[State (Label)]]="DC","District of Columbia","Virginia"))</f>
        <v>Virginia</v>
      </c>
    </row>
    <row r="687" spans="1:16" x14ac:dyDescent="0.25">
      <c r="A687">
        <f>_xlfn.XLOOKUP(Data[[#This Row],[GEOID10]],CAFB_HungerEstimates!D:D,CAFB_HungerEstimates!D:D,,0)</f>
        <v>51013102600</v>
      </c>
      <c r="B687">
        <f>_xlfn.XLOOKUP(Data[[#This Row],[STATEFP10]],CAFB_HungerEstimates!A:A,CAFB_HungerEstimates!A:A,,0)</f>
        <v>51</v>
      </c>
      <c r="C687">
        <f>_xlfn.XLOOKUP(Data[[#This Row],[F14_FI_RATE]],CAFB_HungerEstimates!AJ:AJ,CAFB_HungerEstimates!AJ:AJ,,0)</f>
        <v>9.1</v>
      </c>
      <c r="D687">
        <f>_xlfn.XLOOKUP(Data[[#This Row],[F14_DISTRIB]],CAFB_HungerEstimates!AL:AL,CAFB_HungerEstimates!AL:AL,,0)</f>
        <v>28682.95</v>
      </c>
      <c r="E687">
        <f>_xlfn.XLOOKUP(Data[[#This Row],[F14_LB_UNME]],CAFB_HungerEstimates!AK:AK,CAFB_HungerEstimates!AK:AK,,0)</f>
        <v>34857.802867999999</v>
      </c>
      <c r="F687">
        <f t="shared" si="40"/>
        <v>63540.752867999996</v>
      </c>
      <c r="G687" s="6">
        <f t="shared" si="41"/>
        <v>0.45141029505247066</v>
      </c>
      <c r="H687">
        <f>_xlfn.XLOOKUP(Data[[#This Row],[F15_FI_RATE]],CAFB_HungerEstimates!Y:Y,CAFB_HungerEstimates!Y:Y,,0)</f>
        <v>8.7999999999999995E-2</v>
      </c>
      <c r="I687">
        <f>_xlfn.XLOOKUP(Data[[#This Row],[F15_FI_POP]],CAFB_HungerEstimates!Z:Z,CAFB_HungerEstimates!Z:Z,,0)</f>
        <v>317.50400000000002</v>
      </c>
      <c r="J687">
        <f>_xlfn.XLOOKUP(Data[[#This Row],[F15_LB_NEED]],CAFB_HungerEstimates!AA:AA,CAFB_HungerEstimates!AA:AA,,0)</f>
        <v>66675.839999999997</v>
      </c>
      <c r="K687">
        <f>_xlfn.XLOOKUP(Data[[#This Row],[F15_DISTRIB]],CAFB_HungerEstimates!AC:AC,CAFB_HungerEstimates!AC:AC,,0)</f>
        <v>21726.891543999998</v>
      </c>
      <c r="L687">
        <f>_xlfn.XLOOKUP(Data[[#This Row],[F15_LB_UNME]],CAFB_HungerEstimates!AB:AB,CAFB_HungerEstimates!AB:AB,,0)</f>
        <v>44948.948455999998</v>
      </c>
      <c r="M687" s="6">
        <f t="shared" si="42"/>
        <v>0.32585853502558049</v>
      </c>
      <c r="N687" s="8">
        <f t="shared" si="43"/>
        <v>141.5697076446281</v>
      </c>
      <c r="O687" s="2" t="str">
        <f>IFERROR(_xlfn.XLOOKUP(Data[[#This Row],[STATEFP10]],StateMap[Code],StateMap[State],,0),"UNK")</f>
        <v>VA</v>
      </c>
      <c r="P687" t="str">
        <f>IF(CalcsTable[[#This Row],[State (Label)]]="MD","Maryland",IF(CalcsTable[[#This Row],[State (Label)]]="DC","District of Columbia","Virginia"))</f>
        <v>Virginia</v>
      </c>
    </row>
    <row r="688" spans="1:16" x14ac:dyDescent="0.25">
      <c r="A688">
        <f>_xlfn.XLOOKUP(Data[[#This Row],[GEOID10]],CAFB_HungerEstimates!D:D,CAFB_HungerEstimates!D:D,,0)</f>
        <v>51153901510</v>
      </c>
      <c r="B688">
        <f>_xlfn.XLOOKUP(Data[[#This Row],[STATEFP10]],CAFB_HungerEstimates!A:A,CAFB_HungerEstimates!A:A,,0)</f>
        <v>51</v>
      </c>
      <c r="C688">
        <f>_xlfn.XLOOKUP(Data[[#This Row],[F14_FI_RATE]],CAFB_HungerEstimates!AJ:AJ,CAFB_HungerEstimates!AJ:AJ,,0)</f>
        <v>5.5</v>
      </c>
      <c r="D688">
        <f>_xlfn.XLOOKUP(Data[[#This Row],[F14_DISTRIB]],CAFB_HungerEstimates!AL:AL,CAFB_HungerEstimates!AL:AL,,0)</f>
        <v>1484.72</v>
      </c>
      <c r="E688">
        <f>_xlfn.XLOOKUP(Data[[#This Row],[F14_LB_UNME]],CAFB_HungerEstimates!AK:AK,CAFB_HungerEstimates!AK:AK,,0)</f>
        <v>51425.833624999999</v>
      </c>
      <c r="F688">
        <f t="shared" si="40"/>
        <v>52910.553625</v>
      </c>
      <c r="G688" s="6">
        <f t="shared" si="41"/>
        <v>2.8060942444920411E-2</v>
      </c>
      <c r="H688">
        <f>_xlfn.XLOOKUP(Data[[#This Row],[F15_FI_RATE]],CAFB_HungerEstimates!Y:Y,CAFB_HungerEstimates!Y:Y,,0)</f>
        <v>4.3999999999999997E-2</v>
      </c>
      <c r="I688">
        <f>_xlfn.XLOOKUP(Data[[#This Row],[F15_FI_POP]],CAFB_HungerEstimates!Z:Z,CAFB_HungerEstimates!Z:Z,,0)</f>
        <v>221.62940800000001</v>
      </c>
      <c r="J688">
        <f>_xlfn.XLOOKUP(Data[[#This Row],[F15_LB_NEED]],CAFB_HungerEstimates!AA:AA,CAFB_HungerEstimates!AA:AA,,0)</f>
        <v>46542.17568</v>
      </c>
      <c r="K688">
        <f>_xlfn.XLOOKUP(Data[[#This Row],[F15_DISTRIB]],CAFB_HungerEstimates!AC:AC,CAFB_HungerEstimates!AC:AC,,0)</f>
        <v>4358.8635539999996</v>
      </c>
      <c r="L688">
        <f>_xlfn.XLOOKUP(Data[[#This Row],[F15_LB_UNME]],CAFB_HungerEstimates!AB:AB,CAFB_HungerEstimates!AB:AB,,0)</f>
        <v>42183.312125999997</v>
      </c>
      <c r="M688" s="6">
        <f t="shared" si="42"/>
        <v>9.3654056569449987E-2</v>
      </c>
      <c r="N688" s="8">
        <f t="shared" si="43"/>
        <v>190.33264812041548</v>
      </c>
      <c r="O688" s="2" t="str">
        <f>IFERROR(_xlfn.XLOOKUP(Data[[#This Row],[STATEFP10]],StateMap[Code],StateMap[State],,0),"UNK")</f>
        <v>VA</v>
      </c>
      <c r="P688" t="str">
        <f>IF(CalcsTable[[#This Row],[State (Label)]]="MD","Maryland",IF(CalcsTable[[#This Row],[State (Label)]]="DC","District of Columbia","Virginia"))</f>
        <v>Virginia</v>
      </c>
    </row>
    <row r="689" spans="1:16" x14ac:dyDescent="0.25">
      <c r="A689">
        <f>_xlfn.XLOOKUP(Data[[#This Row],[GEOID10]],CAFB_HungerEstimates!D:D,CAFB_HungerEstimates!D:D,,0)</f>
        <v>11001010400</v>
      </c>
      <c r="B689">
        <f>_xlfn.XLOOKUP(Data[[#This Row],[STATEFP10]],CAFB_HungerEstimates!A:A,CAFB_HungerEstimates!A:A,,0)</f>
        <v>11</v>
      </c>
      <c r="C689">
        <f>_xlfn.XLOOKUP(Data[[#This Row],[F14_FI_RATE]],CAFB_HungerEstimates!AJ:AJ,CAFB_HungerEstimates!AJ:AJ,,0)</f>
        <v>31.1</v>
      </c>
      <c r="D689">
        <f>_xlfn.XLOOKUP(Data[[#This Row],[F14_DISTRIB]],CAFB_HungerEstimates!AL:AL,CAFB_HungerEstimates!AL:AL,,0)</f>
        <v>136726.98000000001</v>
      </c>
      <c r="E689">
        <f>_xlfn.XLOOKUP(Data[[#This Row],[F14_LB_UNME]],CAFB_HungerEstimates!AK:AK,CAFB_HungerEstimates!AK:AK,,0)</f>
        <v>148547.10409499999</v>
      </c>
      <c r="F689">
        <f t="shared" si="40"/>
        <v>285274.084095</v>
      </c>
      <c r="G689" s="6">
        <f t="shared" si="41"/>
        <v>0.47928286382463026</v>
      </c>
      <c r="H689">
        <f>_xlfn.XLOOKUP(Data[[#This Row],[F15_FI_RATE]],CAFB_HungerEstimates!Y:Y,CAFB_HungerEstimates!Y:Y,,0)</f>
        <v>0.3</v>
      </c>
      <c r="I689">
        <f>_xlfn.XLOOKUP(Data[[#This Row],[F15_FI_POP]],CAFB_HungerEstimates!Z:Z,CAFB_HungerEstimates!Z:Z,,0)</f>
        <v>1252.1466</v>
      </c>
      <c r="J689">
        <f>_xlfn.XLOOKUP(Data[[#This Row],[F15_LB_NEED]],CAFB_HungerEstimates!AA:AA,CAFB_HungerEstimates!AA:AA,,0)</f>
        <v>262950.78600000002</v>
      </c>
      <c r="K689">
        <f>_xlfn.XLOOKUP(Data[[#This Row],[F15_DISTRIB]],CAFB_HungerEstimates!AC:AC,CAFB_HungerEstimates!AC:AC,,0)</f>
        <v>127057.428461</v>
      </c>
      <c r="L689">
        <f>_xlfn.XLOOKUP(Data[[#This Row],[F15_LB_UNME]],CAFB_HungerEstimates!AB:AB,CAFB_HungerEstimates!AB:AB,,0)</f>
        <v>135893.35753899999</v>
      </c>
      <c r="M689" s="6">
        <f t="shared" si="42"/>
        <v>0.48319851175877448</v>
      </c>
      <c r="N689" s="8">
        <f t="shared" si="43"/>
        <v>108.52831253065735</v>
      </c>
      <c r="O689" s="2" t="str">
        <f>IFERROR(_xlfn.XLOOKUP(Data[[#This Row],[STATEFP10]],StateMap[Code],StateMap[State],,0),"UNK")</f>
        <v>DC</v>
      </c>
      <c r="P689" t="str">
        <f>IF(CalcsTable[[#This Row],[State (Label)]]="MD","Maryland",IF(CalcsTable[[#This Row],[State (Label)]]="DC","District of Columbia","Virginia"))</f>
        <v>District of Columbia</v>
      </c>
    </row>
    <row r="690" spans="1:16" x14ac:dyDescent="0.25">
      <c r="A690">
        <f>_xlfn.XLOOKUP(Data[[#This Row],[GEOID10]],CAFB_HungerEstimates!D:D,CAFB_HungerEstimates!D:D,,0)</f>
        <v>51059451200</v>
      </c>
      <c r="B690">
        <f>_xlfn.XLOOKUP(Data[[#This Row],[STATEFP10]],CAFB_HungerEstimates!A:A,CAFB_HungerEstimates!A:A,,0)</f>
        <v>51</v>
      </c>
      <c r="C690">
        <f>_xlfn.XLOOKUP(Data[[#This Row],[F14_FI_RATE]],CAFB_HungerEstimates!AJ:AJ,CAFB_HungerEstimates!AJ:AJ,,0)</f>
        <v>0.4</v>
      </c>
      <c r="D690">
        <f>_xlfn.XLOOKUP(Data[[#This Row],[F14_DISTRIB]],CAFB_HungerEstimates!AL:AL,CAFB_HungerEstimates!AL:AL,,0)</f>
        <v>303.07</v>
      </c>
      <c r="E690">
        <f>_xlfn.XLOOKUP(Data[[#This Row],[F14_LB_UNME]],CAFB_HungerEstimates!AK:AK,CAFB_HungerEstimates!AK:AK,,0)</f>
        <v>1166.089377</v>
      </c>
      <c r="F690">
        <f t="shared" si="40"/>
        <v>1469.1593769999999</v>
      </c>
      <c r="G690" s="6">
        <f t="shared" si="41"/>
        <v>0.20628803433080495</v>
      </c>
      <c r="H690">
        <f>_xlfn.XLOOKUP(Data[[#This Row],[F15_FI_RATE]],CAFB_HungerEstimates!Y:Y,CAFB_HungerEstimates!Y:Y,,0)</f>
        <v>0</v>
      </c>
      <c r="I690">
        <f>_xlfn.XLOOKUP(Data[[#This Row],[F15_FI_POP]],CAFB_HungerEstimates!Z:Z,CAFB_HungerEstimates!Z:Z,,0)</f>
        <v>0</v>
      </c>
      <c r="J690">
        <f>_xlfn.XLOOKUP(Data[[#This Row],[F15_LB_NEED]],CAFB_HungerEstimates!AA:AA,CAFB_HungerEstimates!AA:AA,,0)</f>
        <v>0</v>
      </c>
      <c r="K690">
        <f>_xlfn.XLOOKUP(Data[[#This Row],[F15_DISTRIB]],CAFB_HungerEstimates!AC:AC,CAFB_HungerEstimates!AC:AC,,0)</f>
        <v>0</v>
      </c>
      <c r="L690">
        <f>_xlfn.XLOOKUP(Data[[#This Row],[F15_LB_UNME]],CAFB_HungerEstimates!AB:AB,CAFB_HungerEstimates!AB:AB,,0)</f>
        <v>0</v>
      </c>
      <c r="M690" s="6">
        <f t="shared" si="42"/>
        <v>0</v>
      </c>
      <c r="N690" s="8">
        <f t="shared" si="43"/>
        <v>0</v>
      </c>
      <c r="O690" s="2" t="str">
        <f>IFERROR(_xlfn.XLOOKUP(Data[[#This Row],[STATEFP10]],StateMap[Code],StateMap[State],,0),"UNK")</f>
        <v>VA</v>
      </c>
      <c r="P690" t="str">
        <f>IF(CalcsTable[[#This Row],[State (Label)]]="MD","Maryland",IF(CalcsTable[[#This Row],[State (Label)]]="DC","District of Columbia","Virginia"))</f>
        <v>Virginia</v>
      </c>
    </row>
    <row r="691" spans="1:16" x14ac:dyDescent="0.25">
      <c r="A691">
        <f>_xlfn.XLOOKUP(Data[[#This Row],[GEOID10]],CAFB_HungerEstimates!D:D,CAFB_HungerEstimates!D:D,,0)</f>
        <v>24033802406</v>
      </c>
      <c r="B691">
        <f>_xlfn.XLOOKUP(Data[[#This Row],[STATEFP10]],CAFB_HungerEstimates!A:A,CAFB_HungerEstimates!A:A,,0)</f>
        <v>24</v>
      </c>
      <c r="C691">
        <f>_xlfn.XLOOKUP(Data[[#This Row],[F14_FI_RATE]],CAFB_HungerEstimates!AJ:AJ,CAFB_HungerEstimates!AJ:AJ,,0)</f>
        <v>24.5</v>
      </c>
      <c r="D691">
        <f>_xlfn.XLOOKUP(Data[[#This Row],[F14_DISTRIB]],CAFB_HungerEstimates!AL:AL,CAFB_HungerEstimates!AL:AL,,0)</f>
        <v>35120.69</v>
      </c>
      <c r="E691">
        <f>_xlfn.XLOOKUP(Data[[#This Row],[F14_LB_UNME]],CAFB_HungerEstimates!AK:AK,CAFB_HungerEstimates!AK:AK,,0)</f>
        <v>84603.463073999999</v>
      </c>
      <c r="F691">
        <f t="shared" si="40"/>
        <v>119724.153074</v>
      </c>
      <c r="G691" s="6">
        <f t="shared" si="41"/>
        <v>0.29334673997060845</v>
      </c>
      <c r="H691">
        <f>_xlfn.XLOOKUP(Data[[#This Row],[F15_FI_RATE]],CAFB_HungerEstimates!Y:Y,CAFB_HungerEstimates!Y:Y,,0)</f>
        <v>0.27600000000000002</v>
      </c>
      <c r="I691">
        <f>_xlfn.XLOOKUP(Data[[#This Row],[F15_FI_POP]],CAFB_HungerEstimates!Z:Z,CAFB_HungerEstimates!Z:Z,,0)</f>
        <v>598.59680400000002</v>
      </c>
      <c r="J691">
        <f>_xlfn.XLOOKUP(Data[[#This Row],[F15_LB_NEED]],CAFB_HungerEstimates!AA:AA,CAFB_HungerEstimates!AA:AA,,0)</f>
        <v>125705.32884</v>
      </c>
      <c r="K691">
        <f>_xlfn.XLOOKUP(Data[[#This Row],[F15_DISTRIB]],CAFB_HungerEstimates!AC:AC,CAFB_HungerEstimates!AC:AC,,0)</f>
        <v>68576.915964</v>
      </c>
      <c r="L691">
        <f>_xlfn.XLOOKUP(Data[[#This Row],[F15_LB_UNME]],CAFB_HungerEstimates!AB:AB,CAFB_HungerEstimates!AB:AB,,0)</f>
        <v>57128.412876000002</v>
      </c>
      <c r="M691" s="6">
        <f t="shared" si="42"/>
        <v>0.54553706351849196</v>
      </c>
      <c r="N691" s="8">
        <f t="shared" si="43"/>
        <v>95.437216661116693</v>
      </c>
      <c r="O691" s="2" t="str">
        <f>IFERROR(_xlfn.XLOOKUP(Data[[#This Row],[STATEFP10]],StateMap[Code],StateMap[State],,0),"UNK")</f>
        <v>MD</v>
      </c>
      <c r="P691" t="str">
        <f>IF(CalcsTable[[#This Row],[State (Label)]]="MD","Maryland",IF(CalcsTable[[#This Row],[State (Label)]]="DC","District of Columbia","Virginia"))</f>
        <v>Maryland</v>
      </c>
    </row>
    <row r="692" spans="1:16" x14ac:dyDescent="0.25">
      <c r="A692">
        <f>_xlfn.XLOOKUP(Data[[#This Row],[GEOID10]],CAFB_HungerEstimates!D:D,CAFB_HungerEstimates!D:D,,0)</f>
        <v>51013103100</v>
      </c>
      <c r="B692">
        <f>_xlfn.XLOOKUP(Data[[#This Row],[STATEFP10]],CAFB_HungerEstimates!A:A,CAFB_HungerEstimates!A:A,,0)</f>
        <v>51</v>
      </c>
      <c r="C692">
        <f>_xlfn.XLOOKUP(Data[[#This Row],[F14_FI_RATE]],CAFB_HungerEstimates!AJ:AJ,CAFB_HungerEstimates!AJ:AJ,,0)</f>
        <v>13.1</v>
      </c>
      <c r="D692">
        <f>_xlfn.XLOOKUP(Data[[#This Row],[F14_DISTRIB]],CAFB_HungerEstimates!AL:AL,CAFB_HungerEstimates!AL:AL,,0)</f>
        <v>77996.97</v>
      </c>
      <c r="E692">
        <f>_xlfn.XLOOKUP(Data[[#This Row],[F14_LB_UNME]],CAFB_HungerEstimates!AK:AK,CAFB_HungerEstimates!AK:AK,,0)</f>
        <v>79195.168758999993</v>
      </c>
      <c r="F692">
        <f t="shared" si="40"/>
        <v>157192.13875899999</v>
      </c>
      <c r="G692" s="6">
        <f t="shared" si="41"/>
        <v>0.49618874465205598</v>
      </c>
      <c r="H692">
        <f>_xlfn.XLOOKUP(Data[[#This Row],[F15_FI_RATE]],CAFB_HungerEstimates!Y:Y,CAFB_HungerEstimates!Y:Y,,0)</f>
        <v>0.13300000000000001</v>
      </c>
      <c r="I692">
        <f>_xlfn.XLOOKUP(Data[[#This Row],[F15_FI_POP]],CAFB_HungerEstimates!Z:Z,CAFB_HungerEstimates!Z:Z,,0)</f>
        <v>840.16099999999994</v>
      </c>
      <c r="J692">
        <f>_xlfn.XLOOKUP(Data[[#This Row],[F15_LB_NEED]],CAFB_HungerEstimates!AA:AA,CAFB_HungerEstimates!AA:AA,,0)</f>
        <v>176433.81</v>
      </c>
      <c r="K692">
        <f>_xlfn.XLOOKUP(Data[[#This Row],[F15_DISTRIB]],CAFB_HungerEstimates!AC:AC,CAFB_HungerEstimates!AC:AC,,0)</f>
        <v>67399.874463999993</v>
      </c>
      <c r="L692">
        <f>_xlfn.XLOOKUP(Data[[#This Row],[F15_LB_UNME]],CAFB_HungerEstimates!AB:AB,CAFB_HungerEstimates!AB:AB,,0)</f>
        <v>109033.935536</v>
      </c>
      <c r="M692" s="6">
        <f t="shared" si="42"/>
        <v>0.38201223713300753</v>
      </c>
      <c r="N692" s="8">
        <f t="shared" si="43"/>
        <v>129.77743020206842</v>
      </c>
      <c r="O692" s="2" t="str">
        <f>IFERROR(_xlfn.XLOOKUP(Data[[#This Row],[STATEFP10]],StateMap[Code],StateMap[State],,0),"UNK")</f>
        <v>VA</v>
      </c>
      <c r="P692" t="str">
        <f>IF(CalcsTable[[#This Row],[State (Label)]]="MD","Maryland",IF(CalcsTable[[#This Row],[State (Label)]]="DC","District of Columbia","Virginia"))</f>
        <v>Virginia</v>
      </c>
    </row>
    <row r="693" spans="1:16" x14ac:dyDescent="0.25">
      <c r="A693">
        <f>_xlfn.XLOOKUP(Data[[#This Row],[GEOID10]],CAFB_HungerEstimates!D:D,CAFB_HungerEstimates!D:D,,0)</f>
        <v>51013102701</v>
      </c>
      <c r="B693">
        <f>_xlfn.XLOOKUP(Data[[#This Row],[STATEFP10]],CAFB_HungerEstimates!A:A,CAFB_HungerEstimates!A:A,,0)</f>
        <v>51</v>
      </c>
      <c r="C693">
        <f>_xlfn.XLOOKUP(Data[[#This Row],[F14_FI_RATE]],CAFB_HungerEstimates!AJ:AJ,CAFB_HungerEstimates!AJ:AJ,,0)</f>
        <v>19.5</v>
      </c>
      <c r="D693">
        <f>_xlfn.XLOOKUP(Data[[#This Row],[F14_DISTRIB]],CAFB_HungerEstimates!AL:AL,CAFB_HungerEstimates!AL:AL,,0)</f>
        <v>67304.789999999994</v>
      </c>
      <c r="E693">
        <f>_xlfn.XLOOKUP(Data[[#This Row],[F14_LB_UNME]],CAFB_HungerEstimates!AK:AK,CAFB_HungerEstimates!AK:AK,,0)</f>
        <v>85643.463919000002</v>
      </c>
      <c r="F693">
        <f t="shared" si="40"/>
        <v>152948.25391899998</v>
      </c>
      <c r="G693" s="6">
        <f t="shared" si="41"/>
        <v>0.44004941720775709</v>
      </c>
      <c r="H693">
        <f>_xlfn.XLOOKUP(Data[[#This Row],[F15_FI_RATE]],CAFB_HungerEstimates!Y:Y,CAFB_HungerEstimates!Y:Y,,0)</f>
        <v>0.17</v>
      </c>
      <c r="I693">
        <f>_xlfn.XLOOKUP(Data[[#This Row],[F15_FI_POP]],CAFB_HungerEstimates!Z:Z,CAFB_HungerEstimates!Z:Z,,0)</f>
        <v>643.48586999999998</v>
      </c>
      <c r="J693">
        <f>_xlfn.XLOOKUP(Data[[#This Row],[F15_LB_NEED]],CAFB_HungerEstimates!AA:AA,CAFB_HungerEstimates!AA:AA,,0)</f>
        <v>135132.03270000001</v>
      </c>
      <c r="K693">
        <f>_xlfn.XLOOKUP(Data[[#This Row],[F15_DISTRIB]],CAFB_HungerEstimates!AC:AC,CAFB_HungerEstimates!AC:AC,,0)</f>
        <v>39764.214305000001</v>
      </c>
      <c r="L693">
        <f>_xlfn.XLOOKUP(Data[[#This Row],[F15_LB_UNME]],CAFB_HungerEstimates!AB:AB,CAFB_HungerEstimates!AB:AB,,0)</f>
        <v>95367.818394999995</v>
      </c>
      <c r="M693" s="6">
        <f t="shared" si="42"/>
        <v>0.29426194152853885</v>
      </c>
      <c r="N693" s="8">
        <f t="shared" si="43"/>
        <v>148.20499227900683</v>
      </c>
      <c r="O693" s="2" t="str">
        <f>IFERROR(_xlfn.XLOOKUP(Data[[#This Row],[STATEFP10]],StateMap[Code],StateMap[State],,0),"UNK")</f>
        <v>VA</v>
      </c>
      <c r="P693" t="str">
        <f>IF(CalcsTable[[#This Row],[State (Label)]]="MD","Maryland",IF(CalcsTable[[#This Row],[State (Label)]]="DC","District of Columbia","Virginia"))</f>
        <v>Virginia</v>
      </c>
    </row>
    <row r="694" spans="1:16" x14ac:dyDescent="0.25">
      <c r="A694">
        <f>_xlfn.XLOOKUP(Data[[#This Row],[GEOID10]],CAFB_HungerEstimates!D:D,CAFB_HungerEstimates!D:D,,0)</f>
        <v>51059491704</v>
      </c>
      <c r="B694">
        <f>_xlfn.XLOOKUP(Data[[#This Row],[STATEFP10]],CAFB_HungerEstimates!A:A,CAFB_HungerEstimates!A:A,,0)</f>
        <v>51</v>
      </c>
      <c r="C694">
        <f>_xlfn.XLOOKUP(Data[[#This Row],[F14_FI_RATE]],CAFB_HungerEstimates!AJ:AJ,CAFB_HungerEstimates!AJ:AJ,,0)</f>
        <v>11.5</v>
      </c>
      <c r="D694">
        <f>_xlfn.XLOOKUP(Data[[#This Row],[F14_DISTRIB]],CAFB_HungerEstimates!AL:AL,CAFB_HungerEstimates!AL:AL,,0)</f>
        <v>10573.17</v>
      </c>
      <c r="E694">
        <f>_xlfn.XLOOKUP(Data[[#This Row],[F14_LB_UNME]],CAFB_HungerEstimates!AK:AK,CAFB_HungerEstimates!AK:AK,,0)</f>
        <v>95662.677274000001</v>
      </c>
      <c r="F694">
        <f t="shared" si="40"/>
        <v>106235.847274</v>
      </c>
      <c r="G694" s="6">
        <f t="shared" si="41"/>
        <v>9.952544523629607E-2</v>
      </c>
      <c r="H694">
        <f>_xlfn.XLOOKUP(Data[[#This Row],[F15_FI_RATE]],CAFB_HungerEstimates!Y:Y,CAFB_HungerEstimates!Y:Y,,0)</f>
        <v>0.122</v>
      </c>
      <c r="I694">
        <f>_xlfn.XLOOKUP(Data[[#This Row],[F15_FI_POP]],CAFB_HungerEstimates!Z:Z,CAFB_HungerEstimates!Z:Z,,0)</f>
        <v>587.30799999999999</v>
      </c>
      <c r="J694">
        <f>_xlfn.XLOOKUP(Data[[#This Row],[F15_LB_NEED]],CAFB_HungerEstimates!AA:AA,CAFB_HungerEstimates!AA:AA,,0)</f>
        <v>123334.68</v>
      </c>
      <c r="K694">
        <f>_xlfn.XLOOKUP(Data[[#This Row],[F15_DISTRIB]],CAFB_HungerEstimates!AC:AC,CAFB_HungerEstimates!AC:AC,,0)</f>
        <v>8983.4002500000006</v>
      </c>
      <c r="L694">
        <f>_xlfn.XLOOKUP(Data[[#This Row],[F15_LB_UNME]],CAFB_HungerEstimates!AB:AB,CAFB_HungerEstimates!AB:AB,,0)</f>
        <v>114351.27975</v>
      </c>
      <c r="M694" s="6">
        <f t="shared" si="42"/>
        <v>7.2837585097719482E-2</v>
      </c>
      <c r="N694" s="8">
        <f t="shared" si="43"/>
        <v>194.70410712947893</v>
      </c>
      <c r="O694" s="2" t="str">
        <f>IFERROR(_xlfn.XLOOKUP(Data[[#This Row],[STATEFP10]],StateMap[Code],StateMap[State],,0),"UNK")</f>
        <v>VA</v>
      </c>
      <c r="P694" t="str">
        <f>IF(CalcsTable[[#This Row],[State (Label)]]="MD","Maryland",IF(CalcsTable[[#This Row],[State (Label)]]="DC","District of Columbia","Virginia"))</f>
        <v>Virginia</v>
      </c>
    </row>
    <row r="695" spans="1:16" x14ac:dyDescent="0.25">
      <c r="A695">
        <f>_xlfn.XLOOKUP(Data[[#This Row],[GEOID10]],CAFB_HungerEstimates!D:D,CAFB_HungerEstimates!D:D,,0)</f>
        <v>51059491103</v>
      </c>
      <c r="B695">
        <f>_xlfn.XLOOKUP(Data[[#This Row],[STATEFP10]],CAFB_HungerEstimates!A:A,CAFB_HungerEstimates!A:A,,0)</f>
        <v>51</v>
      </c>
      <c r="C695">
        <f>_xlfn.XLOOKUP(Data[[#This Row],[F14_FI_RATE]],CAFB_HungerEstimates!AJ:AJ,CAFB_HungerEstimates!AJ:AJ,,0)</f>
        <v>7.9</v>
      </c>
      <c r="D695">
        <f>_xlfn.XLOOKUP(Data[[#This Row],[F14_DISTRIB]],CAFB_HungerEstimates!AL:AL,CAFB_HungerEstimates!AL:AL,,0)</f>
        <v>28948.19</v>
      </c>
      <c r="E695">
        <f>_xlfn.XLOOKUP(Data[[#This Row],[F14_LB_UNME]],CAFB_HungerEstimates!AK:AK,CAFB_HungerEstimates!AK:AK,,0)</f>
        <v>91744.061258999995</v>
      </c>
      <c r="F695">
        <f t="shared" si="40"/>
        <v>120692.251259</v>
      </c>
      <c r="G695" s="6">
        <f t="shared" si="41"/>
        <v>0.23985127212416082</v>
      </c>
      <c r="H695">
        <f>_xlfn.XLOOKUP(Data[[#This Row],[F15_FI_RATE]],CAFB_HungerEstimates!Y:Y,CAFB_HungerEstimates!Y:Y,,0)</f>
        <v>5.8999999999999997E-2</v>
      </c>
      <c r="I695">
        <f>_xlfn.XLOOKUP(Data[[#This Row],[F15_FI_POP]],CAFB_HungerEstimates!Z:Z,CAFB_HungerEstimates!Z:Z,,0)</f>
        <v>414.65199999999999</v>
      </c>
      <c r="J695">
        <f>_xlfn.XLOOKUP(Data[[#This Row],[F15_LB_NEED]],CAFB_HungerEstimates!AA:AA,CAFB_HungerEstimates!AA:AA,,0)</f>
        <v>87076.92</v>
      </c>
      <c r="K695">
        <f>_xlfn.XLOOKUP(Data[[#This Row],[F15_DISTRIB]],CAFB_HungerEstimates!AC:AC,CAFB_HungerEstimates!AC:AC,,0)</f>
        <v>17741.467631</v>
      </c>
      <c r="L695">
        <f>_xlfn.XLOOKUP(Data[[#This Row],[F15_LB_UNME]],CAFB_HungerEstimates!AB:AB,CAFB_HungerEstimates!AB:AB,,0)</f>
        <v>69335.452369000006</v>
      </c>
      <c r="M695" s="6">
        <f t="shared" si="42"/>
        <v>0.20374477681341968</v>
      </c>
      <c r="N695" s="8">
        <f t="shared" si="43"/>
        <v>167.21359686918188</v>
      </c>
      <c r="O695" s="2" t="str">
        <f>IFERROR(_xlfn.XLOOKUP(Data[[#This Row],[STATEFP10]],StateMap[Code],StateMap[State],,0),"UNK")</f>
        <v>VA</v>
      </c>
      <c r="P695" t="str">
        <f>IF(CalcsTable[[#This Row],[State (Label)]]="MD","Maryland",IF(CalcsTable[[#This Row],[State (Label)]]="DC","District of Columbia","Virginia"))</f>
        <v>Virginia</v>
      </c>
    </row>
    <row r="696" spans="1:16" x14ac:dyDescent="0.25">
      <c r="A696">
        <f>_xlfn.XLOOKUP(Data[[#This Row],[GEOID10]],CAFB_HungerEstimates!D:D,CAFB_HungerEstimates!D:D,,0)</f>
        <v>51013103601</v>
      </c>
      <c r="B696">
        <f>_xlfn.XLOOKUP(Data[[#This Row],[STATEFP10]],CAFB_HungerEstimates!A:A,CAFB_HungerEstimates!A:A,,0)</f>
        <v>51</v>
      </c>
      <c r="C696">
        <f>_xlfn.XLOOKUP(Data[[#This Row],[F14_FI_RATE]],CAFB_HungerEstimates!AJ:AJ,CAFB_HungerEstimates!AJ:AJ,,0)</f>
        <v>3.9</v>
      </c>
      <c r="D696">
        <f>_xlfn.XLOOKUP(Data[[#This Row],[F14_DISTRIB]],CAFB_HungerEstimates!AL:AL,CAFB_HungerEstimates!AL:AL,,0)</f>
        <v>9660.49</v>
      </c>
      <c r="E696">
        <f>_xlfn.XLOOKUP(Data[[#This Row],[F14_LB_UNME]],CAFB_HungerEstimates!AK:AK,CAFB_HungerEstimates!AK:AK,,0)</f>
        <v>9332.1224330000005</v>
      </c>
      <c r="F696">
        <f t="shared" si="40"/>
        <v>18992.612433000002</v>
      </c>
      <c r="G696" s="6">
        <f t="shared" si="41"/>
        <v>0.50864461295565255</v>
      </c>
      <c r="H696">
        <f>_xlfn.XLOOKUP(Data[[#This Row],[F15_FI_RATE]],CAFB_HungerEstimates!Y:Y,CAFB_HungerEstimates!Y:Y,,0)</f>
        <v>0.03</v>
      </c>
      <c r="I696">
        <f>_xlfn.XLOOKUP(Data[[#This Row],[F15_FI_POP]],CAFB_HungerEstimates!Z:Z,CAFB_HungerEstimates!Z:Z,,0)</f>
        <v>73.726200000000006</v>
      </c>
      <c r="J696">
        <f>_xlfn.XLOOKUP(Data[[#This Row],[F15_LB_NEED]],CAFB_HungerEstimates!AA:AA,CAFB_HungerEstimates!AA:AA,,0)</f>
        <v>15482.502</v>
      </c>
      <c r="K696">
        <f>_xlfn.XLOOKUP(Data[[#This Row],[F15_DISTRIB]],CAFB_HungerEstimates!AC:AC,CAFB_HungerEstimates!AC:AC,,0)</f>
        <v>7698.2344009999997</v>
      </c>
      <c r="L696">
        <f>_xlfn.XLOOKUP(Data[[#This Row],[F15_LB_UNME]],CAFB_HungerEstimates!AB:AB,CAFB_HungerEstimates!AB:AB,,0)</f>
        <v>7784.2675989999998</v>
      </c>
      <c r="M696" s="6">
        <f t="shared" si="42"/>
        <v>0.49722159900253843</v>
      </c>
      <c r="N696" s="8">
        <f t="shared" si="43"/>
        <v>105.58346420946691</v>
      </c>
      <c r="O696" s="2" t="str">
        <f>IFERROR(_xlfn.XLOOKUP(Data[[#This Row],[STATEFP10]],StateMap[Code],StateMap[State],,0),"UNK")</f>
        <v>VA</v>
      </c>
      <c r="P696" t="str">
        <f>IF(CalcsTable[[#This Row],[State (Label)]]="MD","Maryland",IF(CalcsTable[[#This Row],[State (Label)]]="DC","District of Columbia","Virginia"))</f>
        <v>Virginia</v>
      </c>
    </row>
    <row r="697" spans="1:16" x14ac:dyDescent="0.25">
      <c r="A697">
        <f>_xlfn.XLOOKUP(Data[[#This Row],[GEOID10]],CAFB_HungerEstimates!D:D,CAFB_HungerEstimates!D:D,,0)</f>
        <v>11001007406</v>
      </c>
      <c r="B697">
        <f>_xlfn.XLOOKUP(Data[[#This Row],[STATEFP10]],CAFB_HungerEstimates!A:A,CAFB_HungerEstimates!A:A,,0)</f>
        <v>11</v>
      </c>
      <c r="C697">
        <f>_xlfn.XLOOKUP(Data[[#This Row],[F14_FI_RATE]],CAFB_HungerEstimates!AJ:AJ,CAFB_HungerEstimates!AJ:AJ,,0)</f>
        <v>35</v>
      </c>
      <c r="D697">
        <f>_xlfn.XLOOKUP(Data[[#This Row],[F14_DISTRIB]],CAFB_HungerEstimates!AL:AL,CAFB_HungerEstimates!AL:AL,,0)</f>
        <v>141607.21</v>
      </c>
      <c r="E697">
        <f>_xlfn.XLOOKUP(Data[[#This Row],[F14_LB_UNME]],CAFB_HungerEstimates!AK:AK,CAFB_HungerEstimates!AK:AK,,0)</f>
        <v>110571.28725199999</v>
      </c>
      <c r="F697">
        <f t="shared" si="40"/>
        <v>252178.49725199997</v>
      </c>
      <c r="G697" s="6">
        <f t="shared" si="41"/>
        <v>0.561535624738429</v>
      </c>
      <c r="H697">
        <f>_xlfn.XLOOKUP(Data[[#This Row],[F15_FI_RATE]],CAFB_HungerEstimates!Y:Y,CAFB_HungerEstimates!Y:Y,,0)</f>
        <v>0.36199999999999999</v>
      </c>
      <c r="I697">
        <f>_xlfn.XLOOKUP(Data[[#This Row],[F15_FI_POP]],CAFB_HungerEstimates!Z:Z,CAFB_HungerEstimates!Z:Z,,0)</f>
        <v>1226.818</v>
      </c>
      <c r="J697">
        <f>_xlfn.XLOOKUP(Data[[#This Row],[F15_LB_NEED]],CAFB_HungerEstimates!AA:AA,CAFB_HungerEstimates!AA:AA,,0)</f>
        <v>257631.78</v>
      </c>
      <c r="K697">
        <f>_xlfn.XLOOKUP(Data[[#This Row],[F15_DISTRIB]],CAFB_HungerEstimates!AC:AC,CAFB_HungerEstimates!AC:AC,,0)</f>
        <v>113388.162449</v>
      </c>
      <c r="L697">
        <f>_xlfn.XLOOKUP(Data[[#This Row],[F15_LB_UNME]],CAFB_HungerEstimates!AB:AB,CAFB_HungerEstimates!AB:AB,,0)</f>
        <v>144243.617551</v>
      </c>
      <c r="M697" s="6">
        <f t="shared" si="42"/>
        <v>0.44011714101808402</v>
      </c>
      <c r="N697" s="8">
        <f t="shared" si="43"/>
        <v>117.57540038620236</v>
      </c>
      <c r="O697" s="2" t="str">
        <f>IFERROR(_xlfn.XLOOKUP(Data[[#This Row],[STATEFP10]],StateMap[Code],StateMap[State],,0),"UNK")</f>
        <v>DC</v>
      </c>
      <c r="P697" t="str">
        <f>IF(CalcsTable[[#This Row],[State (Label)]]="MD","Maryland",IF(CalcsTable[[#This Row],[State (Label)]]="DC","District of Columbia","Virginia"))</f>
        <v>District of Columbia</v>
      </c>
    </row>
    <row r="698" spans="1:16" x14ac:dyDescent="0.25">
      <c r="A698">
        <f>_xlfn.XLOOKUP(Data[[#This Row],[GEOID10]],CAFB_HungerEstimates!D:D,CAFB_HungerEstimates!D:D,,0)</f>
        <v>51059450900</v>
      </c>
      <c r="B698">
        <f>_xlfn.XLOOKUP(Data[[#This Row],[STATEFP10]],CAFB_HungerEstimates!A:A,CAFB_HungerEstimates!A:A,,0)</f>
        <v>51</v>
      </c>
      <c r="C698">
        <f>_xlfn.XLOOKUP(Data[[#This Row],[F14_FI_RATE]],CAFB_HungerEstimates!AJ:AJ,CAFB_HungerEstimates!AJ:AJ,,0)</f>
        <v>2.2000000000000002</v>
      </c>
      <c r="D698">
        <f>_xlfn.XLOOKUP(Data[[#This Row],[F14_DISTRIB]],CAFB_HungerEstimates!AL:AL,CAFB_HungerEstimates!AL:AL,,0)</f>
        <v>1805.03</v>
      </c>
      <c r="E698">
        <f>_xlfn.XLOOKUP(Data[[#This Row],[F14_LB_UNME]],CAFB_HungerEstimates!AK:AK,CAFB_HungerEstimates!AK:AK,,0)</f>
        <v>5526.9144530000003</v>
      </c>
      <c r="F698">
        <f t="shared" si="40"/>
        <v>7331.9444530000001</v>
      </c>
      <c r="G698" s="6">
        <f t="shared" si="41"/>
        <v>0.24618708059925887</v>
      </c>
      <c r="H698">
        <f>_xlfn.XLOOKUP(Data[[#This Row],[F15_FI_RATE]],CAFB_HungerEstimates!Y:Y,CAFB_HungerEstimates!Y:Y,,0)</f>
        <v>7.0000000000000001E-3</v>
      </c>
      <c r="I698">
        <f>_xlfn.XLOOKUP(Data[[#This Row],[F15_FI_POP]],CAFB_HungerEstimates!Z:Z,CAFB_HungerEstimates!Z:Z,,0)</f>
        <v>11.356631999999999</v>
      </c>
      <c r="J698">
        <f>_xlfn.XLOOKUP(Data[[#This Row],[F15_LB_NEED]],CAFB_HungerEstimates!AA:AA,CAFB_HungerEstimates!AA:AA,,0)</f>
        <v>2384.8927199999998</v>
      </c>
      <c r="K698">
        <f>_xlfn.XLOOKUP(Data[[#This Row],[F15_DISTRIB]],CAFB_HungerEstimates!AC:AC,CAFB_HungerEstimates!AC:AC,,0)</f>
        <v>1481.265036</v>
      </c>
      <c r="L698">
        <f>_xlfn.XLOOKUP(Data[[#This Row],[F15_LB_UNME]],CAFB_HungerEstimates!AB:AB,CAFB_HungerEstimates!AB:AB,,0)</f>
        <v>903.62768400000004</v>
      </c>
      <c r="M698" s="6">
        <f t="shared" si="42"/>
        <v>0.62110342472763314</v>
      </c>
      <c r="N698" s="8">
        <f t="shared" si="43"/>
        <v>79.56828080719707</v>
      </c>
      <c r="O698" s="2" t="str">
        <f>IFERROR(_xlfn.XLOOKUP(Data[[#This Row],[STATEFP10]],StateMap[Code],StateMap[State],,0),"UNK")</f>
        <v>VA</v>
      </c>
      <c r="P698" t="str">
        <f>IF(CalcsTable[[#This Row],[State (Label)]]="MD","Maryland",IF(CalcsTable[[#This Row],[State (Label)]]="DC","District of Columbia","Virginia"))</f>
        <v>Virginia</v>
      </c>
    </row>
    <row r="699" spans="1:16" x14ac:dyDescent="0.25">
      <c r="A699">
        <f>_xlfn.XLOOKUP(Data[[#This Row],[GEOID10]],CAFB_HungerEstimates!D:D,CAFB_HungerEstimates!D:D,,0)</f>
        <v>51059491705</v>
      </c>
      <c r="B699">
        <f>_xlfn.XLOOKUP(Data[[#This Row],[STATEFP10]],CAFB_HungerEstimates!A:A,CAFB_HungerEstimates!A:A,,0)</f>
        <v>51</v>
      </c>
      <c r="C699">
        <f>_xlfn.XLOOKUP(Data[[#This Row],[F14_FI_RATE]],CAFB_HungerEstimates!AJ:AJ,CAFB_HungerEstimates!AJ:AJ,,0)</f>
        <v>4.4000000000000004</v>
      </c>
      <c r="D699">
        <f>_xlfn.XLOOKUP(Data[[#This Row],[F14_DISTRIB]],CAFB_HungerEstimates!AL:AL,CAFB_HungerEstimates!AL:AL,,0)</f>
        <v>3110.76</v>
      </c>
      <c r="E699">
        <f>_xlfn.XLOOKUP(Data[[#This Row],[F14_LB_UNME]],CAFB_HungerEstimates!AK:AK,CAFB_HungerEstimates!AK:AK,,0)</f>
        <v>27741.602825999998</v>
      </c>
      <c r="F699">
        <f t="shared" si="40"/>
        <v>30852.362825999997</v>
      </c>
      <c r="G699" s="6">
        <f t="shared" si="41"/>
        <v>0.10082728566184536</v>
      </c>
      <c r="H699">
        <f>_xlfn.XLOOKUP(Data[[#This Row],[F15_FI_RATE]],CAFB_HungerEstimates!Y:Y,CAFB_HungerEstimates!Y:Y,,0)</f>
        <v>2.1000000000000001E-2</v>
      </c>
      <c r="I699">
        <f>_xlfn.XLOOKUP(Data[[#This Row],[F15_FI_POP]],CAFB_HungerEstimates!Z:Z,CAFB_HungerEstimates!Z:Z,,0)</f>
        <v>71.681610000000006</v>
      </c>
      <c r="J699">
        <f>_xlfn.XLOOKUP(Data[[#This Row],[F15_LB_NEED]],CAFB_HungerEstimates!AA:AA,CAFB_HungerEstimates!AA:AA,,0)</f>
        <v>15053.1381</v>
      </c>
      <c r="K699">
        <f>_xlfn.XLOOKUP(Data[[#This Row],[F15_DISTRIB]],CAFB_HungerEstimates!AC:AC,CAFB_HungerEstimates!AC:AC,,0)</f>
        <v>1235.7360040000001</v>
      </c>
      <c r="L699">
        <f>_xlfn.XLOOKUP(Data[[#This Row],[F15_LB_UNME]],CAFB_HungerEstimates!AB:AB,CAFB_HungerEstimates!AB:AB,,0)</f>
        <v>13817.402096</v>
      </c>
      <c r="M699" s="6">
        <f t="shared" si="42"/>
        <v>8.2091587534163402E-2</v>
      </c>
      <c r="N699" s="8">
        <f t="shared" si="43"/>
        <v>192.76076661782568</v>
      </c>
      <c r="O699" s="2" t="str">
        <f>IFERROR(_xlfn.XLOOKUP(Data[[#This Row],[STATEFP10]],StateMap[Code],StateMap[State],,0),"UNK")</f>
        <v>VA</v>
      </c>
      <c r="P699" t="str">
        <f>IF(CalcsTable[[#This Row],[State (Label)]]="MD","Maryland",IF(CalcsTable[[#This Row],[State (Label)]]="DC","District of Columbia","Virginia"))</f>
        <v>Virginia</v>
      </c>
    </row>
    <row r="700" spans="1:16" x14ac:dyDescent="0.25">
      <c r="A700">
        <f>_xlfn.XLOOKUP(Data[[#This Row],[GEOID10]],CAFB_HungerEstimates!D:D,CAFB_HungerEstimates!D:D,,0)</f>
        <v>51059451601</v>
      </c>
      <c r="B700">
        <f>_xlfn.XLOOKUP(Data[[#This Row],[STATEFP10]],CAFB_HungerEstimates!A:A,CAFB_HungerEstimates!A:A,,0)</f>
        <v>51</v>
      </c>
      <c r="C700">
        <f>_xlfn.XLOOKUP(Data[[#This Row],[F14_FI_RATE]],CAFB_HungerEstimates!AJ:AJ,CAFB_HungerEstimates!AJ:AJ,,0)</f>
        <v>16.399999999999999</v>
      </c>
      <c r="D700">
        <f>_xlfn.XLOOKUP(Data[[#This Row],[F14_DISTRIB]],CAFB_HungerEstimates!AL:AL,CAFB_HungerEstimates!AL:AL,,0)</f>
        <v>58774.46</v>
      </c>
      <c r="E700">
        <f>_xlfn.XLOOKUP(Data[[#This Row],[F14_LB_UNME]],CAFB_HungerEstimates!AK:AK,CAFB_HungerEstimates!AK:AK,,0)</f>
        <v>137499.098681</v>
      </c>
      <c r="F700">
        <f t="shared" si="40"/>
        <v>196273.55868099999</v>
      </c>
      <c r="G700" s="6">
        <f t="shared" si="41"/>
        <v>0.29945174681183168</v>
      </c>
      <c r="H700">
        <f>_xlfn.XLOOKUP(Data[[#This Row],[F15_FI_RATE]],CAFB_HungerEstimates!Y:Y,CAFB_HungerEstimates!Y:Y,,0)</f>
        <v>0.112</v>
      </c>
      <c r="I700">
        <f>_xlfn.XLOOKUP(Data[[#This Row],[F15_FI_POP]],CAFB_HungerEstimates!Z:Z,CAFB_HungerEstimates!Z:Z,,0)</f>
        <v>638.06399999999996</v>
      </c>
      <c r="J700">
        <f>_xlfn.XLOOKUP(Data[[#This Row],[F15_LB_NEED]],CAFB_HungerEstimates!AA:AA,CAFB_HungerEstimates!AA:AA,,0)</f>
        <v>133993.44</v>
      </c>
      <c r="K700">
        <f>_xlfn.XLOOKUP(Data[[#This Row],[F15_DISTRIB]],CAFB_HungerEstimates!AC:AC,CAFB_HungerEstimates!AC:AC,,0)</f>
        <v>38180.933534999996</v>
      </c>
      <c r="L700">
        <f>_xlfn.XLOOKUP(Data[[#This Row],[F15_LB_UNME]],CAFB_HungerEstimates!AB:AB,CAFB_HungerEstimates!AB:AB,,0)</f>
        <v>95812.506464999999</v>
      </c>
      <c r="M700" s="6">
        <f t="shared" si="42"/>
        <v>0.28494628942282546</v>
      </c>
      <c r="N700" s="8">
        <f t="shared" si="43"/>
        <v>150.16127922120666</v>
      </c>
      <c r="O700" s="2" t="str">
        <f>IFERROR(_xlfn.XLOOKUP(Data[[#This Row],[STATEFP10]],StateMap[Code],StateMap[State],,0),"UNK")</f>
        <v>VA</v>
      </c>
      <c r="P700" t="str">
        <f>IF(CalcsTable[[#This Row],[State (Label)]]="MD","Maryland",IF(CalcsTable[[#This Row],[State (Label)]]="DC","District of Columbia","Virginia"))</f>
        <v>Virginia</v>
      </c>
    </row>
    <row r="701" spans="1:16" x14ac:dyDescent="0.25">
      <c r="A701">
        <f>_xlfn.XLOOKUP(Data[[#This Row],[GEOID10]],CAFB_HungerEstimates!D:D,CAFB_HungerEstimates!D:D,,0)</f>
        <v>51600300400</v>
      </c>
      <c r="B701">
        <f>_xlfn.XLOOKUP(Data[[#This Row],[STATEFP10]],CAFB_HungerEstimates!A:A,CAFB_HungerEstimates!A:A,,0)</f>
        <v>51</v>
      </c>
      <c r="C701">
        <f>_xlfn.XLOOKUP(Data[[#This Row],[F14_FI_RATE]],CAFB_HungerEstimates!AJ:AJ,CAFB_HungerEstimates!AJ:AJ,,0)</f>
        <v>11.3</v>
      </c>
      <c r="D701">
        <f>_xlfn.XLOOKUP(Data[[#This Row],[F14_DISTRIB]],CAFB_HungerEstimates!AL:AL,CAFB_HungerEstimates!AL:AL,,0)</f>
        <v>14850.24</v>
      </c>
      <c r="E701">
        <f>_xlfn.XLOOKUP(Data[[#This Row],[F14_LB_UNME]],CAFB_HungerEstimates!AK:AK,CAFB_HungerEstimates!AK:AK,,0)</f>
        <v>74825.434926999995</v>
      </c>
      <c r="F701">
        <f t="shared" si="40"/>
        <v>89675.674927</v>
      </c>
      <c r="G701" s="6">
        <f t="shared" si="41"/>
        <v>0.16559942272069608</v>
      </c>
      <c r="H701">
        <f>_xlfn.XLOOKUP(Data[[#This Row],[F15_FI_RATE]],CAFB_HungerEstimates!Y:Y,CAFB_HungerEstimates!Y:Y,,0)</f>
        <v>0.106</v>
      </c>
      <c r="I701">
        <f>_xlfn.XLOOKUP(Data[[#This Row],[F15_FI_POP]],CAFB_HungerEstimates!Z:Z,CAFB_HungerEstimates!Z:Z,,0)</f>
        <v>409.91567400000002</v>
      </c>
      <c r="J701">
        <f>_xlfn.XLOOKUP(Data[[#This Row],[F15_LB_NEED]],CAFB_HungerEstimates!AA:AA,CAFB_HungerEstimates!AA:AA,,0)</f>
        <v>86082.291540000006</v>
      </c>
      <c r="K701">
        <f>_xlfn.XLOOKUP(Data[[#This Row],[F15_DISTRIB]],CAFB_HungerEstimates!AC:AC,CAFB_HungerEstimates!AC:AC,,0)</f>
        <v>34378.561847999998</v>
      </c>
      <c r="L701">
        <f>_xlfn.XLOOKUP(Data[[#This Row],[F15_LB_UNME]],CAFB_HungerEstimates!AB:AB,CAFB_HungerEstimates!AB:AB,,0)</f>
        <v>51703.729692000001</v>
      </c>
      <c r="M701" s="6">
        <f t="shared" si="42"/>
        <v>0.39936857201373704</v>
      </c>
      <c r="N701" s="8">
        <f t="shared" si="43"/>
        <v>126.13259987711521</v>
      </c>
      <c r="O701" s="2" t="str">
        <f>IFERROR(_xlfn.XLOOKUP(Data[[#This Row],[STATEFP10]],StateMap[Code],StateMap[State],,0),"UNK")</f>
        <v>VA</v>
      </c>
      <c r="P701" t="str">
        <f>IF(CalcsTable[[#This Row],[State (Label)]]="MD","Maryland",IF(CalcsTable[[#This Row],[State (Label)]]="DC","District of Columbia","Virginia"))</f>
        <v>Virginia</v>
      </c>
    </row>
    <row r="702" spans="1:16" x14ac:dyDescent="0.25">
      <c r="A702">
        <f>_xlfn.XLOOKUP(Data[[#This Row],[GEOID10]],CAFB_HungerEstimates!D:D,CAFB_HungerEstimates!D:D,,0)</f>
        <v>11001007408</v>
      </c>
      <c r="B702">
        <f>_xlfn.XLOOKUP(Data[[#This Row],[STATEFP10]],CAFB_HungerEstimates!A:A,CAFB_HungerEstimates!A:A,,0)</f>
        <v>11</v>
      </c>
      <c r="C702">
        <f>_xlfn.XLOOKUP(Data[[#This Row],[F14_FI_RATE]],CAFB_HungerEstimates!AJ:AJ,CAFB_HungerEstimates!AJ:AJ,,0)</f>
        <v>40</v>
      </c>
      <c r="D702">
        <f>_xlfn.XLOOKUP(Data[[#This Row],[F14_DISTRIB]],CAFB_HungerEstimates!AL:AL,CAFB_HungerEstimates!AL:AL,,0)</f>
        <v>165483.93</v>
      </c>
      <c r="E702">
        <f>_xlfn.XLOOKUP(Data[[#This Row],[F14_LB_UNME]],CAFB_HungerEstimates!AK:AK,CAFB_HungerEstimates!AK:AK,,0)</f>
        <v>118352.07043599999</v>
      </c>
      <c r="F702">
        <f t="shared" si="40"/>
        <v>283836.000436</v>
      </c>
      <c r="G702" s="6">
        <f t="shared" si="41"/>
        <v>0.58302657078665288</v>
      </c>
      <c r="H702">
        <f>_xlfn.XLOOKUP(Data[[#This Row],[F15_FI_RATE]],CAFB_HungerEstimates!Y:Y,CAFB_HungerEstimates!Y:Y,,0)</f>
        <v>0.34699999999999998</v>
      </c>
      <c r="I702">
        <f>_xlfn.XLOOKUP(Data[[#This Row],[F15_FI_POP]],CAFB_HungerEstimates!Z:Z,CAFB_HungerEstimates!Z:Z,,0)</f>
        <v>1058.3499999999999</v>
      </c>
      <c r="J702">
        <f>_xlfn.XLOOKUP(Data[[#This Row],[F15_LB_NEED]],CAFB_HungerEstimates!AA:AA,CAFB_HungerEstimates!AA:AA,,0)</f>
        <v>222253.5</v>
      </c>
      <c r="K702">
        <f>_xlfn.XLOOKUP(Data[[#This Row],[F15_DISTRIB]],CAFB_HungerEstimates!AC:AC,CAFB_HungerEstimates!AC:AC,,0)</f>
        <v>113091.050069</v>
      </c>
      <c r="L702">
        <f>_xlfn.XLOOKUP(Data[[#This Row],[F15_LB_UNME]],CAFB_HungerEstimates!AB:AB,CAFB_HungerEstimates!AB:AB,,0)</f>
        <v>109162.449931</v>
      </c>
      <c r="M702" s="6">
        <f t="shared" si="42"/>
        <v>0.50883810634703164</v>
      </c>
      <c r="N702" s="8">
        <f t="shared" si="43"/>
        <v>103.14399766712336</v>
      </c>
      <c r="O702" s="2" t="str">
        <f>IFERROR(_xlfn.XLOOKUP(Data[[#This Row],[STATEFP10]],StateMap[Code],StateMap[State],,0),"UNK")</f>
        <v>DC</v>
      </c>
      <c r="P702" t="str">
        <f>IF(CalcsTable[[#This Row],[State (Label)]]="MD","Maryland",IF(CalcsTable[[#This Row],[State (Label)]]="DC","District of Columbia","Virginia"))</f>
        <v>District of Columbia</v>
      </c>
    </row>
    <row r="703" spans="1:16" x14ac:dyDescent="0.25">
      <c r="A703">
        <f>_xlfn.XLOOKUP(Data[[#This Row],[GEOID10]],CAFB_HungerEstimates!D:D,CAFB_HungerEstimates!D:D,,0)</f>
        <v>51059491201</v>
      </c>
      <c r="B703">
        <f>_xlfn.XLOOKUP(Data[[#This Row],[STATEFP10]],CAFB_HungerEstimates!A:A,CAFB_HungerEstimates!A:A,,0)</f>
        <v>51</v>
      </c>
      <c r="C703">
        <f>_xlfn.XLOOKUP(Data[[#This Row],[F14_FI_RATE]],CAFB_HungerEstimates!AJ:AJ,CAFB_HungerEstimates!AJ:AJ,,0)</f>
        <v>7.1</v>
      </c>
      <c r="D703">
        <f>_xlfn.XLOOKUP(Data[[#This Row],[F14_DISTRIB]],CAFB_HungerEstimates!AL:AL,CAFB_HungerEstimates!AL:AL,,0)</f>
        <v>14812.38</v>
      </c>
      <c r="E703">
        <f>_xlfn.XLOOKUP(Data[[#This Row],[F14_LB_UNME]],CAFB_HungerEstimates!AK:AK,CAFB_HungerEstimates!AK:AK,,0)</f>
        <v>75273.843940999999</v>
      </c>
      <c r="F703">
        <f t="shared" si="40"/>
        <v>90086.223941000004</v>
      </c>
      <c r="G703" s="6">
        <f t="shared" si="41"/>
        <v>0.16442447415379563</v>
      </c>
      <c r="H703">
        <f>_xlfn.XLOOKUP(Data[[#This Row],[F15_FI_RATE]],CAFB_HungerEstimates!Y:Y,CAFB_HungerEstimates!Y:Y,,0)</f>
        <v>0.06</v>
      </c>
      <c r="I703">
        <f>_xlfn.XLOOKUP(Data[[#This Row],[F15_FI_POP]],CAFB_HungerEstimates!Z:Z,CAFB_HungerEstimates!Z:Z,,0)</f>
        <v>335.4</v>
      </c>
      <c r="J703">
        <f>_xlfn.XLOOKUP(Data[[#This Row],[F15_LB_NEED]],CAFB_HungerEstimates!AA:AA,CAFB_HungerEstimates!AA:AA,,0)</f>
        <v>70434</v>
      </c>
      <c r="K703">
        <f>_xlfn.XLOOKUP(Data[[#This Row],[F15_DISTRIB]],CAFB_HungerEstimates!AC:AC,CAFB_HungerEstimates!AC:AC,,0)</f>
        <v>10285.347706</v>
      </c>
      <c r="L703">
        <f>_xlfn.XLOOKUP(Data[[#This Row],[F15_LB_UNME]],CAFB_HungerEstimates!AB:AB,CAFB_HungerEstimates!AB:AB,,0)</f>
        <v>60148.652294</v>
      </c>
      <c r="M703" s="6">
        <f t="shared" si="42"/>
        <v>0.14602816404009428</v>
      </c>
      <c r="N703" s="8">
        <f t="shared" si="43"/>
        <v>179.33408555158022</v>
      </c>
      <c r="O703" s="2" t="str">
        <f>IFERROR(_xlfn.XLOOKUP(Data[[#This Row],[STATEFP10]],StateMap[Code],StateMap[State],,0),"UNK")</f>
        <v>VA</v>
      </c>
      <c r="P703" t="str">
        <f>IF(CalcsTable[[#This Row],[State (Label)]]="MD","Maryland",IF(CalcsTable[[#This Row],[State (Label)]]="DC","District of Columbia","Virginia"))</f>
        <v>Virginia</v>
      </c>
    </row>
    <row r="704" spans="1:16" x14ac:dyDescent="0.25">
      <c r="A704">
        <f>_xlfn.XLOOKUP(Data[[#This Row],[GEOID10]],CAFB_HungerEstimates!D:D,CAFB_HungerEstimates!D:D,,0)</f>
        <v>51013102801</v>
      </c>
      <c r="B704">
        <f>_xlfn.XLOOKUP(Data[[#This Row],[STATEFP10]],CAFB_HungerEstimates!A:A,CAFB_HungerEstimates!A:A,,0)</f>
        <v>51</v>
      </c>
      <c r="C704">
        <f>_xlfn.XLOOKUP(Data[[#This Row],[F14_FI_RATE]],CAFB_HungerEstimates!AJ:AJ,CAFB_HungerEstimates!AJ:AJ,,0)</f>
        <v>12.7</v>
      </c>
      <c r="D704">
        <f>_xlfn.XLOOKUP(Data[[#This Row],[F14_DISTRIB]],CAFB_HungerEstimates!AL:AL,CAFB_HungerEstimates!AL:AL,,0)</f>
        <v>91061.59</v>
      </c>
      <c r="E704">
        <f>_xlfn.XLOOKUP(Data[[#This Row],[F14_LB_UNME]],CAFB_HungerEstimates!AK:AK,CAFB_HungerEstimates!AK:AK,,0)</f>
        <v>73305.619579000006</v>
      </c>
      <c r="F704">
        <f t="shared" si="40"/>
        <v>164367.20957900002</v>
      </c>
      <c r="G704" s="6">
        <f t="shared" si="41"/>
        <v>0.5540131163219203</v>
      </c>
      <c r="H704">
        <f>_xlfn.XLOOKUP(Data[[#This Row],[F15_FI_RATE]],CAFB_HungerEstimates!Y:Y,CAFB_HungerEstimates!Y:Y,,0)</f>
        <v>0.107</v>
      </c>
      <c r="I704">
        <f>_xlfn.XLOOKUP(Data[[#This Row],[F15_FI_POP]],CAFB_HungerEstimates!Z:Z,CAFB_HungerEstimates!Z:Z,,0)</f>
        <v>724.68596200000002</v>
      </c>
      <c r="J704">
        <f>_xlfn.XLOOKUP(Data[[#This Row],[F15_LB_NEED]],CAFB_HungerEstimates!AA:AA,CAFB_HungerEstimates!AA:AA,,0)</f>
        <v>152184.05202</v>
      </c>
      <c r="K704">
        <f>_xlfn.XLOOKUP(Data[[#This Row],[F15_DISTRIB]],CAFB_HungerEstimates!AC:AC,CAFB_HungerEstimates!AC:AC,,0)</f>
        <v>45421.923386000002</v>
      </c>
      <c r="L704">
        <f>_xlfn.XLOOKUP(Data[[#This Row],[F15_LB_UNME]],CAFB_HungerEstimates!AB:AB,CAFB_HungerEstimates!AB:AB,,0)</f>
        <v>106762.12863399999</v>
      </c>
      <c r="M704" s="6">
        <f t="shared" si="42"/>
        <v>0.29846703897745253</v>
      </c>
      <c r="N704" s="8">
        <f t="shared" si="43"/>
        <v>147.32192181473496</v>
      </c>
      <c r="O704" s="2" t="str">
        <f>IFERROR(_xlfn.XLOOKUP(Data[[#This Row],[STATEFP10]],StateMap[Code],StateMap[State],,0),"UNK")</f>
        <v>VA</v>
      </c>
      <c r="P704" t="str">
        <f>IF(CalcsTable[[#This Row],[State (Label)]]="MD","Maryland",IF(CalcsTable[[#This Row],[State (Label)]]="DC","District of Columbia","Virginia"))</f>
        <v>Virginia</v>
      </c>
    </row>
    <row r="705" spans="1:16" x14ac:dyDescent="0.25">
      <c r="A705">
        <f>_xlfn.XLOOKUP(Data[[#This Row],[GEOID10]],CAFB_HungerEstimates!D:D,CAFB_HungerEstimates!D:D,,0)</f>
        <v>51059440300</v>
      </c>
      <c r="B705">
        <f>_xlfn.XLOOKUP(Data[[#This Row],[STATEFP10]],CAFB_HungerEstimates!A:A,CAFB_HungerEstimates!A:A,,0)</f>
        <v>51</v>
      </c>
      <c r="C705">
        <f>_xlfn.XLOOKUP(Data[[#This Row],[F14_FI_RATE]],CAFB_HungerEstimates!AJ:AJ,CAFB_HungerEstimates!AJ:AJ,,0)</f>
        <v>0.7</v>
      </c>
      <c r="D705">
        <f>_xlfn.XLOOKUP(Data[[#This Row],[F14_DISTRIB]],CAFB_HungerEstimates!AL:AL,CAFB_HungerEstimates!AL:AL,,0)</f>
        <v>723.72</v>
      </c>
      <c r="E705">
        <f>_xlfn.XLOOKUP(Data[[#This Row],[F14_LB_UNME]],CAFB_HungerEstimates!AK:AK,CAFB_HungerEstimates!AK:AK,,0)</f>
        <v>3173.2515830000002</v>
      </c>
      <c r="F705">
        <f t="shared" si="40"/>
        <v>3896.9715830000005</v>
      </c>
      <c r="G705" s="6">
        <f t="shared" si="41"/>
        <v>0.18571344044619889</v>
      </c>
      <c r="H705">
        <f>_xlfn.XLOOKUP(Data[[#This Row],[F15_FI_RATE]],CAFB_HungerEstimates!Y:Y,CAFB_HungerEstimates!Y:Y,,0)</f>
        <v>1.4E-2</v>
      </c>
      <c r="I705">
        <f>_xlfn.XLOOKUP(Data[[#This Row],[F15_FI_POP]],CAFB_HungerEstimates!Z:Z,CAFB_HungerEstimates!Z:Z,,0)</f>
        <v>38.986947999999998</v>
      </c>
      <c r="J705">
        <f>_xlfn.XLOOKUP(Data[[#This Row],[F15_LB_NEED]],CAFB_HungerEstimates!AA:AA,CAFB_HungerEstimates!AA:AA,,0)</f>
        <v>8187.2590799999998</v>
      </c>
      <c r="K705">
        <f>_xlfn.XLOOKUP(Data[[#This Row],[F15_DISTRIB]],CAFB_HungerEstimates!AC:AC,CAFB_HungerEstimates!AC:AC,,0)</f>
        <v>5307.6191559999997</v>
      </c>
      <c r="L705">
        <f>_xlfn.XLOOKUP(Data[[#This Row],[F15_LB_UNME]],CAFB_HungerEstimates!AB:AB,CAFB_HungerEstimates!AB:AB,,0)</f>
        <v>2879.6399240000001</v>
      </c>
      <c r="M705" s="6">
        <f t="shared" si="42"/>
        <v>0.64827790401375696</v>
      </c>
      <c r="N705" s="8">
        <f t="shared" si="43"/>
        <v>73.86164015711104</v>
      </c>
      <c r="O705" s="2" t="str">
        <f>IFERROR(_xlfn.XLOOKUP(Data[[#This Row],[STATEFP10]],StateMap[Code],StateMap[State],,0),"UNK")</f>
        <v>VA</v>
      </c>
      <c r="P705" t="str">
        <f>IF(CalcsTable[[#This Row],[State (Label)]]="MD","Maryland",IF(CalcsTable[[#This Row],[State (Label)]]="DC","District of Columbia","Virginia"))</f>
        <v>Virginia</v>
      </c>
    </row>
    <row r="706" spans="1:16" x14ac:dyDescent="0.25">
      <c r="A706">
        <f>_xlfn.XLOOKUP(Data[[#This Row],[GEOID10]],CAFB_HungerEstimates!D:D,CAFB_HungerEstimates!D:D,,0)</f>
        <v>24033802103</v>
      </c>
      <c r="B706">
        <f>_xlfn.XLOOKUP(Data[[#This Row],[STATEFP10]],CAFB_HungerEstimates!A:A,CAFB_HungerEstimates!A:A,,0)</f>
        <v>24</v>
      </c>
      <c r="C706">
        <f>_xlfn.XLOOKUP(Data[[#This Row],[F14_FI_RATE]],CAFB_HungerEstimates!AJ:AJ,CAFB_HungerEstimates!AJ:AJ,,0)</f>
        <v>10.9</v>
      </c>
      <c r="D706">
        <f>_xlfn.XLOOKUP(Data[[#This Row],[F14_DISTRIB]],CAFB_HungerEstimates!AL:AL,CAFB_HungerEstimates!AL:AL,,0)</f>
        <v>24415.72</v>
      </c>
      <c r="E706">
        <f>_xlfn.XLOOKUP(Data[[#This Row],[F14_LB_UNME]],CAFB_HungerEstimates!AK:AK,CAFB_HungerEstimates!AK:AK,,0)</f>
        <v>42674.873117000003</v>
      </c>
      <c r="F706">
        <f t="shared" si="40"/>
        <v>67090.593117000011</v>
      </c>
      <c r="G706" s="6">
        <f t="shared" si="41"/>
        <v>0.36392165973881263</v>
      </c>
      <c r="H706">
        <f>_xlfn.XLOOKUP(Data[[#This Row],[F15_FI_RATE]],CAFB_HungerEstimates!Y:Y,CAFB_HungerEstimates!Y:Y,,0)</f>
        <v>0.104</v>
      </c>
      <c r="I706">
        <f>_xlfn.XLOOKUP(Data[[#This Row],[F15_FI_POP]],CAFB_HungerEstimates!Z:Z,CAFB_HungerEstimates!Z:Z,,0)</f>
        <v>333.29836799999998</v>
      </c>
      <c r="J706">
        <f>_xlfn.XLOOKUP(Data[[#This Row],[F15_LB_NEED]],CAFB_HungerEstimates!AA:AA,CAFB_HungerEstimates!AA:AA,,0)</f>
        <v>69992.657279999999</v>
      </c>
      <c r="K706">
        <f>_xlfn.XLOOKUP(Data[[#This Row],[F15_DISTRIB]],CAFB_HungerEstimates!AC:AC,CAFB_HungerEstimates!AC:AC,,0)</f>
        <v>26666.629991000002</v>
      </c>
      <c r="L706">
        <f>_xlfn.XLOOKUP(Data[[#This Row],[F15_LB_UNME]],CAFB_HungerEstimates!AB:AB,CAFB_HungerEstimates!AB:AB,,0)</f>
        <v>43326.027288999998</v>
      </c>
      <c r="M706" s="6">
        <f t="shared" si="42"/>
        <v>0.38099182153239719</v>
      </c>
      <c r="N706" s="8">
        <f t="shared" si="43"/>
        <v>129.99171747819659</v>
      </c>
      <c r="O706" s="2" t="str">
        <f>IFERROR(_xlfn.XLOOKUP(Data[[#This Row],[STATEFP10]],StateMap[Code],StateMap[State],,0),"UNK")</f>
        <v>MD</v>
      </c>
      <c r="P706" t="str">
        <f>IF(CalcsTable[[#This Row],[State (Label)]]="MD","Maryland",IF(CalcsTable[[#This Row],[State (Label)]]="DC","District of Columbia","Virginia"))</f>
        <v>Maryland</v>
      </c>
    </row>
    <row r="707" spans="1:16" x14ac:dyDescent="0.25">
      <c r="A707">
        <f>_xlfn.XLOOKUP(Data[[#This Row],[GEOID10]],CAFB_HungerEstimates!D:D,CAFB_HungerEstimates!D:D,,0)</f>
        <v>24033801807</v>
      </c>
      <c r="B707">
        <f>_xlfn.XLOOKUP(Data[[#This Row],[STATEFP10]],CAFB_HungerEstimates!A:A,CAFB_HungerEstimates!A:A,,0)</f>
        <v>24</v>
      </c>
      <c r="C707">
        <f>_xlfn.XLOOKUP(Data[[#This Row],[F14_FI_RATE]],CAFB_HungerEstimates!AJ:AJ,CAFB_HungerEstimates!AJ:AJ,,0)</f>
        <v>20.399999999999999</v>
      </c>
      <c r="D707">
        <f>_xlfn.XLOOKUP(Data[[#This Row],[F14_DISTRIB]],CAFB_HungerEstimates!AL:AL,CAFB_HungerEstimates!AL:AL,,0)</f>
        <v>85023.96</v>
      </c>
      <c r="E707">
        <f>_xlfn.XLOOKUP(Data[[#This Row],[F14_LB_UNME]],CAFB_HungerEstimates!AK:AK,CAFB_HungerEstimates!AK:AK,,0)</f>
        <v>99873.479187999998</v>
      </c>
      <c r="F707">
        <f t="shared" ref="F707:F770" si="44">IFERROR(D707+E707,0)</f>
        <v>184897.43918799999</v>
      </c>
      <c r="G707" s="6">
        <f t="shared" ref="G707:G770" si="45">IFERROR(D707/F707,0)</f>
        <v>0.45984390250829466</v>
      </c>
      <c r="H707">
        <f>_xlfn.XLOOKUP(Data[[#This Row],[F15_FI_RATE]],CAFB_HungerEstimates!Y:Y,CAFB_HungerEstimates!Y:Y,,0)</f>
        <v>0.24099999999999999</v>
      </c>
      <c r="I707">
        <f>_xlfn.XLOOKUP(Data[[#This Row],[F15_FI_POP]],CAFB_HungerEstimates!Z:Z,CAFB_HungerEstimates!Z:Z,,0)</f>
        <v>1073.896</v>
      </c>
      <c r="J707">
        <f>_xlfn.XLOOKUP(Data[[#This Row],[F15_LB_NEED]],CAFB_HungerEstimates!AA:AA,CAFB_HungerEstimates!AA:AA,,0)</f>
        <v>225518.16</v>
      </c>
      <c r="K707">
        <f>_xlfn.XLOOKUP(Data[[#This Row],[F15_DISTRIB]],CAFB_HungerEstimates!AC:AC,CAFB_HungerEstimates!AC:AC,,0)</f>
        <v>111982.135454</v>
      </c>
      <c r="L707">
        <f>_xlfn.XLOOKUP(Data[[#This Row],[F15_LB_UNME]],CAFB_HungerEstimates!AB:AB,CAFB_HungerEstimates!AB:AB,,0)</f>
        <v>113536.024546</v>
      </c>
      <c r="M707" s="6">
        <f t="shared" ref="M707:M770" si="46">IFERROR(K707/J707,0)</f>
        <v>0.4965548470863721</v>
      </c>
      <c r="N707" s="8">
        <f t="shared" ref="N707:N770" si="47">IFERROR(L707/I707,0)</f>
        <v>105.72348211186186</v>
      </c>
      <c r="O707" s="2" t="str">
        <f>IFERROR(_xlfn.XLOOKUP(Data[[#This Row],[STATEFP10]],StateMap[Code],StateMap[State],,0),"UNK")</f>
        <v>MD</v>
      </c>
      <c r="P707" t="str">
        <f>IF(CalcsTable[[#This Row],[State (Label)]]="MD","Maryland",IF(CalcsTable[[#This Row],[State (Label)]]="DC","District of Columbia","Virginia"))</f>
        <v>Maryland</v>
      </c>
    </row>
    <row r="708" spans="1:16" x14ac:dyDescent="0.25">
      <c r="A708">
        <f>_xlfn.XLOOKUP(Data[[#This Row],[GEOID10]],CAFB_HungerEstimates!D:D,CAFB_HungerEstimates!D:D,,0)</f>
        <v>51013102702</v>
      </c>
      <c r="B708">
        <f>_xlfn.XLOOKUP(Data[[#This Row],[STATEFP10]],CAFB_HungerEstimates!A:A,CAFB_HungerEstimates!A:A,,0)</f>
        <v>51</v>
      </c>
      <c r="C708">
        <f>_xlfn.XLOOKUP(Data[[#This Row],[F14_FI_RATE]],CAFB_HungerEstimates!AJ:AJ,CAFB_HungerEstimates!AJ:AJ,,0)</f>
        <v>10.3</v>
      </c>
      <c r="D708">
        <f>_xlfn.XLOOKUP(Data[[#This Row],[F14_DISTRIB]],CAFB_HungerEstimates!AL:AL,CAFB_HungerEstimates!AL:AL,,0)</f>
        <v>19739.72</v>
      </c>
      <c r="E708">
        <f>_xlfn.XLOOKUP(Data[[#This Row],[F14_LB_UNME]],CAFB_HungerEstimates!AK:AK,CAFB_HungerEstimates!AK:AK,,0)</f>
        <v>21227.497536999999</v>
      </c>
      <c r="F708">
        <f t="shared" si="44"/>
        <v>40967.217537000004</v>
      </c>
      <c r="G708" s="6">
        <f t="shared" si="45"/>
        <v>0.48184185274901453</v>
      </c>
      <c r="H708">
        <f>_xlfn.XLOOKUP(Data[[#This Row],[F15_FI_RATE]],CAFB_HungerEstimates!Y:Y,CAFB_HungerEstimates!Y:Y,,0)</f>
        <v>7.6999999999999999E-2</v>
      </c>
      <c r="I708">
        <f>_xlfn.XLOOKUP(Data[[#This Row],[F15_FI_POP]],CAFB_HungerEstimates!Z:Z,CAFB_HungerEstimates!Z:Z,,0)</f>
        <v>149.99985000000001</v>
      </c>
      <c r="J708">
        <f>_xlfn.XLOOKUP(Data[[#This Row],[F15_LB_NEED]],CAFB_HungerEstimates!AA:AA,CAFB_HungerEstimates!AA:AA,,0)</f>
        <v>31499.968499999999</v>
      </c>
      <c r="K708">
        <f>_xlfn.XLOOKUP(Data[[#This Row],[F15_DISTRIB]],CAFB_HungerEstimates!AC:AC,CAFB_HungerEstimates!AC:AC,,0)</f>
        <v>9805.6161960000009</v>
      </c>
      <c r="L708">
        <f>_xlfn.XLOOKUP(Data[[#This Row],[F15_LB_UNME]],CAFB_HungerEstimates!AB:AB,CAFB_HungerEstimates!AB:AB,,0)</f>
        <v>21694.352304</v>
      </c>
      <c r="M708" s="6">
        <f t="shared" si="46"/>
        <v>0.31128971433733343</v>
      </c>
      <c r="N708" s="8">
        <f t="shared" si="47"/>
        <v>144.62915998915997</v>
      </c>
      <c r="O708" s="2" t="str">
        <f>IFERROR(_xlfn.XLOOKUP(Data[[#This Row],[STATEFP10]],StateMap[Code],StateMap[State],,0),"UNK")</f>
        <v>VA</v>
      </c>
      <c r="P708" t="str">
        <f>IF(CalcsTable[[#This Row],[State (Label)]]="MD","Maryland",IF(CalcsTable[[#This Row],[State (Label)]]="DC","District of Columbia","Virginia"))</f>
        <v>Virginia</v>
      </c>
    </row>
    <row r="709" spans="1:16" x14ac:dyDescent="0.25">
      <c r="A709">
        <f>_xlfn.XLOOKUP(Data[[#This Row],[GEOID10]],CAFB_HungerEstimates!D:D,CAFB_HungerEstimates!D:D,,0)</f>
        <v>24033802002</v>
      </c>
      <c r="B709">
        <f>_xlfn.XLOOKUP(Data[[#This Row],[STATEFP10]],CAFB_HungerEstimates!A:A,CAFB_HungerEstimates!A:A,,0)</f>
        <v>24</v>
      </c>
      <c r="C709">
        <f>_xlfn.XLOOKUP(Data[[#This Row],[F14_FI_RATE]],CAFB_HungerEstimates!AJ:AJ,CAFB_HungerEstimates!AJ:AJ,,0)</f>
        <v>20.9</v>
      </c>
      <c r="D709">
        <f>_xlfn.XLOOKUP(Data[[#This Row],[F14_DISTRIB]],CAFB_HungerEstimates!AL:AL,CAFB_HungerEstimates!AL:AL,,0)</f>
        <v>78909.73</v>
      </c>
      <c r="E709">
        <f>_xlfn.XLOOKUP(Data[[#This Row],[F14_LB_UNME]],CAFB_HungerEstimates!AK:AK,CAFB_HungerEstimates!AK:AK,,0)</f>
        <v>86862.800533000001</v>
      </c>
      <c r="F709">
        <f t="shared" si="44"/>
        <v>165772.53053300001</v>
      </c>
      <c r="G709" s="6">
        <f t="shared" si="45"/>
        <v>0.47601209769969455</v>
      </c>
      <c r="H709">
        <f>_xlfn.XLOOKUP(Data[[#This Row],[F15_FI_RATE]],CAFB_HungerEstimates!Y:Y,CAFB_HungerEstimates!Y:Y,,0)</f>
        <v>0.22600000000000001</v>
      </c>
      <c r="I709">
        <f>_xlfn.XLOOKUP(Data[[#This Row],[F15_FI_POP]],CAFB_HungerEstimates!Z:Z,CAFB_HungerEstimates!Z:Z,,0)</f>
        <v>808.94824200000005</v>
      </c>
      <c r="J709">
        <f>_xlfn.XLOOKUP(Data[[#This Row],[F15_LB_NEED]],CAFB_HungerEstimates!AA:AA,CAFB_HungerEstimates!AA:AA,,0)</f>
        <v>169879.13081999999</v>
      </c>
      <c r="K709">
        <f>_xlfn.XLOOKUP(Data[[#This Row],[F15_DISTRIB]],CAFB_HungerEstimates!AC:AC,CAFB_HungerEstimates!AC:AC,,0)</f>
        <v>88237.546996999998</v>
      </c>
      <c r="L709">
        <f>_xlfn.XLOOKUP(Data[[#This Row],[F15_LB_UNME]],CAFB_HungerEstimates!AB:AB,CAFB_HungerEstimates!AB:AB,,0)</f>
        <v>81641.583822999994</v>
      </c>
      <c r="M709" s="6">
        <f t="shared" si="46"/>
        <v>0.51941369473154686</v>
      </c>
      <c r="N709" s="8">
        <f t="shared" si="47"/>
        <v>100.92312410637514</v>
      </c>
      <c r="O709" s="2" t="str">
        <f>IFERROR(_xlfn.XLOOKUP(Data[[#This Row],[STATEFP10]],StateMap[Code],StateMap[State],,0),"UNK")</f>
        <v>MD</v>
      </c>
      <c r="P709" t="str">
        <f>IF(CalcsTable[[#This Row],[State (Label)]]="MD","Maryland",IF(CalcsTable[[#This Row],[State (Label)]]="DC","District of Columbia","Virginia"))</f>
        <v>Maryland</v>
      </c>
    </row>
    <row r="710" spans="1:16" x14ac:dyDescent="0.25">
      <c r="A710">
        <f>_xlfn.XLOOKUP(Data[[#This Row],[GEOID10]],CAFB_HungerEstimates!D:D,CAFB_HungerEstimates!D:D,,0)</f>
        <v>11001007404</v>
      </c>
      <c r="B710">
        <f>_xlfn.XLOOKUP(Data[[#This Row],[STATEFP10]],CAFB_HungerEstimates!A:A,CAFB_HungerEstimates!A:A,,0)</f>
        <v>11</v>
      </c>
      <c r="C710">
        <f>_xlfn.XLOOKUP(Data[[#This Row],[F14_FI_RATE]],CAFB_HungerEstimates!AJ:AJ,CAFB_HungerEstimates!AJ:AJ,,0)</f>
        <v>28</v>
      </c>
      <c r="D710">
        <f>_xlfn.XLOOKUP(Data[[#This Row],[F14_DISTRIB]],CAFB_HungerEstimates!AL:AL,CAFB_HungerEstimates!AL:AL,,0)</f>
        <v>120131.77</v>
      </c>
      <c r="E710">
        <f>_xlfn.XLOOKUP(Data[[#This Row],[F14_LB_UNME]],CAFB_HungerEstimates!AK:AK,CAFB_HungerEstimates!AK:AK,,0)</f>
        <v>84257.026446999997</v>
      </c>
      <c r="F710">
        <f t="shared" si="44"/>
        <v>204388.796447</v>
      </c>
      <c r="G710" s="6">
        <f t="shared" si="45"/>
        <v>0.58776103234773602</v>
      </c>
      <c r="H710">
        <f>_xlfn.XLOOKUP(Data[[#This Row],[F15_FI_RATE]],CAFB_HungerEstimates!Y:Y,CAFB_HungerEstimates!Y:Y,,0)</f>
        <v>0.30099999999999999</v>
      </c>
      <c r="I710">
        <f>_xlfn.XLOOKUP(Data[[#This Row],[F15_FI_POP]],CAFB_HungerEstimates!Z:Z,CAFB_HungerEstimates!Z:Z,,0)</f>
        <v>1030.925</v>
      </c>
      <c r="J710">
        <f>_xlfn.XLOOKUP(Data[[#This Row],[F15_LB_NEED]],CAFB_HungerEstimates!AA:AA,CAFB_HungerEstimates!AA:AA,,0)</f>
        <v>216494.25</v>
      </c>
      <c r="K710">
        <f>_xlfn.XLOOKUP(Data[[#This Row],[F15_DISTRIB]],CAFB_HungerEstimates!AC:AC,CAFB_HungerEstimates!AC:AC,,0)</f>
        <v>106328.747623</v>
      </c>
      <c r="L710">
        <f>_xlfn.XLOOKUP(Data[[#This Row],[F15_LB_UNME]],CAFB_HungerEstimates!AB:AB,CAFB_HungerEstimates!AB:AB,,0)</f>
        <v>110165.502377</v>
      </c>
      <c r="M710" s="6">
        <f t="shared" si="46"/>
        <v>0.4911388991763061</v>
      </c>
      <c r="N710" s="8">
        <f t="shared" si="47"/>
        <v>106.86083117297572</v>
      </c>
      <c r="O710" s="2" t="str">
        <f>IFERROR(_xlfn.XLOOKUP(Data[[#This Row],[STATEFP10]],StateMap[Code],StateMap[State],,0),"UNK")</f>
        <v>DC</v>
      </c>
      <c r="P710" t="str">
        <f>IF(CalcsTable[[#This Row],[State (Label)]]="MD","Maryland",IF(CalcsTable[[#This Row],[State (Label)]]="DC","District of Columbia","Virginia"))</f>
        <v>District of Columbia</v>
      </c>
    </row>
    <row r="711" spans="1:16" x14ac:dyDescent="0.25">
      <c r="A711">
        <f>_xlfn.XLOOKUP(Data[[#This Row],[GEOID10]],CAFB_HungerEstimates!D:D,CAFB_HungerEstimates!D:D,,0)</f>
        <v>51153901505</v>
      </c>
      <c r="B711">
        <f>_xlfn.XLOOKUP(Data[[#This Row],[STATEFP10]],CAFB_HungerEstimates!A:A,CAFB_HungerEstimates!A:A,,0)</f>
        <v>51</v>
      </c>
      <c r="C711">
        <f>_xlfn.XLOOKUP(Data[[#This Row],[F14_FI_RATE]],CAFB_HungerEstimates!AJ:AJ,CAFB_HungerEstimates!AJ:AJ,,0)</f>
        <v>4.2</v>
      </c>
      <c r="D711">
        <f>_xlfn.XLOOKUP(Data[[#This Row],[F14_DISTRIB]],CAFB_HungerEstimates!AL:AL,CAFB_HungerEstimates!AL:AL,,0)</f>
        <v>3178.98</v>
      </c>
      <c r="E711">
        <f>_xlfn.XLOOKUP(Data[[#This Row],[F14_LB_UNME]],CAFB_HungerEstimates!AK:AK,CAFB_HungerEstimates!AK:AK,,0)</f>
        <v>59663.516673999999</v>
      </c>
      <c r="F711">
        <f t="shared" si="44"/>
        <v>62842.496674000002</v>
      </c>
      <c r="G711" s="6">
        <f t="shared" si="45"/>
        <v>5.0586468842751246E-2</v>
      </c>
      <c r="H711">
        <f>_xlfn.XLOOKUP(Data[[#This Row],[F15_FI_RATE]],CAFB_HungerEstimates!Y:Y,CAFB_HungerEstimates!Y:Y,,0)</f>
        <v>3.9E-2</v>
      </c>
      <c r="I711">
        <f>_xlfn.XLOOKUP(Data[[#This Row],[F15_FI_POP]],CAFB_HungerEstimates!Z:Z,CAFB_HungerEstimates!Z:Z,,0)</f>
        <v>285.40199999999999</v>
      </c>
      <c r="J711">
        <f>_xlfn.XLOOKUP(Data[[#This Row],[F15_LB_NEED]],CAFB_HungerEstimates!AA:AA,CAFB_HungerEstimates!AA:AA,,0)</f>
        <v>59934.42</v>
      </c>
      <c r="K711">
        <f>_xlfn.XLOOKUP(Data[[#This Row],[F15_DISTRIB]],CAFB_HungerEstimates!AC:AC,CAFB_HungerEstimates!AC:AC,,0)</f>
        <v>6645.2169830000003</v>
      </c>
      <c r="L711">
        <f>_xlfn.XLOOKUP(Data[[#This Row],[F15_LB_UNME]],CAFB_HungerEstimates!AB:AB,CAFB_HungerEstimates!AB:AB,,0)</f>
        <v>53289.203017</v>
      </c>
      <c r="M711" s="6">
        <f t="shared" si="46"/>
        <v>0.11087480254251231</v>
      </c>
      <c r="N711" s="8">
        <f t="shared" si="47"/>
        <v>186.71629146607242</v>
      </c>
      <c r="O711" s="2" t="str">
        <f>IFERROR(_xlfn.XLOOKUP(Data[[#This Row],[STATEFP10]],StateMap[Code],StateMap[State],,0),"UNK")</f>
        <v>VA</v>
      </c>
      <c r="P711" t="str">
        <f>IF(CalcsTable[[#This Row],[State (Label)]]="MD","Maryland",IF(CalcsTable[[#This Row],[State (Label)]]="DC","District of Columbia","Virginia"))</f>
        <v>Virginia</v>
      </c>
    </row>
    <row r="712" spans="1:16" x14ac:dyDescent="0.25">
      <c r="A712">
        <f>_xlfn.XLOOKUP(Data[[#This Row],[GEOID10]],CAFB_HungerEstimates!D:D,CAFB_HungerEstimates!D:D,,0)</f>
        <v>51059450701</v>
      </c>
      <c r="B712">
        <f>_xlfn.XLOOKUP(Data[[#This Row],[STATEFP10]],CAFB_HungerEstimates!A:A,CAFB_HungerEstimates!A:A,,0)</f>
        <v>51</v>
      </c>
      <c r="C712">
        <f>_xlfn.XLOOKUP(Data[[#This Row],[F14_FI_RATE]],CAFB_HungerEstimates!AJ:AJ,CAFB_HungerEstimates!AJ:AJ,,0)</f>
        <v>4.9000000000000004</v>
      </c>
      <c r="D712">
        <f>_xlfn.XLOOKUP(Data[[#This Row],[F14_DISTRIB]],CAFB_HungerEstimates!AL:AL,CAFB_HungerEstimates!AL:AL,,0)</f>
        <v>6352.79</v>
      </c>
      <c r="E712">
        <f>_xlfn.XLOOKUP(Data[[#This Row],[F14_LB_UNME]],CAFB_HungerEstimates!AK:AK,CAFB_HungerEstimates!AK:AK,,0)</f>
        <v>21039.186382</v>
      </c>
      <c r="F712">
        <f t="shared" si="44"/>
        <v>27391.976382000001</v>
      </c>
      <c r="G712" s="6">
        <f t="shared" si="45"/>
        <v>0.23192156386987059</v>
      </c>
      <c r="H712">
        <f>_xlfn.XLOOKUP(Data[[#This Row],[F15_FI_RATE]],CAFB_HungerEstimates!Y:Y,CAFB_HungerEstimates!Y:Y,,0)</f>
        <v>0.05</v>
      </c>
      <c r="I712">
        <f>_xlfn.XLOOKUP(Data[[#This Row],[F15_FI_POP]],CAFB_HungerEstimates!Z:Z,CAFB_HungerEstimates!Z:Z,,0)</f>
        <v>145.1</v>
      </c>
      <c r="J712">
        <f>_xlfn.XLOOKUP(Data[[#This Row],[F15_LB_NEED]],CAFB_HungerEstimates!AA:AA,CAFB_HungerEstimates!AA:AA,,0)</f>
        <v>30471</v>
      </c>
      <c r="K712">
        <f>_xlfn.XLOOKUP(Data[[#This Row],[F15_DISTRIB]],CAFB_HungerEstimates!AC:AC,CAFB_HungerEstimates!AC:AC,,0)</f>
        <v>20459.076870000001</v>
      </c>
      <c r="L712">
        <f>_xlfn.XLOOKUP(Data[[#This Row],[F15_LB_UNME]],CAFB_HungerEstimates!AB:AB,CAFB_HungerEstimates!AB:AB,,0)</f>
        <v>10011.923129999999</v>
      </c>
      <c r="M712" s="6">
        <f t="shared" si="46"/>
        <v>0.67142781234616522</v>
      </c>
      <c r="N712" s="8">
        <f t="shared" si="47"/>
        <v>69.000159407305304</v>
      </c>
      <c r="O712" s="2" t="str">
        <f>IFERROR(_xlfn.XLOOKUP(Data[[#This Row],[STATEFP10]],StateMap[Code],StateMap[State],,0),"UNK")</f>
        <v>VA</v>
      </c>
      <c r="P712" t="str">
        <f>IF(CalcsTable[[#This Row],[State (Label)]]="MD","Maryland",IF(CalcsTable[[#This Row],[State (Label)]]="DC","District of Columbia","Virginia"))</f>
        <v>Virginia</v>
      </c>
    </row>
    <row r="713" spans="1:16" x14ac:dyDescent="0.25">
      <c r="A713">
        <f>_xlfn.XLOOKUP(Data[[#This Row],[GEOID10]],CAFB_HungerEstimates!D:D,CAFB_HungerEstimates!D:D,,0)</f>
        <v>51059450800</v>
      </c>
      <c r="B713">
        <f>_xlfn.XLOOKUP(Data[[#This Row],[STATEFP10]],CAFB_HungerEstimates!A:A,CAFB_HungerEstimates!A:A,,0)</f>
        <v>51</v>
      </c>
      <c r="C713">
        <f>_xlfn.XLOOKUP(Data[[#This Row],[F14_FI_RATE]],CAFB_HungerEstimates!AJ:AJ,CAFB_HungerEstimates!AJ:AJ,,0)</f>
        <v>5.3</v>
      </c>
      <c r="D713">
        <f>_xlfn.XLOOKUP(Data[[#This Row],[F14_DISTRIB]],CAFB_HungerEstimates!AL:AL,CAFB_HungerEstimates!AL:AL,,0)</f>
        <v>8972.6200000000008</v>
      </c>
      <c r="E713">
        <f>_xlfn.XLOOKUP(Data[[#This Row],[F14_LB_UNME]],CAFB_HungerEstimates!AK:AK,CAFB_HungerEstimates!AK:AK,,0)</f>
        <v>30249.497245999999</v>
      </c>
      <c r="F713">
        <f t="shared" si="44"/>
        <v>39222.117246000002</v>
      </c>
      <c r="G713" s="6">
        <f t="shared" si="45"/>
        <v>0.22876429499519324</v>
      </c>
      <c r="H713">
        <f>_xlfn.XLOOKUP(Data[[#This Row],[F15_FI_RATE]],CAFB_HungerEstimates!Y:Y,CAFB_HungerEstimates!Y:Y,,0)</f>
        <v>4.5999999999999999E-2</v>
      </c>
      <c r="I713">
        <f>_xlfn.XLOOKUP(Data[[#This Row],[F15_FI_POP]],CAFB_HungerEstimates!Z:Z,CAFB_HungerEstimates!Z:Z,,0)</f>
        <v>166.38200000000001</v>
      </c>
      <c r="J713">
        <f>_xlfn.XLOOKUP(Data[[#This Row],[F15_LB_NEED]],CAFB_HungerEstimates!AA:AA,CAFB_HungerEstimates!AA:AA,,0)</f>
        <v>34940.22</v>
      </c>
      <c r="K713">
        <f>_xlfn.XLOOKUP(Data[[#This Row],[F15_DISTRIB]],CAFB_HungerEstimates!AC:AC,CAFB_HungerEstimates!AC:AC,,0)</f>
        <v>22738.505149000001</v>
      </c>
      <c r="L713">
        <f>_xlfn.XLOOKUP(Data[[#This Row],[F15_LB_UNME]],CAFB_HungerEstimates!AB:AB,CAFB_HungerEstimates!AB:AB,,0)</f>
        <v>12201.714851000001</v>
      </c>
      <c r="M713" s="6">
        <f t="shared" si="46"/>
        <v>0.65078311324313354</v>
      </c>
      <c r="N713" s="8">
        <f t="shared" si="47"/>
        <v>73.335546218941957</v>
      </c>
      <c r="O713" s="2" t="str">
        <f>IFERROR(_xlfn.XLOOKUP(Data[[#This Row],[STATEFP10]],StateMap[Code],StateMap[State],,0),"UNK")</f>
        <v>VA</v>
      </c>
      <c r="P713" t="str">
        <f>IF(CalcsTable[[#This Row],[State (Label)]]="MD","Maryland",IF(CalcsTable[[#This Row],[State (Label)]]="DC","District of Columbia","Virginia"))</f>
        <v>Virginia</v>
      </c>
    </row>
    <row r="714" spans="1:16" x14ac:dyDescent="0.25">
      <c r="A714">
        <f>_xlfn.XLOOKUP(Data[[#This Row],[GEOID10]],CAFB_HungerEstimates!D:D,CAFB_HungerEstimates!D:D,,0)</f>
        <v>51013103800</v>
      </c>
      <c r="B714">
        <f>_xlfn.XLOOKUP(Data[[#This Row],[STATEFP10]],CAFB_HungerEstimates!A:A,CAFB_HungerEstimates!A:A,,0)</f>
        <v>51</v>
      </c>
      <c r="C714">
        <f>_xlfn.XLOOKUP(Data[[#This Row],[F14_FI_RATE]],CAFB_HungerEstimates!AJ:AJ,CAFB_HungerEstimates!AJ:AJ,,0)</f>
        <v>13.4</v>
      </c>
      <c r="D714">
        <f>_xlfn.XLOOKUP(Data[[#This Row],[F14_DISTRIB]],CAFB_HungerEstimates!AL:AL,CAFB_HungerEstimates!AL:AL,,0)</f>
        <v>65671.5</v>
      </c>
      <c r="E714">
        <f>_xlfn.XLOOKUP(Data[[#This Row],[F14_LB_UNME]],CAFB_HungerEstimates!AK:AK,CAFB_HungerEstimates!AK:AK,,0)</f>
        <v>61802.699460999997</v>
      </c>
      <c r="F714">
        <f t="shared" si="44"/>
        <v>127474.199461</v>
      </c>
      <c r="G714" s="6">
        <f t="shared" si="45"/>
        <v>0.51517483755677018</v>
      </c>
      <c r="H714">
        <f>_xlfn.XLOOKUP(Data[[#This Row],[F15_FI_RATE]],CAFB_HungerEstimates!Y:Y,CAFB_HungerEstimates!Y:Y,,0)</f>
        <v>0.13400000000000001</v>
      </c>
      <c r="I714">
        <f>_xlfn.XLOOKUP(Data[[#This Row],[F15_FI_POP]],CAFB_HungerEstimates!Z:Z,CAFB_HungerEstimates!Z:Z,,0)</f>
        <v>609.70000000000005</v>
      </c>
      <c r="J714">
        <f>_xlfn.XLOOKUP(Data[[#This Row],[F15_LB_NEED]],CAFB_HungerEstimates!AA:AA,CAFB_HungerEstimates!AA:AA,,0)</f>
        <v>128037</v>
      </c>
      <c r="K714">
        <f>_xlfn.XLOOKUP(Data[[#This Row],[F15_DISTRIB]],CAFB_HungerEstimates!AC:AC,CAFB_HungerEstimates!AC:AC,,0)</f>
        <v>49878.984853000002</v>
      </c>
      <c r="L714">
        <f>_xlfn.XLOOKUP(Data[[#This Row],[F15_LB_UNME]],CAFB_HungerEstimates!AB:AB,CAFB_HungerEstimates!AB:AB,,0)</f>
        <v>78158.015146999998</v>
      </c>
      <c r="M714" s="6">
        <f t="shared" si="46"/>
        <v>0.3895669599646977</v>
      </c>
      <c r="N714" s="8">
        <f t="shared" si="47"/>
        <v>128.19093840741348</v>
      </c>
      <c r="O714" s="2" t="str">
        <f>IFERROR(_xlfn.XLOOKUP(Data[[#This Row],[STATEFP10]],StateMap[Code],StateMap[State],,0),"UNK")</f>
        <v>VA</v>
      </c>
      <c r="P714" t="str">
        <f>IF(CalcsTable[[#This Row],[State (Label)]]="MD","Maryland",IF(CalcsTable[[#This Row],[State (Label)]]="DC","District of Columbia","Virginia"))</f>
        <v>Virginia</v>
      </c>
    </row>
    <row r="715" spans="1:16" x14ac:dyDescent="0.25">
      <c r="A715">
        <f>_xlfn.XLOOKUP(Data[[#This Row],[GEOID10]],CAFB_HungerEstimates!D:D,CAFB_HungerEstimates!D:D,,0)</f>
        <v>51059491501</v>
      </c>
      <c r="B715">
        <f>_xlfn.XLOOKUP(Data[[#This Row],[STATEFP10]],CAFB_HungerEstimates!A:A,CAFB_HungerEstimates!A:A,,0)</f>
        <v>51</v>
      </c>
      <c r="C715">
        <f>_xlfn.XLOOKUP(Data[[#This Row],[F14_FI_RATE]],CAFB_HungerEstimates!AJ:AJ,CAFB_HungerEstimates!AJ:AJ,,0)</f>
        <v>5.8</v>
      </c>
      <c r="D715">
        <f>_xlfn.XLOOKUP(Data[[#This Row],[F14_DISTRIB]],CAFB_HungerEstimates!AL:AL,CAFB_HungerEstimates!AL:AL,,0)</f>
        <v>13924.7</v>
      </c>
      <c r="E715">
        <f>_xlfn.XLOOKUP(Data[[#This Row],[F14_LB_UNME]],CAFB_HungerEstimates!AK:AK,CAFB_HungerEstimates!AK:AK,,0)</f>
        <v>63820.244870000002</v>
      </c>
      <c r="F715">
        <f t="shared" si="44"/>
        <v>77744.944870000007</v>
      </c>
      <c r="G715" s="6">
        <f t="shared" si="45"/>
        <v>0.17910746509993633</v>
      </c>
      <c r="H715">
        <f>_xlfn.XLOOKUP(Data[[#This Row],[F15_FI_RATE]],CAFB_HungerEstimates!Y:Y,CAFB_HungerEstimates!Y:Y,,0)</f>
        <v>5.1999999999999998E-2</v>
      </c>
      <c r="I715">
        <f>_xlfn.XLOOKUP(Data[[#This Row],[F15_FI_POP]],CAFB_HungerEstimates!Z:Z,CAFB_HungerEstimates!Z:Z,,0)</f>
        <v>366.81044400000002</v>
      </c>
      <c r="J715">
        <f>_xlfn.XLOOKUP(Data[[#This Row],[F15_LB_NEED]],CAFB_HungerEstimates!AA:AA,CAFB_HungerEstimates!AA:AA,,0)</f>
        <v>77030.193239999993</v>
      </c>
      <c r="K715">
        <f>_xlfn.XLOOKUP(Data[[#This Row],[F15_DISTRIB]],CAFB_HungerEstimates!AC:AC,CAFB_HungerEstimates!AC:AC,,0)</f>
        <v>9192.4113519999992</v>
      </c>
      <c r="L715">
        <f>_xlfn.XLOOKUP(Data[[#This Row],[F15_LB_UNME]],CAFB_HungerEstimates!AB:AB,CAFB_HungerEstimates!AB:AB,,0)</f>
        <v>67837.781887999998</v>
      </c>
      <c r="M715" s="6">
        <f t="shared" si="46"/>
        <v>0.11933517190278309</v>
      </c>
      <c r="N715" s="8">
        <f t="shared" si="47"/>
        <v>184.93961390041554</v>
      </c>
      <c r="O715" s="2" t="str">
        <f>IFERROR(_xlfn.XLOOKUP(Data[[#This Row],[STATEFP10]],StateMap[Code],StateMap[State],,0),"UNK")</f>
        <v>VA</v>
      </c>
      <c r="P715" t="str">
        <f>IF(CalcsTable[[#This Row],[State (Label)]]="MD","Maryland",IF(CalcsTable[[#This Row],[State (Label)]]="DC","District of Columbia","Virginia"))</f>
        <v>Virginia</v>
      </c>
    </row>
    <row r="716" spans="1:16" x14ac:dyDescent="0.25">
      <c r="A716">
        <f>_xlfn.XLOOKUP(Data[[#This Row],[GEOID10]],CAFB_HungerEstimates!D:D,CAFB_HungerEstimates!D:D,,0)</f>
        <v>24033801908</v>
      </c>
      <c r="B716">
        <f>_xlfn.XLOOKUP(Data[[#This Row],[STATEFP10]],CAFB_HungerEstimates!A:A,CAFB_HungerEstimates!A:A,,0)</f>
        <v>24</v>
      </c>
      <c r="C716">
        <f>_xlfn.XLOOKUP(Data[[#This Row],[F14_FI_RATE]],CAFB_HungerEstimates!AJ:AJ,CAFB_HungerEstimates!AJ:AJ,,0)</f>
        <v>23.8</v>
      </c>
      <c r="D716">
        <f>_xlfn.XLOOKUP(Data[[#This Row],[F14_DISTRIB]],CAFB_HungerEstimates!AL:AL,CAFB_HungerEstimates!AL:AL,,0)</f>
        <v>106390.86</v>
      </c>
      <c r="E716">
        <f>_xlfn.XLOOKUP(Data[[#This Row],[F14_LB_UNME]],CAFB_HungerEstimates!AK:AK,CAFB_HungerEstimates!AK:AK,,0)</f>
        <v>72487.558076000001</v>
      </c>
      <c r="F716">
        <f t="shared" si="44"/>
        <v>178878.418076</v>
      </c>
      <c r="G716" s="6">
        <f t="shared" si="45"/>
        <v>0.59476632868475932</v>
      </c>
      <c r="H716">
        <f>_xlfn.XLOOKUP(Data[[#This Row],[F15_FI_RATE]],CAFB_HungerEstimates!Y:Y,CAFB_HungerEstimates!Y:Y,,0)</f>
        <v>0.27500000000000002</v>
      </c>
      <c r="I716">
        <f>_xlfn.XLOOKUP(Data[[#This Row],[F15_FI_POP]],CAFB_HungerEstimates!Z:Z,CAFB_HungerEstimates!Z:Z,,0)</f>
        <v>1006.775</v>
      </c>
      <c r="J716">
        <f>_xlfn.XLOOKUP(Data[[#This Row],[F15_LB_NEED]],CAFB_HungerEstimates!AA:AA,CAFB_HungerEstimates!AA:AA,,0)</f>
        <v>211422.75</v>
      </c>
      <c r="K716">
        <f>_xlfn.XLOOKUP(Data[[#This Row],[F15_DISTRIB]],CAFB_HungerEstimates!AC:AC,CAFB_HungerEstimates!AC:AC,,0)</f>
        <v>98416.820905</v>
      </c>
      <c r="L716">
        <f>_xlfn.XLOOKUP(Data[[#This Row],[F15_LB_UNME]],CAFB_HungerEstimates!AB:AB,CAFB_HungerEstimates!AB:AB,,0)</f>
        <v>113005.929095</v>
      </c>
      <c r="M716" s="6">
        <f t="shared" si="46"/>
        <v>0.46549778065510927</v>
      </c>
      <c r="N716" s="8">
        <f t="shared" si="47"/>
        <v>112.24546606242706</v>
      </c>
      <c r="O716" s="2" t="str">
        <f>IFERROR(_xlfn.XLOOKUP(Data[[#This Row],[STATEFP10]],StateMap[Code],StateMap[State],,0),"UNK")</f>
        <v>MD</v>
      </c>
      <c r="P716" t="str">
        <f>IF(CalcsTable[[#This Row],[State (Label)]]="MD","Maryland",IF(CalcsTable[[#This Row],[State (Label)]]="DC","District of Columbia","Virginia"))</f>
        <v>Maryland</v>
      </c>
    </row>
    <row r="717" spans="1:16" x14ac:dyDescent="0.25">
      <c r="A717">
        <f>_xlfn.XLOOKUP(Data[[#This Row],[GEOID10]],CAFB_HungerEstimates!D:D,CAFB_HungerEstimates!D:D,,0)</f>
        <v>24033801805</v>
      </c>
      <c r="B717">
        <f>_xlfn.XLOOKUP(Data[[#This Row],[STATEFP10]],CAFB_HungerEstimates!A:A,CAFB_HungerEstimates!A:A,,0)</f>
        <v>24</v>
      </c>
      <c r="C717">
        <f>_xlfn.XLOOKUP(Data[[#This Row],[F14_FI_RATE]],CAFB_HungerEstimates!AJ:AJ,CAFB_HungerEstimates!AJ:AJ,,0)</f>
        <v>25.5</v>
      </c>
      <c r="D717">
        <f>_xlfn.XLOOKUP(Data[[#This Row],[F14_DISTRIB]],CAFB_HungerEstimates!AL:AL,CAFB_HungerEstimates!AL:AL,,0)</f>
        <v>74363.570000000007</v>
      </c>
      <c r="E717">
        <f>_xlfn.XLOOKUP(Data[[#This Row],[F14_LB_UNME]],CAFB_HungerEstimates!AK:AK,CAFB_HungerEstimates!AK:AK,,0)</f>
        <v>57315.879064000001</v>
      </c>
      <c r="F717">
        <f t="shared" si="44"/>
        <v>131679.44906400001</v>
      </c>
      <c r="G717" s="6">
        <f t="shared" si="45"/>
        <v>0.56473178258710033</v>
      </c>
      <c r="H717">
        <f>_xlfn.XLOOKUP(Data[[#This Row],[F15_FI_RATE]],CAFB_HungerEstimates!Y:Y,CAFB_HungerEstimates!Y:Y,,0)</f>
        <v>0.29199999999999998</v>
      </c>
      <c r="I717">
        <f>_xlfn.XLOOKUP(Data[[#This Row],[F15_FI_POP]],CAFB_HungerEstimates!Z:Z,CAFB_HungerEstimates!Z:Z,,0)</f>
        <v>663.21054800000002</v>
      </c>
      <c r="J717">
        <f>_xlfn.XLOOKUP(Data[[#This Row],[F15_LB_NEED]],CAFB_HungerEstimates!AA:AA,CAFB_HungerEstimates!AA:AA,,0)</f>
        <v>139274.21507999999</v>
      </c>
      <c r="K717">
        <f>_xlfn.XLOOKUP(Data[[#This Row],[F15_DISTRIB]],CAFB_HungerEstimates!AC:AC,CAFB_HungerEstimates!AC:AC,,0)</f>
        <v>67732.950205000001</v>
      </c>
      <c r="L717">
        <f>_xlfn.XLOOKUP(Data[[#This Row],[F15_LB_UNME]],CAFB_HungerEstimates!AB:AB,CAFB_HungerEstimates!AB:AB,,0)</f>
        <v>71541.264874999993</v>
      </c>
      <c r="M717" s="6">
        <f t="shared" si="46"/>
        <v>0.4863279980870383</v>
      </c>
      <c r="N717" s="8">
        <f t="shared" si="47"/>
        <v>107.87112040172194</v>
      </c>
      <c r="O717" s="2" t="str">
        <f>IFERROR(_xlfn.XLOOKUP(Data[[#This Row],[STATEFP10]],StateMap[Code],StateMap[State],,0),"UNK")</f>
        <v>MD</v>
      </c>
      <c r="P717" t="str">
        <f>IF(CalcsTable[[#This Row],[State (Label)]]="MD","Maryland",IF(CalcsTable[[#This Row],[State (Label)]]="DC","District of Columbia","Virginia"))</f>
        <v>Maryland</v>
      </c>
    </row>
    <row r="718" spans="1:16" x14ac:dyDescent="0.25">
      <c r="A718">
        <f>_xlfn.XLOOKUP(Data[[#This Row],[GEOID10]],CAFB_HungerEstimates!D:D,CAFB_HungerEstimates!D:D,,0)</f>
        <v>51059440600</v>
      </c>
      <c r="B718">
        <f>_xlfn.XLOOKUP(Data[[#This Row],[STATEFP10]],CAFB_HungerEstimates!A:A,CAFB_HungerEstimates!A:A,,0)</f>
        <v>51</v>
      </c>
      <c r="C718">
        <f>_xlfn.XLOOKUP(Data[[#This Row],[F14_FI_RATE]],CAFB_HungerEstimates!AJ:AJ,CAFB_HungerEstimates!AJ:AJ,,0)</f>
        <v>5.4</v>
      </c>
      <c r="D718">
        <f>_xlfn.XLOOKUP(Data[[#This Row],[F14_DISTRIB]],CAFB_HungerEstimates!AL:AL,CAFB_HungerEstimates!AL:AL,,0)</f>
        <v>6418.78</v>
      </c>
      <c r="E718">
        <f>_xlfn.XLOOKUP(Data[[#This Row],[F14_LB_UNME]],CAFB_HungerEstimates!AK:AK,CAFB_HungerEstimates!AK:AK,,0)</f>
        <v>30969.197488999998</v>
      </c>
      <c r="F718">
        <f t="shared" si="44"/>
        <v>37387.977488999997</v>
      </c>
      <c r="G718" s="6">
        <f t="shared" si="45"/>
        <v>0.17168032161912164</v>
      </c>
      <c r="H718">
        <f>_xlfn.XLOOKUP(Data[[#This Row],[F15_FI_RATE]],CAFB_HungerEstimates!Y:Y,CAFB_HungerEstimates!Y:Y,,0)</f>
        <v>3.5999999999999997E-2</v>
      </c>
      <c r="I718">
        <f>_xlfn.XLOOKUP(Data[[#This Row],[F15_FI_POP]],CAFB_HungerEstimates!Z:Z,CAFB_HungerEstimates!Z:Z,,0)</f>
        <v>116.604</v>
      </c>
      <c r="J718">
        <f>_xlfn.XLOOKUP(Data[[#This Row],[F15_LB_NEED]],CAFB_HungerEstimates!AA:AA,CAFB_HungerEstimates!AA:AA,,0)</f>
        <v>24486.84</v>
      </c>
      <c r="K718">
        <f>_xlfn.XLOOKUP(Data[[#This Row],[F15_DISTRIB]],CAFB_HungerEstimates!AC:AC,CAFB_HungerEstimates!AC:AC,,0)</f>
        <v>1112.297262</v>
      </c>
      <c r="L718">
        <f>_xlfn.XLOOKUP(Data[[#This Row],[F15_LB_UNME]],CAFB_HungerEstimates!AB:AB,CAFB_HungerEstimates!AB:AB,,0)</f>
        <v>23374.542738</v>
      </c>
      <c r="M718" s="6">
        <f t="shared" si="46"/>
        <v>4.5424287576510486E-2</v>
      </c>
      <c r="N718" s="8">
        <f t="shared" si="47"/>
        <v>200.46089960893281</v>
      </c>
      <c r="O718" s="2" t="str">
        <f>IFERROR(_xlfn.XLOOKUP(Data[[#This Row],[STATEFP10]],StateMap[Code],StateMap[State],,0),"UNK")</f>
        <v>VA</v>
      </c>
      <c r="P718" t="str">
        <f>IF(CalcsTable[[#This Row],[State (Label)]]="MD","Maryland",IF(CalcsTable[[#This Row],[State (Label)]]="DC","District of Columbia","Virginia"))</f>
        <v>Virginia</v>
      </c>
    </row>
    <row r="719" spans="1:16" x14ac:dyDescent="0.25">
      <c r="A719">
        <f>_xlfn.XLOOKUP(Data[[#This Row],[GEOID10]],CAFB_HungerEstimates!D:D,CAFB_HungerEstimates!D:D,,0)</f>
        <v>51013102802</v>
      </c>
      <c r="B719">
        <f>_xlfn.XLOOKUP(Data[[#This Row],[STATEFP10]],CAFB_HungerEstimates!A:A,CAFB_HungerEstimates!A:A,,0)</f>
        <v>51</v>
      </c>
      <c r="C719">
        <f>_xlfn.XLOOKUP(Data[[#This Row],[F14_FI_RATE]],CAFB_HungerEstimates!AJ:AJ,CAFB_HungerEstimates!AJ:AJ,,0)</f>
        <v>3.3</v>
      </c>
      <c r="D719">
        <f>_xlfn.XLOOKUP(Data[[#This Row],[F14_DISTRIB]],CAFB_HungerEstimates!AL:AL,CAFB_HungerEstimates!AL:AL,,0)</f>
        <v>3398.37</v>
      </c>
      <c r="E719">
        <f>_xlfn.XLOOKUP(Data[[#This Row],[F14_LB_UNME]],CAFB_HungerEstimates!AK:AK,CAFB_HungerEstimates!AK:AK,,0)</f>
        <v>4203.8380719999996</v>
      </c>
      <c r="F719">
        <f t="shared" si="44"/>
        <v>7602.2080719999994</v>
      </c>
      <c r="G719" s="6">
        <f t="shared" si="45"/>
        <v>0.44702407087707507</v>
      </c>
      <c r="H719">
        <f>_xlfn.XLOOKUP(Data[[#This Row],[F15_FI_RATE]],CAFB_HungerEstimates!Y:Y,CAFB_HungerEstimates!Y:Y,,0)</f>
        <v>2.5999999999999999E-2</v>
      </c>
      <c r="I719">
        <f>_xlfn.XLOOKUP(Data[[#This Row],[F15_FI_POP]],CAFB_HungerEstimates!Z:Z,CAFB_HungerEstimates!Z:Z,,0)</f>
        <v>29.198</v>
      </c>
      <c r="J719">
        <f>_xlfn.XLOOKUP(Data[[#This Row],[F15_LB_NEED]],CAFB_HungerEstimates!AA:AA,CAFB_HungerEstimates!AA:AA,,0)</f>
        <v>6131.58</v>
      </c>
      <c r="K719">
        <f>_xlfn.XLOOKUP(Data[[#This Row],[F15_DISTRIB]],CAFB_HungerEstimates!AC:AC,CAFB_HungerEstimates!AC:AC,,0)</f>
        <v>1913.7233670000001</v>
      </c>
      <c r="L719">
        <f>_xlfn.XLOOKUP(Data[[#This Row],[F15_LB_UNME]],CAFB_HungerEstimates!AB:AB,CAFB_HungerEstimates!AB:AB,,0)</f>
        <v>4217.8566330000003</v>
      </c>
      <c r="M719" s="6">
        <f t="shared" si="46"/>
        <v>0.31210933674517827</v>
      </c>
      <c r="N719" s="8">
        <f t="shared" si="47"/>
        <v>144.45703928351259</v>
      </c>
      <c r="O719" s="2" t="str">
        <f>IFERROR(_xlfn.XLOOKUP(Data[[#This Row],[STATEFP10]],StateMap[Code],StateMap[State],,0),"UNK")</f>
        <v>VA</v>
      </c>
      <c r="P719" t="str">
        <f>IF(CalcsTable[[#This Row],[State (Label)]]="MD","Maryland",IF(CalcsTable[[#This Row],[State (Label)]]="DC","District of Columbia","Virginia"))</f>
        <v>Virginia</v>
      </c>
    </row>
    <row r="720" spans="1:16" x14ac:dyDescent="0.25">
      <c r="A720">
        <f>_xlfn.XLOOKUP(Data[[#This Row],[GEOID10]],CAFB_HungerEstimates!D:D,CAFB_HungerEstimates!D:D,,0)</f>
        <v>51059490502</v>
      </c>
      <c r="B720">
        <f>_xlfn.XLOOKUP(Data[[#This Row],[STATEFP10]],CAFB_HungerEstimates!A:A,CAFB_HungerEstimates!A:A,,0)</f>
        <v>51</v>
      </c>
      <c r="C720">
        <f>_xlfn.XLOOKUP(Data[[#This Row],[F14_FI_RATE]],CAFB_HungerEstimates!AJ:AJ,CAFB_HungerEstimates!AJ:AJ,,0)</f>
        <v>3.9</v>
      </c>
      <c r="D720">
        <f>_xlfn.XLOOKUP(Data[[#This Row],[F14_DISTRIB]],CAFB_HungerEstimates!AL:AL,CAFB_HungerEstimates!AL:AL,,0)</f>
        <v>4272.8999999999996</v>
      </c>
      <c r="E720">
        <f>_xlfn.XLOOKUP(Data[[#This Row],[F14_LB_UNME]],CAFB_HungerEstimates!AK:AK,CAFB_HungerEstimates!AK:AK,,0)</f>
        <v>47504.282637999997</v>
      </c>
      <c r="F720">
        <f t="shared" si="44"/>
        <v>51777.182637999998</v>
      </c>
      <c r="G720" s="6">
        <f t="shared" si="45"/>
        <v>8.2524768291738965E-2</v>
      </c>
      <c r="H720">
        <f>_xlfn.XLOOKUP(Data[[#This Row],[F15_FI_RATE]],CAFB_HungerEstimates!Y:Y,CAFB_HungerEstimates!Y:Y,,0)</f>
        <v>4.8000000000000001E-2</v>
      </c>
      <c r="I720">
        <f>_xlfn.XLOOKUP(Data[[#This Row],[F15_FI_POP]],CAFB_HungerEstimates!Z:Z,CAFB_HungerEstimates!Z:Z,,0)</f>
        <v>306.12556799999999</v>
      </c>
      <c r="J720">
        <f>_xlfn.XLOOKUP(Data[[#This Row],[F15_LB_NEED]],CAFB_HungerEstimates!AA:AA,CAFB_HungerEstimates!AA:AA,,0)</f>
        <v>64286.369279999999</v>
      </c>
      <c r="K720">
        <f>_xlfn.XLOOKUP(Data[[#This Row],[F15_DISTRIB]],CAFB_HungerEstimates!AC:AC,CAFB_HungerEstimates!AC:AC,,0)</f>
        <v>4599.9850049999995</v>
      </c>
      <c r="L720">
        <f>_xlfn.XLOOKUP(Data[[#This Row],[F15_LB_UNME]],CAFB_HungerEstimates!AB:AB,CAFB_HungerEstimates!AB:AB,,0)</f>
        <v>59686.384274999997</v>
      </c>
      <c r="M720" s="6">
        <f t="shared" si="46"/>
        <v>7.1554593244560344E-2</v>
      </c>
      <c r="N720" s="8">
        <f t="shared" si="47"/>
        <v>194.97353541864231</v>
      </c>
      <c r="O720" s="2" t="str">
        <f>IFERROR(_xlfn.XLOOKUP(Data[[#This Row],[STATEFP10]],StateMap[Code],StateMap[State],,0),"UNK")</f>
        <v>VA</v>
      </c>
      <c r="P720" t="str">
        <f>IF(CalcsTable[[#This Row],[State (Label)]]="MD","Maryland",IF(CalcsTable[[#This Row],[State (Label)]]="DC","District of Columbia","Virginia"))</f>
        <v>Virginia</v>
      </c>
    </row>
    <row r="721" spans="1:16" x14ac:dyDescent="0.25">
      <c r="A721">
        <f>_xlfn.XLOOKUP(Data[[#This Row],[GEOID10]],CAFB_HungerEstimates!D:D,CAFB_HungerEstimates!D:D,,0)</f>
        <v>11001007403</v>
      </c>
      <c r="B721">
        <f>_xlfn.XLOOKUP(Data[[#This Row],[STATEFP10]],CAFB_HungerEstimates!A:A,CAFB_HungerEstimates!A:A,,0)</f>
        <v>11</v>
      </c>
      <c r="C721">
        <f>_xlfn.XLOOKUP(Data[[#This Row],[F14_FI_RATE]],CAFB_HungerEstimates!AJ:AJ,CAFB_HungerEstimates!AJ:AJ,,0)</f>
        <v>31</v>
      </c>
      <c r="D721">
        <f>_xlfn.XLOOKUP(Data[[#This Row],[F14_DISTRIB]],CAFB_HungerEstimates!AL:AL,CAFB_HungerEstimates!AL:AL,,0)</f>
        <v>123428.55</v>
      </c>
      <c r="E721">
        <f>_xlfn.XLOOKUP(Data[[#This Row],[F14_LB_UNME]],CAFB_HungerEstimates!AK:AK,CAFB_HungerEstimates!AK:AK,,0)</f>
        <v>89643.746912000002</v>
      </c>
      <c r="F721">
        <f t="shared" si="44"/>
        <v>213072.29691199999</v>
      </c>
      <c r="G721" s="6">
        <f t="shared" si="45"/>
        <v>0.57928014006896755</v>
      </c>
      <c r="H721">
        <f>_xlfn.XLOOKUP(Data[[#This Row],[F15_FI_RATE]],CAFB_HungerEstimates!Y:Y,CAFB_HungerEstimates!Y:Y,,0)</f>
        <v>0.34300000000000003</v>
      </c>
      <c r="I721">
        <f>_xlfn.XLOOKUP(Data[[#This Row],[F15_FI_POP]],CAFB_HungerEstimates!Z:Z,CAFB_HungerEstimates!Z:Z,,0)</f>
        <v>1170.316</v>
      </c>
      <c r="J721">
        <f>_xlfn.XLOOKUP(Data[[#This Row],[F15_LB_NEED]],CAFB_HungerEstimates!AA:AA,CAFB_HungerEstimates!AA:AA,,0)</f>
        <v>245766.36</v>
      </c>
      <c r="K721">
        <f>_xlfn.XLOOKUP(Data[[#This Row],[F15_DISTRIB]],CAFB_HungerEstimates!AC:AC,CAFB_HungerEstimates!AC:AC,,0)</f>
        <v>110526.52486600001</v>
      </c>
      <c r="L721">
        <f>_xlfn.XLOOKUP(Data[[#This Row],[F15_LB_UNME]],CAFB_HungerEstimates!AB:AB,CAFB_HungerEstimates!AB:AB,,0)</f>
        <v>135239.83513399999</v>
      </c>
      <c r="M721" s="6">
        <f t="shared" si="46"/>
        <v>0.44972194268572807</v>
      </c>
      <c r="N721" s="8">
        <f t="shared" si="47"/>
        <v>115.5583920359971</v>
      </c>
      <c r="O721" s="2" t="str">
        <f>IFERROR(_xlfn.XLOOKUP(Data[[#This Row],[STATEFP10]],StateMap[Code],StateMap[State],,0),"UNK")</f>
        <v>DC</v>
      </c>
      <c r="P721" t="str">
        <f>IF(CalcsTable[[#This Row],[State (Label)]]="MD","Maryland",IF(CalcsTable[[#This Row],[State (Label)]]="DC","District of Columbia","Virginia"))</f>
        <v>District of Columbia</v>
      </c>
    </row>
    <row r="722" spans="1:16" x14ac:dyDescent="0.25">
      <c r="A722">
        <f>_xlfn.XLOOKUP(Data[[#This Row],[GEOID10]],CAFB_HungerEstimates!D:D,CAFB_HungerEstimates!D:D,,0)</f>
        <v>51059452700</v>
      </c>
      <c r="B722">
        <f>_xlfn.XLOOKUP(Data[[#This Row],[STATEFP10]],CAFB_HungerEstimates!A:A,CAFB_HungerEstimates!A:A,,0)</f>
        <v>51</v>
      </c>
      <c r="C722">
        <f>_xlfn.XLOOKUP(Data[[#This Row],[F14_FI_RATE]],CAFB_HungerEstimates!AJ:AJ,CAFB_HungerEstimates!AJ:AJ,,0)</f>
        <v>14.3</v>
      </c>
      <c r="D722">
        <f>_xlfn.XLOOKUP(Data[[#This Row],[F14_DISTRIB]],CAFB_HungerEstimates!AL:AL,CAFB_HungerEstimates!AL:AL,,0)</f>
        <v>50051.53</v>
      </c>
      <c r="E722">
        <f>_xlfn.XLOOKUP(Data[[#This Row],[F14_LB_UNME]],CAFB_HungerEstimates!AK:AK,CAFB_HungerEstimates!AK:AK,,0)</f>
        <v>110398.764649</v>
      </c>
      <c r="F722">
        <f t="shared" si="44"/>
        <v>160450.29464899999</v>
      </c>
      <c r="G722" s="6">
        <f t="shared" si="45"/>
        <v>0.31194414512913421</v>
      </c>
      <c r="H722">
        <f>_xlfn.XLOOKUP(Data[[#This Row],[F15_FI_RATE]],CAFB_HungerEstimates!Y:Y,CAFB_HungerEstimates!Y:Y,,0)</f>
        <v>0.13200000000000001</v>
      </c>
      <c r="I722">
        <f>_xlfn.XLOOKUP(Data[[#This Row],[F15_FI_POP]],CAFB_HungerEstimates!Z:Z,CAFB_HungerEstimates!Z:Z,,0)</f>
        <v>708.09538799999996</v>
      </c>
      <c r="J722">
        <f>_xlfn.XLOOKUP(Data[[#This Row],[F15_LB_NEED]],CAFB_HungerEstimates!AA:AA,CAFB_HungerEstimates!AA:AA,,0)</f>
        <v>148700.03148000001</v>
      </c>
      <c r="K722">
        <f>_xlfn.XLOOKUP(Data[[#This Row],[F15_DISTRIB]],CAFB_HungerEstimates!AC:AC,CAFB_HungerEstimates!AC:AC,,0)</f>
        <v>46325.735746999999</v>
      </c>
      <c r="L722">
        <f>_xlfn.XLOOKUP(Data[[#This Row],[F15_LB_UNME]],CAFB_HungerEstimates!AB:AB,CAFB_HungerEstimates!AB:AB,,0)</f>
        <v>102374.29573300001</v>
      </c>
      <c r="M722" s="6">
        <f t="shared" si="46"/>
        <v>0.31153817040873161</v>
      </c>
      <c r="N722" s="8">
        <f t="shared" si="47"/>
        <v>144.57698421416637</v>
      </c>
      <c r="O722" s="2" t="str">
        <f>IFERROR(_xlfn.XLOOKUP(Data[[#This Row],[STATEFP10]],StateMap[Code],StateMap[State],,0),"UNK")</f>
        <v>VA</v>
      </c>
      <c r="P722" t="str">
        <f>IF(CalcsTable[[#This Row],[State (Label)]]="MD","Maryland",IF(CalcsTable[[#This Row],[State (Label)]]="DC","District of Columbia","Virginia"))</f>
        <v>Virginia</v>
      </c>
    </row>
    <row r="723" spans="1:16" x14ac:dyDescent="0.25">
      <c r="A723">
        <f>_xlfn.XLOOKUP(Data[[#This Row],[GEOID10]],CAFB_HungerEstimates!D:D,CAFB_HungerEstimates!D:D,,0)</f>
        <v>51059451000</v>
      </c>
      <c r="B723">
        <f>_xlfn.XLOOKUP(Data[[#This Row],[STATEFP10]],CAFB_HungerEstimates!A:A,CAFB_HungerEstimates!A:A,,0)</f>
        <v>51</v>
      </c>
      <c r="C723">
        <f>_xlfn.XLOOKUP(Data[[#This Row],[F14_FI_RATE]],CAFB_HungerEstimates!AJ:AJ,CAFB_HungerEstimates!AJ:AJ,,0)</f>
        <v>1.8</v>
      </c>
      <c r="D723">
        <f>_xlfn.XLOOKUP(Data[[#This Row],[F14_DISTRIB]],CAFB_HungerEstimates!AL:AL,CAFB_HungerEstimates!AL:AL,,0)</f>
        <v>2444.9699999999998</v>
      </c>
      <c r="E723">
        <f>_xlfn.XLOOKUP(Data[[#This Row],[F14_LB_UNME]],CAFB_HungerEstimates!AK:AK,CAFB_HungerEstimates!AK:AK,,0)</f>
        <v>6899.1903009999996</v>
      </c>
      <c r="F723">
        <f t="shared" si="44"/>
        <v>9344.1603009999999</v>
      </c>
      <c r="G723" s="6">
        <f t="shared" si="45"/>
        <v>0.26165754024343335</v>
      </c>
      <c r="H723">
        <f>_xlfn.XLOOKUP(Data[[#This Row],[F15_FI_RATE]],CAFB_HungerEstimates!Y:Y,CAFB_HungerEstimates!Y:Y,,0)</f>
        <v>5.5E-2</v>
      </c>
      <c r="I723">
        <f>_xlfn.XLOOKUP(Data[[#This Row],[F15_FI_POP]],CAFB_HungerEstimates!Z:Z,CAFB_HungerEstimates!Z:Z,,0)</f>
        <v>151.09875</v>
      </c>
      <c r="J723">
        <f>_xlfn.XLOOKUP(Data[[#This Row],[F15_LB_NEED]],CAFB_HungerEstimates!AA:AA,CAFB_HungerEstimates!AA:AA,,0)</f>
        <v>31730.737499999999</v>
      </c>
      <c r="K723">
        <f>_xlfn.XLOOKUP(Data[[#This Row],[F15_DISTRIB]],CAFB_HungerEstimates!AC:AC,CAFB_HungerEstimates!AC:AC,,0)</f>
        <v>21611.412247</v>
      </c>
      <c r="L723">
        <f>_xlfn.XLOOKUP(Data[[#This Row],[F15_LB_UNME]],CAFB_HungerEstimates!AB:AB,CAFB_HungerEstimates!AB:AB,,0)</f>
        <v>10119.325253000001</v>
      </c>
      <c r="M723" s="6">
        <f t="shared" si="46"/>
        <v>0.68108761250821859</v>
      </c>
      <c r="N723" s="8">
        <f t="shared" si="47"/>
        <v>66.971601373274112</v>
      </c>
      <c r="O723" s="2" t="str">
        <f>IFERROR(_xlfn.XLOOKUP(Data[[#This Row],[STATEFP10]],StateMap[Code],StateMap[State],,0),"UNK")</f>
        <v>VA</v>
      </c>
      <c r="P723" t="str">
        <f>IF(CalcsTable[[#This Row],[State (Label)]]="MD","Maryland",IF(CalcsTable[[#This Row],[State (Label)]]="DC","District of Columbia","Virginia"))</f>
        <v>Virginia</v>
      </c>
    </row>
    <row r="724" spans="1:16" x14ac:dyDescent="0.25">
      <c r="A724">
        <f>_xlfn.XLOOKUP(Data[[#This Row],[GEOID10]],CAFB_HungerEstimates!D:D,CAFB_HungerEstimates!D:D,,0)</f>
        <v>24033802107</v>
      </c>
      <c r="B724">
        <f>_xlfn.XLOOKUP(Data[[#This Row],[STATEFP10]],CAFB_HungerEstimates!A:A,CAFB_HungerEstimates!A:A,,0)</f>
        <v>24</v>
      </c>
      <c r="C724">
        <f>_xlfn.XLOOKUP(Data[[#This Row],[F14_FI_RATE]],CAFB_HungerEstimates!AJ:AJ,CAFB_HungerEstimates!AJ:AJ,,0)</f>
        <v>26.9</v>
      </c>
      <c r="D724">
        <f>_xlfn.XLOOKUP(Data[[#This Row],[F14_DISTRIB]],CAFB_HungerEstimates!AL:AL,CAFB_HungerEstimates!AL:AL,,0)</f>
        <v>109258.18</v>
      </c>
      <c r="E724">
        <f>_xlfn.XLOOKUP(Data[[#This Row],[F14_LB_UNME]],CAFB_HungerEstimates!AK:AK,CAFB_HungerEstimates!AK:AK,,0)</f>
        <v>126926.506543</v>
      </c>
      <c r="F724">
        <f t="shared" si="44"/>
        <v>236184.68654299999</v>
      </c>
      <c r="G724" s="6">
        <f t="shared" si="45"/>
        <v>0.46259637573966234</v>
      </c>
      <c r="H724">
        <f>_xlfn.XLOOKUP(Data[[#This Row],[F15_FI_RATE]],CAFB_HungerEstimates!Y:Y,CAFB_HungerEstimates!Y:Y,,0)</f>
        <v>0.27500000000000002</v>
      </c>
      <c r="I724">
        <f>_xlfn.XLOOKUP(Data[[#This Row],[F15_FI_POP]],CAFB_HungerEstimates!Z:Z,CAFB_HungerEstimates!Z:Z,,0)</f>
        <v>1022.52645</v>
      </c>
      <c r="J724">
        <f>_xlfn.XLOOKUP(Data[[#This Row],[F15_LB_NEED]],CAFB_HungerEstimates!AA:AA,CAFB_HungerEstimates!AA:AA,,0)</f>
        <v>214730.5545</v>
      </c>
      <c r="K724">
        <f>_xlfn.XLOOKUP(Data[[#This Row],[F15_DISTRIB]],CAFB_HungerEstimates!AC:AC,CAFB_HungerEstimates!AC:AC,,0)</f>
        <v>81553.209323000003</v>
      </c>
      <c r="L724">
        <f>_xlfn.XLOOKUP(Data[[#This Row],[F15_LB_UNME]],CAFB_HungerEstimates!AB:AB,CAFB_HungerEstimates!AB:AB,,0)</f>
        <v>133177.34517700001</v>
      </c>
      <c r="M724" s="6">
        <f t="shared" si="46"/>
        <v>0.37979322278050565</v>
      </c>
      <c r="N724" s="8">
        <f t="shared" si="47"/>
        <v>130.24342321609384</v>
      </c>
      <c r="O724" s="2" t="str">
        <f>IFERROR(_xlfn.XLOOKUP(Data[[#This Row],[STATEFP10]],StateMap[Code],StateMap[State],,0),"UNK")</f>
        <v>MD</v>
      </c>
      <c r="P724" t="str">
        <f>IF(CalcsTable[[#This Row],[State (Label)]]="MD","Maryland",IF(CalcsTable[[#This Row],[State (Label)]]="DC","District of Columbia","Virginia"))</f>
        <v>Maryland</v>
      </c>
    </row>
    <row r="725" spans="1:16" x14ac:dyDescent="0.25">
      <c r="A725">
        <f>_xlfn.XLOOKUP(Data[[#This Row],[GEOID10]],CAFB_HungerEstimates!D:D,CAFB_HungerEstimates!D:D,,0)</f>
        <v>24033802001</v>
      </c>
      <c r="B725">
        <f>_xlfn.XLOOKUP(Data[[#This Row],[STATEFP10]],CAFB_HungerEstimates!A:A,CAFB_HungerEstimates!A:A,,0)</f>
        <v>24</v>
      </c>
      <c r="C725">
        <f>_xlfn.XLOOKUP(Data[[#This Row],[F14_FI_RATE]],CAFB_HungerEstimates!AJ:AJ,CAFB_HungerEstimates!AJ:AJ,,0)</f>
        <v>20.9</v>
      </c>
      <c r="D725">
        <f>_xlfn.XLOOKUP(Data[[#This Row],[F14_DISTRIB]],CAFB_HungerEstimates!AL:AL,CAFB_HungerEstimates!AL:AL,,0)</f>
        <v>118956.79</v>
      </c>
      <c r="E725">
        <f>_xlfn.XLOOKUP(Data[[#This Row],[F14_LB_UNME]],CAFB_HungerEstimates!AK:AK,CAFB_HungerEstimates!AK:AK,,0)</f>
        <v>120814.27509900001</v>
      </c>
      <c r="F725">
        <f t="shared" si="44"/>
        <v>239771.065099</v>
      </c>
      <c r="G725" s="6">
        <f t="shared" si="45"/>
        <v>0.49612654450562443</v>
      </c>
      <c r="H725">
        <f>_xlfn.XLOOKUP(Data[[#This Row],[F15_FI_RATE]],CAFB_HungerEstimates!Y:Y,CAFB_HungerEstimates!Y:Y,,0)</f>
        <v>0.247</v>
      </c>
      <c r="I725">
        <f>_xlfn.XLOOKUP(Data[[#This Row],[F15_FI_POP]],CAFB_HungerEstimates!Z:Z,CAFB_HungerEstimates!Z:Z,,0)</f>
        <v>1398.8427569999999</v>
      </c>
      <c r="J725">
        <f>_xlfn.XLOOKUP(Data[[#This Row],[F15_LB_NEED]],CAFB_HungerEstimates!AA:AA,CAFB_HungerEstimates!AA:AA,,0)</f>
        <v>293756.97897</v>
      </c>
      <c r="K725">
        <f>_xlfn.XLOOKUP(Data[[#This Row],[F15_DISTRIB]],CAFB_HungerEstimates!AC:AC,CAFB_HungerEstimates!AC:AC,,0)</f>
        <v>127366.83966300001</v>
      </c>
      <c r="L725">
        <f>_xlfn.XLOOKUP(Data[[#This Row],[F15_LB_UNME]],CAFB_HungerEstimates!AB:AB,CAFB_HungerEstimates!AB:AB,,0)</f>
        <v>166390.139307</v>
      </c>
      <c r="M725" s="6">
        <f t="shared" si="46"/>
        <v>0.43357894035262179</v>
      </c>
      <c r="N725" s="8">
        <f t="shared" si="47"/>
        <v>118.94842252594944</v>
      </c>
      <c r="O725" s="2" t="str">
        <f>IFERROR(_xlfn.XLOOKUP(Data[[#This Row],[STATEFP10]],StateMap[Code],StateMap[State],,0),"UNK")</f>
        <v>MD</v>
      </c>
      <c r="P725" t="str">
        <f>IF(CalcsTable[[#This Row],[State (Label)]]="MD","Maryland",IF(CalcsTable[[#This Row],[State (Label)]]="DC","District of Columbia","Virginia"))</f>
        <v>Maryland</v>
      </c>
    </row>
    <row r="726" spans="1:16" x14ac:dyDescent="0.25">
      <c r="A726">
        <f>_xlfn.XLOOKUP(Data[[#This Row],[GEOID10]],CAFB_HungerEstimates!D:D,CAFB_HungerEstimates!D:D,,0)</f>
        <v>11001007409</v>
      </c>
      <c r="B726">
        <f>_xlfn.XLOOKUP(Data[[#This Row],[STATEFP10]],CAFB_HungerEstimates!A:A,CAFB_HungerEstimates!A:A,,0)</f>
        <v>11</v>
      </c>
      <c r="C726">
        <f>_xlfn.XLOOKUP(Data[[#This Row],[F14_FI_RATE]],CAFB_HungerEstimates!AJ:AJ,CAFB_HungerEstimates!AJ:AJ,,0)</f>
        <v>32.1</v>
      </c>
      <c r="D726">
        <f>_xlfn.XLOOKUP(Data[[#This Row],[F14_DISTRIB]],CAFB_HungerEstimates!AL:AL,CAFB_HungerEstimates!AL:AL,,0)</f>
        <v>138112.76999999999</v>
      </c>
      <c r="E726">
        <f>_xlfn.XLOOKUP(Data[[#This Row],[F14_LB_UNME]],CAFB_HungerEstimates!AK:AK,CAFB_HungerEstimates!AK:AK,,0)</f>
        <v>117236.31349099999</v>
      </c>
      <c r="F726">
        <f t="shared" si="44"/>
        <v>255349.083491</v>
      </c>
      <c r="G726" s="6">
        <f t="shared" si="45"/>
        <v>0.54087826794517513</v>
      </c>
      <c r="H726">
        <f>_xlfn.XLOOKUP(Data[[#This Row],[F15_FI_RATE]],CAFB_HungerEstimates!Y:Y,CAFB_HungerEstimates!Y:Y,,0)</f>
        <v>0.34499999999999997</v>
      </c>
      <c r="I726">
        <f>_xlfn.XLOOKUP(Data[[#This Row],[F15_FI_POP]],CAFB_HungerEstimates!Z:Z,CAFB_HungerEstimates!Z:Z,,0)</f>
        <v>1367.2349999999999</v>
      </c>
      <c r="J726">
        <f>_xlfn.XLOOKUP(Data[[#This Row],[F15_LB_NEED]],CAFB_HungerEstimates!AA:AA,CAFB_HungerEstimates!AA:AA,,0)</f>
        <v>287119.34999999998</v>
      </c>
      <c r="K726">
        <f>_xlfn.XLOOKUP(Data[[#This Row],[F15_DISTRIB]],CAFB_HungerEstimates!AC:AC,CAFB_HungerEstimates!AC:AC,,0)</f>
        <v>134911.710968</v>
      </c>
      <c r="L726">
        <f>_xlfn.XLOOKUP(Data[[#This Row],[F15_LB_UNME]],CAFB_HungerEstimates!AB:AB,CAFB_HungerEstimates!AB:AB,,0)</f>
        <v>152207.63903200001</v>
      </c>
      <c r="M726" s="6">
        <f t="shared" si="46"/>
        <v>0.46988024655252253</v>
      </c>
      <c r="N726" s="8">
        <f t="shared" si="47"/>
        <v>111.32514822397029</v>
      </c>
      <c r="O726" s="2" t="str">
        <f>IFERROR(_xlfn.XLOOKUP(Data[[#This Row],[STATEFP10]],StateMap[Code],StateMap[State],,0),"UNK")</f>
        <v>DC</v>
      </c>
      <c r="P726" t="str">
        <f>IF(CalcsTable[[#This Row],[State (Label)]]="MD","Maryland",IF(CalcsTable[[#This Row],[State (Label)]]="DC","District of Columbia","Virginia"))</f>
        <v>District of Columbia</v>
      </c>
    </row>
    <row r="727" spans="1:16" x14ac:dyDescent="0.25">
      <c r="A727">
        <f>_xlfn.XLOOKUP(Data[[#This Row],[GEOID10]],CAFB_HungerEstimates!D:D,CAFB_HungerEstimates!D:D,,0)</f>
        <v>51059452801</v>
      </c>
      <c r="B727">
        <f>_xlfn.XLOOKUP(Data[[#This Row],[STATEFP10]],CAFB_HungerEstimates!A:A,CAFB_HungerEstimates!A:A,,0)</f>
        <v>51</v>
      </c>
      <c r="C727">
        <f>_xlfn.XLOOKUP(Data[[#This Row],[F14_FI_RATE]],CAFB_HungerEstimates!AJ:AJ,CAFB_HungerEstimates!AJ:AJ,,0)</f>
        <v>15</v>
      </c>
      <c r="D727">
        <f>_xlfn.XLOOKUP(Data[[#This Row],[F14_DISTRIB]],CAFB_HungerEstimates!AL:AL,CAFB_HungerEstimates!AL:AL,,0)</f>
        <v>60282.37</v>
      </c>
      <c r="E727">
        <f>_xlfn.XLOOKUP(Data[[#This Row],[F14_LB_UNME]],CAFB_HungerEstimates!AK:AK,CAFB_HungerEstimates!AK:AK,,0)</f>
        <v>95044.130189000003</v>
      </c>
      <c r="F727">
        <f t="shared" si="44"/>
        <v>155326.50018900001</v>
      </c>
      <c r="G727" s="6">
        <f t="shared" si="45"/>
        <v>0.38810099967905609</v>
      </c>
      <c r="H727">
        <f>_xlfn.XLOOKUP(Data[[#This Row],[F15_FI_RATE]],CAFB_HungerEstimates!Y:Y,CAFB_HungerEstimates!Y:Y,,0)</f>
        <v>0.11700000000000001</v>
      </c>
      <c r="I727">
        <f>_xlfn.XLOOKUP(Data[[#This Row],[F15_FI_POP]],CAFB_HungerEstimates!Z:Z,CAFB_HungerEstimates!Z:Z,,0)</f>
        <v>624.78</v>
      </c>
      <c r="J727">
        <f>_xlfn.XLOOKUP(Data[[#This Row],[F15_LB_NEED]],CAFB_HungerEstimates!AA:AA,CAFB_HungerEstimates!AA:AA,,0)</f>
        <v>131203.79999999999</v>
      </c>
      <c r="K727">
        <f>_xlfn.XLOOKUP(Data[[#This Row],[F15_DISTRIB]],CAFB_HungerEstimates!AC:AC,CAFB_HungerEstimates!AC:AC,,0)</f>
        <v>42189.946564999998</v>
      </c>
      <c r="L727">
        <f>_xlfn.XLOOKUP(Data[[#This Row],[F15_LB_UNME]],CAFB_HungerEstimates!AB:AB,CAFB_HungerEstimates!AB:AB,,0)</f>
        <v>89013.853434999997</v>
      </c>
      <c r="M727" s="6">
        <f t="shared" si="46"/>
        <v>0.32156040118502666</v>
      </c>
      <c r="N727" s="8">
        <f t="shared" si="47"/>
        <v>142.47231575114441</v>
      </c>
      <c r="O727" s="2" t="str">
        <f>IFERROR(_xlfn.XLOOKUP(Data[[#This Row],[STATEFP10]],StateMap[Code],StateMap[State],,0),"UNK")</f>
        <v>VA</v>
      </c>
      <c r="P727" t="str">
        <f>IF(CalcsTable[[#This Row],[State (Label)]]="MD","Maryland",IF(CalcsTable[[#This Row],[State (Label)]]="DC","District of Columbia","Virginia"))</f>
        <v>Virginia</v>
      </c>
    </row>
    <row r="728" spans="1:16" x14ac:dyDescent="0.25">
      <c r="A728">
        <f>_xlfn.XLOOKUP(Data[[#This Row],[GEOID10]],CAFB_HungerEstimates!D:D,CAFB_HungerEstimates!D:D,,0)</f>
        <v>51059440502</v>
      </c>
      <c r="B728">
        <f>_xlfn.XLOOKUP(Data[[#This Row],[STATEFP10]],CAFB_HungerEstimates!A:A,CAFB_HungerEstimates!A:A,,0)</f>
        <v>51</v>
      </c>
      <c r="C728">
        <f>_xlfn.XLOOKUP(Data[[#This Row],[F14_FI_RATE]],CAFB_HungerEstimates!AJ:AJ,CAFB_HungerEstimates!AJ:AJ,,0)</f>
        <v>8.9</v>
      </c>
      <c r="D728">
        <f>_xlfn.XLOOKUP(Data[[#This Row],[F14_DISTRIB]],CAFB_HungerEstimates!AL:AL,CAFB_HungerEstimates!AL:AL,,0)</f>
        <v>17895.189999999999</v>
      </c>
      <c r="E728">
        <f>_xlfn.XLOOKUP(Data[[#This Row],[F14_LB_UNME]],CAFB_HungerEstimates!AK:AK,CAFB_HungerEstimates!AK:AK,,0)</f>
        <v>115065.467923</v>
      </c>
      <c r="F728">
        <f t="shared" si="44"/>
        <v>132960.65792299999</v>
      </c>
      <c r="G728" s="6">
        <f t="shared" si="45"/>
        <v>0.13459011319245606</v>
      </c>
      <c r="H728">
        <f>_xlfn.XLOOKUP(Data[[#This Row],[F15_FI_RATE]],CAFB_HungerEstimates!Y:Y,CAFB_HungerEstimates!Y:Y,,0)</f>
        <v>9.2999999999999999E-2</v>
      </c>
      <c r="I728">
        <f>_xlfn.XLOOKUP(Data[[#This Row],[F15_FI_POP]],CAFB_HungerEstimates!Z:Z,CAFB_HungerEstimates!Z:Z,,0)</f>
        <v>688.94399999999996</v>
      </c>
      <c r="J728">
        <f>_xlfn.XLOOKUP(Data[[#This Row],[F15_LB_NEED]],CAFB_HungerEstimates!AA:AA,CAFB_HungerEstimates!AA:AA,,0)</f>
        <v>144678.24</v>
      </c>
      <c r="K728">
        <f>_xlfn.XLOOKUP(Data[[#This Row],[F15_DISTRIB]],CAFB_HungerEstimates!AC:AC,CAFB_HungerEstimates!AC:AC,,0)</f>
        <v>46511.542579000001</v>
      </c>
      <c r="L728">
        <f>_xlfn.XLOOKUP(Data[[#This Row],[F15_LB_UNME]],CAFB_HungerEstimates!AB:AB,CAFB_HungerEstimates!AB:AB,,0)</f>
        <v>98166.697421000004</v>
      </c>
      <c r="M728" s="6">
        <f t="shared" si="46"/>
        <v>0.32148264022979545</v>
      </c>
      <c r="N728" s="8">
        <f t="shared" si="47"/>
        <v>142.48864555174296</v>
      </c>
      <c r="O728" s="2" t="str">
        <f>IFERROR(_xlfn.XLOOKUP(Data[[#This Row],[STATEFP10]],StateMap[Code],StateMap[State],,0),"UNK")</f>
        <v>VA</v>
      </c>
      <c r="P728" t="str">
        <f>IF(CalcsTable[[#This Row],[State (Label)]]="MD","Maryland",IF(CalcsTable[[#This Row],[State (Label)]]="DC","District of Columbia","Virginia"))</f>
        <v>Virginia</v>
      </c>
    </row>
    <row r="729" spans="1:16" x14ac:dyDescent="0.25">
      <c r="A729">
        <f>_xlfn.XLOOKUP(Data[[#This Row],[GEOID10]],CAFB_HungerEstimates!D:D,CAFB_HungerEstimates!D:D,,0)</f>
        <v>51059451100</v>
      </c>
      <c r="B729">
        <f>_xlfn.XLOOKUP(Data[[#This Row],[STATEFP10]],CAFB_HungerEstimates!A:A,CAFB_HungerEstimates!A:A,,0)</f>
        <v>51</v>
      </c>
      <c r="C729">
        <f>_xlfn.XLOOKUP(Data[[#This Row],[F14_FI_RATE]],CAFB_HungerEstimates!AJ:AJ,CAFB_HungerEstimates!AJ:AJ,,0)</f>
        <v>5.3</v>
      </c>
      <c r="D729">
        <f>_xlfn.XLOOKUP(Data[[#This Row],[F14_DISTRIB]],CAFB_HungerEstimates!AL:AL,CAFB_HungerEstimates!AL:AL,,0)</f>
        <v>4792.88</v>
      </c>
      <c r="E729">
        <f>_xlfn.XLOOKUP(Data[[#This Row],[F14_LB_UNME]],CAFB_HungerEstimates!AK:AK,CAFB_HungerEstimates!AK:AK,,0)</f>
        <v>19615.213333</v>
      </c>
      <c r="F729">
        <f t="shared" si="44"/>
        <v>24408.093333000001</v>
      </c>
      <c r="G729" s="6">
        <f t="shared" si="45"/>
        <v>0.19636437531644374</v>
      </c>
      <c r="H729">
        <f>_xlfn.XLOOKUP(Data[[#This Row],[F15_FI_RATE]],CAFB_HungerEstimates!Y:Y,CAFB_HungerEstimates!Y:Y,,0)</f>
        <v>1.6E-2</v>
      </c>
      <c r="I729">
        <f>_xlfn.XLOOKUP(Data[[#This Row],[F15_FI_POP]],CAFB_HungerEstimates!Z:Z,CAFB_HungerEstimates!Z:Z,,0)</f>
        <v>33.872</v>
      </c>
      <c r="J729">
        <f>_xlfn.XLOOKUP(Data[[#This Row],[F15_LB_NEED]],CAFB_HungerEstimates!AA:AA,CAFB_HungerEstimates!AA:AA,,0)</f>
        <v>7113.12</v>
      </c>
      <c r="K729">
        <f>_xlfn.XLOOKUP(Data[[#This Row],[F15_DISTRIB]],CAFB_HungerEstimates!AC:AC,CAFB_HungerEstimates!AC:AC,,0)</f>
        <v>4631.5799180000004</v>
      </c>
      <c r="L729">
        <f>_xlfn.XLOOKUP(Data[[#This Row],[F15_LB_UNME]],CAFB_HungerEstimates!AB:AB,CAFB_HungerEstimates!AB:AB,,0)</f>
        <v>2481.540082</v>
      </c>
      <c r="M729" s="6">
        <f t="shared" si="46"/>
        <v>0.65113198118406557</v>
      </c>
      <c r="N729" s="8">
        <f t="shared" si="47"/>
        <v>73.262283951346248</v>
      </c>
      <c r="O729" s="2" t="str">
        <f>IFERROR(_xlfn.XLOOKUP(Data[[#This Row],[STATEFP10]],StateMap[Code],StateMap[State],,0),"UNK")</f>
        <v>VA</v>
      </c>
      <c r="P729" t="str">
        <f>IF(CalcsTable[[#This Row],[State (Label)]]="MD","Maryland",IF(CalcsTable[[#This Row],[State (Label)]]="DC","District of Columbia","Virginia"))</f>
        <v>Virginia</v>
      </c>
    </row>
    <row r="730" spans="1:16" x14ac:dyDescent="0.25">
      <c r="A730">
        <f>_xlfn.XLOOKUP(Data[[#This Row],[GEOID10]],CAFB_HungerEstimates!D:D,CAFB_HungerEstimates!D:D,,0)</f>
        <v>51013102901</v>
      </c>
      <c r="B730">
        <f>_xlfn.XLOOKUP(Data[[#This Row],[STATEFP10]],CAFB_HungerEstimates!A:A,CAFB_HungerEstimates!A:A,,0)</f>
        <v>51</v>
      </c>
      <c r="C730">
        <f>_xlfn.XLOOKUP(Data[[#This Row],[F14_FI_RATE]],CAFB_HungerEstimates!AJ:AJ,CAFB_HungerEstimates!AJ:AJ,,0)</f>
        <v>5.4</v>
      </c>
      <c r="D730">
        <f>_xlfn.XLOOKUP(Data[[#This Row],[F14_DISTRIB]],CAFB_HungerEstimates!AL:AL,CAFB_HungerEstimates!AL:AL,,0)</f>
        <v>13288.78</v>
      </c>
      <c r="E730">
        <f>_xlfn.XLOOKUP(Data[[#This Row],[F14_LB_UNME]],CAFB_HungerEstimates!AK:AK,CAFB_HungerEstimates!AK:AK,,0)</f>
        <v>17760.144790999999</v>
      </c>
      <c r="F730">
        <f t="shared" si="44"/>
        <v>31048.924790999998</v>
      </c>
      <c r="G730" s="6">
        <f t="shared" si="45"/>
        <v>0.42799485294421385</v>
      </c>
      <c r="H730">
        <f>_xlfn.XLOOKUP(Data[[#This Row],[F15_FI_RATE]],CAFB_HungerEstimates!Y:Y,CAFB_HungerEstimates!Y:Y,,0)</f>
        <v>5.8000000000000003E-2</v>
      </c>
      <c r="I730">
        <f>_xlfn.XLOOKUP(Data[[#This Row],[F15_FI_POP]],CAFB_HungerEstimates!Z:Z,CAFB_HungerEstimates!Z:Z,,0)</f>
        <v>157.44448</v>
      </c>
      <c r="J730">
        <f>_xlfn.XLOOKUP(Data[[#This Row],[F15_LB_NEED]],CAFB_HungerEstimates!AA:AA,CAFB_HungerEstimates!AA:AA,,0)</f>
        <v>33063.340799999998</v>
      </c>
      <c r="K730">
        <f>_xlfn.XLOOKUP(Data[[#This Row],[F15_DISTRIB]],CAFB_HungerEstimates!AC:AC,CAFB_HungerEstimates!AC:AC,,0)</f>
        <v>10120.053223999999</v>
      </c>
      <c r="L730">
        <f>_xlfn.XLOOKUP(Data[[#This Row],[F15_LB_UNME]],CAFB_HungerEstimates!AB:AB,CAFB_HungerEstimates!AB:AB,,0)</f>
        <v>22943.287575999999</v>
      </c>
      <c r="M730" s="6">
        <f t="shared" si="46"/>
        <v>0.3060807824961233</v>
      </c>
      <c r="N730" s="8">
        <f t="shared" si="47"/>
        <v>145.72303567581409</v>
      </c>
      <c r="O730" s="2" t="str">
        <f>IFERROR(_xlfn.XLOOKUP(Data[[#This Row],[STATEFP10]],StateMap[Code],StateMap[State],,0),"UNK")</f>
        <v>VA</v>
      </c>
      <c r="P730" t="str">
        <f>IF(CalcsTable[[#This Row],[State (Label)]]="MD","Maryland",IF(CalcsTable[[#This Row],[State (Label)]]="DC","District of Columbia","Virginia"))</f>
        <v>Virginia</v>
      </c>
    </row>
    <row r="731" spans="1:16" x14ac:dyDescent="0.25">
      <c r="A731">
        <f>_xlfn.XLOOKUP(Data[[#This Row],[GEOID10]],CAFB_HungerEstimates!D:D,CAFB_HungerEstimates!D:D,,0)</f>
        <v>24033801804</v>
      </c>
      <c r="B731">
        <f>_xlfn.XLOOKUP(Data[[#This Row],[STATEFP10]],CAFB_HungerEstimates!A:A,CAFB_HungerEstimates!A:A,,0)</f>
        <v>24</v>
      </c>
      <c r="C731">
        <f>_xlfn.XLOOKUP(Data[[#This Row],[F14_FI_RATE]],CAFB_HungerEstimates!AJ:AJ,CAFB_HungerEstimates!AJ:AJ,,0)</f>
        <v>19.600000000000001</v>
      </c>
      <c r="D731">
        <f>_xlfn.XLOOKUP(Data[[#This Row],[F14_DISTRIB]],CAFB_HungerEstimates!AL:AL,CAFB_HungerEstimates!AL:AL,,0)</f>
        <v>41042.58</v>
      </c>
      <c r="E731">
        <f>_xlfn.XLOOKUP(Data[[#This Row],[F14_LB_UNME]],CAFB_HungerEstimates!AK:AK,CAFB_HungerEstimates!AK:AK,,0)</f>
        <v>42882.658436999998</v>
      </c>
      <c r="F731">
        <f t="shared" si="44"/>
        <v>83925.238436999993</v>
      </c>
      <c r="G731" s="6">
        <f t="shared" si="45"/>
        <v>0.48903739523849388</v>
      </c>
      <c r="H731">
        <f>_xlfn.XLOOKUP(Data[[#This Row],[F15_FI_RATE]],CAFB_HungerEstimates!Y:Y,CAFB_HungerEstimates!Y:Y,,0)</f>
        <v>0.23</v>
      </c>
      <c r="I731">
        <f>_xlfn.XLOOKUP(Data[[#This Row],[F15_FI_POP]],CAFB_HungerEstimates!Z:Z,CAFB_HungerEstimates!Z:Z,,0)</f>
        <v>477.48</v>
      </c>
      <c r="J731">
        <f>_xlfn.XLOOKUP(Data[[#This Row],[F15_LB_NEED]],CAFB_HungerEstimates!AA:AA,CAFB_HungerEstimates!AA:AA,,0)</f>
        <v>100270.8</v>
      </c>
      <c r="K731">
        <f>_xlfn.XLOOKUP(Data[[#This Row],[F15_DISTRIB]],CAFB_HungerEstimates!AC:AC,CAFB_HungerEstimates!AC:AC,,0)</f>
        <v>55157.266639000001</v>
      </c>
      <c r="L731">
        <f>_xlfn.XLOOKUP(Data[[#This Row],[F15_LB_UNME]],CAFB_HungerEstimates!AB:AB,CAFB_HungerEstimates!AB:AB,,0)</f>
        <v>45113.533361000002</v>
      </c>
      <c r="M731" s="6">
        <f t="shared" si="46"/>
        <v>0.55008304151358123</v>
      </c>
      <c r="N731" s="8">
        <f t="shared" si="47"/>
        <v>94.482561282147941</v>
      </c>
      <c r="O731" s="2" t="str">
        <f>IFERROR(_xlfn.XLOOKUP(Data[[#This Row],[STATEFP10]],StateMap[Code],StateMap[State],,0),"UNK")</f>
        <v>MD</v>
      </c>
      <c r="P731" t="str">
        <f>IF(CalcsTable[[#This Row],[State (Label)]]="MD","Maryland",IF(CalcsTable[[#This Row],[State (Label)]]="DC","District of Columbia","Virginia"))</f>
        <v>Maryland</v>
      </c>
    </row>
    <row r="732" spans="1:16" x14ac:dyDescent="0.25">
      <c r="A732">
        <f>_xlfn.XLOOKUP(Data[[#This Row],[GEOID10]],CAFB_HungerEstimates!D:D,CAFB_HungerEstimates!D:D,,0)</f>
        <v>24033802106</v>
      </c>
      <c r="B732">
        <f>_xlfn.XLOOKUP(Data[[#This Row],[STATEFP10]],CAFB_HungerEstimates!A:A,CAFB_HungerEstimates!A:A,,0)</f>
        <v>24</v>
      </c>
      <c r="C732">
        <f>_xlfn.XLOOKUP(Data[[#This Row],[F14_FI_RATE]],CAFB_HungerEstimates!AJ:AJ,CAFB_HungerEstimates!AJ:AJ,,0)</f>
        <v>25.5</v>
      </c>
      <c r="D732">
        <f>_xlfn.XLOOKUP(Data[[#This Row],[F14_DISTRIB]],CAFB_HungerEstimates!AL:AL,CAFB_HungerEstimates!AL:AL,,0)</f>
        <v>72676.070000000007</v>
      </c>
      <c r="E732">
        <f>_xlfn.XLOOKUP(Data[[#This Row],[F14_LB_UNME]],CAFB_HungerEstimates!AK:AK,CAFB_HungerEstimates!AK:AK,,0)</f>
        <v>141041.982491</v>
      </c>
      <c r="F732">
        <f t="shared" si="44"/>
        <v>213718.05249100001</v>
      </c>
      <c r="G732" s="6">
        <f t="shared" si="45"/>
        <v>0.34005583128294931</v>
      </c>
      <c r="H732">
        <f>_xlfn.XLOOKUP(Data[[#This Row],[F15_FI_RATE]],CAFB_HungerEstimates!Y:Y,CAFB_HungerEstimates!Y:Y,,0)</f>
        <v>0.22700000000000001</v>
      </c>
      <c r="I732">
        <f>_xlfn.XLOOKUP(Data[[#This Row],[F15_FI_POP]],CAFB_HungerEstimates!Z:Z,CAFB_HungerEstimates!Z:Z,,0)</f>
        <v>871.226</v>
      </c>
      <c r="J732">
        <f>_xlfn.XLOOKUP(Data[[#This Row],[F15_LB_NEED]],CAFB_HungerEstimates!AA:AA,CAFB_HungerEstimates!AA:AA,,0)</f>
        <v>182957.46</v>
      </c>
      <c r="K732">
        <f>_xlfn.XLOOKUP(Data[[#This Row],[F15_DISTRIB]],CAFB_HungerEstimates!AC:AC,CAFB_HungerEstimates!AC:AC,,0)</f>
        <v>56408.368395999998</v>
      </c>
      <c r="L732">
        <f>_xlfn.XLOOKUP(Data[[#This Row],[F15_LB_UNME]],CAFB_HungerEstimates!AB:AB,CAFB_HungerEstimates!AB:AB,,0)</f>
        <v>126549.091604</v>
      </c>
      <c r="M732" s="6">
        <f t="shared" si="46"/>
        <v>0.30831412064859232</v>
      </c>
      <c r="N732" s="8">
        <f t="shared" si="47"/>
        <v>145.25403466379561</v>
      </c>
      <c r="O732" s="2" t="str">
        <f>IFERROR(_xlfn.XLOOKUP(Data[[#This Row],[STATEFP10]],StateMap[Code],StateMap[State],,0),"UNK")</f>
        <v>MD</v>
      </c>
      <c r="P732" t="str">
        <f>IF(CalcsTable[[#This Row],[State (Label)]]="MD","Maryland",IF(CalcsTable[[#This Row],[State (Label)]]="DC","District of Columbia","Virginia"))</f>
        <v>Maryland</v>
      </c>
    </row>
    <row r="733" spans="1:16" x14ac:dyDescent="0.25">
      <c r="A733">
        <f>_xlfn.XLOOKUP(Data[[#This Row],[GEOID10]],CAFB_HungerEstimates!D:D,CAFB_HungerEstimates!D:D,,0)</f>
        <v>51600300500</v>
      </c>
      <c r="B733">
        <f>_xlfn.XLOOKUP(Data[[#This Row],[STATEFP10]],CAFB_HungerEstimates!A:A,CAFB_HungerEstimates!A:A,,0)</f>
        <v>51</v>
      </c>
      <c r="C733">
        <f>_xlfn.XLOOKUP(Data[[#This Row],[F14_FI_RATE]],CAFB_HungerEstimates!AJ:AJ,CAFB_HungerEstimates!AJ:AJ,,0)</f>
        <v>5.8</v>
      </c>
      <c r="D733">
        <f>_xlfn.XLOOKUP(Data[[#This Row],[F14_DISTRIB]],CAFB_HungerEstimates!AL:AL,CAFB_HungerEstimates!AL:AL,,0)</f>
        <v>6057.14</v>
      </c>
      <c r="E733">
        <f>_xlfn.XLOOKUP(Data[[#This Row],[F14_LB_UNME]],CAFB_HungerEstimates!AK:AK,CAFB_HungerEstimates!AK:AK,,0)</f>
        <v>36243.996031000002</v>
      </c>
      <c r="F733">
        <f t="shared" si="44"/>
        <v>42301.136031000002</v>
      </c>
      <c r="G733" s="6">
        <f t="shared" si="45"/>
        <v>0.143190953442978</v>
      </c>
      <c r="H733">
        <f>_xlfn.XLOOKUP(Data[[#This Row],[F15_FI_RATE]],CAFB_HungerEstimates!Y:Y,CAFB_HungerEstimates!Y:Y,,0)</f>
        <v>5.8999999999999997E-2</v>
      </c>
      <c r="I733">
        <f>_xlfn.XLOOKUP(Data[[#This Row],[F15_FI_POP]],CAFB_HungerEstimates!Z:Z,CAFB_HungerEstimates!Z:Z,,0)</f>
        <v>212.81299999999999</v>
      </c>
      <c r="J733">
        <f>_xlfn.XLOOKUP(Data[[#This Row],[F15_LB_NEED]],CAFB_HungerEstimates!AA:AA,CAFB_HungerEstimates!AA:AA,,0)</f>
        <v>44690.73</v>
      </c>
      <c r="K733">
        <f>_xlfn.XLOOKUP(Data[[#This Row],[F15_DISTRIB]],CAFB_HungerEstimates!AC:AC,CAFB_HungerEstimates!AC:AC,,0)</f>
        <v>19021.056809000002</v>
      </c>
      <c r="L733">
        <f>_xlfn.XLOOKUP(Data[[#This Row],[F15_LB_UNME]],CAFB_HungerEstimates!AB:AB,CAFB_HungerEstimates!AB:AB,,0)</f>
        <v>25669.673191000002</v>
      </c>
      <c r="M733" s="6">
        <f t="shared" si="46"/>
        <v>0.42561526314293813</v>
      </c>
      <c r="N733" s="8">
        <f t="shared" si="47"/>
        <v>120.620794739983</v>
      </c>
      <c r="O733" s="2" t="str">
        <f>IFERROR(_xlfn.XLOOKUP(Data[[#This Row],[STATEFP10]],StateMap[Code],StateMap[State],,0),"UNK")</f>
        <v>VA</v>
      </c>
      <c r="P733" t="str">
        <f>IF(CalcsTable[[#This Row],[State (Label)]]="MD","Maryland",IF(CalcsTable[[#This Row],[State (Label)]]="DC","District of Columbia","Virginia"))</f>
        <v>Virginia</v>
      </c>
    </row>
    <row r="734" spans="1:16" x14ac:dyDescent="0.25">
      <c r="A734">
        <f>_xlfn.XLOOKUP(Data[[#This Row],[GEOID10]],CAFB_HungerEstimates!D:D,CAFB_HungerEstimates!D:D,,0)</f>
        <v>11001007304</v>
      </c>
      <c r="B734">
        <f>_xlfn.XLOOKUP(Data[[#This Row],[STATEFP10]],CAFB_HungerEstimates!A:A,CAFB_HungerEstimates!A:A,,0)</f>
        <v>11</v>
      </c>
      <c r="C734">
        <f>_xlfn.XLOOKUP(Data[[#This Row],[F14_FI_RATE]],CAFB_HungerEstimates!AJ:AJ,CAFB_HungerEstimates!AJ:AJ,,0)</f>
        <v>33.6</v>
      </c>
      <c r="D734">
        <f>_xlfn.XLOOKUP(Data[[#This Row],[F14_DISTRIB]],CAFB_HungerEstimates!AL:AL,CAFB_HungerEstimates!AL:AL,,0)</f>
        <v>126185.92</v>
      </c>
      <c r="E734">
        <f>_xlfn.XLOOKUP(Data[[#This Row],[F14_LB_UNME]],CAFB_HungerEstimates!AK:AK,CAFB_HungerEstimates!AK:AK,,0)</f>
        <v>137990.72476499999</v>
      </c>
      <c r="F734">
        <f t="shared" si="44"/>
        <v>264176.64476499998</v>
      </c>
      <c r="G734" s="6">
        <f t="shared" si="45"/>
        <v>0.4776573648751179</v>
      </c>
      <c r="H734">
        <f>_xlfn.XLOOKUP(Data[[#This Row],[F15_FI_RATE]],CAFB_HungerEstimates!Y:Y,CAFB_HungerEstimates!Y:Y,,0)</f>
        <v>0.36099999999999999</v>
      </c>
      <c r="I734">
        <f>_xlfn.XLOOKUP(Data[[#This Row],[F15_FI_POP]],CAFB_HungerEstimates!Z:Z,CAFB_HungerEstimates!Z:Z,,0)</f>
        <v>1339.926588</v>
      </c>
      <c r="J734">
        <f>_xlfn.XLOOKUP(Data[[#This Row],[F15_LB_NEED]],CAFB_HungerEstimates!AA:AA,CAFB_HungerEstimates!AA:AA,,0)</f>
        <v>281384.58347999997</v>
      </c>
      <c r="K734">
        <f>_xlfn.XLOOKUP(Data[[#This Row],[F15_DISTRIB]],CAFB_HungerEstimates!AC:AC,CAFB_HungerEstimates!AC:AC,,0)</f>
        <v>118077.22352499999</v>
      </c>
      <c r="L734">
        <f>_xlfn.XLOOKUP(Data[[#This Row],[F15_LB_UNME]],CAFB_HungerEstimates!AB:AB,CAFB_HungerEstimates!AB:AB,,0)</f>
        <v>163307.35995499999</v>
      </c>
      <c r="M734" s="6">
        <f t="shared" si="46"/>
        <v>0.41962932746595405</v>
      </c>
      <c r="N734" s="8">
        <f t="shared" si="47"/>
        <v>121.87784123214965</v>
      </c>
      <c r="O734" s="2" t="str">
        <f>IFERROR(_xlfn.XLOOKUP(Data[[#This Row],[STATEFP10]],StateMap[Code],StateMap[State],,0),"UNK")</f>
        <v>DC</v>
      </c>
      <c r="P734" t="str">
        <f>IF(CalcsTable[[#This Row],[State (Label)]]="MD","Maryland",IF(CalcsTable[[#This Row],[State (Label)]]="DC","District of Columbia","Virginia"))</f>
        <v>District of Columbia</v>
      </c>
    </row>
    <row r="735" spans="1:16" x14ac:dyDescent="0.25">
      <c r="A735">
        <f>_xlfn.XLOOKUP(Data[[#This Row],[GEOID10]],CAFB_HungerEstimates!D:D,CAFB_HungerEstimates!D:D,,0)</f>
        <v>51059450702</v>
      </c>
      <c r="B735">
        <f>_xlfn.XLOOKUP(Data[[#This Row],[STATEFP10]],CAFB_HungerEstimates!A:A,CAFB_HungerEstimates!A:A,,0)</f>
        <v>51</v>
      </c>
      <c r="C735">
        <f>_xlfn.XLOOKUP(Data[[#This Row],[F14_FI_RATE]],CAFB_HungerEstimates!AJ:AJ,CAFB_HungerEstimates!AJ:AJ,,0)</f>
        <v>14.2</v>
      </c>
      <c r="D735">
        <f>_xlfn.XLOOKUP(Data[[#This Row],[F14_DISTRIB]],CAFB_HungerEstimates!AL:AL,CAFB_HungerEstimates!AL:AL,,0)</f>
        <v>25591.77</v>
      </c>
      <c r="E735">
        <f>_xlfn.XLOOKUP(Data[[#This Row],[F14_LB_UNME]],CAFB_HungerEstimates!AK:AK,CAFB_HungerEstimates!AK:AK,,0)</f>
        <v>92942.731090999994</v>
      </c>
      <c r="F735">
        <f t="shared" si="44"/>
        <v>118534.501091</v>
      </c>
      <c r="G735" s="6">
        <f t="shared" si="45"/>
        <v>0.21590144442716278</v>
      </c>
      <c r="H735">
        <f>_xlfn.XLOOKUP(Data[[#This Row],[F15_FI_RATE]],CAFB_HungerEstimates!Y:Y,CAFB_HungerEstimates!Y:Y,,0)</f>
        <v>0.12</v>
      </c>
      <c r="I735">
        <f>_xlfn.XLOOKUP(Data[[#This Row],[F15_FI_POP]],CAFB_HungerEstimates!Z:Z,CAFB_HungerEstimates!Z:Z,,0)</f>
        <v>532.79999999999995</v>
      </c>
      <c r="J735">
        <f>_xlfn.XLOOKUP(Data[[#This Row],[F15_LB_NEED]],CAFB_HungerEstimates!AA:AA,CAFB_HungerEstimates!AA:AA,,0)</f>
        <v>111888</v>
      </c>
      <c r="K735">
        <f>_xlfn.XLOOKUP(Data[[#This Row],[F15_DISTRIB]],CAFB_HungerEstimates!AC:AC,CAFB_HungerEstimates!AC:AC,,0)</f>
        <v>59647.676177000001</v>
      </c>
      <c r="L735">
        <f>_xlfn.XLOOKUP(Data[[#This Row],[F15_LB_UNME]],CAFB_HungerEstimates!AB:AB,CAFB_HungerEstimates!AB:AB,,0)</f>
        <v>52240.323822999999</v>
      </c>
      <c r="M735" s="6">
        <f t="shared" si="46"/>
        <v>0.53310163893357643</v>
      </c>
      <c r="N735" s="8">
        <f t="shared" si="47"/>
        <v>98.048655823948948</v>
      </c>
      <c r="O735" s="2" t="str">
        <f>IFERROR(_xlfn.XLOOKUP(Data[[#This Row],[STATEFP10]],StateMap[Code],StateMap[State],,0),"UNK")</f>
        <v>VA</v>
      </c>
      <c r="P735" t="str">
        <f>IF(CalcsTable[[#This Row],[State (Label)]]="MD","Maryland",IF(CalcsTable[[#This Row],[State (Label)]]="DC","District of Columbia","Virginia"))</f>
        <v>Virginia</v>
      </c>
    </row>
    <row r="736" spans="1:16" x14ac:dyDescent="0.25">
      <c r="A736">
        <f>_xlfn.XLOOKUP(Data[[#This Row],[GEOID10]],CAFB_HungerEstimates!D:D,CAFB_HungerEstimates!D:D,,0)</f>
        <v>51013102902</v>
      </c>
      <c r="B736">
        <f>_xlfn.XLOOKUP(Data[[#This Row],[STATEFP10]],CAFB_HungerEstimates!A:A,CAFB_HungerEstimates!A:A,,0)</f>
        <v>51</v>
      </c>
      <c r="C736">
        <f>_xlfn.XLOOKUP(Data[[#This Row],[F14_FI_RATE]],CAFB_HungerEstimates!AJ:AJ,CAFB_HungerEstimates!AJ:AJ,,0)</f>
        <v>8.3000000000000007</v>
      </c>
      <c r="D736">
        <f>_xlfn.XLOOKUP(Data[[#This Row],[F14_DISTRIB]],CAFB_HungerEstimates!AL:AL,CAFB_HungerEstimates!AL:AL,,0)</f>
        <v>38109.18</v>
      </c>
      <c r="E736">
        <f>_xlfn.XLOOKUP(Data[[#This Row],[F14_LB_UNME]],CAFB_HungerEstimates!AK:AK,CAFB_HungerEstimates!AK:AK,,0)</f>
        <v>40116.661911000003</v>
      </c>
      <c r="F736">
        <f t="shared" si="44"/>
        <v>78225.841910999996</v>
      </c>
      <c r="G736" s="6">
        <f t="shared" si="45"/>
        <v>0.48716867813782067</v>
      </c>
      <c r="H736">
        <f>_xlfn.XLOOKUP(Data[[#This Row],[F15_FI_RATE]],CAFB_HungerEstimates!Y:Y,CAFB_HungerEstimates!Y:Y,,0)</f>
        <v>8.7999999999999995E-2</v>
      </c>
      <c r="I736">
        <f>_xlfn.XLOOKUP(Data[[#This Row],[F15_FI_POP]],CAFB_HungerEstimates!Z:Z,CAFB_HungerEstimates!Z:Z,,0)</f>
        <v>398.15344800000003</v>
      </c>
      <c r="J736">
        <f>_xlfn.XLOOKUP(Data[[#This Row],[F15_LB_NEED]],CAFB_HungerEstimates!AA:AA,CAFB_HungerEstimates!AA:AA,,0)</f>
        <v>83612.22408</v>
      </c>
      <c r="K736">
        <f>_xlfn.XLOOKUP(Data[[#This Row],[F15_DISTRIB]],CAFB_HungerEstimates!AC:AC,CAFB_HungerEstimates!AC:AC,,0)</f>
        <v>25825.556612</v>
      </c>
      <c r="L736">
        <f>_xlfn.XLOOKUP(Data[[#This Row],[F15_LB_UNME]],CAFB_HungerEstimates!AB:AB,CAFB_HungerEstimates!AB:AB,,0)</f>
        <v>57786.667468</v>
      </c>
      <c r="M736" s="6">
        <f t="shared" si="46"/>
        <v>0.30887297755995774</v>
      </c>
      <c r="N736" s="8">
        <f t="shared" si="47"/>
        <v>145.13667471240885</v>
      </c>
      <c r="O736" s="2" t="str">
        <f>IFERROR(_xlfn.XLOOKUP(Data[[#This Row],[STATEFP10]],StateMap[Code],StateMap[State],,0),"UNK")</f>
        <v>VA</v>
      </c>
      <c r="P736" t="str">
        <f>IF(CalcsTable[[#This Row],[State (Label)]]="MD","Maryland",IF(CalcsTable[[#This Row],[State (Label)]]="DC","District of Columbia","Virginia"))</f>
        <v>Virginia</v>
      </c>
    </row>
    <row r="737" spans="1:16" x14ac:dyDescent="0.25">
      <c r="A737">
        <f>_xlfn.XLOOKUP(Data[[#This Row],[GEOID10]],CAFB_HungerEstimates!D:D,CAFB_HungerEstimates!D:D,,0)</f>
        <v>51510201203</v>
      </c>
      <c r="B737">
        <f>_xlfn.XLOOKUP(Data[[#This Row],[STATEFP10]],CAFB_HungerEstimates!A:A,CAFB_HungerEstimates!A:A,,0)</f>
        <v>51</v>
      </c>
      <c r="C737">
        <f>_xlfn.XLOOKUP(Data[[#This Row],[F14_FI_RATE]],CAFB_HungerEstimates!AJ:AJ,CAFB_HungerEstimates!AJ:AJ,,0)</f>
        <v>14.9</v>
      </c>
      <c r="D737">
        <f>_xlfn.XLOOKUP(Data[[#This Row],[F14_DISTRIB]],CAFB_HungerEstimates!AL:AL,CAFB_HungerEstimates!AL:AL,,0)</f>
        <v>98736.38</v>
      </c>
      <c r="E737">
        <f>_xlfn.XLOOKUP(Data[[#This Row],[F14_LB_UNME]],CAFB_HungerEstimates!AK:AK,CAFB_HungerEstimates!AK:AK,,0)</f>
        <v>73108.306559000004</v>
      </c>
      <c r="F737">
        <f t="shared" si="44"/>
        <v>171844.68655899999</v>
      </c>
      <c r="G737" s="6">
        <f t="shared" si="45"/>
        <v>0.57456754687669975</v>
      </c>
      <c r="H737">
        <f>_xlfn.XLOOKUP(Data[[#This Row],[F15_FI_RATE]],CAFB_HungerEstimates!Y:Y,CAFB_HungerEstimates!Y:Y,,0)</f>
        <v>0.11</v>
      </c>
      <c r="I737">
        <f>_xlfn.XLOOKUP(Data[[#This Row],[F15_FI_POP]],CAFB_HungerEstimates!Z:Z,CAFB_HungerEstimates!Z:Z,,0)</f>
        <v>660.54879000000005</v>
      </c>
      <c r="J737">
        <f>_xlfn.XLOOKUP(Data[[#This Row],[F15_LB_NEED]],CAFB_HungerEstimates!AA:AA,CAFB_HungerEstimates!AA:AA,,0)</f>
        <v>138715.24590000001</v>
      </c>
      <c r="K737">
        <f>_xlfn.XLOOKUP(Data[[#This Row],[F15_DISTRIB]],CAFB_HungerEstimates!AC:AC,CAFB_HungerEstimates!AC:AC,,0)</f>
        <v>49244.379896999999</v>
      </c>
      <c r="L737">
        <f>_xlfn.XLOOKUP(Data[[#This Row],[F15_LB_UNME]],CAFB_HungerEstimates!AB:AB,CAFB_HungerEstimates!AB:AB,,0)</f>
        <v>89470.866003000003</v>
      </c>
      <c r="M737" s="6">
        <f t="shared" si="46"/>
        <v>0.35500337095246426</v>
      </c>
      <c r="N737" s="8">
        <f t="shared" si="47"/>
        <v>135.4492920999825</v>
      </c>
      <c r="O737" s="2" t="str">
        <f>IFERROR(_xlfn.XLOOKUP(Data[[#This Row],[STATEFP10]],StateMap[Code],StateMap[State],,0),"UNK")</f>
        <v>VA</v>
      </c>
      <c r="P737" t="str">
        <f>IF(CalcsTable[[#This Row],[State (Label)]]="MD","Maryland",IF(CalcsTable[[#This Row],[State (Label)]]="DC","District of Columbia","Virginia"))</f>
        <v>Virginia</v>
      </c>
    </row>
    <row r="738" spans="1:16" x14ac:dyDescent="0.25">
      <c r="A738">
        <f>_xlfn.XLOOKUP(Data[[#This Row],[GEOID10]],CAFB_HungerEstimates!D:D,CAFB_HungerEstimates!D:D,,0)</f>
        <v>51059452802</v>
      </c>
      <c r="B738">
        <f>_xlfn.XLOOKUP(Data[[#This Row],[STATEFP10]],CAFB_HungerEstimates!A:A,CAFB_HungerEstimates!A:A,,0)</f>
        <v>51</v>
      </c>
      <c r="C738">
        <f>_xlfn.XLOOKUP(Data[[#This Row],[F14_FI_RATE]],CAFB_HungerEstimates!AJ:AJ,CAFB_HungerEstimates!AJ:AJ,,0)</f>
        <v>12.6</v>
      </c>
      <c r="D738">
        <f>_xlfn.XLOOKUP(Data[[#This Row],[F14_DISTRIB]],CAFB_HungerEstimates!AL:AL,CAFB_HungerEstimates!AL:AL,,0)</f>
        <v>27317.67</v>
      </c>
      <c r="E738">
        <f>_xlfn.XLOOKUP(Data[[#This Row],[F14_LB_UNME]],CAFB_HungerEstimates!AK:AK,CAFB_HungerEstimates!AK:AK,,0)</f>
        <v>51321.453949000002</v>
      </c>
      <c r="F738">
        <f t="shared" si="44"/>
        <v>78639.123949000001</v>
      </c>
      <c r="G738" s="6">
        <f t="shared" si="45"/>
        <v>0.34738014143845736</v>
      </c>
      <c r="H738">
        <f>_xlfn.XLOOKUP(Data[[#This Row],[F15_FI_RATE]],CAFB_HungerEstimates!Y:Y,CAFB_HungerEstimates!Y:Y,,0)</f>
        <v>0.128</v>
      </c>
      <c r="I738">
        <f>_xlfn.XLOOKUP(Data[[#This Row],[F15_FI_POP]],CAFB_HungerEstimates!Z:Z,CAFB_HungerEstimates!Z:Z,,0)</f>
        <v>386.81279999999998</v>
      </c>
      <c r="J738">
        <f>_xlfn.XLOOKUP(Data[[#This Row],[F15_LB_NEED]],CAFB_HungerEstimates!AA:AA,CAFB_HungerEstimates!AA:AA,,0)</f>
        <v>81230.687999999995</v>
      </c>
      <c r="K738">
        <f>_xlfn.XLOOKUP(Data[[#This Row],[F15_DISTRIB]],CAFB_HungerEstimates!AC:AC,CAFB_HungerEstimates!AC:AC,,0)</f>
        <v>24975.765909999998</v>
      </c>
      <c r="L738">
        <f>_xlfn.XLOOKUP(Data[[#This Row],[F15_LB_UNME]],CAFB_HungerEstimates!AB:AB,CAFB_HungerEstimates!AB:AB,,0)</f>
        <v>56254.92209</v>
      </c>
      <c r="M738" s="6">
        <f t="shared" si="46"/>
        <v>0.3074671226470469</v>
      </c>
      <c r="N738" s="8">
        <f t="shared" si="47"/>
        <v>145.43190424412015</v>
      </c>
      <c r="O738" s="2" t="str">
        <f>IFERROR(_xlfn.XLOOKUP(Data[[#This Row],[STATEFP10]],StateMap[Code],StateMap[State],,0),"UNK")</f>
        <v>VA</v>
      </c>
      <c r="P738" t="str">
        <f>IF(CalcsTable[[#This Row],[State (Label)]]="MD","Maryland",IF(CalcsTable[[#This Row],[State (Label)]]="DC","District of Columbia","Virginia"))</f>
        <v>Virginia</v>
      </c>
    </row>
    <row r="739" spans="1:16" x14ac:dyDescent="0.25">
      <c r="A739">
        <f>_xlfn.XLOOKUP(Data[[#This Row],[GEOID10]],CAFB_HungerEstimates!D:D,CAFB_HungerEstimates!D:D,,0)</f>
        <v>24033802104</v>
      </c>
      <c r="B739">
        <f>_xlfn.XLOOKUP(Data[[#This Row],[STATEFP10]],CAFB_HungerEstimates!A:A,CAFB_HungerEstimates!A:A,,0)</f>
        <v>24</v>
      </c>
      <c r="C739">
        <f>_xlfn.XLOOKUP(Data[[#This Row],[F14_FI_RATE]],CAFB_HungerEstimates!AJ:AJ,CAFB_HungerEstimates!AJ:AJ,,0)</f>
        <v>27.1</v>
      </c>
      <c r="D739">
        <f>_xlfn.XLOOKUP(Data[[#This Row],[F14_DISTRIB]],CAFB_HungerEstimates!AL:AL,CAFB_HungerEstimates!AL:AL,,0)</f>
        <v>29729</v>
      </c>
      <c r="E739">
        <f>_xlfn.XLOOKUP(Data[[#This Row],[F14_LB_UNME]],CAFB_HungerEstimates!AK:AK,CAFB_HungerEstimates!AK:AK,,0)</f>
        <v>63603.401624999999</v>
      </c>
      <c r="F739">
        <f t="shared" si="44"/>
        <v>93332.401624999999</v>
      </c>
      <c r="G739" s="6">
        <f t="shared" si="45"/>
        <v>0.31852817973599423</v>
      </c>
      <c r="H739">
        <f>_xlfn.XLOOKUP(Data[[#This Row],[F15_FI_RATE]],CAFB_HungerEstimates!Y:Y,CAFB_HungerEstimates!Y:Y,,0)</f>
        <v>0.33400000000000002</v>
      </c>
      <c r="I739">
        <f>_xlfn.XLOOKUP(Data[[#This Row],[F15_FI_POP]],CAFB_HungerEstimates!Z:Z,CAFB_HungerEstimates!Z:Z,,0)</f>
        <v>628.58799999999997</v>
      </c>
      <c r="J739">
        <f>_xlfn.XLOOKUP(Data[[#This Row],[F15_LB_NEED]],CAFB_HungerEstimates!AA:AA,CAFB_HungerEstimates!AA:AA,,0)</f>
        <v>132003.48000000001</v>
      </c>
      <c r="K739">
        <f>_xlfn.XLOOKUP(Data[[#This Row],[F15_DISTRIB]],CAFB_HungerEstimates!AC:AC,CAFB_HungerEstimates!AC:AC,,0)</f>
        <v>32226.290820999999</v>
      </c>
      <c r="L739">
        <f>_xlfn.XLOOKUP(Data[[#This Row],[F15_LB_UNME]],CAFB_HungerEstimates!AB:AB,CAFB_HungerEstimates!AB:AB,,0)</f>
        <v>99777.189178999994</v>
      </c>
      <c r="M739" s="6">
        <f t="shared" si="46"/>
        <v>0.24413213061504133</v>
      </c>
      <c r="N739" s="8">
        <f t="shared" si="47"/>
        <v>158.73225257084133</v>
      </c>
      <c r="O739" s="2" t="str">
        <f>IFERROR(_xlfn.XLOOKUP(Data[[#This Row],[STATEFP10]],StateMap[Code],StateMap[State],,0),"UNK")</f>
        <v>MD</v>
      </c>
      <c r="P739" t="str">
        <f>IF(CalcsTable[[#This Row],[State (Label)]]="MD","Maryland",IF(CalcsTable[[#This Row],[State (Label)]]="DC","District of Columbia","Virginia"))</f>
        <v>Maryland</v>
      </c>
    </row>
    <row r="740" spans="1:16" x14ac:dyDescent="0.25">
      <c r="A740">
        <f>_xlfn.XLOOKUP(Data[[#This Row],[GEOID10]],CAFB_HungerEstimates!D:D,CAFB_HungerEstimates!D:D,,0)</f>
        <v>51510201000</v>
      </c>
      <c r="B740">
        <f>_xlfn.XLOOKUP(Data[[#This Row],[STATEFP10]],CAFB_HungerEstimates!A:A,CAFB_HungerEstimates!A:A,,0)</f>
        <v>51</v>
      </c>
      <c r="C740">
        <f>_xlfn.XLOOKUP(Data[[#This Row],[F14_FI_RATE]],CAFB_HungerEstimates!AJ:AJ,CAFB_HungerEstimates!AJ:AJ,,0)</f>
        <v>8</v>
      </c>
      <c r="D740">
        <f>_xlfn.XLOOKUP(Data[[#This Row],[F14_DISTRIB]],CAFB_HungerEstimates!AL:AL,CAFB_HungerEstimates!AL:AL,,0)</f>
        <v>23101.87</v>
      </c>
      <c r="E740">
        <f>_xlfn.XLOOKUP(Data[[#This Row],[F14_LB_UNME]],CAFB_HungerEstimates!AK:AK,CAFB_HungerEstimates!AK:AK,,0)</f>
        <v>24106.13049</v>
      </c>
      <c r="F740">
        <f t="shared" si="44"/>
        <v>47208.000489999999</v>
      </c>
      <c r="G740" s="6">
        <f t="shared" si="45"/>
        <v>0.48936345026715616</v>
      </c>
      <c r="H740">
        <f>_xlfn.XLOOKUP(Data[[#This Row],[F15_FI_RATE]],CAFB_HungerEstimates!Y:Y,CAFB_HungerEstimates!Y:Y,,0)</f>
        <v>6.4000000000000001E-2</v>
      </c>
      <c r="I740">
        <f>_xlfn.XLOOKUP(Data[[#This Row],[F15_FI_POP]],CAFB_HungerEstimates!Z:Z,CAFB_HungerEstimates!Z:Z,,0)</f>
        <v>176.83199999999999</v>
      </c>
      <c r="J740">
        <f>_xlfn.XLOOKUP(Data[[#This Row],[F15_LB_NEED]],CAFB_HungerEstimates!AA:AA,CAFB_HungerEstimates!AA:AA,,0)</f>
        <v>37134.720000000001</v>
      </c>
      <c r="K740">
        <f>_xlfn.XLOOKUP(Data[[#This Row],[F15_DISTRIB]],CAFB_HungerEstimates!AC:AC,CAFB_HungerEstimates!AC:AC,,0)</f>
        <v>12514.611965</v>
      </c>
      <c r="L740">
        <f>_xlfn.XLOOKUP(Data[[#This Row],[F15_LB_UNME]],CAFB_HungerEstimates!AB:AB,CAFB_HungerEstimates!AB:AB,,0)</f>
        <v>24620.108035000001</v>
      </c>
      <c r="M740" s="6">
        <f t="shared" si="46"/>
        <v>0.33700569076594628</v>
      </c>
      <c r="N740" s="8">
        <f t="shared" si="47"/>
        <v>139.2288049391513</v>
      </c>
      <c r="O740" s="2" t="str">
        <f>IFERROR(_xlfn.XLOOKUP(Data[[#This Row],[STATEFP10]],StateMap[Code],StateMap[State],,0),"UNK")</f>
        <v>VA</v>
      </c>
      <c r="P740" t="str">
        <f>IF(CalcsTable[[#This Row],[State (Label)]]="MD","Maryland",IF(CalcsTable[[#This Row],[State (Label)]]="DC","District of Columbia","Virginia"))</f>
        <v>Virginia</v>
      </c>
    </row>
    <row r="741" spans="1:16" x14ac:dyDescent="0.25">
      <c r="A741">
        <f>_xlfn.XLOOKUP(Data[[#This Row],[GEOID10]],CAFB_HungerEstimates!D:D,CAFB_HungerEstimates!D:D,,0)</f>
        <v>11001009804</v>
      </c>
      <c r="B741">
        <f>_xlfn.XLOOKUP(Data[[#This Row],[STATEFP10]],CAFB_HungerEstimates!A:A,CAFB_HungerEstimates!A:A,,0)</f>
        <v>11</v>
      </c>
      <c r="C741">
        <f>_xlfn.XLOOKUP(Data[[#This Row],[F14_FI_RATE]],CAFB_HungerEstimates!AJ:AJ,CAFB_HungerEstimates!AJ:AJ,,0)</f>
        <v>27.4</v>
      </c>
      <c r="D741">
        <f>_xlfn.XLOOKUP(Data[[#This Row],[F14_DISTRIB]],CAFB_HungerEstimates!AL:AL,CAFB_HungerEstimates!AL:AL,,0)</f>
        <v>76914.62</v>
      </c>
      <c r="E741">
        <f>_xlfn.XLOOKUP(Data[[#This Row],[F14_LB_UNME]],CAFB_HungerEstimates!AK:AK,CAFB_HungerEstimates!AK:AK,,0)</f>
        <v>82873.964215999993</v>
      </c>
      <c r="F741">
        <f t="shared" si="44"/>
        <v>159788.58421599999</v>
      </c>
      <c r="G741" s="6">
        <f t="shared" si="45"/>
        <v>0.48135240935627716</v>
      </c>
      <c r="H741">
        <f>_xlfn.XLOOKUP(Data[[#This Row],[F15_FI_RATE]],CAFB_HungerEstimates!Y:Y,CAFB_HungerEstimates!Y:Y,,0)</f>
        <v>0.31</v>
      </c>
      <c r="I741">
        <f>_xlfn.XLOOKUP(Data[[#This Row],[F15_FI_POP]],CAFB_HungerEstimates!Z:Z,CAFB_HungerEstimates!Z:Z,,0)</f>
        <v>810.65</v>
      </c>
      <c r="J741">
        <f>_xlfn.XLOOKUP(Data[[#This Row],[F15_LB_NEED]],CAFB_HungerEstimates!AA:AA,CAFB_HungerEstimates!AA:AA,,0)</f>
        <v>170236.5</v>
      </c>
      <c r="K741">
        <f>_xlfn.XLOOKUP(Data[[#This Row],[F15_DISTRIB]],CAFB_HungerEstimates!AC:AC,CAFB_HungerEstimates!AC:AC,,0)</f>
        <v>78449.686090999996</v>
      </c>
      <c r="L741">
        <f>_xlfn.XLOOKUP(Data[[#This Row],[F15_LB_UNME]],CAFB_HungerEstimates!AB:AB,CAFB_HungerEstimates!AB:AB,,0)</f>
        <v>91786.813909000004</v>
      </c>
      <c r="M741" s="6">
        <f t="shared" si="46"/>
        <v>0.46082764912929952</v>
      </c>
      <c r="N741" s="8">
        <f t="shared" si="47"/>
        <v>113.22619368284711</v>
      </c>
      <c r="O741" s="2" t="str">
        <f>IFERROR(_xlfn.XLOOKUP(Data[[#This Row],[STATEFP10]],StateMap[Code],StateMap[State],,0),"UNK")</f>
        <v>DC</v>
      </c>
      <c r="P741" t="str">
        <f>IF(CalcsTable[[#This Row],[State (Label)]]="MD","Maryland",IF(CalcsTable[[#This Row],[State (Label)]]="DC","District of Columbia","Virginia"))</f>
        <v>District of Columbia</v>
      </c>
    </row>
    <row r="742" spans="1:16" x14ac:dyDescent="0.25">
      <c r="A742">
        <f>_xlfn.XLOOKUP(Data[[#This Row],[GEOID10]],CAFB_HungerEstimates!D:D,CAFB_HungerEstimates!D:D,,0)</f>
        <v>51510200106</v>
      </c>
      <c r="B742">
        <f>_xlfn.XLOOKUP(Data[[#This Row],[STATEFP10]],CAFB_HungerEstimates!A:A,CAFB_HungerEstimates!A:A,,0)</f>
        <v>51</v>
      </c>
      <c r="C742">
        <f>_xlfn.XLOOKUP(Data[[#This Row],[F14_FI_RATE]],CAFB_HungerEstimates!AJ:AJ,CAFB_HungerEstimates!AJ:AJ,,0)</f>
        <v>13.7</v>
      </c>
      <c r="D742">
        <f>_xlfn.XLOOKUP(Data[[#This Row],[F14_DISTRIB]],CAFB_HungerEstimates!AL:AL,CAFB_HungerEstimates!AL:AL,,0)</f>
        <v>28999.48</v>
      </c>
      <c r="E742">
        <f>_xlfn.XLOOKUP(Data[[#This Row],[F14_LB_UNME]],CAFB_HungerEstimates!AK:AK,CAFB_HungerEstimates!AK:AK,,0)</f>
        <v>57626.991673999997</v>
      </c>
      <c r="F742">
        <f t="shared" si="44"/>
        <v>86626.471674</v>
      </c>
      <c r="G742" s="6">
        <f t="shared" si="45"/>
        <v>0.33476464456653937</v>
      </c>
      <c r="H742">
        <f>_xlfn.XLOOKUP(Data[[#This Row],[F15_FI_RATE]],CAFB_HungerEstimates!Y:Y,CAFB_HungerEstimates!Y:Y,,0)</f>
        <v>0.128</v>
      </c>
      <c r="I742">
        <f>_xlfn.XLOOKUP(Data[[#This Row],[F15_FI_POP]],CAFB_HungerEstimates!Z:Z,CAFB_HungerEstimates!Z:Z,,0)</f>
        <v>396.65894400000002</v>
      </c>
      <c r="J742">
        <f>_xlfn.XLOOKUP(Data[[#This Row],[F15_LB_NEED]],CAFB_HungerEstimates!AA:AA,CAFB_HungerEstimates!AA:AA,,0)</f>
        <v>83298.378240000005</v>
      </c>
      <c r="K742">
        <f>_xlfn.XLOOKUP(Data[[#This Row],[F15_DISTRIB]],CAFB_HungerEstimates!AC:AC,CAFB_HungerEstimates!AC:AC,,0)</f>
        <v>26835.148175999999</v>
      </c>
      <c r="L742">
        <f>_xlfn.XLOOKUP(Data[[#This Row],[F15_LB_UNME]],CAFB_HungerEstimates!AB:AB,CAFB_HungerEstimates!AB:AB,,0)</f>
        <v>56463.230064000003</v>
      </c>
      <c r="M742" s="6">
        <f t="shared" si="46"/>
        <v>0.32215691041045647</v>
      </c>
      <c r="N742" s="8">
        <f t="shared" si="47"/>
        <v>142.34704881380412</v>
      </c>
      <c r="O742" s="2" t="str">
        <f>IFERROR(_xlfn.XLOOKUP(Data[[#This Row],[STATEFP10]],StateMap[Code],StateMap[State],,0),"UNK")</f>
        <v>VA</v>
      </c>
      <c r="P742" t="str">
        <f>IF(CalcsTable[[#This Row],[State (Label)]]="MD","Maryland",IF(CalcsTable[[#This Row],[State (Label)]]="DC","District of Columbia","Virginia"))</f>
        <v>Virginia</v>
      </c>
    </row>
    <row r="743" spans="1:16" x14ac:dyDescent="0.25">
      <c r="A743">
        <f>_xlfn.XLOOKUP(Data[[#This Row],[GEOID10]],CAFB_HungerEstimates!D:D,CAFB_HungerEstimates!D:D,,0)</f>
        <v>24033801808</v>
      </c>
      <c r="B743">
        <f>_xlfn.XLOOKUP(Data[[#This Row],[STATEFP10]],CAFB_HungerEstimates!A:A,CAFB_HungerEstimates!A:A,,0)</f>
        <v>24</v>
      </c>
      <c r="C743">
        <f>_xlfn.XLOOKUP(Data[[#This Row],[F14_FI_RATE]],CAFB_HungerEstimates!AJ:AJ,CAFB_HungerEstimates!AJ:AJ,,0)</f>
        <v>24.2</v>
      </c>
      <c r="D743">
        <f>_xlfn.XLOOKUP(Data[[#This Row],[F14_DISTRIB]],CAFB_HungerEstimates!AL:AL,CAFB_HungerEstimates!AL:AL,,0)</f>
        <v>99797.65</v>
      </c>
      <c r="E743">
        <f>_xlfn.XLOOKUP(Data[[#This Row],[F14_LB_UNME]],CAFB_HungerEstimates!AK:AK,CAFB_HungerEstimates!AK:AK,,0)</f>
        <v>88846.189960000003</v>
      </c>
      <c r="F743">
        <f t="shared" si="44"/>
        <v>188643.83996000001</v>
      </c>
      <c r="G743" s="6">
        <f t="shared" si="45"/>
        <v>0.52902681593611045</v>
      </c>
      <c r="H743">
        <f>_xlfn.XLOOKUP(Data[[#This Row],[F15_FI_RATE]],CAFB_HungerEstimates!Y:Y,CAFB_HungerEstimates!Y:Y,,0)</f>
        <v>0.254</v>
      </c>
      <c r="I743">
        <f>_xlfn.XLOOKUP(Data[[#This Row],[F15_FI_POP]],CAFB_HungerEstimates!Z:Z,CAFB_HungerEstimates!Z:Z,,0)</f>
        <v>912.87599999999998</v>
      </c>
      <c r="J743">
        <f>_xlfn.XLOOKUP(Data[[#This Row],[F15_LB_NEED]],CAFB_HungerEstimates!AA:AA,CAFB_HungerEstimates!AA:AA,,0)</f>
        <v>191703.96</v>
      </c>
      <c r="K743">
        <f>_xlfn.XLOOKUP(Data[[#This Row],[F15_DISTRIB]],CAFB_HungerEstimates!AC:AC,CAFB_HungerEstimates!AC:AC,,0)</f>
        <v>90704.122405999995</v>
      </c>
      <c r="L743">
        <f>_xlfn.XLOOKUP(Data[[#This Row],[F15_LB_UNME]],CAFB_HungerEstimates!AB:AB,CAFB_HungerEstimates!AB:AB,,0)</f>
        <v>100999.837594</v>
      </c>
      <c r="M743" s="6">
        <f t="shared" si="46"/>
        <v>0.473146837477953</v>
      </c>
      <c r="N743" s="8">
        <f t="shared" si="47"/>
        <v>110.63916412962988</v>
      </c>
      <c r="O743" s="2" t="str">
        <f>IFERROR(_xlfn.XLOOKUP(Data[[#This Row],[STATEFP10]],StateMap[Code],StateMap[State],,0),"UNK")</f>
        <v>MD</v>
      </c>
      <c r="P743" t="str">
        <f>IF(CalcsTable[[#This Row],[State (Label)]]="MD","Maryland",IF(CalcsTable[[#This Row],[State (Label)]]="DC","District of Columbia","Virginia"))</f>
        <v>Maryland</v>
      </c>
    </row>
    <row r="744" spans="1:16" x14ac:dyDescent="0.25">
      <c r="A744">
        <f>_xlfn.XLOOKUP(Data[[#This Row],[GEOID10]],CAFB_HungerEstimates!D:D,CAFB_HungerEstimates!D:D,,0)</f>
        <v>24033801907</v>
      </c>
      <c r="B744">
        <f>_xlfn.XLOOKUP(Data[[#This Row],[STATEFP10]],CAFB_HungerEstimates!A:A,CAFB_HungerEstimates!A:A,,0)</f>
        <v>24</v>
      </c>
      <c r="C744">
        <f>_xlfn.XLOOKUP(Data[[#This Row],[F14_FI_RATE]],CAFB_HungerEstimates!AJ:AJ,CAFB_HungerEstimates!AJ:AJ,,0)</f>
        <v>22.5</v>
      </c>
      <c r="D744">
        <f>_xlfn.XLOOKUP(Data[[#This Row],[F14_DISTRIB]],CAFB_HungerEstimates!AL:AL,CAFB_HungerEstimates!AL:AL,,0)</f>
        <v>67709.72</v>
      </c>
      <c r="E744">
        <f>_xlfn.XLOOKUP(Data[[#This Row],[F14_LB_UNME]],CAFB_HungerEstimates!AK:AK,CAFB_HungerEstimates!AK:AK,,0)</f>
        <v>85805.533303000004</v>
      </c>
      <c r="F744">
        <f t="shared" si="44"/>
        <v>153515.253303</v>
      </c>
      <c r="G744" s="6">
        <f t="shared" si="45"/>
        <v>0.44106183941447341</v>
      </c>
      <c r="H744">
        <f>_xlfn.XLOOKUP(Data[[#This Row],[F15_FI_RATE]],CAFB_HungerEstimates!Y:Y,CAFB_HungerEstimates!Y:Y,,0)</f>
        <v>0.20300000000000001</v>
      </c>
      <c r="I744">
        <f>_xlfn.XLOOKUP(Data[[#This Row],[F15_FI_POP]],CAFB_HungerEstimates!Z:Z,CAFB_HungerEstimates!Z:Z,,0)</f>
        <v>656.29899999999998</v>
      </c>
      <c r="J744">
        <f>_xlfn.XLOOKUP(Data[[#This Row],[F15_LB_NEED]],CAFB_HungerEstimates!AA:AA,CAFB_HungerEstimates!AA:AA,,0)</f>
        <v>137822.79</v>
      </c>
      <c r="K744">
        <f>_xlfn.XLOOKUP(Data[[#This Row],[F15_DISTRIB]],CAFB_HungerEstimates!AC:AC,CAFB_HungerEstimates!AC:AC,,0)</f>
        <v>58310.687568000001</v>
      </c>
      <c r="L744">
        <f>_xlfn.XLOOKUP(Data[[#This Row],[F15_LB_UNME]],CAFB_HungerEstimates!AB:AB,CAFB_HungerEstimates!AB:AB,,0)</f>
        <v>79512.102432</v>
      </c>
      <c r="M744" s="6">
        <f t="shared" si="46"/>
        <v>0.42308450995658992</v>
      </c>
      <c r="N744" s="8">
        <f t="shared" si="47"/>
        <v>121.15225290911613</v>
      </c>
      <c r="O744" s="2" t="str">
        <f>IFERROR(_xlfn.XLOOKUP(Data[[#This Row],[STATEFP10]],StateMap[Code],StateMap[State],,0),"UNK")</f>
        <v>MD</v>
      </c>
      <c r="P744" t="str">
        <f>IF(CalcsTable[[#This Row],[State (Label)]]="MD","Maryland",IF(CalcsTable[[#This Row],[State (Label)]]="DC","District of Columbia","Virginia"))</f>
        <v>Maryland</v>
      </c>
    </row>
    <row r="745" spans="1:16" x14ac:dyDescent="0.25">
      <c r="A745">
        <f>_xlfn.XLOOKUP(Data[[#This Row],[GEOID10]],CAFB_HungerEstimates!D:D,CAFB_HungerEstimates!D:D,,0)</f>
        <v>51059451800</v>
      </c>
      <c r="B745">
        <f>_xlfn.XLOOKUP(Data[[#This Row],[STATEFP10]],CAFB_HungerEstimates!A:A,CAFB_HungerEstimates!A:A,,0)</f>
        <v>51</v>
      </c>
      <c r="C745">
        <f>_xlfn.XLOOKUP(Data[[#This Row],[F14_FI_RATE]],CAFB_HungerEstimates!AJ:AJ,CAFB_HungerEstimates!AJ:AJ,,0)</f>
        <v>3.5</v>
      </c>
      <c r="D745">
        <f>_xlfn.XLOOKUP(Data[[#This Row],[F14_DISTRIB]],CAFB_HungerEstimates!AL:AL,CAFB_HungerEstimates!AL:AL,,0)</f>
        <v>6977.02</v>
      </c>
      <c r="E745">
        <f>_xlfn.XLOOKUP(Data[[#This Row],[F14_LB_UNME]],CAFB_HungerEstimates!AK:AK,CAFB_HungerEstimates!AK:AK,,0)</f>
        <v>19299.230829</v>
      </c>
      <c r="F745">
        <f t="shared" si="44"/>
        <v>26276.250829000001</v>
      </c>
      <c r="G745" s="6">
        <f t="shared" si="45"/>
        <v>0.26552570400567782</v>
      </c>
      <c r="H745">
        <f>_xlfn.XLOOKUP(Data[[#This Row],[F15_FI_RATE]],CAFB_HungerEstimates!Y:Y,CAFB_HungerEstimates!Y:Y,,0)</f>
        <v>1.4E-2</v>
      </c>
      <c r="I745">
        <f>_xlfn.XLOOKUP(Data[[#This Row],[F15_FI_POP]],CAFB_HungerEstimates!Z:Z,CAFB_HungerEstimates!Z:Z,,0)</f>
        <v>49.308</v>
      </c>
      <c r="J745">
        <f>_xlfn.XLOOKUP(Data[[#This Row],[F15_LB_NEED]],CAFB_HungerEstimates!AA:AA,CAFB_HungerEstimates!AA:AA,,0)</f>
        <v>10354.68</v>
      </c>
      <c r="K745">
        <f>_xlfn.XLOOKUP(Data[[#This Row],[F15_DISTRIB]],CAFB_HungerEstimates!AC:AC,CAFB_HungerEstimates!AC:AC,,0)</f>
        <v>3420.8885310000001</v>
      </c>
      <c r="L745">
        <f>_xlfn.XLOOKUP(Data[[#This Row],[F15_LB_UNME]],CAFB_HungerEstimates!AB:AB,CAFB_HungerEstimates!AB:AB,,0)</f>
        <v>6933.7914689999998</v>
      </c>
      <c r="M745" s="6">
        <f t="shared" si="46"/>
        <v>0.33037124575554244</v>
      </c>
      <c r="N745" s="8">
        <f t="shared" si="47"/>
        <v>140.62203839133608</v>
      </c>
      <c r="O745" s="2" t="str">
        <f>IFERROR(_xlfn.XLOOKUP(Data[[#This Row],[STATEFP10]],StateMap[Code],StateMap[State],,0),"UNK")</f>
        <v>VA</v>
      </c>
      <c r="P745" t="str">
        <f>IF(CalcsTable[[#This Row],[State (Label)]]="MD","Maryland",IF(CalcsTable[[#This Row],[State (Label)]]="DC","District of Columbia","Virginia"))</f>
        <v>Virginia</v>
      </c>
    </row>
    <row r="746" spans="1:16" x14ac:dyDescent="0.25">
      <c r="A746">
        <f>_xlfn.XLOOKUP(Data[[#This Row],[GEOID10]],CAFB_HungerEstimates!D:D,CAFB_HungerEstimates!D:D,,0)</f>
        <v>51059440501</v>
      </c>
      <c r="B746">
        <f>_xlfn.XLOOKUP(Data[[#This Row],[STATEFP10]],CAFB_HungerEstimates!A:A,CAFB_HungerEstimates!A:A,,0)</f>
        <v>51</v>
      </c>
      <c r="C746">
        <f>_xlfn.XLOOKUP(Data[[#This Row],[F14_FI_RATE]],CAFB_HungerEstimates!AJ:AJ,CAFB_HungerEstimates!AJ:AJ,,0)</f>
        <v>3.2</v>
      </c>
      <c r="D746">
        <f>_xlfn.XLOOKUP(Data[[#This Row],[F14_DISTRIB]],CAFB_HungerEstimates!AL:AL,CAFB_HungerEstimates!AL:AL,,0)</f>
        <v>5522.09</v>
      </c>
      <c r="E746">
        <f>_xlfn.XLOOKUP(Data[[#This Row],[F14_LB_UNME]],CAFB_HungerEstimates!AK:AK,CAFB_HungerEstimates!AK:AK,,0)</f>
        <v>28219.030199000001</v>
      </c>
      <c r="F746">
        <f t="shared" si="44"/>
        <v>33741.120198999997</v>
      </c>
      <c r="G746" s="6">
        <f t="shared" si="45"/>
        <v>0.1636605414233894</v>
      </c>
      <c r="H746">
        <f>_xlfn.XLOOKUP(Data[[#This Row],[F15_FI_RATE]],CAFB_HungerEstimates!Y:Y,CAFB_HungerEstimates!Y:Y,,0)</f>
        <v>2.8000000000000001E-2</v>
      </c>
      <c r="I746">
        <f>_xlfn.XLOOKUP(Data[[#This Row],[F15_FI_POP]],CAFB_HungerEstimates!Z:Z,CAFB_HungerEstimates!Z:Z,,0)</f>
        <v>137.648</v>
      </c>
      <c r="J746">
        <f>_xlfn.XLOOKUP(Data[[#This Row],[F15_LB_NEED]],CAFB_HungerEstimates!AA:AA,CAFB_HungerEstimates!AA:AA,,0)</f>
        <v>28906.080000000002</v>
      </c>
      <c r="K746">
        <f>_xlfn.XLOOKUP(Data[[#This Row],[F15_DISTRIB]],CAFB_HungerEstimates!AC:AC,CAFB_HungerEstimates!AC:AC,,0)</f>
        <v>12603.575049999999</v>
      </c>
      <c r="L746">
        <f>_xlfn.XLOOKUP(Data[[#This Row],[F15_LB_UNME]],CAFB_HungerEstimates!AB:AB,CAFB_HungerEstimates!AB:AB,,0)</f>
        <v>16302.50495</v>
      </c>
      <c r="M746" s="6">
        <f t="shared" si="46"/>
        <v>0.43601813355529351</v>
      </c>
      <c r="N746" s="8">
        <f t="shared" si="47"/>
        <v>118.43619195338836</v>
      </c>
      <c r="O746" s="2" t="str">
        <f>IFERROR(_xlfn.XLOOKUP(Data[[#This Row],[STATEFP10]],StateMap[Code],StateMap[State],,0),"UNK")</f>
        <v>VA</v>
      </c>
      <c r="P746" t="str">
        <f>IF(CalcsTable[[#This Row],[State (Label)]]="MD","Maryland",IF(CalcsTable[[#This Row],[State (Label)]]="DC","District of Columbia","Virginia"))</f>
        <v>Virginia</v>
      </c>
    </row>
    <row r="747" spans="1:16" x14ac:dyDescent="0.25">
      <c r="A747">
        <f>_xlfn.XLOOKUP(Data[[#This Row],[GEOID10]],CAFB_HungerEstimates!D:D,CAFB_HungerEstimates!D:D,,0)</f>
        <v>51510201100</v>
      </c>
      <c r="B747">
        <f>_xlfn.XLOOKUP(Data[[#This Row],[STATEFP10]],CAFB_HungerEstimates!A:A,CAFB_HungerEstimates!A:A,,0)</f>
        <v>51</v>
      </c>
      <c r="C747">
        <f>_xlfn.XLOOKUP(Data[[#This Row],[F14_FI_RATE]],CAFB_HungerEstimates!AJ:AJ,CAFB_HungerEstimates!AJ:AJ,,0)</f>
        <v>5</v>
      </c>
      <c r="D747">
        <f>_xlfn.XLOOKUP(Data[[#This Row],[F14_DISTRIB]],CAFB_HungerEstimates!AL:AL,CAFB_HungerEstimates!AL:AL,,0)</f>
        <v>16344.04</v>
      </c>
      <c r="E747">
        <f>_xlfn.XLOOKUP(Data[[#This Row],[F14_LB_UNME]],CAFB_HungerEstimates!AK:AK,CAFB_HungerEstimates!AK:AK,,0)</f>
        <v>15187.464679000001</v>
      </c>
      <c r="F747">
        <f t="shared" si="44"/>
        <v>31531.504679000001</v>
      </c>
      <c r="G747" s="6">
        <f t="shared" si="45"/>
        <v>0.51833999570864564</v>
      </c>
      <c r="H747">
        <f>_xlfn.XLOOKUP(Data[[#This Row],[F15_FI_RATE]],CAFB_HungerEstimates!Y:Y,CAFB_HungerEstimates!Y:Y,,0)</f>
        <v>3.3000000000000002E-2</v>
      </c>
      <c r="I747">
        <f>_xlfn.XLOOKUP(Data[[#This Row],[F15_FI_POP]],CAFB_HungerEstimates!Z:Z,CAFB_HungerEstimates!Z:Z,,0)</f>
        <v>106.458</v>
      </c>
      <c r="J747">
        <f>_xlfn.XLOOKUP(Data[[#This Row],[F15_LB_NEED]],CAFB_HungerEstimates!AA:AA,CAFB_HungerEstimates!AA:AA,,0)</f>
        <v>22356.18</v>
      </c>
      <c r="K747">
        <f>_xlfn.XLOOKUP(Data[[#This Row],[F15_DISTRIB]],CAFB_HungerEstimates!AC:AC,CAFB_HungerEstimates!AC:AC,,0)</f>
        <v>7440.4198219999998</v>
      </c>
      <c r="L747">
        <f>_xlfn.XLOOKUP(Data[[#This Row],[F15_LB_UNME]],CAFB_HungerEstimates!AB:AB,CAFB_HungerEstimates!AB:AB,,0)</f>
        <v>14915.760178</v>
      </c>
      <c r="M747" s="6">
        <f t="shared" si="46"/>
        <v>0.3328126639703205</v>
      </c>
      <c r="N747" s="8">
        <f t="shared" si="47"/>
        <v>140.1093405662327</v>
      </c>
      <c r="O747" s="2" t="str">
        <f>IFERROR(_xlfn.XLOOKUP(Data[[#This Row],[STATEFP10]],StateMap[Code],StateMap[State],,0),"UNK")</f>
        <v>VA</v>
      </c>
      <c r="P747" t="str">
        <f>IF(CalcsTable[[#This Row],[State (Label)]]="MD","Maryland",IF(CalcsTable[[#This Row],[State (Label)]]="DC","District of Columbia","Virginia"))</f>
        <v>Virginia</v>
      </c>
    </row>
    <row r="748" spans="1:16" x14ac:dyDescent="0.25">
      <c r="A748">
        <f>_xlfn.XLOOKUP(Data[[#This Row],[GEOID10]],CAFB_HungerEstimates!D:D,CAFB_HungerEstimates!D:D,,0)</f>
        <v>24033801802</v>
      </c>
      <c r="B748">
        <f>_xlfn.XLOOKUP(Data[[#This Row],[STATEFP10]],CAFB_HungerEstimates!A:A,CAFB_HungerEstimates!A:A,,0)</f>
        <v>24</v>
      </c>
      <c r="C748">
        <f>_xlfn.XLOOKUP(Data[[#This Row],[F14_FI_RATE]],CAFB_HungerEstimates!AJ:AJ,CAFB_HungerEstimates!AJ:AJ,,0)</f>
        <v>21</v>
      </c>
      <c r="D748">
        <f>_xlfn.XLOOKUP(Data[[#This Row],[F14_DISTRIB]],CAFB_HungerEstimates!AL:AL,CAFB_HungerEstimates!AL:AL,,0)</f>
        <v>66148.88</v>
      </c>
      <c r="E748">
        <f>_xlfn.XLOOKUP(Data[[#This Row],[F14_LB_UNME]],CAFB_HungerEstimates!AK:AK,CAFB_HungerEstimates!AK:AK,,0)</f>
        <v>77087.916928999999</v>
      </c>
      <c r="F748">
        <f t="shared" si="44"/>
        <v>143236.796929</v>
      </c>
      <c r="G748" s="6">
        <f t="shared" si="45"/>
        <v>0.4618148507802004</v>
      </c>
      <c r="H748">
        <f>_xlfn.XLOOKUP(Data[[#This Row],[F15_FI_RATE]],CAFB_HungerEstimates!Y:Y,CAFB_HungerEstimates!Y:Y,,0)</f>
        <v>0.22600000000000001</v>
      </c>
      <c r="I748">
        <f>_xlfn.XLOOKUP(Data[[#This Row],[F15_FI_POP]],CAFB_HungerEstimates!Z:Z,CAFB_HungerEstimates!Z:Z,,0)</f>
        <v>750.24700199999995</v>
      </c>
      <c r="J748">
        <f>_xlfn.XLOOKUP(Data[[#This Row],[F15_LB_NEED]],CAFB_HungerEstimates!AA:AA,CAFB_HungerEstimates!AA:AA,,0)</f>
        <v>157551.87041999999</v>
      </c>
      <c r="K748">
        <f>_xlfn.XLOOKUP(Data[[#This Row],[F15_DISTRIB]],CAFB_HungerEstimates!AC:AC,CAFB_HungerEstimates!AC:AC,,0)</f>
        <v>76010.875683999999</v>
      </c>
      <c r="L748">
        <f>_xlfn.XLOOKUP(Data[[#This Row],[F15_LB_UNME]],CAFB_HungerEstimates!AB:AB,CAFB_HungerEstimates!AB:AB,,0)</f>
        <v>81540.994735999993</v>
      </c>
      <c r="M748" s="6">
        <f t="shared" si="46"/>
        <v>0.48244984639897365</v>
      </c>
      <c r="N748" s="8">
        <f t="shared" si="47"/>
        <v>108.68553225621554</v>
      </c>
      <c r="O748" s="2" t="str">
        <f>IFERROR(_xlfn.XLOOKUP(Data[[#This Row],[STATEFP10]],StateMap[Code],StateMap[State],,0),"UNK")</f>
        <v>MD</v>
      </c>
      <c r="P748" t="str">
        <f>IF(CalcsTable[[#This Row],[State (Label)]]="MD","Maryland",IF(CalcsTable[[#This Row],[State (Label)]]="DC","District of Columbia","Virginia"))</f>
        <v>Maryland</v>
      </c>
    </row>
    <row r="749" spans="1:16" x14ac:dyDescent="0.25">
      <c r="A749">
        <f>_xlfn.XLOOKUP(Data[[#This Row],[GEOID10]],CAFB_HungerEstimates!D:D,CAFB_HungerEstimates!D:D,,0)</f>
        <v>51510200107</v>
      </c>
      <c r="B749">
        <f>_xlfn.XLOOKUP(Data[[#This Row],[STATEFP10]],CAFB_HungerEstimates!A:A,CAFB_HungerEstimates!A:A,,0)</f>
        <v>51</v>
      </c>
      <c r="C749">
        <f>_xlfn.XLOOKUP(Data[[#This Row],[F14_FI_RATE]],CAFB_HungerEstimates!AJ:AJ,CAFB_HungerEstimates!AJ:AJ,,0)</f>
        <v>13.6</v>
      </c>
      <c r="D749">
        <f>_xlfn.XLOOKUP(Data[[#This Row],[F14_DISTRIB]],CAFB_HungerEstimates!AL:AL,CAFB_HungerEstimates!AL:AL,,0)</f>
        <v>69711.320000000007</v>
      </c>
      <c r="E749">
        <f>_xlfn.XLOOKUP(Data[[#This Row],[F14_LB_UNME]],CAFB_HungerEstimates!AK:AK,CAFB_HungerEstimates!AK:AK,,0)</f>
        <v>92737.957250000007</v>
      </c>
      <c r="F749">
        <f t="shared" si="44"/>
        <v>162449.27725000001</v>
      </c>
      <c r="G749" s="6">
        <f t="shared" si="45"/>
        <v>0.42912668606532689</v>
      </c>
      <c r="H749">
        <f>_xlfn.XLOOKUP(Data[[#This Row],[F15_FI_RATE]],CAFB_HungerEstimates!Y:Y,CAFB_HungerEstimates!Y:Y,,0)</f>
        <v>0.13700000000000001</v>
      </c>
      <c r="I749">
        <f>_xlfn.XLOOKUP(Data[[#This Row],[F15_FI_POP]],CAFB_HungerEstimates!Z:Z,CAFB_HungerEstimates!Z:Z,,0)</f>
        <v>770.76199999999994</v>
      </c>
      <c r="J749">
        <f>_xlfn.XLOOKUP(Data[[#This Row],[F15_LB_NEED]],CAFB_HungerEstimates!AA:AA,CAFB_HungerEstimates!AA:AA,,0)</f>
        <v>161860.01999999999</v>
      </c>
      <c r="K749">
        <f>_xlfn.XLOOKUP(Data[[#This Row],[F15_DISTRIB]],CAFB_HungerEstimates!AC:AC,CAFB_HungerEstimates!AC:AC,,0)</f>
        <v>50118.069298000002</v>
      </c>
      <c r="L749">
        <f>_xlfn.XLOOKUP(Data[[#This Row],[F15_LB_UNME]],CAFB_HungerEstimates!AB:AB,CAFB_HungerEstimates!AB:AB,,0)</f>
        <v>111741.950702</v>
      </c>
      <c r="M749" s="6">
        <f t="shared" si="46"/>
        <v>0.30963834860517137</v>
      </c>
      <c r="N749" s="8">
        <f t="shared" si="47"/>
        <v>144.97594679291404</v>
      </c>
      <c r="O749" s="2" t="str">
        <f>IFERROR(_xlfn.XLOOKUP(Data[[#This Row],[STATEFP10]],StateMap[Code],StateMap[State],,0),"UNK")</f>
        <v>VA</v>
      </c>
      <c r="P749" t="str">
        <f>IF(CalcsTable[[#This Row],[State (Label)]]="MD","Maryland",IF(CalcsTable[[#This Row],[State (Label)]]="DC","District of Columbia","Virginia"))</f>
        <v>Virginia</v>
      </c>
    </row>
    <row r="750" spans="1:16" x14ac:dyDescent="0.25">
      <c r="A750">
        <f>_xlfn.XLOOKUP(Data[[#This Row],[GEOID10]],CAFB_HungerEstimates!D:D,CAFB_HungerEstimates!D:D,,0)</f>
        <v>11001009803</v>
      </c>
      <c r="B750">
        <f>_xlfn.XLOOKUP(Data[[#This Row],[STATEFP10]],CAFB_HungerEstimates!A:A,CAFB_HungerEstimates!A:A,,0)</f>
        <v>11</v>
      </c>
      <c r="C750">
        <f>_xlfn.XLOOKUP(Data[[#This Row],[F14_FI_RATE]],CAFB_HungerEstimates!AJ:AJ,CAFB_HungerEstimates!AJ:AJ,,0)</f>
        <v>39.299999999999997</v>
      </c>
      <c r="D750">
        <f>_xlfn.XLOOKUP(Data[[#This Row],[F14_DISTRIB]],CAFB_HungerEstimates!AL:AL,CAFB_HungerEstimates!AL:AL,,0)</f>
        <v>91557.34</v>
      </c>
      <c r="E750">
        <f>_xlfn.XLOOKUP(Data[[#This Row],[F14_LB_UNME]],CAFB_HungerEstimates!AK:AK,CAFB_HungerEstimates!AK:AK,,0)</f>
        <v>112374.286717</v>
      </c>
      <c r="F750">
        <f t="shared" si="44"/>
        <v>203931.62671699998</v>
      </c>
      <c r="G750" s="6">
        <f t="shared" si="45"/>
        <v>0.44896096536833868</v>
      </c>
      <c r="H750">
        <f>_xlfn.XLOOKUP(Data[[#This Row],[F15_FI_RATE]],CAFB_HungerEstimates!Y:Y,CAFB_HungerEstimates!Y:Y,,0)</f>
        <v>0.40699999999999997</v>
      </c>
      <c r="I750">
        <f>_xlfn.XLOOKUP(Data[[#This Row],[F15_FI_POP]],CAFB_HungerEstimates!Z:Z,CAFB_HungerEstimates!Z:Z,,0)</f>
        <v>1091.981</v>
      </c>
      <c r="J750">
        <f>_xlfn.XLOOKUP(Data[[#This Row],[F15_LB_NEED]],CAFB_HungerEstimates!AA:AA,CAFB_HungerEstimates!AA:AA,,0)</f>
        <v>229316.01</v>
      </c>
      <c r="K750">
        <f>_xlfn.XLOOKUP(Data[[#This Row],[F15_DISTRIB]],CAFB_HungerEstimates!AC:AC,CAFB_HungerEstimates!AC:AC,,0)</f>
        <v>103130.075645</v>
      </c>
      <c r="L750">
        <f>_xlfn.XLOOKUP(Data[[#This Row],[F15_LB_UNME]],CAFB_HungerEstimates!AB:AB,CAFB_HungerEstimates!AB:AB,,0)</f>
        <v>126185.934355</v>
      </c>
      <c r="M750" s="6">
        <f t="shared" si="46"/>
        <v>0.44972906882951608</v>
      </c>
      <c r="N750" s="8">
        <f t="shared" si="47"/>
        <v>115.55689554580162</v>
      </c>
      <c r="O750" s="2" t="str">
        <f>IFERROR(_xlfn.XLOOKUP(Data[[#This Row],[STATEFP10]],StateMap[Code],StateMap[State],,0),"UNK")</f>
        <v>DC</v>
      </c>
      <c r="P750" t="str">
        <f>IF(CalcsTable[[#This Row],[State (Label)]]="MD","Maryland",IF(CalcsTable[[#This Row],[State (Label)]]="DC","District of Columbia","Virginia"))</f>
        <v>District of Columbia</v>
      </c>
    </row>
    <row r="751" spans="1:16" x14ac:dyDescent="0.25">
      <c r="A751">
        <f>_xlfn.XLOOKUP(Data[[#This Row],[GEOID10]],CAFB_HungerEstimates!D:D,CAFB_HungerEstimates!D:D,,0)</f>
        <v>24033800601</v>
      </c>
      <c r="B751">
        <f>_xlfn.XLOOKUP(Data[[#This Row],[STATEFP10]],CAFB_HungerEstimates!A:A,CAFB_HungerEstimates!A:A,,0)</f>
        <v>24</v>
      </c>
      <c r="C751">
        <f>_xlfn.XLOOKUP(Data[[#This Row],[F14_FI_RATE]],CAFB_HungerEstimates!AJ:AJ,CAFB_HungerEstimates!AJ:AJ,,0)</f>
        <v>13.8</v>
      </c>
      <c r="D751">
        <f>_xlfn.XLOOKUP(Data[[#This Row],[F14_DISTRIB]],CAFB_HungerEstimates!AL:AL,CAFB_HungerEstimates!AL:AL,,0)</f>
        <v>1266</v>
      </c>
      <c r="E751">
        <f>_xlfn.XLOOKUP(Data[[#This Row],[F14_LB_UNME]],CAFB_HungerEstimates!AK:AK,CAFB_HungerEstimates!AK:AK,,0)</f>
        <v>57824.223165000003</v>
      </c>
      <c r="F751">
        <f t="shared" si="44"/>
        <v>59090.223165000003</v>
      </c>
      <c r="G751" s="6">
        <f t="shared" si="45"/>
        <v>2.142486408394325E-2</v>
      </c>
      <c r="H751">
        <f>_xlfn.XLOOKUP(Data[[#This Row],[F15_FI_RATE]],CAFB_HungerEstimates!Y:Y,CAFB_HungerEstimates!Y:Y,,0)</f>
        <v>0.15</v>
      </c>
      <c r="I751">
        <f>_xlfn.XLOOKUP(Data[[#This Row],[F15_FI_POP]],CAFB_HungerEstimates!Z:Z,CAFB_HungerEstimates!Z:Z,,0)</f>
        <v>303.3</v>
      </c>
      <c r="J751">
        <f>_xlfn.XLOOKUP(Data[[#This Row],[F15_LB_NEED]],CAFB_HungerEstimates!AA:AA,CAFB_HungerEstimates!AA:AA,,0)</f>
        <v>63693</v>
      </c>
      <c r="K751">
        <f>_xlfn.XLOOKUP(Data[[#This Row],[F15_DISTRIB]],CAFB_HungerEstimates!AC:AC,CAFB_HungerEstimates!AC:AC,,0)</f>
        <v>3134.8858789999999</v>
      </c>
      <c r="L751">
        <f>_xlfn.XLOOKUP(Data[[#This Row],[F15_LB_UNME]],CAFB_HungerEstimates!AB:AB,CAFB_HungerEstimates!AB:AB,,0)</f>
        <v>60558.114120999999</v>
      </c>
      <c r="M751" s="6">
        <f t="shared" si="46"/>
        <v>4.9218687752186269E-2</v>
      </c>
      <c r="N751" s="8">
        <f t="shared" si="47"/>
        <v>199.66407557204087</v>
      </c>
      <c r="O751" s="2" t="str">
        <f>IFERROR(_xlfn.XLOOKUP(Data[[#This Row],[STATEFP10]],StateMap[Code],StateMap[State],,0),"UNK")</f>
        <v>MD</v>
      </c>
      <c r="P751" t="str">
        <f>IF(CalcsTable[[#This Row],[State (Label)]]="MD","Maryland",IF(CalcsTable[[#This Row],[State (Label)]]="DC","District of Columbia","Virginia"))</f>
        <v>Maryland</v>
      </c>
    </row>
    <row r="752" spans="1:16" x14ac:dyDescent="0.25">
      <c r="A752">
        <f>_xlfn.XLOOKUP(Data[[#This Row],[GEOID10]],CAFB_HungerEstimates!D:D,CAFB_HungerEstimates!D:D,,0)</f>
        <v>51510200102</v>
      </c>
      <c r="B752">
        <f>_xlfn.XLOOKUP(Data[[#This Row],[STATEFP10]],CAFB_HungerEstimates!A:A,CAFB_HungerEstimates!A:A,,0)</f>
        <v>51</v>
      </c>
      <c r="C752">
        <f>_xlfn.XLOOKUP(Data[[#This Row],[F14_FI_RATE]],CAFB_HungerEstimates!AJ:AJ,CAFB_HungerEstimates!AJ:AJ,,0)</f>
        <v>14.4</v>
      </c>
      <c r="D752">
        <f>_xlfn.XLOOKUP(Data[[#This Row],[F14_DISTRIB]],CAFB_HungerEstimates!AL:AL,CAFB_HungerEstimates!AL:AL,,0)</f>
        <v>50413.91</v>
      </c>
      <c r="E752">
        <f>_xlfn.XLOOKUP(Data[[#This Row],[F14_LB_UNME]],CAFB_HungerEstimates!AK:AK,CAFB_HungerEstimates!AK:AK,,0)</f>
        <v>76412.650552000006</v>
      </c>
      <c r="F752">
        <f t="shared" si="44"/>
        <v>126826.56055200001</v>
      </c>
      <c r="G752" s="6">
        <f t="shared" si="45"/>
        <v>0.39750277686770397</v>
      </c>
      <c r="H752">
        <f>_xlfn.XLOOKUP(Data[[#This Row],[F15_FI_RATE]],CAFB_HungerEstimates!Y:Y,CAFB_HungerEstimates!Y:Y,,0)</f>
        <v>0.13300000000000001</v>
      </c>
      <c r="I752">
        <f>_xlfn.XLOOKUP(Data[[#This Row],[F15_FI_POP]],CAFB_HungerEstimates!Z:Z,CAFB_HungerEstimates!Z:Z,,0)</f>
        <v>601.69200000000001</v>
      </c>
      <c r="J752">
        <f>_xlfn.XLOOKUP(Data[[#This Row],[F15_LB_NEED]],CAFB_HungerEstimates!AA:AA,CAFB_HungerEstimates!AA:AA,,0)</f>
        <v>126355.32</v>
      </c>
      <c r="K752">
        <f>_xlfn.XLOOKUP(Data[[#This Row],[F15_DISTRIB]],CAFB_HungerEstimates!AC:AC,CAFB_HungerEstimates!AC:AC,,0)</f>
        <v>41163.994459000001</v>
      </c>
      <c r="L752">
        <f>_xlfn.XLOOKUP(Data[[#This Row],[F15_LB_UNME]],CAFB_HungerEstimates!AB:AB,CAFB_HungerEstimates!AB:AB,,0)</f>
        <v>85191.325540999998</v>
      </c>
      <c r="M752" s="6">
        <f t="shared" si="46"/>
        <v>0.32577967005267366</v>
      </c>
      <c r="N752" s="8">
        <f t="shared" si="47"/>
        <v>141.58626928893852</v>
      </c>
      <c r="O752" s="2" t="str">
        <f>IFERROR(_xlfn.XLOOKUP(Data[[#This Row],[STATEFP10]],StateMap[Code],StateMap[State],,0),"UNK")</f>
        <v>VA</v>
      </c>
      <c r="P752" t="str">
        <f>IF(CalcsTable[[#This Row],[State (Label)]]="MD","Maryland",IF(CalcsTable[[#This Row],[State (Label)]]="DC","District of Columbia","Virginia"))</f>
        <v>Virginia</v>
      </c>
    </row>
    <row r="753" spans="1:16" x14ac:dyDescent="0.25">
      <c r="A753">
        <f>_xlfn.XLOOKUP(Data[[#This Row],[GEOID10]],CAFB_HungerEstimates!D:D,CAFB_HungerEstimates!D:D,,0)</f>
        <v>51510201801</v>
      </c>
      <c r="B753">
        <f>_xlfn.XLOOKUP(Data[[#This Row],[STATEFP10]],CAFB_HungerEstimates!A:A,CAFB_HungerEstimates!A:A,,0)</f>
        <v>51</v>
      </c>
      <c r="C753">
        <f>_xlfn.XLOOKUP(Data[[#This Row],[F14_FI_RATE]],CAFB_HungerEstimates!AJ:AJ,CAFB_HungerEstimates!AJ:AJ,,0)</f>
        <v>6.6</v>
      </c>
      <c r="D753">
        <f>_xlfn.XLOOKUP(Data[[#This Row],[F14_DISTRIB]],CAFB_HungerEstimates!AL:AL,CAFB_HungerEstimates!AL:AL,,0)</f>
        <v>39753.85</v>
      </c>
      <c r="E753">
        <f>_xlfn.XLOOKUP(Data[[#This Row],[F14_LB_UNME]],CAFB_HungerEstimates!AK:AK,CAFB_HungerEstimates!AK:AK,,0)</f>
        <v>32456.746531000001</v>
      </c>
      <c r="F753">
        <f t="shared" si="44"/>
        <v>72210.596531000003</v>
      </c>
      <c r="G753" s="6">
        <f t="shared" si="45"/>
        <v>0.55052654194504091</v>
      </c>
      <c r="H753">
        <f>_xlfn.XLOOKUP(Data[[#This Row],[F15_FI_RATE]],CAFB_HungerEstimates!Y:Y,CAFB_HungerEstimates!Y:Y,,0)</f>
        <v>5.8999999999999997E-2</v>
      </c>
      <c r="I753">
        <f>_xlfn.XLOOKUP(Data[[#This Row],[F15_FI_POP]],CAFB_HungerEstimates!Z:Z,CAFB_HungerEstimates!Z:Z,,0)</f>
        <v>315.39329099999998</v>
      </c>
      <c r="J753">
        <f>_xlfn.XLOOKUP(Data[[#This Row],[F15_LB_NEED]],CAFB_HungerEstimates!AA:AA,CAFB_HungerEstimates!AA:AA,,0)</f>
        <v>66232.591109999994</v>
      </c>
      <c r="K753">
        <f>_xlfn.XLOOKUP(Data[[#This Row],[F15_DISTRIB]],CAFB_HungerEstimates!AC:AC,CAFB_HungerEstimates!AC:AC,,0)</f>
        <v>20450.050863</v>
      </c>
      <c r="L753">
        <f>_xlfn.XLOOKUP(Data[[#This Row],[F15_LB_UNME]],CAFB_HungerEstimates!AB:AB,CAFB_HungerEstimates!AB:AB,,0)</f>
        <v>45782.540246999997</v>
      </c>
      <c r="M753" s="6">
        <f t="shared" si="46"/>
        <v>0.30876114795261861</v>
      </c>
      <c r="N753" s="8">
        <f t="shared" si="47"/>
        <v>145.16015892995011</v>
      </c>
      <c r="O753" s="2" t="str">
        <f>IFERROR(_xlfn.XLOOKUP(Data[[#This Row],[STATEFP10]],StateMap[Code],StateMap[State],,0),"UNK")</f>
        <v>VA</v>
      </c>
      <c r="P753" t="str">
        <f>IF(CalcsTable[[#This Row],[State (Label)]]="MD","Maryland",IF(CalcsTable[[#This Row],[State (Label)]]="DC","District of Columbia","Virginia"))</f>
        <v>Virginia</v>
      </c>
    </row>
    <row r="754" spans="1:16" x14ac:dyDescent="0.25">
      <c r="A754">
        <f>_xlfn.XLOOKUP(Data[[#This Row],[GEOID10]],CAFB_HungerEstimates!D:D,CAFB_HungerEstimates!D:D,,0)</f>
        <v>51059440800</v>
      </c>
      <c r="B754">
        <f>_xlfn.XLOOKUP(Data[[#This Row],[STATEFP10]],CAFB_HungerEstimates!A:A,CAFB_HungerEstimates!A:A,,0)</f>
        <v>51</v>
      </c>
      <c r="C754">
        <f>_xlfn.XLOOKUP(Data[[#This Row],[F14_FI_RATE]],CAFB_HungerEstimates!AJ:AJ,CAFB_HungerEstimates!AJ:AJ,,0)</f>
        <v>2.7</v>
      </c>
      <c r="D754">
        <f>_xlfn.XLOOKUP(Data[[#This Row],[F14_DISTRIB]],CAFB_HungerEstimates!AL:AL,CAFB_HungerEstimates!AL:AL,,0)</f>
        <v>8905.92</v>
      </c>
      <c r="E754">
        <f>_xlfn.XLOOKUP(Data[[#This Row],[F14_LB_UNME]],CAFB_HungerEstimates!AK:AK,CAFB_HungerEstimates!AK:AK,,0)</f>
        <v>26463.541303999998</v>
      </c>
      <c r="F754">
        <f t="shared" si="44"/>
        <v>35369.461303999997</v>
      </c>
      <c r="G754" s="6">
        <f t="shared" si="45"/>
        <v>0.25179687989742761</v>
      </c>
      <c r="H754">
        <f>_xlfn.XLOOKUP(Data[[#This Row],[F15_FI_RATE]],CAFB_HungerEstimates!Y:Y,CAFB_HungerEstimates!Y:Y,,0)</f>
        <v>3.2000000000000001E-2</v>
      </c>
      <c r="I754">
        <f>_xlfn.XLOOKUP(Data[[#This Row],[F15_FI_POP]],CAFB_HungerEstimates!Z:Z,CAFB_HungerEstimates!Z:Z,,0)</f>
        <v>198.75200000000001</v>
      </c>
      <c r="J754">
        <f>_xlfn.XLOOKUP(Data[[#This Row],[F15_LB_NEED]],CAFB_HungerEstimates!AA:AA,CAFB_HungerEstimates!AA:AA,,0)</f>
        <v>41737.919999999998</v>
      </c>
      <c r="K754">
        <f>_xlfn.XLOOKUP(Data[[#This Row],[F15_DISTRIB]],CAFB_HungerEstimates!AC:AC,CAFB_HungerEstimates!AC:AC,,0)</f>
        <v>21402.875219000001</v>
      </c>
      <c r="L754">
        <f>_xlfn.XLOOKUP(Data[[#This Row],[F15_LB_UNME]],CAFB_HungerEstimates!AB:AB,CAFB_HungerEstimates!AB:AB,,0)</f>
        <v>20335.044781000001</v>
      </c>
      <c r="M754" s="6">
        <f t="shared" si="46"/>
        <v>0.5127920897591447</v>
      </c>
      <c r="N754" s="8">
        <f t="shared" si="47"/>
        <v>102.31366115057962</v>
      </c>
      <c r="O754" s="2" t="str">
        <f>IFERROR(_xlfn.XLOOKUP(Data[[#This Row],[STATEFP10]],StateMap[Code],StateMap[State],,0),"UNK")</f>
        <v>VA</v>
      </c>
      <c r="P754" t="str">
        <f>IF(CalcsTable[[#This Row],[State (Label)]]="MD","Maryland",IF(CalcsTable[[#This Row],[State (Label)]]="DC","District of Columbia","Virginia"))</f>
        <v>Virginia</v>
      </c>
    </row>
    <row r="755" spans="1:16" x14ac:dyDescent="0.25">
      <c r="A755">
        <f>_xlfn.XLOOKUP(Data[[#This Row],[GEOID10]],CAFB_HungerEstimates!D:D,CAFB_HungerEstimates!D:D,,0)</f>
        <v>51059490501</v>
      </c>
      <c r="B755">
        <f>_xlfn.XLOOKUP(Data[[#This Row],[STATEFP10]],CAFB_HungerEstimates!A:A,CAFB_HungerEstimates!A:A,,0)</f>
        <v>51</v>
      </c>
      <c r="C755">
        <f>_xlfn.XLOOKUP(Data[[#This Row],[F14_FI_RATE]],CAFB_HungerEstimates!AJ:AJ,CAFB_HungerEstimates!AJ:AJ,,0)</f>
        <v>16</v>
      </c>
      <c r="D755">
        <f>_xlfn.XLOOKUP(Data[[#This Row],[F14_DISTRIB]],CAFB_HungerEstimates!AL:AL,CAFB_HungerEstimates!AL:AL,,0)</f>
        <v>17271.419999999998</v>
      </c>
      <c r="E755">
        <f>_xlfn.XLOOKUP(Data[[#This Row],[F14_LB_UNME]],CAFB_HungerEstimates!AK:AK,CAFB_HungerEstimates!AK:AK,,0)</f>
        <v>87997.375352000003</v>
      </c>
      <c r="F755">
        <f t="shared" si="44"/>
        <v>105268.795352</v>
      </c>
      <c r="G755" s="6">
        <f t="shared" si="45"/>
        <v>0.16406970310857516</v>
      </c>
      <c r="H755">
        <f>_xlfn.XLOOKUP(Data[[#This Row],[F15_FI_RATE]],CAFB_HungerEstimates!Y:Y,CAFB_HungerEstimates!Y:Y,,0)</f>
        <v>0.121</v>
      </c>
      <c r="I755">
        <f>_xlfn.XLOOKUP(Data[[#This Row],[F15_FI_POP]],CAFB_HungerEstimates!Z:Z,CAFB_HungerEstimates!Z:Z,,0)</f>
        <v>375.23285800000002</v>
      </c>
      <c r="J755">
        <f>_xlfn.XLOOKUP(Data[[#This Row],[F15_LB_NEED]],CAFB_HungerEstimates!AA:AA,CAFB_HungerEstimates!AA:AA,,0)</f>
        <v>78798.900179999997</v>
      </c>
      <c r="K755">
        <f>_xlfn.XLOOKUP(Data[[#This Row],[F15_DISTRIB]],CAFB_HungerEstimates!AC:AC,CAFB_HungerEstimates!AC:AC,,0)</f>
        <v>9786.1844860000001</v>
      </c>
      <c r="L755">
        <f>_xlfn.XLOOKUP(Data[[#This Row],[F15_LB_UNME]],CAFB_HungerEstimates!AB:AB,CAFB_HungerEstimates!AB:AB,,0)</f>
        <v>69012.715693999999</v>
      </c>
      <c r="M755" s="6">
        <f t="shared" si="46"/>
        <v>0.1241918918112494</v>
      </c>
      <c r="N755" s="8">
        <f t="shared" si="47"/>
        <v>183.91970271963763</v>
      </c>
      <c r="O755" s="2" t="str">
        <f>IFERROR(_xlfn.XLOOKUP(Data[[#This Row],[STATEFP10]],StateMap[Code],StateMap[State],,0),"UNK")</f>
        <v>VA</v>
      </c>
      <c r="P755" t="str">
        <f>IF(CalcsTable[[#This Row],[State (Label)]]="MD","Maryland",IF(CalcsTable[[#This Row],[State (Label)]]="DC","District of Columbia","Virginia"))</f>
        <v>Virginia</v>
      </c>
    </row>
    <row r="756" spans="1:16" x14ac:dyDescent="0.25">
      <c r="A756">
        <f>_xlfn.XLOOKUP(Data[[#This Row],[GEOID10]],CAFB_HungerEstimates!D:D,CAFB_HungerEstimates!D:D,,0)</f>
        <v>51013103000</v>
      </c>
      <c r="B756">
        <f>_xlfn.XLOOKUP(Data[[#This Row],[STATEFP10]],CAFB_HungerEstimates!A:A,CAFB_HungerEstimates!A:A,,0)</f>
        <v>51</v>
      </c>
      <c r="C756">
        <f>_xlfn.XLOOKUP(Data[[#This Row],[F14_FI_RATE]],CAFB_HungerEstimates!AJ:AJ,CAFB_HungerEstimates!AJ:AJ,,0)</f>
        <v>4.5</v>
      </c>
      <c r="D756">
        <f>_xlfn.XLOOKUP(Data[[#This Row],[F14_DISTRIB]],CAFB_HungerEstimates!AL:AL,CAFB_HungerEstimates!AL:AL,,0)</f>
        <v>14532.45</v>
      </c>
      <c r="E756">
        <f>_xlfn.XLOOKUP(Data[[#This Row],[F14_LB_UNME]],CAFB_HungerEstimates!AK:AK,CAFB_HungerEstimates!AK:AK,,0)</f>
        <v>18041.70304</v>
      </c>
      <c r="F756">
        <f t="shared" si="44"/>
        <v>32574.153040000001</v>
      </c>
      <c r="G756" s="6">
        <f t="shared" si="45"/>
        <v>0.44613439318451731</v>
      </c>
      <c r="H756">
        <f>_xlfn.XLOOKUP(Data[[#This Row],[F15_FI_RATE]],CAFB_HungerEstimates!Y:Y,CAFB_HungerEstimates!Y:Y,,0)</f>
        <v>4.7E-2</v>
      </c>
      <c r="I756">
        <f>_xlfn.XLOOKUP(Data[[#This Row],[F15_FI_POP]],CAFB_HungerEstimates!Z:Z,CAFB_HungerEstimates!Z:Z,,0)</f>
        <v>158.53100000000001</v>
      </c>
      <c r="J756">
        <f>_xlfn.XLOOKUP(Data[[#This Row],[F15_LB_NEED]],CAFB_HungerEstimates!AA:AA,CAFB_HungerEstimates!AA:AA,,0)</f>
        <v>33291.51</v>
      </c>
      <c r="K756">
        <f>_xlfn.XLOOKUP(Data[[#This Row],[F15_DISTRIB]],CAFB_HungerEstimates!AC:AC,CAFB_HungerEstimates!AC:AC,,0)</f>
        <v>10087.410445</v>
      </c>
      <c r="L756">
        <f>_xlfn.XLOOKUP(Data[[#This Row],[F15_LB_UNME]],CAFB_HungerEstimates!AB:AB,CAFB_HungerEstimates!AB:AB,,0)</f>
        <v>23204.099555000001</v>
      </c>
      <c r="M756" s="6">
        <f t="shared" si="46"/>
        <v>0.30300249057492434</v>
      </c>
      <c r="N756" s="8">
        <f t="shared" si="47"/>
        <v>146.3694769792659</v>
      </c>
      <c r="O756" s="2" t="str">
        <f>IFERROR(_xlfn.XLOOKUP(Data[[#This Row],[STATEFP10]],StateMap[Code],StateMap[State],,0),"UNK")</f>
        <v>VA</v>
      </c>
      <c r="P756" t="str">
        <f>IF(CalcsTable[[#This Row],[State (Label)]]="MD","Maryland",IF(CalcsTable[[#This Row],[State (Label)]]="DC","District of Columbia","Virginia"))</f>
        <v>Virginia</v>
      </c>
    </row>
    <row r="757" spans="1:16" x14ac:dyDescent="0.25">
      <c r="A757">
        <f>_xlfn.XLOOKUP(Data[[#This Row],[GEOID10]],CAFB_HungerEstimates!D:D,CAFB_HungerEstimates!D:D,,0)</f>
        <v>24033800606</v>
      </c>
      <c r="B757">
        <f>_xlfn.XLOOKUP(Data[[#This Row],[STATEFP10]],CAFB_HungerEstimates!A:A,CAFB_HungerEstimates!A:A,,0)</f>
        <v>24</v>
      </c>
      <c r="C757">
        <f>_xlfn.XLOOKUP(Data[[#This Row],[F14_FI_RATE]],CAFB_HungerEstimates!AJ:AJ,CAFB_HungerEstimates!AJ:AJ,,0)</f>
        <v>17.399999999999999</v>
      </c>
      <c r="D757">
        <f>_xlfn.XLOOKUP(Data[[#This Row],[F14_DISTRIB]],CAFB_HungerEstimates!AL:AL,CAFB_HungerEstimates!AL:AL,,0)</f>
        <v>6753.04</v>
      </c>
      <c r="E757">
        <f>_xlfn.XLOOKUP(Data[[#This Row],[F14_LB_UNME]],CAFB_HungerEstimates!AK:AK,CAFB_HungerEstimates!AK:AK,,0)</f>
        <v>166081.15896999999</v>
      </c>
      <c r="F757">
        <f t="shared" si="44"/>
        <v>172834.19897</v>
      </c>
      <c r="G757" s="6">
        <f t="shared" si="45"/>
        <v>3.9072359754287814E-2</v>
      </c>
      <c r="H757">
        <f>_xlfn.XLOOKUP(Data[[#This Row],[F15_FI_RATE]],CAFB_HungerEstimates!Y:Y,CAFB_HungerEstimates!Y:Y,,0)</f>
        <v>0.182</v>
      </c>
      <c r="I757">
        <f>_xlfn.XLOOKUP(Data[[#This Row],[F15_FI_POP]],CAFB_HungerEstimates!Z:Z,CAFB_HungerEstimates!Z:Z,,0)</f>
        <v>917.46855200000005</v>
      </c>
      <c r="J757">
        <f>_xlfn.XLOOKUP(Data[[#This Row],[F15_LB_NEED]],CAFB_HungerEstimates!AA:AA,CAFB_HungerEstimates!AA:AA,,0)</f>
        <v>192668.39592000001</v>
      </c>
      <c r="K757">
        <f>_xlfn.XLOOKUP(Data[[#This Row],[F15_DISTRIB]],CAFB_HungerEstimates!AC:AC,CAFB_HungerEstimates!AC:AC,,0)</f>
        <v>10244.236644000001</v>
      </c>
      <c r="L757">
        <f>_xlfn.XLOOKUP(Data[[#This Row],[F15_LB_UNME]],CAFB_HungerEstimates!AB:AB,CAFB_HungerEstimates!AB:AB,,0)</f>
        <v>182424.15927599999</v>
      </c>
      <c r="M757" s="6">
        <f t="shared" si="46"/>
        <v>5.3170301206294485E-2</v>
      </c>
      <c r="N757" s="8">
        <f t="shared" si="47"/>
        <v>198.83423674667813</v>
      </c>
      <c r="O757" s="2" t="str">
        <f>IFERROR(_xlfn.XLOOKUP(Data[[#This Row],[STATEFP10]],StateMap[Code],StateMap[State],,0),"UNK")</f>
        <v>MD</v>
      </c>
      <c r="P757" t="str">
        <f>IF(CalcsTable[[#This Row],[State (Label)]]="MD","Maryland",IF(CalcsTable[[#This Row],[State (Label)]]="DC","District of Columbia","Virginia"))</f>
        <v>Maryland</v>
      </c>
    </row>
    <row r="758" spans="1:16" x14ac:dyDescent="0.25">
      <c r="A758">
        <f>_xlfn.XLOOKUP(Data[[#This Row],[GEOID10]],CAFB_HungerEstimates!D:D,CAFB_HungerEstimates!D:D,,0)</f>
        <v>51059491303</v>
      </c>
      <c r="B758">
        <f>_xlfn.XLOOKUP(Data[[#This Row],[STATEFP10]],CAFB_HungerEstimates!A:A,CAFB_HungerEstimates!A:A,,0)</f>
        <v>51</v>
      </c>
      <c r="C758">
        <f>_xlfn.XLOOKUP(Data[[#This Row],[F14_FI_RATE]],CAFB_HungerEstimates!AJ:AJ,CAFB_HungerEstimates!AJ:AJ,,0)</f>
        <v>10.5</v>
      </c>
      <c r="D758">
        <f>_xlfn.XLOOKUP(Data[[#This Row],[F14_DISTRIB]],CAFB_HungerEstimates!AL:AL,CAFB_HungerEstimates!AL:AL,,0)</f>
        <v>15343.01</v>
      </c>
      <c r="E758">
        <f>_xlfn.XLOOKUP(Data[[#This Row],[F14_LB_UNME]],CAFB_HungerEstimates!AK:AK,CAFB_HungerEstimates!AK:AK,,0)</f>
        <v>80883.188974000004</v>
      </c>
      <c r="F758">
        <f t="shared" si="44"/>
        <v>96226.198973999999</v>
      </c>
      <c r="G758" s="6">
        <f t="shared" si="45"/>
        <v>0.15944732477841747</v>
      </c>
      <c r="H758">
        <f>_xlfn.XLOOKUP(Data[[#This Row],[F15_FI_RATE]],CAFB_HungerEstimates!Y:Y,CAFB_HungerEstimates!Y:Y,,0)</f>
        <v>6.9000000000000006E-2</v>
      </c>
      <c r="I758">
        <f>_xlfn.XLOOKUP(Data[[#This Row],[F15_FI_POP]],CAFB_HungerEstimates!Z:Z,CAFB_HungerEstimates!Z:Z,,0)</f>
        <v>331.98370199999999</v>
      </c>
      <c r="J758">
        <f>_xlfn.XLOOKUP(Data[[#This Row],[F15_LB_NEED]],CAFB_HungerEstimates!AA:AA,CAFB_HungerEstimates!AA:AA,,0)</f>
        <v>69716.577420000001</v>
      </c>
      <c r="K758">
        <f>_xlfn.XLOOKUP(Data[[#This Row],[F15_DISTRIB]],CAFB_HungerEstimates!AC:AC,CAFB_HungerEstimates!AC:AC,,0)</f>
        <v>9529.8037089999998</v>
      </c>
      <c r="L758">
        <f>_xlfn.XLOOKUP(Data[[#This Row],[F15_LB_UNME]],CAFB_HungerEstimates!AB:AB,CAFB_HungerEstimates!AB:AB,,0)</f>
        <v>60186.773711000002</v>
      </c>
      <c r="M758" s="6">
        <f t="shared" si="46"/>
        <v>0.13669351052029885</v>
      </c>
      <c r="N758" s="8">
        <f t="shared" si="47"/>
        <v>181.29436279073724</v>
      </c>
      <c r="O758" s="2" t="str">
        <f>IFERROR(_xlfn.XLOOKUP(Data[[#This Row],[STATEFP10]],StateMap[Code],StateMap[State],,0),"UNK")</f>
        <v>VA</v>
      </c>
      <c r="P758" t="str">
        <f>IF(CalcsTable[[#This Row],[State (Label)]]="MD","Maryland",IF(CalcsTable[[#This Row],[State (Label)]]="DC","District of Columbia","Virginia"))</f>
        <v>Virginia</v>
      </c>
    </row>
    <row r="759" spans="1:16" x14ac:dyDescent="0.25">
      <c r="A759">
        <f>_xlfn.XLOOKUP(Data[[#This Row],[GEOID10]],CAFB_HungerEstimates!D:D,CAFB_HungerEstimates!D:D,,0)</f>
        <v>51059491401</v>
      </c>
      <c r="B759">
        <f>_xlfn.XLOOKUP(Data[[#This Row],[STATEFP10]],CAFB_HungerEstimates!A:A,CAFB_HungerEstimates!A:A,,0)</f>
        <v>51</v>
      </c>
      <c r="C759">
        <f>_xlfn.XLOOKUP(Data[[#This Row],[F14_FI_RATE]],CAFB_HungerEstimates!AJ:AJ,CAFB_HungerEstimates!AJ:AJ,,0)</f>
        <v>9.1</v>
      </c>
      <c r="D759">
        <f>_xlfn.XLOOKUP(Data[[#This Row],[F14_DISTRIB]],CAFB_HungerEstimates!AL:AL,CAFB_HungerEstimates!AL:AL,,0)</f>
        <v>14302.57</v>
      </c>
      <c r="E759">
        <f>_xlfn.XLOOKUP(Data[[#This Row],[F14_LB_UNME]],CAFB_HungerEstimates!AK:AK,CAFB_HungerEstimates!AK:AK,,0)</f>
        <v>77559.204341000004</v>
      </c>
      <c r="F759">
        <f t="shared" si="44"/>
        <v>91861.774341000011</v>
      </c>
      <c r="G759" s="6">
        <f t="shared" si="45"/>
        <v>0.15569664425278182</v>
      </c>
      <c r="H759">
        <f>_xlfn.XLOOKUP(Data[[#This Row],[F15_FI_RATE]],CAFB_HungerEstimates!Y:Y,CAFB_HungerEstimates!Y:Y,,0)</f>
        <v>0.08</v>
      </c>
      <c r="I759">
        <f>_xlfn.XLOOKUP(Data[[#This Row],[F15_FI_POP]],CAFB_HungerEstimates!Z:Z,CAFB_HungerEstimates!Z:Z,,0)</f>
        <v>363.63600000000002</v>
      </c>
      <c r="J759">
        <f>_xlfn.XLOOKUP(Data[[#This Row],[F15_LB_NEED]],CAFB_HungerEstimates!AA:AA,CAFB_HungerEstimates!AA:AA,,0)</f>
        <v>76363.56</v>
      </c>
      <c r="K759">
        <f>_xlfn.XLOOKUP(Data[[#This Row],[F15_DISTRIB]],CAFB_HungerEstimates!AC:AC,CAFB_HungerEstimates!AC:AC,,0)</f>
        <v>11633.826959</v>
      </c>
      <c r="L759">
        <f>_xlfn.XLOOKUP(Data[[#This Row],[F15_LB_UNME]],CAFB_HungerEstimates!AB:AB,CAFB_HungerEstimates!AB:AB,,0)</f>
        <v>64729.733041</v>
      </c>
      <c r="M759" s="6">
        <f t="shared" si="46"/>
        <v>0.1523478863347911</v>
      </c>
      <c r="N759" s="8">
        <f t="shared" si="47"/>
        <v>178.00694386969386</v>
      </c>
      <c r="O759" s="2" t="str">
        <f>IFERROR(_xlfn.XLOOKUP(Data[[#This Row],[STATEFP10]],StateMap[Code],StateMap[State],,0),"UNK")</f>
        <v>VA</v>
      </c>
      <c r="P759" t="str">
        <f>IF(CalcsTable[[#This Row],[State (Label)]]="MD","Maryland",IF(CalcsTable[[#This Row],[State (Label)]]="DC","District of Columbia","Virginia"))</f>
        <v>Virginia</v>
      </c>
    </row>
    <row r="760" spans="1:16" x14ac:dyDescent="0.25">
      <c r="A760">
        <f>_xlfn.XLOOKUP(Data[[#This Row],[GEOID10]],CAFB_HungerEstimates!D:D,CAFB_HungerEstimates!D:D,,0)</f>
        <v>11001009807</v>
      </c>
      <c r="B760">
        <f>_xlfn.XLOOKUP(Data[[#This Row],[STATEFP10]],CAFB_HungerEstimates!A:A,CAFB_HungerEstimates!A:A,,0)</f>
        <v>11</v>
      </c>
      <c r="C760">
        <f>_xlfn.XLOOKUP(Data[[#This Row],[F14_FI_RATE]],CAFB_HungerEstimates!AJ:AJ,CAFB_HungerEstimates!AJ:AJ,,0)</f>
        <v>28.2</v>
      </c>
      <c r="D760">
        <f>_xlfn.XLOOKUP(Data[[#This Row],[F14_DISTRIB]],CAFB_HungerEstimates!AL:AL,CAFB_HungerEstimates!AL:AL,,0)</f>
        <v>75551.61</v>
      </c>
      <c r="E760">
        <f>_xlfn.XLOOKUP(Data[[#This Row],[F14_LB_UNME]],CAFB_HungerEstimates!AK:AK,CAFB_HungerEstimates!AK:AK,,0)</f>
        <v>108563.369427</v>
      </c>
      <c r="F760">
        <f t="shared" si="44"/>
        <v>184114.97942699998</v>
      </c>
      <c r="G760" s="6">
        <f t="shared" si="45"/>
        <v>0.41035015312241646</v>
      </c>
      <c r="H760">
        <f>_xlfn.XLOOKUP(Data[[#This Row],[F15_FI_RATE]],CAFB_HungerEstimates!Y:Y,CAFB_HungerEstimates!Y:Y,,0)</f>
        <v>0.34699999999999998</v>
      </c>
      <c r="I760">
        <f>_xlfn.XLOOKUP(Data[[#This Row],[F15_FI_POP]],CAFB_HungerEstimates!Z:Z,CAFB_HungerEstimates!Z:Z,,0)</f>
        <v>1076.394</v>
      </c>
      <c r="J760">
        <f>_xlfn.XLOOKUP(Data[[#This Row],[F15_LB_NEED]],CAFB_HungerEstimates!AA:AA,CAFB_HungerEstimates!AA:AA,,0)</f>
        <v>226042.74</v>
      </c>
      <c r="K760">
        <f>_xlfn.XLOOKUP(Data[[#This Row],[F15_DISTRIB]],CAFB_HungerEstimates!AC:AC,CAFB_HungerEstimates!AC:AC,,0)</f>
        <v>81202.474317999993</v>
      </c>
      <c r="L760">
        <f>_xlfn.XLOOKUP(Data[[#This Row],[F15_LB_UNME]],CAFB_HungerEstimates!AB:AB,CAFB_HungerEstimates!AB:AB,,0)</f>
        <v>144840.265682</v>
      </c>
      <c r="M760" s="6">
        <f t="shared" si="46"/>
        <v>0.35923504695616409</v>
      </c>
      <c r="N760" s="8">
        <f t="shared" si="47"/>
        <v>134.56064013920553</v>
      </c>
      <c r="O760" s="2" t="str">
        <f>IFERROR(_xlfn.XLOOKUP(Data[[#This Row],[STATEFP10]],StateMap[Code],StateMap[State],,0),"UNK")</f>
        <v>DC</v>
      </c>
      <c r="P760" t="str">
        <f>IF(CalcsTable[[#This Row],[State (Label)]]="MD","Maryland",IF(CalcsTable[[#This Row],[State (Label)]]="DC","District of Columbia","Virginia"))</f>
        <v>District of Columbia</v>
      </c>
    </row>
    <row r="761" spans="1:16" x14ac:dyDescent="0.25">
      <c r="A761">
        <f>_xlfn.XLOOKUP(Data[[#This Row],[GEOID10]],CAFB_HungerEstimates!D:D,CAFB_HungerEstimates!D:D,,0)</f>
        <v>11001009700</v>
      </c>
      <c r="B761">
        <f>_xlfn.XLOOKUP(Data[[#This Row],[STATEFP10]],CAFB_HungerEstimates!A:A,CAFB_HungerEstimates!A:A,,0)</f>
        <v>11</v>
      </c>
      <c r="C761">
        <f>_xlfn.XLOOKUP(Data[[#This Row],[F14_FI_RATE]],CAFB_HungerEstimates!AJ:AJ,CAFB_HungerEstimates!AJ:AJ,,0)</f>
        <v>33.700000000000003</v>
      </c>
      <c r="D761">
        <f>_xlfn.XLOOKUP(Data[[#This Row],[F14_DISTRIB]],CAFB_HungerEstimates!AL:AL,CAFB_HungerEstimates!AL:AL,,0)</f>
        <v>102975</v>
      </c>
      <c r="E761">
        <f>_xlfn.XLOOKUP(Data[[#This Row],[F14_LB_UNME]],CAFB_HungerEstimates!AK:AK,CAFB_HungerEstimates!AK:AK,,0)</f>
        <v>96737.936457000003</v>
      </c>
      <c r="F761">
        <f t="shared" si="44"/>
        <v>199712.936457</v>
      </c>
      <c r="G761" s="6">
        <f t="shared" si="45"/>
        <v>0.51561507144616769</v>
      </c>
      <c r="H761">
        <f>_xlfn.XLOOKUP(Data[[#This Row],[F15_FI_RATE]],CAFB_HungerEstimates!Y:Y,CAFB_HungerEstimates!Y:Y,,0)</f>
        <v>0.36299999999999999</v>
      </c>
      <c r="I761">
        <f>_xlfn.XLOOKUP(Data[[#This Row],[F15_FI_POP]],CAFB_HungerEstimates!Z:Z,CAFB_HungerEstimates!Z:Z,,0)</f>
        <v>1063.953</v>
      </c>
      <c r="J761">
        <f>_xlfn.XLOOKUP(Data[[#This Row],[F15_LB_NEED]],CAFB_HungerEstimates!AA:AA,CAFB_HungerEstimates!AA:AA,,0)</f>
        <v>223430.13</v>
      </c>
      <c r="K761">
        <f>_xlfn.XLOOKUP(Data[[#This Row],[F15_DISTRIB]],CAFB_HungerEstimates!AC:AC,CAFB_HungerEstimates!AC:AC,,0)</f>
        <v>93100.192060999994</v>
      </c>
      <c r="L761">
        <f>_xlfn.XLOOKUP(Data[[#This Row],[F15_LB_UNME]],CAFB_HungerEstimates!AB:AB,CAFB_HungerEstimates!AB:AB,,0)</f>
        <v>130329.937939</v>
      </c>
      <c r="M761" s="6">
        <f t="shared" si="46"/>
        <v>0.41668593247025365</v>
      </c>
      <c r="N761" s="8">
        <f t="shared" si="47"/>
        <v>122.49595418124673</v>
      </c>
      <c r="O761" s="2" t="str">
        <f>IFERROR(_xlfn.XLOOKUP(Data[[#This Row],[STATEFP10]],StateMap[Code],StateMap[State],,0),"UNK")</f>
        <v>DC</v>
      </c>
      <c r="P761" t="str">
        <f>IF(CalcsTable[[#This Row],[State (Label)]]="MD","Maryland",IF(CalcsTable[[#This Row],[State (Label)]]="DC","District of Columbia","Virginia"))</f>
        <v>District of Columbia</v>
      </c>
    </row>
    <row r="762" spans="1:16" x14ac:dyDescent="0.25">
      <c r="A762">
        <f>_xlfn.XLOOKUP(Data[[#This Row],[GEOID10]],CAFB_HungerEstimates!D:D,CAFB_HungerEstimates!D:D,,0)</f>
        <v>51510201202</v>
      </c>
      <c r="B762">
        <f>_xlfn.XLOOKUP(Data[[#This Row],[STATEFP10]],CAFB_HungerEstimates!A:A,CAFB_HungerEstimates!A:A,,0)</f>
        <v>51</v>
      </c>
      <c r="C762">
        <f>_xlfn.XLOOKUP(Data[[#This Row],[F14_FI_RATE]],CAFB_HungerEstimates!AJ:AJ,CAFB_HungerEstimates!AJ:AJ,,0)</f>
        <v>7</v>
      </c>
      <c r="D762">
        <f>_xlfn.XLOOKUP(Data[[#This Row],[F14_DISTRIB]],CAFB_HungerEstimates!AL:AL,CAFB_HungerEstimates!AL:AL,,0)</f>
        <v>27704.67</v>
      </c>
      <c r="E762">
        <f>_xlfn.XLOOKUP(Data[[#This Row],[F14_LB_UNME]],CAFB_HungerEstimates!AK:AK,CAFB_HungerEstimates!AK:AK,,0)</f>
        <v>21555.02736</v>
      </c>
      <c r="F762">
        <f t="shared" si="44"/>
        <v>49259.697359999998</v>
      </c>
      <c r="G762" s="6">
        <f t="shared" si="45"/>
        <v>0.56242062953673</v>
      </c>
      <c r="H762">
        <f>_xlfn.XLOOKUP(Data[[#This Row],[F15_FI_RATE]],CAFB_HungerEstimates!Y:Y,CAFB_HungerEstimates!Y:Y,,0)</f>
        <v>6.0999999999999999E-2</v>
      </c>
      <c r="I762">
        <f>_xlfn.XLOOKUP(Data[[#This Row],[F15_FI_POP]],CAFB_HungerEstimates!Z:Z,CAFB_HungerEstimates!Z:Z,,0)</f>
        <v>201.971</v>
      </c>
      <c r="J762">
        <f>_xlfn.XLOOKUP(Data[[#This Row],[F15_LB_NEED]],CAFB_HungerEstimates!AA:AA,CAFB_HungerEstimates!AA:AA,,0)</f>
        <v>42413.91</v>
      </c>
      <c r="K762">
        <f>_xlfn.XLOOKUP(Data[[#This Row],[F15_DISTRIB]],CAFB_HungerEstimates!AC:AC,CAFB_HungerEstimates!AC:AC,,0)</f>
        <v>16276.196002000001</v>
      </c>
      <c r="L762">
        <f>_xlfn.XLOOKUP(Data[[#This Row],[F15_LB_UNME]],CAFB_HungerEstimates!AB:AB,CAFB_HungerEstimates!AB:AB,,0)</f>
        <v>26137.713997999999</v>
      </c>
      <c r="M762" s="6">
        <f t="shared" si="46"/>
        <v>0.38374665297304583</v>
      </c>
      <c r="N762" s="8">
        <f t="shared" si="47"/>
        <v>129.41320287566037</v>
      </c>
      <c r="O762" s="2" t="str">
        <f>IFERROR(_xlfn.XLOOKUP(Data[[#This Row],[STATEFP10]],StateMap[Code],StateMap[State],,0),"UNK")</f>
        <v>VA</v>
      </c>
      <c r="P762" t="str">
        <f>IF(CalcsTable[[#This Row],[State (Label)]]="MD","Maryland",IF(CalcsTable[[#This Row],[State (Label)]]="DC","District of Columbia","Virginia"))</f>
        <v>Virginia</v>
      </c>
    </row>
    <row r="763" spans="1:16" x14ac:dyDescent="0.25">
      <c r="A763">
        <f>_xlfn.XLOOKUP(Data[[#This Row],[GEOID10]],CAFB_HungerEstimates!D:D,CAFB_HungerEstimates!D:D,,0)</f>
        <v>51059452000</v>
      </c>
      <c r="B763">
        <f>_xlfn.XLOOKUP(Data[[#This Row],[STATEFP10]],CAFB_HungerEstimates!A:A,CAFB_HungerEstimates!A:A,,0)</f>
        <v>51</v>
      </c>
      <c r="C763">
        <f>_xlfn.XLOOKUP(Data[[#This Row],[F14_FI_RATE]],CAFB_HungerEstimates!AJ:AJ,CAFB_HungerEstimates!AJ:AJ,,0)</f>
        <v>9.6</v>
      </c>
      <c r="D763">
        <f>_xlfn.XLOOKUP(Data[[#This Row],[F14_DISTRIB]],CAFB_HungerEstimates!AL:AL,CAFB_HungerEstimates!AL:AL,,0)</f>
        <v>15827.59</v>
      </c>
      <c r="E763">
        <f>_xlfn.XLOOKUP(Data[[#This Row],[F14_LB_UNME]],CAFB_HungerEstimates!AK:AK,CAFB_HungerEstimates!AK:AK,,0)</f>
        <v>41729.210749999998</v>
      </c>
      <c r="F763">
        <f t="shared" si="44"/>
        <v>57556.800749999995</v>
      </c>
      <c r="G763" s="6">
        <f t="shared" si="45"/>
        <v>0.27499078812159311</v>
      </c>
      <c r="H763">
        <f>_xlfn.XLOOKUP(Data[[#This Row],[F15_FI_RATE]],CAFB_HungerEstimates!Y:Y,CAFB_HungerEstimates!Y:Y,,0)</f>
        <v>0.11899999999999999</v>
      </c>
      <c r="I763">
        <f>_xlfn.XLOOKUP(Data[[#This Row],[F15_FI_POP]],CAFB_HungerEstimates!Z:Z,CAFB_HungerEstimates!Z:Z,,0)</f>
        <v>333.22344299999997</v>
      </c>
      <c r="J763">
        <f>_xlfn.XLOOKUP(Data[[#This Row],[F15_LB_NEED]],CAFB_HungerEstimates!AA:AA,CAFB_HungerEstimates!AA:AA,,0)</f>
        <v>69976.923030000005</v>
      </c>
      <c r="K763">
        <f>_xlfn.XLOOKUP(Data[[#This Row],[F15_DISTRIB]],CAFB_HungerEstimates!AC:AC,CAFB_HungerEstimates!AC:AC,,0)</f>
        <v>43619.057110000002</v>
      </c>
      <c r="L763">
        <f>_xlfn.XLOOKUP(Data[[#This Row],[F15_LB_UNME]],CAFB_HungerEstimates!AB:AB,CAFB_HungerEstimates!AB:AB,,0)</f>
        <v>26357.86592</v>
      </c>
      <c r="M763" s="6">
        <f t="shared" si="46"/>
        <v>0.62333488271983539</v>
      </c>
      <c r="N763" s="8">
        <f t="shared" si="47"/>
        <v>79.099674628834563</v>
      </c>
      <c r="O763" s="2" t="str">
        <f>IFERROR(_xlfn.XLOOKUP(Data[[#This Row],[STATEFP10]],StateMap[Code],StateMap[State],,0),"UNK")</f>
        <v>VA</v>
      </c>
      <c r="P763" t="str">
        <f>IF(CalcsTable[[#This Row],[State (Label)]]="MD","Maryland",IF(CalcsTable[[#This Row],[State (Label)]]="DC","District of Columbia","Virginia"))</f>
        <v>Virginia</v>
      </c>
    </row>
    <row r="764" spans="1:16" x14ac:dyDescent="0.25">
      <c r="A764">
        <f>_xlfn.XLOOKUP(Data[[#This Row],[GEOID10]],CAFB_HungerEstimates!D:D,CAFB_HungerEstimates!D:D,,0)</f>
        <v>51059491301</v>
      </c>
      <c r="B764">
        <f>_xlfn.XLOOKUP(Data[[#This Row],[STATEFP10]],CAFB_HungerEstimates!A:A,CAFB_HungerEstimates!A:A,,0)</f>
        <v>51</v>
      </c>
      <c r="C764">
        <f>_xlfn.XLOOKUP(Data[[#This Row],[F14_FI_RATE]],CAFB_HungerEstimates!AJ:AJ,CAFB_HungerEstimates!AJ:AJ,,0)</f>
        <v>5.0999999999999996</v>
      </c>
      <c r="D764">
        <f>_xlfn.XLOOKUP(Data[[#This Row],[F14_DISTRIB]],CAFB_HungerEstimates!AL:AL,CAFB_HungerEstimates!AL:AL,,0)</f>
        <v>16971.509999999998</v>
      </c>
      <c r="E764">
        <f>_xlfn.XLOOKUP(Data[[#This Row],[F14_LB_UNME]],CAFB_HungerEstimates!AK:AK,CAFB_HungerEstimates!AK:AK,,0)</f>
        <v>52461.419705</v>
      </c>
      <c r="F764">
        <f t="shared" si="44"/>
        <v>69432.929705000002</v>
      </c>
      <c r="G764" s="6">
        <f t="shared" si="45"/>
        <v>0.24443027353313376</v>
      </c>
      <c r="H764">
        <f>_xlfn.XLOOKUP(Data[[#This Row],[F15_FI_RATE]],CAFB_HungerEstimates!Y:Y,CAFB_HungerEstimates!Y:Y,,0)</f>
        <v>5.6000000000000001E-2</v>
      </c>
      <c r="I764">
        <f>_xlfn.XLOOKUP(Data[[#This Row],[F15_FI_POP]],CAFB_HungerEstimates!Z:Z,CAFB_HungerEstimates!Z:Z,,0)</f>
        <v>372.28800000000001</v>
      </c>
      <c r="J764">
        <f>_xlfn.XLOOKUP(Data[[#This Row],[F15_LB_NEED]],CAFB_HungerEstimates!AA:AA,CAFB_HungerEstimates!AA:AA,,0)</f>
        <v>78180.479999999996</v>
      </c>
      <c r="K764">
        <f>_xlfn.XLOOKUP(Data[[#This Row],[F15_DISTRIB]],CAFB_HungerEstimates!AC:AC,CAFB_HungerEstimates!AC:AC,,0)</f>
        <v>30948.645142000001</v>
      </c>
      <c r="L764">
        <f>_xlfn.XLOOKUP(Data[[#This Row],[F15_LB_UNME]],CAFB_HungerEstimates!AB:AB,CAFB_HungerEstimates!AB:AB,,0)</f>
        <v>47231.834858000002</v>
      </c>
      <c r="M764" s="6">
        <f t="shared" si="46"/>
        <v>0.39586153912076266</v>
      </c>
      <c r="N764" s="8">
        <f t="shared" si="47"/>
        <v>126.86907678463984</v>
      </c>
      <c r="O764" s="2" t="str">
        <f>IFERROR(_xlfn.XLOOKUP(Data[[#This Row],[STATEFP10]],StateMap[Code],StateMap[State],,0),"UNK")</f>
        <v>VA</v>
      </c>
      <c r="P764" t="str">
        <f>IF(CalcsTable[[#This Row],[State (Label)]]="MD","Maryland",IF(CalcsTable[[#This Row],[State (Label)]]="DC","District of Columbia","Virginia"))</f>
        <v>Virginia</v>
      </c>
    </row>
    <row r="765" spans="1:16" x14ac:dyDescent="0.25">
      <c r="A765">
        <f>_xlfn.XLOOKUP(Data[[#This Row],[GEOID10]],CAFB_HungerEstimates!D:D,CAFB_HungerEstimates!D:D,,0)</f>
        <v>51510201204</v>
      </c>
      <c r="B765">
        <f>_xlfn.XLOOKUP(Data[[#This Row],[STATEFP10]],CAFB_HungerEstimates!A:A,CAFB_HungerEstimates!A:A,,0)</f>
        <v>51</v>
      </c>
      <c r="C765">
        <f>_xlfn.XLOOKUP(Data[[#This Row],[F14_FI_RATE]],CAFB_HungerEstimates!AJ:AJ,CAFB_HungerEstimates!AJ:AJ,,0)</f>
        <v>13.1</v>
      </c>
      <c r="D765">
        <f>_xlfn.XLOOKUP(Data[[#This Row],[F14_DISTRIB]],CAFB_HungerEstimates!AL:AL,CAFB_HungerEstimates!AL:AL,,0)</f>
        <v>49112.37</v>
      </c>
      <c r="E765">
        <f>_xlfn.XLOOKUP(Data[[#This Row],[F14_LB_UNME]],CAFB_HungerEstimates!AK:AK,CAFB_HungerEstimates!AK:AK,,0)</f>
        <v>37489.106304000001</v>
      </c>
      <c r="F765">
        <f t="shared" si="44"/>
        <v>86601.476304000011</v>
      </c>
      <c r="G765" s="6">
        <f t="shared" si="45"/>
        <v>0.56710776878213065</v>
      </c>
      <c r="H765">
        <f>_xlfn.XLOOKUP(Data[[#This Row],[F15_FI_RATE]],CAFB_HungerEstimates!Y:Y,CAFB_HungerEstimates!Y:Y,,0)</f>
        <v>0.1</v>
      </c>
      <c r="I765">
        <f>_xlfn.XLOOKUP(Data[[#This Row],[F15_FI_POP]],CAFB_HungerEstimates!Z:Z,CAFB_HungerEstimates!Z:Z,,0)</f>
        <v>320.42009999999999</v>
      </c>
      <c r="J765">
        <f>_xlfn.XLOOKUP(Data[[#This Row],[F15_LB_NEED]],CAFB_HungerEstimates!AA:AA,CAFB_HungerEstimates!AA:AA,,0)</f>
        <v>67288.221000000005</v>
      </c>
      <c r="K765">
        <f>_xlfn.XLOOKUP(Data[[#This Row],[F15_DISTRIB]],CAFB_HungerEstimates!AC:AC,CAFB_HungerEstimates!AC:AC,,0)</f>
        <v>28585.960812000001</v>
      </c>
      <c r="L765">
        <f>_xlfn.XLOOKUP(Data[[#This Row],[F15_LB_UNME]],CAFB_HungerEstimates!AB:AB,CAFB_HungerEstimates!AB:AB,,0)</f>
        <v>38702.260188</v>
      </c>
      <c r="M765" s="6">
        <f t="shared" si="46"/>
        <v>0.42482860130898686</v>
      </c>
      <c r="N765" s="8">
        <f t="shared" si="47"/>
        <v>120.78599372511276</v>
      </c>
      <c r="O765" s="2" t="str">
        <f>IFERROR(_xlfn.XLOOKUP(Data[[#This Row],[STATEFP10]],StateMap[Code],StateMap[State],,0),"UNK")</f>
        <v>VA</v>
      </c>
      <c r="P765" t="str">
        <f>IF(CalcsTable[[#This Row],[State (Label)]]="MD","Maryland",IF(CalcsTable[[#This Row],[State (Label)]]="DC","District of Columbia","Virginia"))</f>
        <v>Virginia</v>
      </c>
    </row>
    <row r="766" spans="1:16" x14ac:dyDescent="0.25">
      <c r="A766">
        <f>_xlfn.XLOOKUP(Data[[#This Row],[GEOID10]],CAFB_HungerEstimates!D:D,CAFB_HungerEstimates!D:D,,0)</f>
        <v>11001009801</v>
      </c>
      <c r="B766">
        <f>_xlfn.XLOOKUP(Data[[#This Row],[STATEFP10]],CAFB_HungerEstimates!A:A,CAFB_HungerEstimates!A:A,,0)</f>
        <v>11</v>
      </c>
      <c r="C766">
        <f>_xlfn.XLOOKUP(Data[[#This Row],[F14_FI_RATE]],CAFB_HungerEstimates!AJ:AJ,CAFB_HungerEstimates!AJ:AJ,,0)</f>
        <v>39.299999999999997</v>
      </c>
      <c r="D766">
        <f>_xlfn.XLOOKUP(Data[[#This Row],[F14_DISTRIB]],CAFB_HungerEstimates!AL:AL,CAFB_HungerEstimates!AL:AL,,0)</f>
        <v>62635.92</v>
      </c>
      <c r="E766">
        <f>_xlfn.XLOOKUP(Data[[#This Row],[F14_LB_UNME]],CAFB_HungerEstimates!AK:AK,CAFB_HungerEstimates!AK:AK,,0)</f>
        <v>83194.585072999995</v>
      </c>
      <c r="F766">
        <f t="shared" si="44"/>
        <v>145830.50507299998</v>
      </c>
      <c r="G766" s="6">
        <f t="shared" si="45"/>
        <v>0.42951178128777412</v>
      </c>
      <c r="H766">
        <f>_xlfn.XLOOKUP(Data[[#This Row],[F15_FI_RATE]],CAFB_HungerEstimates!Y:Y,CAFB_HungerEstimates!Y:Y,,0)</f>
        <v>0.40799999999999997</v>
      </c>
      <c r="I766">
        <f>_xlfn.XLOOKUP(Data[[#This Row],[F15_FI_POP]],CAFB_HungerEstimates!Z:Z,CAFB_HungerEstimates!Z:Z,,0)</f>
        <v>856.39200000000005</v>
      </c>
      <c r="J766">
        <f>_xlfn.XLOOKUP(Data[[#This Row],[F15_LB_NEED]],CAFB_HungerEstimates!AA:AA,CAFB_HungerEstimates!AA:AA,,0)</f>
        <v>179842.32</v>
      </c>
      <c r="K766">
        <f>_xlfn.XLOOKUP(Data[[#This Row],[F15_DISTRIB]],CAFB_HungerEstimates!AC:AC,CAFB_HungerEstimates!AC:AC,,0)</f>
        <v>70229.589613000004</v>
      </c>
      <c r="L766">
        <f>_xlfn.XLOOKUP(Data[[#This Row],[F15_LB_UNME]],CAFB_HungerEstimates!AB:AB,CAFB_HungerEstimates!AB:AB,,0)</f>
        <v>109612.730387</v>
      </c>
      <c r="M766" s="6">
        <f t="shared" si="46"/>
        <v>0.3905064704069654</v>
      </c>
      <c r="N766" s="8">
        <f t="shared" si="47"/>
        <v>127.99364121453726</v>
      </c>
      <c r="O766" s="2" t="str">
        <f>IFERROR(_xlfn.XLOOKUP(Data[[#This Row],[STATEFP10]],StateMap[Code],StateMap[State],,0),"UNK")</f>
        <v>DC</v>
      </c>
      <c r="P766" t="str">
        <f>IF(CalcsTable[[#This Row],[State (Label)]]="MD","Maryland",IF(CalcsTable[[#This Row],[State (Label)]]="DC","District of Columbia","Virginia"))</f>
        <v>District of Columbia</v>
      </c>
    </row>
    <row r="767" spans="1:16" x14ac:dyDescent="0.25">
      <c r="A767">
        <f>_xlfn.XLOOKUP(Data[[#This Row],[GEOID10]],CAFB_HungerEstimates!D:D,CAFB_HungerEstimates!D:D,,0)</f>
        <v>24033801906</v>
      </c>
      <c r="B767">
        <f>_xlfn.XLOOKUP(Data[[#This Row],[STATEFP10]],CAFB_HungerEstimates!A:A,CAFB_HungerEstimates!A:A,,0)</f>
        <v>24</v>
      </c>
      <c r="C767">
        <f>_xlfn.XLOOKUP(Data[[#This Row],[F14_FI_RATE]],CAFB_HungerEstimates!AJ:AJ,CAFB_HungerEstimates!AJ:AJ,,0)</f>
        <v>20.7</v>
      </c>
      <c r="D767">
        <f>_xlfn.XLOOKUP(Data[[#This Row],[F14_DISTRIB]],CAFB_HungerEstimates!AL:AL,CAFB_HungerEstimates!AL:AL,,0)</f>
        <v>27433.85</v>
      </c>
      <c r="E767">
        <f>_xlfn.XLOOKUP(Data[[#This Row],[F14_LB_UNME]],CAFB_HungerEstimates!AK:AK,CAFB_HungerEstimates!AK:AK,,0)</f>
        <v>61549.242484000002</v>
      </c>
      <c r="F767">
        <f t="shared" si="44"/>
        <v>88983.092483999993</v>
      </c>
      <c r="G767" s="6">
        <f t="shared" si="45"/>
        <v>0.30830407478738575</v>
      </c>
      <c r="H767">
        <f>_xlfn.XLOOKUP(Data[[#This Row],[F15_FI_RATE]],CAFB_HungerEstimates!Y:Y,CAFB_HungerEstimates!Y:Y,,0)</f>
        <v>0.185</v>
      </c>
      <c r="I767">
        <f>_xlfn.XLOOKUP(Data[[#This Row],[F15_FI_POP]],CAFB_HungerEstimates!Z:Z,CAFB_HungerEstimates!Z:Z,,0)</f>
        <v>346.71294</v>
      </c>
      <c r="J767">
        <f>_xlfn.XLOOKUP(Data[[#This Row],[F15_LB_NEED]],CAFB_HungerEstimates!AA:AA,CAFB_HungerEstimates!AA:AA,,0)</f>
        <v>72809.717399999994</v>
      </c>
      <c r="K767">
        <f>_xlfn.XLOOKUP(Data[[#This Row],[F15_DISTRIB]],CAFB_HungerEstimates!AC:AC,CAFB_HungerEstimates!AC:AC,,0)</f>
        <v>23684.318992</v>
      </c>
      <c r="L767">
        <f>_xlfn.XLOOKUP(Data[[#This Row],[F15_LB_UNME]],CAFB_HungerEstimates!AB:AB,CAFB_HungerEstimates!AB:AB,,0)</f>
        <v>49125.398408000001</v>
      </c>
      <c r="M767" s="6">
        <f t="shared" si="46"/>
        <v>0.32529063204412328</v>
      </c>
      <c r="N767" s="8">
        <f t="shared" si="47"/>
        <v>141.68896727073411</v>
      </c>
      <c r="O767" s="2" t="str">
        <f>IFERROR(_xlfn.XLOOKUP(Data[[#This Row],[STATEFP10]],StateMap[Code],StateMap[State],,0),"UNK")</f>
        <v>MD</v>
      </c>
      <c r="P767" t="str">
        <f>IF(CalcsTable[[#This Row],[State (Label)]]="MD","Maryland",IF(CalcsTable[[#This Row],[State (Label)]]="DC","District of Columbia","Virginia"))</f>
        <v>Maryland</v>
      </c>
    </row>
    <row r="768" spans="1:16" x14ac:dyDescent="0.25">
      <c r="A768">
        <f>_xlfn.XLOOKUP(Data[[#This Row],[GEOID10]],CAFB_HungerEstimates!D:D,CAFB_HungerEstimates!D:D,,0)</f>
        <v>51059451900</v>
      </c>
      <c r="B768">
        <f>_xlfn.XLOOKUP(Data[[#This Row],[STATEFP10]],CAFB_HungerEstimates!A:A,CAFB_HungerEstimates!A:A,,0)</f>
        <v>51</v>
      </c>
      <c r="C768">
        <f>_xlfn.XLOOKUP(Data[[#This Row],[F14_FI_RATE]],CAFB_HungerEstimates!AJ:AJ,CAFB_HungerEstimates!AJ:AJ,,0)</f>
        <v>7.8</v>
      </c>
      <c r="D768">
        <f>_xlfn.XLOOKUP(Data[[#This Row],[F14_DISTRIB]],CAFB_HungerEstimates!AL:AL,CAFB_HungerEstimates!AL:AL,,0)</f>
        <v>31299.040000000001</v>
      </c>
      <c r="E768">
        <f>_xlfn.XLOOKUP(Data[[#This Row],[F14_LB_UNME]],CAFB_HungerEstimates!AK:AK,CAFB_HungerEstimates!AK:AK,,0)</f>
        <v>55302.018821999998</v>
      </c>
      <c r="F768">
        <f t="shared" si="44"/>
        <v>86601.058821999992</v>
      </c>
      <c r="G768" s="6">
        <f t="shared" si="45"/>
        <v>0.36141636633256546</v>
      </c>
      <c r="H768">
        <f>_xlfn.XLOOKUP(Data[[#This Row],[F15_FI_RATE]],CAFB_HungerEstimates!Y:Y,CAFB_HungerEstimates!Y:Y,,0)</f>
        <v>4.5999999999999999E-2</v>
      </c>
      <c r="I768">
        <f>_xlfn.XLOOKUP(Data[[#This Row],[F15_FI_POP]],CAFB_HungerEstimates!Z:Z,CAFB_HungerEstimates!Z:Z,,0)</f>
        <v>261.23399999999998</v>
      </c>
      <c r="J768">
        <f>_xlfn.XLOOKUP(Data[[#This Row],[F15_LB_NEED]],CAFB_HungerEstimates!AA:AA,CAFB_HungerEstimates!AA:AA,,0)</f>
        <v>54859.14</v>
      </c>
      <c r="K768">
        <f>_xlfn.XLOOKUP(Data[[#This Row],[F15_DISTRIB]],CAFB_HungerEstimates!AC:AC,CAFB_HungerEstimates!AC:AC,,0)</f>
        <v>17468.205000000002</v>
      </c>
      <c r="L768">
        <f>_xlfn.XLOOKUP(Data[[#This Row],[F15_LB_UNME]],CAFB_HungerEstimates!AB:AB,CAFB_HungerEstimates!AB:AB,,0)</f>
        <v>37390.934999999998</v>
      </c>
      <c r="M768" s="6">
        <f t="shared" si="46"/>
        <v>0.31841922786248567</v>
      </c>
      <c r="N768" s="8">
        <f t="shared" si="47"/>
        <v>143.13196214887802</v>
      </c>
      <c r="O768" s="2" t="str">
        <f>IFERROR(_xlfn.XLOOKUP(Data[[#This Row],[STATEFP10]],StateMap[Code],StateMap[State],,0),"UNK")</f>
        <v>VA</v>
      </c>
      <c r="P768" t="str">
        <f>IF(CalcsTable[[#This Row],[State (Label)]]="MD","Maryland",IF(CalcsTable[[#This Row],[State (Label)]]="DC","District of Columbia","Virginia"))</f>
        <v>Virginia</v>
      </c>
    </row>
    <row r="769" spans="1:16" x14ac:dyDescent="0.25">
      <c r="A769">
        <f>_xlfn.XLOOKUP(Data[[#This Row],[GEOID10]],CAFB_HungerEstimates!D:D,CAFB_HungerEstimates!D:D,,0)</f>
        <v>24033800605</v>
      </c>
      <c r="B769">
        <f>_xlfn.XLOOKUP(Data[[#This Row],[STATEFP10]],CAFB_HungerEstimates!A:A,CAFB_HungerEstimates!A:A,,0)</f>
        <v>24</v>
      </c>
      <c r="C769">
        <f>_xlfn.XLOOKUP(Data[[#This Row],[F14_FI_RATE]],CAFB_HungerEstimates!AJ:AJ,CAFB_HungerEstimates!AJ:AJ,,0)</f>
        <v>11.8</v>
      </c>
      <c r="D769">
        <f>_xlfn.XLOOKUP(Data[[#This Row],[F14_DISTRIB]],CAFB_HungerEstimates!AL:AL,CAFB_HungerEstimates!AL:AL,,0)</f>
        <v>3194.02</v>
      </c>
      <c r="E769">
        <f>_xlfn.XLOOKUP(Data[[#This Row],[F14_LB_UNME]],CAFB_HungerEstimates!AK:AK,CAFB_HungerEstimates!AK:AK,,0)</f>
        <v>133343.78464999999</v>
      </c>
      <c r="F769">
        <f t="shared" si="44"/>
        <v>136537.80464999998</v>
      </c>
      <c r="G769" s="6">
        <f t="shared" si="45"/>
        <v>2.3392935078951415E-2</v>
      </c>
      <c r="H769">
        <f>_xlfn.XLOOKUP(Data[[#This Row],[F15_FI_RATE]],CAFB_HungerEstimates!Y:Y,CAFB_HungerEstimates!Y:Y,,0)</f>
        <v>0.11700000000000001</v>
      </c>
      <c r="I769">
        <f>_xlfn.XLOOKUP(Data[[#This Row],[F15_FI_POP]],CAFB_HungerEstimates!Z:Z,CAFB_HungerEstimates!Z:Z,,0)</f>
        <v>610.15499999999997</v>
      </c>
      <c r="J769">
        <f>_xlfn.XLOOKUP(Data[[#This Row],[F15_LB_NEED]],CAFB_HungerEstimates!AA:AA,CAFB_HungerEstimates!AA:AA,,0)</f>
        <v>128132.55</v>
      </c>
      <c r="K769">
        <f>_xlfn.XLOOKUP(Data[[#This Row],[F15_DISTRIB]],CAFB_HungerEstimates!AC:AC,CAFB_HungerEstimates!AC:AC,,0)</f>
        <v>3358.5653510000002</v>
      </c>
      <c r="L769">
        <f>_xlfn.XLOOKUP(Data[[#This Row],[F15_LB_UNME]],CAFB_HungerEstimates!AB:AB,CAFB_HungerEstimates!AB:AB,,0)</f>
        <v>124773.98464900001</v>
      </c>
      <c r="M769" s="6">
        <f t="shared" si="46"/>
        <v>2.6211648414083698E-2</v>
      </c>
      <c r="N769" s="8">
        <f t="shared" si="47"/>
        <v>204.49555383304244</v>
      </c>
      <c r="O769" s="2" t="str">
        <f>IFERROR(_xlfn.XLOOKUP(Data[[#This Row],[STATEFP10]],StateMap[Code],StateMap[State],,0),"UNK")</f>
        <v>MD</v>
      </c>
      <c r="P769" t="str">
        <f>IF(CalcsTable[[#This Row],[State (Label)]]="MD","Maryland",IF(CalcsTable[[#This Row],[State (Label)]]="DC","District of Columbia","Virginia"))</f>
        <v>Maryland</v>
      </c>
    </row>
    <row r="770" spans="1:16" x14ac:dyDescent="0.25">
      <c r="A770">
        <f>_xlfn.XLOOKUP(Data[[#This Row],[GEOID10]],CAFB_HungerEstimates!D:D,CAFB_HungerEstimates!D:D,,0)</f>
        <v>24033801905</v>
      </c>
      <c r="B770">
        <f>_xlfn.XLOOKUP(Data[[#This Row],[STATEFP10]],CAFB_HungerEstimates!A:A,CAFB_HungerEstimates!A:A,,0)</f>
        <v>24</v>
      </c>
      <c r="C770">
        <f>_xlfn.XLOOKUP(Data[[#This Row],[F14_FI_RATE]],CAFB_HungerEstimates!AJ:AJ,CAFB_HungerEstimates!AJ:AJ,,0)</f>
        <v>18.100000000000001</v>
      </c>
      <c r="D770">
        <f>_xlfn.XLOOKUP(Data[[#This Row],[F14_DISTRIB]],CAFB_HungerEstimates!AL:AL,CAFB_HungerEstimates!AL:AL,,0)</f>
        <v>42588.71</v>
      </c>
      <c r="E770">
        <f>_xlfn.XLOOKUP(Data[[#This Row],[F14_LB_UNME]],CAFB_HungerEstimates!AK:AK,CAFB_HungerEstimates!AK:AK,,0)</f>
        <v>150464.077754</v>
      </c>
      <c r="F770">
        <f t="shared" si="44"/>
        <v>193052.78775399999</v>
      </c>
      <c r="G770" s="6">
        <f t="shared" si="45"/>
        <v>0.22060655272312987</v>
      </c>
      <c r="H770">
        <f>_xlfn.XLOOKUP(Data[[#This Row],[F15_FI_RATE]],CAFB_HungerEstimates!Y:Y,CAFB_HungerEstimates!Y:Y,,0)</f>
        <v>0.192</v>
      </c>
      <c r="I770">
        <f>_xlfn.XLOOKUP(Data[[#This Row],[F15_FI_POP]],CAFB_HungerEstimates!Z:Z,CAFB_HungerEstimates!Z:Z,,0)</f>
        <v>1027.5154560000001</v>
      </c>
      <c r="J770">
        <f>_xlfn.XLOOKUP(Data[[#This Row],[F15_LB_NEED]],CAFB_HungerEstimates!AA:AA,CAFB_HungerEstimates!AA:AA,,0)</f>
        <v>215778.24575999999</v>
      </c>
      <c r="K770">
        <f>_xlfn.XLOOKUP(Data[[#This Row],[F15_DISTRIB]],CAFB_HungerEstimates!AC:AC,CAFB_HungerEstimates!AC:AC,,0)</f>
        <v>87767.039497000005</v>
      </c>
      <c r="L770">
        <f>_xlfn.XLOOKUP(Data[[#This Row],[F15_LB_UNME]],CAFB_HungerEstimates!AB:AB,CAFB_HungerEstimates!AB:AB,,0)</f>
        <v>128011.206263</v>
      </c>
      <c r="M770" s="6">
        <f t="shared" si="46"/>
        <v>0.40674646875486775</v>
      </c>
      <c r="N770" s="8">
        <f t="shared" si="47"/>
        <v>124.58324156147778</v>
      </c>
      <c r="O770" s="2" t="str">
        <f>IFERROR(_xlfn.XLOOKUP(Data[[#This Row],[STATEFP10]],StateMap[Code],StateMap[State],,0),"UNK")</f>
        <v>MD</v>
      </c>
      <c r="P770" t="str">
        <f>IF(CalcsTable[[#This Row],[State (Label)]]="MD","Maryland",IF(CalcsTable[[#This Row],[State (Label)]]="DC","District of Columbia","Virginia"))</f>
        <v>Maryland</v>
      </c>
    </row>
    <row r="771" spans="1:16" x14ac:dyDescent="0.25">
      <c r="A771">
        <f>_xlfn.XLOOKUP(Data[[#This Row],[GEOID10]],CAFB_HungerEstimates!D:D,CAFB_HungerEstimates!D:D,,0)</f>
        <v>51059491302</v>
      </c>
      <c r="B771">
        <f>_xlfn.XLOOKUP(Data[[#This Row],[STATEFP10]],CAFB_HungerEstimates!A:A,CAFB_HungerEstimates!A:A,,0)</f>
        <v>51</v>
      </c>
      <c r="C771">
        <f>_xlfn.XLOOKUP(Data[[#This Row],[F14_FI_RATE]],CAFB_HungerEstimates!AJ:AJ,CAFB_HungerEstimates!AJ:AJ,,0)</f>
        <v>7.9</v>
      </c>
      <c r="D771">
        <f>_xlfn.XLOOKUP(Data[[#This Row],[F14_DISTRIB]],CAFB_HungerEstimates!AL:AL,CAFB_HungerEstimates!AL:AL,,0)</f>
        <v>13933.6</v>
      </c>
      <c r="E771">
        <f>_xlfn.XLOOKUP(Data[[#This Row],[F14_LB_UNME]],CAFB_HungerEstimates!AK:AK,CAFB_HungerEstimates!AK:AK,,0)</f>
        <v>45740.631286000003</v>
      </c>
      <c r="F771">
        <f t="shared" ref="F771:F834" si="48">IFERROR(D771+E771,0)</f>
        <v>59674.231286000002</v>
      </c>
      <c r="G771" s="6">
        <f t="shared" ref="G771:G834" si="49">IFERROR(D771/F771,0)</f>
        <v>0.23349441961339387</v>
      </c>
      <c r="H771">
        <f>_xlfn.XLOOKUP(Data[[#This Row],[F15_FI_RATE]],CAFB_HungerEstimates!Y:Y,CAFB_HungerEstimates!Y:Y,,0)</f>
        <v>0.08</v>
      </c>
      <c r="I771">
        <f>_xlfn.XLOOKUP(Data[[#This Row],[F15_FI_POP]],CAFB_HungerEstimates!Z:Z,CAFB_HungerEstimates!Z:Z,,0)</f>
        <v>298.32</v>
      </c>
      <c r="J771">
        <f>_xlfn.XLOOKUP(Data[[#This Row],[F15_LB_NEED]],CAFB_HungerEstimates!AA:AA,CAFB_HungerEstimates!AA:AA,,0)</f>
        <v>62647.199999999997</v>
      </c>
      <c r="K771">
        <f>_xlfn.XLOOKUP(Data[[#This Row],[F15_DISTRIB]],CAFB_HungerEstimates!AC:AC,CAFB_HungerEstimates!AC:AC,,0)</f>
        <v>24171.869005</v>
      </c>
      <c r="L771">
        <f>_xlfn.XLOOKUP(Data[[#This Row],[F15_LB_UNME]],CAFB_HungerEstimates!AB:AB,CAFB_HungerEstimates!AB:AB,,0)</f>
        <v>38475.330994999997</v>
      </c>
      <c r="M771" s="6">
        <f t="shared" ref="M771:M834" si="50">IFERROR(K771/J771,0)</f>
        <v>0.38584117095416876</v>
      </c>
      <c r="N771" s="8">
        <f t="shared" ref="N771:N834" si="51">IFERROR(L771/I771,0)</f>
        <v>128.97335409962454</v>
      </c>
      <c r="O771" s="2" t="str">
        <f>IFERROR(_xlfn.XLOOKUP(Data[[#This Row],[STATEFP10]],StateMap[Code],StateMap[State],,0),"UNK")</f>
        <v>VA</v>
      </c>
      <c r="P771" t="str">
        <f>IF(CalcsTable[[#This Row],[State (Label)]]="MD","Maryland",IF(CalcsTable[[#This Row],[State (Label)]]="DC","District of Columbia","Virginia"))</f>
        <v>Virginia</v>
      </c>
    </row>
    <row r="772" spans="1:16" x14ac:dyDescent="0.25">
      <c r="A772">
        <f>_xlfn.XLOOKUP(Data[[#This Row],[GEOID10]],CAFB_HungerEstimates!D:D,CAFB_HungerEstimates!D:D,,0)</f>
        <v>51059440702</v>
      </c>
      <c r="B772">
        <f>_xlfn.XLOOKUP(Data[[#This Row],[STATEFP10]],CAFB_HungerEstimates!A:A,CAFB_HungerEstimates!A:A,,0)</f>
        <v>51</v>
      </c>
      <c r="C772">
        <f>_xlfn.XLOOKUP(Data[[#This Row],[F14_FI_RATE]],CAFB_HungerEstimates!AJ:AJ,CAFB_HungerEstimates!AJ:AJ,,0)</f>
        <v>3.1</v>
      </c>
      <c r="D772">
        <f>_xlfn.XLOOKUP(Data[[#This Row],[F14_DISTRIB]],CAFB_HungerEstimates!AL:AL,CAFB_HungerEstimates!AL:AL,,0)</f>
        <v>8100.99</v>
      </c>
      <c r="E772">
        <f>_xlfn.XLOOKUP(Data[[#This Row],[F14_LB_UNME]],CAFB_HungerEstimates!AK:AK,CAFB_HungerEstimates!AK:AK,,0)</f>
        <v>27053.008972</v>
      </c>
      <c r="F772">
        <f t="shared" si="48"/>
        <v>35153.998972000001</v>
      </c>
      <c r="G772" s="6">
        <f t="shared" si="49"/>
        <v>0.2304429150849211</v>
      </c>
      <c r="H772">
        <f>_xlfn.XLOOKUP(Data[[#This Row],[F15_FI_RATE]],CAFB_HungerEstimates!Y:Y,CAFB_HungerEstimates!Y:Y,,0)</f>
        <v>0.03</v>
      </c>
      <c r="I772">
        <f>_xlfn.XLOOKUP(Data[[#This Row],[F15_FI_POP]],CAFB_HungerEstimates!Z:Z,CAFB_HungerEstimates!Z:Z,,0)</f>
        <v>165.28455</v>
      </c>
      <c r="J772">
        <f>_xlfn.XLOOKUP(Data[[#This Row],[F15_LB_NEED]],CAFB_HungerEstimates!AA:AA,CAFB_HungerEstimates!AA:AA,,0)</f>
        <v>34709.755499999999</v>
      </c>
      <c r="K772">
        <f>_xlfn.XLOOKUP(Data[[#This Row],[F15_DISTRIB]],CAFB_HungerEstimates!AC:AC,CAFB_HungerEstimates!AC:AC,,0)</f>
        <v>16921.625823999999</v>
      </c>
      <c r="L772">
        <f>_xlfn.XLOOKUP(Data[[#This Row],[F15_LB_UNME]],CAFB_HungerEstimates!AB:AB,CAFB_HungerEstimates!AB:AB,,0)</f>
        <v>17788.129676</v>
      </c>
      <c r="M772" s="6">
        <f t="shared" si="50"/>
        <v>0.48751786292473304</v>
      </c>
      <c r="N772" s="8">
        <f t="shared" si="51"/>
        <v>107.62124878580606</v>
      </c>
      <c r="O772" s="2" t="str">
        <f>IFERROR(_xlfn.XLOOKUP(Data[[#This Row],[STATEFP10]],StateMap[Code],StateMap[State],,0),"UNK")</f>
        <v>VA</v>
      </c>
      <c r="P772" t="str">
        <f>IF(CalcsTable[[#This Row],[State (Label)]]="MD","Maryland",IF(CalcsTable[[#This Row],[State (Label)]]="DC","District of Columbia","Virginia"))</f>
        <v>Virginia</v>
      </c>
    </row>
    <row r="773" spans="1:16" x14ac:dyDescent="0.25">
      <c r="A773">
        <f>_xlfn.XLOOKUP(Data[[#This Row],[GEOID10]],CAFB_HungerEstimates!D:D,CAFB_HungerEstimates!D:D,,0)</f>
        <v>51510200201</v>
      </c>
      <c r="B773">
        <f>_xlfn.XLOOKUP(Data[[#This Row],[STATEFP10]],CAFB_HungerEstimates!A:A,CAFB_HungerEstimates!A:A,,0)</f>
        <v>51</v>
      </c>
      <c r="C773">
        <f>_xlfn.XLOOKUP(Data[[#This Row],[F14_FI_RATE]],CAFB_HungerEstimates!AJ:AJ,CAFB_HungerEstimates!AJ:AJ,,0)</f>
        <v>10.7</v>
      </c>
      <c r="D773">
        <f>_xlfn.XLOOKUP(Data[[#This Row],[F14_DISTRIB]],CAFB_HungerEstimates!AL:AL,CAFB_HungerEstimates!AL:AL,,0)</f>
        <v>29727.81</v>
      </c>
      <c r="E773">
        <f>_xlfn.XLOOKUP(Data[[#This Row],[F14_LB_UNME]],CAFB_HungerEstimates!AK:AK,CAFB_HungerEstimates!AK:AK,,0)</f>
        <v>42311.013548000003</v>
      </c>
      <c r="F773">
        <f t="shared" si="48"/>
        <v>72038.823548</v>
      </c>
      <c r="G773" s="6">
        <f t="shared" si="49"/>
        <v>0.41266373513432159</v>
      </c>
      <c r="H773">
        <f>_xlfn.XLOOKUP(Data[[#This Row],[F15_FI_RATE]],CAFB_HungerEstimates!Y:Y,CAFB_HungerEstimates!Y:Y,,0)</f>
        <v>0.125</v>
      </c>
      <c r="I773">
        <f>_xlfn.XLOOKUP(Data[[#This Row],[F15_FI_POP]],CAFB_HungerEstimates!Z:Z,CAFB_HungerEstimates!Z:Z,,0)</f>
        <v>408.9085</v>
      </c>
      <c r="J773">
        <f>_xlfn.XLOOKUP(Data[[#This Row],[F15_LB_NEED]],CAFB_HungerEstimates!AA:AA,CAFB_HungerEstimates!AA:AA,,0)</f>
        <v>85870.785000000003</v>
      </c>
      <c r="K773">
        <f>_xlfn.XLOOKUP(Data[[#This Row],[F15_DISTRIB]],CAFB_HungerEstimates!AC:AC,CAFB_HungerEstimates!AC:AC,,0)</f>
        <v>25092.429773</v>
      </c>
      <c r="L773">
        <f>_xlfn.XLOOKUP(Data[[#This Row],[F15_LB_UNME]],CAFB_HungerEstimates!AB:AB,CAFB_HungerEstimates!AB:AB,,0)</f>
        <v>60778.355227</v>
      </c>
      <c r="M773" s="6">
        <f t="shared" si="50"/>
        <v>0.29221148698011784</v>
      </c>
      <c r="N773" s="8">
        <f t="shared" si="51"/>
        <v>148.63558773417526</v>
      </c>
      <c r="O773" s="2" t="str">
        <f>IFERROR(_xlfn.XLOOKUP(Data[[#This Row],[STATEFP10]],StateMap[Code],StateMap[State],,0),"UNK")</f>
        <v>VA</v>
      </c>
      <c r="P773" t="str">
        <f>IF(CalcsTable[[#This Row],[State (Label)]]="MD","Maryland",IF(CalcsTable[[#This Row],[State (Label)]]="DC","District of Columbia","Virginia"))</f>
        <v>Virginia</v>
      </c>
    </row>
    <row r="774" spans="1:16" x14ac:dyDescent="0.25">
      <c r="A774">
        <f>_xlfn.XLOOKUP(Data[[#This Row],[GEOID10]],CAFB_HungerEstimates!D:D,CAFB_HungerEstimates!D:D,,0)</f>
        <v>51059492000</v>
      </c>
      <c r="B774">
        <f>_xlfn.XLOOKUP(Data[[#This Row],[STATEFP10]],CAFB_HungerEstimates!A:A,CAFB_HungerEstimates!A:A,,0)</f>
        <v>51</v>
      </c>
      <c r="C774">
        <f>_xlfn.XLOOKUP(Data[[#This Row],[F14_FI_RATE]],CAFB_HungerEstimates!AJ:AJ,CAFB_HungerEstimates!AJ:AJ,,0)</f>
        <v>4</v>
      </c>
      <c r="D774">
        <f>_xlfn.XLOOKUP(Data[[#This Row],[F14_DISTRIB]],CAFB_HungerEstimates!AL:AL,CAFB_HungerEstimates!AL:AL,,0)</f>
        <v>2810.2</v>
      </c>
      <c r="E774">
        <f>_xlfn.XLOOKUP(Data[[#This Row],[F14_LB_UNME]],CAFB_HungerEstimates!AK:AK,CAFB_HungerEstimates!AK:AK,,0)</f>
        <v>50496.203732000002</v>
      </c>
      <c r="F774">
        <f t="shared" si="48"/>
        <v>53306.403731999999</v>
      </c>
      <c r="G774" s="6">
        <f t="shared" si="49"/>
        <v>5.2717868834828714E-2</v>
      </c>
      <c r="H774">
        <f>_xlfn.XLOOKUP(Data[[#This Row],[F15_FI_RATE]],CAFB_HungerEstimates!Y:Y,CAFB_HungerEstimates!Y:Y,,0)</f>
        <v>3.3000000000000002E-2</v>
      </c>
      <c r="I774">
        <f>_xlfn.XLOOKUP(Data[[#This Row],[F15_FI_POP]],CAFB_HungerEstimates!Z:Z,CAFB_HungerEstimates!Z:Z,,0)</f>
        <v>204.606402</v>
      </c>
      <c r="J774">
        <f>_xlfn.XLOOKUP(Data[[#This Row],[F15_LB_NEED]],CAFB_HungerEstimates!AA:AA,CAFB_HungerEstimates!AA:AA,,0)</f>
        <v>42967.344420000001</v>
      </c>
      <c r="K774">
        <f>_xlfn.XLOOKUP(Data[[#This Row],[F15_DISTRIB]],CAFB_HungerEstimates!AC:AC,CAFB_HungerEstimates!AC:AC,,0)</f>
        <v>2967.8900130000002</v>
      </c>
      <c r="L774">
        <f>_xlfn.XLOOKUP(Data[[#This Row],[F15_LB_UNME]],CAFB_HungerEstimates!AB:AB,CAFB_HungerEstimates!AB:AB,,0)</f>
        <v>39999.454406999997</v>
      </c>
      <c r="M774" s="6">
        <f t="shared" si="50"/>
        <v>6.9073154346921586E-2</v>
      </c>
      <c r="N774" s="8">
        <f t="shared" si="51"/>
        <v>195.49463758714646</v>
      </c>
      <c r="O774" s="2" t="str">
        <f>IFERROR(_xlfn.XLOOKUP(Data[[#This Row],[STATEFP10]],StateMap[Code],StateMap[State],,0),"UNK")</f>
        <v>VA</v>
      </c>
      <c r="P774" t="str">
        <f>IF(CalcsTable[[#This Row],[State (Label)]]="MD","Maryland",IF(CalcsTable[[#This Row],[State (Label)]]="DC","District of Columbia","Virginia"))</f>
        <v>Virginia</v>
      </c>
    </row>
    <row r="775" spans="1:16" x14ac:dyDescent="0.25">
      <c r="A775">
        <f>_xlfn.XLOOKUP(Data[[#This Row],[GEOID10]],CAFB_HungerEstimates!D:D,CAFB_HungerEstimates!D:D,,0)</f>
        <v>51059452301</v>
      </c>
      <c r="B775">
        <f>_xlfn.XLOOKUP(Data[[#This Row],[STATEFP10]],CAFB_HungerEstimates!A:A,CAFB_HungerEstimates!A:A,,0)</f>
        <v>51</v>
      </c>
      <c r="C775">
        <f>_xlfn.XLOOKUP(Data[[#This Row],[F14_FI_RATE]],CAFB_HungerEstimates!AJ:AJ,CAFB_HungerEstimates!AJ:AJ,,0)</f>
        <v>14.7</v>
      </c>
      <c r="D775">
        <f>_xlfn.XLOOKUP(Data[[#This Row],[F14_DISTRIB]],CAFB_HungerEstimates!AL:AL,CAFB_HungerEstimates!AL:AL,,0)</f>
        <v>27212.25</v>
      </c>
      <c r="E775">
        <f>_xlfn.XLOOKUP(Data[[#This Row],[F14_LB_UNME]],CAFB_HungerEstimates!AK:AK,CAFB_HungerEstimates!AK:AK,,0)</f>
        <v>97965.595998999997</v>
      </c>
      <c r="F775">
        <f t="shared" si="48"/>
        <v>125177.845999</v>
      </c>
      <c r="G775" s="6">
        <f t="shared" si="49"/>
        <v>0.21738870630684434</v>
      </c>
      <c r="H775">
        <f>_xlfn.XLOOKUP(Data[[#This Row],[F15_FI_RATE]],CAFB_HungerEstimates!Y:Y,CAFB_HungerEstimates!Y:Y,,0)</f>
        <v>0.127</v>
      </c>
      <c r="I775">
        <f>_xlfn.XLOOKUP(Data[[#This Row],[F15_FI_POP]],CAFB_HungerEstimates!Z:Z,CAFB_HungerEstimates!Z:Z,,0)</f>
        <v>551.56100000000004</v>
      </c>
      <c r="J775">
        <f>_xlfn.XLOOKUP(Data[[#This Row],[F15_LB_NEED]],CAFB_HungerEstimates!AA:AA,CAFB_HungerEstimates!AA:AA,,0)</f>
        <v>115827.81</v>
      </c>
      <c r="K775">
        <f>_xlfn.XLOOKUP(Data[[#This Row],[F15_DISTRIB]],CAFB_HungerEstimates!AC:AC,CAFB_HungerEstimates!AC:AC,,0)</f>
        <v>67464.762508</v>
      </c>
      <c r="L775">
        <f>_xlfn.XLOOKUP(Data[[#This Row],[F15_LB_UNME]],CAFB_HungerEstimates!AB:AB,CAFB_HungerEstimates!AB:AB,,0)</f>
        <v>48363.047491999998</v>
      </c>
      <c r="M775" s="6">
        <f t="shared" si="50"/>
        <v>0.5824573779647565</v>
      </c>
      <c r="N775" s="8">
        <f t="shared" si="51"/>
        <v>87.683950627401131</v>
      </c>
      <c r="O775" s="2" t="str">
        <f>IFERROR(_xlfn.XLOOKUP(Data[[#This Row],[STATEFP10]],StateMap[Code],StateMap[State],,0),"UNK")</f>
        <v>VA</v>
      </c>
      <c r="P775" t="str">
        <f>IF(CalcsTable[[#This Row],[State (Label)]]="MD","Maryland",IF(CalcsTable[[#This Row],[State (Label)]]="DC","District of Columbia","Virginia"))</f>
        <v>Virginia</v>
      </c>
    </row>
    <row r="776" spans="1:16" x14ac:dyDescent="0.25">
      <c r="A776">
        <f>_xlfn.XLOOKUP(Data[[#This Row],[GEOID10]],CAFB_HungerEstimates!D:D,CAFB_HungerEstimates!D:D,,0)</f>
        <v>24033801801</v>
      </c>
      <c r="B776">
        <f>_xlfn.XLOOKUP(Data[[#This Row],[STATEFP10]],CAFB_HungerEstimates!A:A,CAFB_HungerEstimates!A:A,,0)</f>
        <v>24</v>
      </c>
      <c r="C776">
        <f>_xlfn.XLOOKUP(Data[[#This Row],[F14_FI_RATE]],CAFB_HungerEstimates!AJ:AJ,CAFB_HungerEstimates!AJ:AJ,,0)</f>
        <v>27.3</v>
      </c>
      <c r="D776">
        <f>_xlfn.XLOOKUP(Data[[#This Row],[F14_DISTRIB]],CAFB_HungerEstimates!AL:AL,CAFB_HungerEstimates!AL:AL,,0)</f>
        <v>58892.83</v>
      </c>
      <c r="E776">
        <f>_xlfn.XLOOKUP(Data[[#This Row],[F14_LB_UNME]],CAFB_HungerEstimates!AK:AK,CAFB_HungerEstimates!AK:AK,,0)</f>
        <v>68666.414726000003</v>
      </c>
      <c r="F776">
        <f t="shared" si="48"/>
        <v>127559.244726</v>
      </c>
      <c r="G776" s="6">
        <f t="shared" si="49"/>
        <v>0.46169001805006815</v>
      </c>
      <c r="H776">
        <f>_xlfn.XLOOKUP(Data[[#This Row],[F15_FI_RATE]],CAFB_HungerEstimates!Y:Y,CAFB_HungerEstimates!Y:Y,,0)</f>
        <v>0.28499999999999998</v>
      </c>
      <c r="I776">
        <f>_xlfn.XLOOKUP(Data[[#This Row],[F15_FI_POP]],CAFB_HungerEstimates!Z:Z,CAFB_HungerEstimates!Z:Z,,0)</f>
        <v>557.73217499999998</v>
      </c>
      <c r="J776">
        <f>_xlfn.XLOOKUP(Data[[#This Row],[F15_LB_NEED]],CAFB_HungerEstimates!AA:AA,CAFB_HungerEstimates!AA:AA,,0)</f>
        <v>117123.75675</v>
      </c>
      <c r="K776">
        <f>_xlfn.XLOOKUP(Data[[#This Row],[F15_DISTRIB]],CAFB_HungerEstimates!AC:AC,CAFB_HungerEstimates!AC:AC,,0)</f>
        <v>53968.368553</v>
      </c>
      <c r="L776">
        <f>_xlfn.XLOOKUP(Data[[#This Row],[F15_LB_UNME]],CAFB_HungerEstimates!AB:AB,CAFB_HungerEstimates!AB:AB,,0)</f>
        <v>63155.388197</v>
      </c>
      <c r="M776" s="6">
        <f t="shared" si="50"/>
        <v>0.46078071648773339</v>
      </c>
      <c r="N776" s="8">
        <f t="shared" si="51"/>
        <v>113.23604953757599</v>
      </c>
      <c r="O776" s="2" t="str">
        <f>IFERROR(_xlfn.XLOOKUP(Data[[#This Row],[STATEFP10]],StateMap[Code],StateMap[State],,0),"UNK")</f>
        <v>MD</v>
      </c>
      <c r="P776" t="str">
        <f>IF(CalcsTable[[#This Row],[State (Label)]]="MD","Maryland",IF(CalcsTable[[#This Row],[State (Label)]]="DC","District of Columbia","Virginia"))</f>
        <v>Maryland</v>
      </c>
    </row>
    <row r="777" spans="1:16" x14ac:dyDescent="0.25">
      <c r="A777">
        <f>_xlfn.XLOOKUP(Data[[#This Row],[GEOID10]],CAFB_HungerEstimates!D:D,CAFB_HungerEstimates!D:D,,0)</f>
        <v>51510200900</v>
      </c>
      <c r="B777">
        <f>_xlfn.XLOOKUP(Data[[#This Row],[STATEFP10]],CAFB_HungerEstimates!A:A,CAFB_HungerEstimates!A:A,,0)</f>
        <v>51</v>
      </c>
      <c r="C777">
        <f>_xlfn.XLOOKUP(Data[[#This Row],[F14_FI_RATE]],CAFB_HungerEstimates!AJ:AJ,CAFB_HungerEstimates!AJ:AJ,,0)</f>
        <v>2.5</v>
      </c>
      <c r="D777">
        <f>_xlfn.XLOOKUP(Data[[#This Row],[F14_DISTRIB]],CAFB_HungerEstimates!AL:AL,CAFB_HungerEstimates!AL:AL,,0)</f>
        <v>11641.37</v>
      </c>
      <c r="E777">
        <f>_xlfn.XLOOKUP(Data[[#This Row],[F14_LB_UNME]],CAFB_HungerEstimates!AK:AK,CAFB_HungerEstimates!AK:AK,,0)</f>
        <v>13175.381926</v>
      </c>
      <c r="F777">
        <f t="shared" si="48"/>
        <v>24816.751926000001</v>
      </c>
      <c r="G777" s="6">
        <f t="shared" si="49"/>
        <v>0.46909321714271468</v>
      </c>
      <c r="H777">
        <f>_xlfn.XLOOKUP(Data[[#This Row],[F15_FI_RATE]],CAFB_HungerEstimates!Y:Y,CAFB_HungerEstimates!Y:Y,,0)</f>
        <v>2.9000000000000001E-2</v>
      </c>
      <c r="I777">
        <f>_xlfn.XLOOKUP(Data[[#This Row],[F15_FI_POP]],CAFB_HungerEstimates!Z:Z,CAFB_HungerEstimates!Z:Z,,0)</f>
        <v>140.79906</v>
      </c>
      <c r="J777">
        <f>_xlfn.XLOOKUP(Data[[#This Row],[F15_LB_NEED]],CAFB_HungerEstimates!AA:AA,CAFB_HungerEstimates!AA:AA,,0)</f>
        <v>29567.802599999999</v>
      </c>
      <c r="K777">
        <f>_xlfn.XLOOKUP(Data[[#This Row],[F15_DISTRIB]],CAFB_HungerEstimates!AC:AC,CAFB_HungerEstimates!AC:AC,,0)</f>
        <v>11286.416805000001</v>
      </c>
      <c r="L777">
        <f>_xlfn.XLOOKUP(Data[[#This Row],[F15_LB_UNME]],CAFB_HungerEstimates!AB:AB,CAFB_HungerEstimates!AB:AB,,0)</f>
        <v>18281.385794999998</v>
      </c>
      <c r="M777" s="6">
        <f t="shared" si="50"/>
        <v>0.38171307342940664</v>
      </c>
      <c r="N777" s="8">
        <f t="shared" si="51"/>
        <v>129.8402545798246</v>
      </c>
      <c r="O777" s="2" t="str">
        <f>IFERROR(_xlfn.XLOOKUP(Data[[#This Row],[STATEFP10]],StateMap[Code],StateMap[State],,0),"UNK")</f>
        <v>VA</v>
      </c>
      <c r="P777" t="str">
        <f>IF(CalcsTable[[#This Row],[State (Label)]]="MD","Maryland",IF(CalcsTable[[#This Row],[State (Label)]]="DC","District of Columbia","Virginia"))</f>
        <v>Virginia</v>
      </c>
    </row>
    <row r="778" spans="1:16" x14ac:dyDescent="0.25">
      <c r="A778">
        <f>_xlfn.XLOOKUP(Data[[#This Row],[GEOID10]],CAFB_HungerEstimates!D:D,CAFB_HungerEstimates!D:D,,0)</f>
        <v>51059452200</v>
      </c>
      <c r="B778">
        <f>_xlfn.XLOOKUP(Data[[#This Row],[STATEFP10]],CAFB_HungerEstimates!A:A,CAFB_HungerEstimates!A:A,,0)</f>
        <v>51</v>
      </c>
      <c r="C778">
        <f>_xlfn.XLOOKUP(Data[[#This Row],[F14_FI_RATE]],CAFB_HungerEstimates!AJ:AJ,CAFB_HungerEstimates!AJ:AJ,,0)</f>
        <v>10.6</v>
      </c>
      <c r="D778">
        <f>_xlfn.XLOOKUP(Data[[#This Row],[F14_DISTRIB]],CAFB_HungerEstimates!AL:AL,CAFB_HungerEstimates!AL:AL,,0)</f>
        <v>30677.89</v>
      </c>
      <c r="E778">
        <f>_xlfn.XLOOKUP(Data[[#This Row],[F14_LB_UNME]],CAFB_HungerEstimates!AK:AK,CAFB_HungerEstimates!AK:AK,,0)</f>
        <v>112965.887577</v>
      </c>
      <c r="F778">
        <f t="shared" si="48"/>
        <v>143643.777577</v>
      </c>
      <c r="G778" s="6">
        <f t="shared" si="49"/>
        <v>0.21356922323736</v>
      </c>
      <c r="H778">
        <f>_xlfn.XLOOKUP(Data[[#This Row],[F15_FI_RATE]],CAFB_HungerEstimates!Y:Y,CAFB_HungerEstimates!Y:Y,,0)</f>
        <v>9.1999999999999998E-2</v>
      </c>
      <c r="I778">
        <f>_xlfn.XLOOKUP(Data[[#This Row],[F15_FI_POP]],CAFB_HungerEstimates!Z:Z,CAFB_HungerEstimates!Z:Z,,0)</f>
        <v>609.18858</v>
      </c>
      <c r="J778">
        <f>_xlfn.XLOOKUP(Data[[#This Row],[F15_LB_NEED]],CAFB_HungerEstimates!AA:AA,CAFB_HungerEstimates!AA:AA,,0)</f>
        <v>127929.6018</v>
      </c>
      <c r="K778">
        <f>_xlfn.XLOOKUP(Data[[#This Row],[F15_DISTRIB]],CAFB_HungerEstimates!AC:AC,CAFB_HungerEstimates!AC:AC,,0)</f>
        <v>79913.485793</v>
      </c>
      <c r="L778">
        <f>_xlfn.XLOOKUP(Data[[#This Row],[F15_LB_UNME]],CAFB_HungerEstimates!AB:AB,CAFB_HungerEstimates!AB:AB,,0)</f>
        <v>48016.116006999997</v>
      </c>
      <c r="M778" s="6">
        <f t="shared" si="50"/>
        <v>0.62466766618982783</v>
      </c>
      <c r="N778" s="8">
        <f t="shared" si="51"/>
        <v>78.819790100136146</v>
      </c>
      <c r="O778" s="2" t="str">
        <f>IFERROR(_xlfn.XLOOKUP(Data[[#This Row],[STATEFP10]],StateMap[Code],StateMap[State],,0),"UNK")</f>
        <v>VA</v>
      </c>
      <c r="P778" t="str">
        <f>IF(CalcsTable[[#This Row],[State (Label)]]="MD","Maryland",IF(CalcsTable[[#This Row],[State (Label)]]="DC","District of Columbia","Virginia"))</f>
        <v>Virginia</v>
      </c>
    </row>
    <row r="779" spans="1:16" x14ac:dyDescent="0.25">
      <c r="A779">
        <f>_xlfn.XLOOKUP(Data[[#This Row],[GEOID10]],CAFB_HungerEstimates!D:D,CAFB_HungerEstimates!D:D,,0)</f>
        <v>11001009802</v>
      </c>
      <c r="B779">
        <f>_xlfn.XLOOKUP(Data[[#This Row],[STATEFP10]],CAFB_HungerEstimates!A:A,CAFB_HungerEstimates!A:A,,0)</f>
        <v>11</v>
      </c>
      <c r="C779">
        <f>_xlfn.XLOOKUP(Data[[#This Row],[F14_FI_RATE]],CAFB_HungerEstimates!AJ:AJ,CAFB_HungerEstimates!AJ:AJ,,0)</f>
        <v>38.5</v>
      </c>
      <c r="D779">
        <f>_xlfn.XLOOKUP(Data[[#This Row],[F14_DISTRIB]],CAFB_HungerEstimates!AL:AL,CAFB_HungerEstimates!AL:AL,,0)</f>
        <v>49710.400000000001</v>
      </c>
      <c r="E779">
        <f>_xlfn.XLOOKUP(Data[[#This Row],[F14_LB_UNME]],CAFB_HungerEstimates!AK:AK,CAFB_HungerEstimates!AK:AK,,0)</f>
        <v>48037.245256000002</v>
      </c>
      <c r="F779">
        <f t="shared" si="48"/>
        <v>97747.645256000003</v>
      </c>
      <c r="G779" s="6">
        <f t="shared" si="49"/>
        <v>0.50855854245704857</v>
      </c>
      <c r="H779">
        <f>_xlfn.XLOOKUP(Data[[#This Row],[F15_FI_RATE]],CAFB_HungerEstimates!Y:Y,CAFB_HungerEstimates!Y:Y,,0)</f>
        <v>0.38500000000000001</v>
      </c>
      <c r="I779">
        <f>_xlfn.XLOOKUP(Data[[#This Row],[F15_FI_POP]],CAFB_HungerEstimates!Z:Z,CAFB_HungerEstimates!Z:Z,,0)</f>
        <v>463.618155</v>
      </c>
      <c r="J779">
        <f>_xlfn.XLOOKUP(Data[[#This Row],[F15_LB_NEED]],CAFB_HungerEstimates!AA:AA,CAFB_HungerEstimates!AA:AA,,0)</f>
        <v>97359.812550000002</v>
      </c>
      <c r="K779">
        <f>_xlfn.XLOOKUP(Data[[#This Row],[F15_DISTRIB]],CAFB_HungerEstimates!AC:AC,CAFB_HungerEstimates!AC:AC,,0)</f>
        <v>31852.391275000002</v>
      </c>
      <c r="L779">
        <f>_xlfn.XLOOKUP(Data[[#This Row],[F15_LB_UNME]],CAFB_HungerEstimates!AB:AB,CAFB_HungerEstimates!AB:AB,,0)</f>
        <v>65507.421275000001</v>
      </c>
      <c r="M779" s="6">
        <f t="shared" si="50"/>
        <v>0.32716159204437584</v>
      </c>
      <c r="N779" s="8">
        <f t="shared" si="51"/>
        <v>141.29606567068109</v>
      </c>
      <c r="O779" s="2" t="str">
        <f>IFERROR(_xlfn.XLOOKUP(Data[[#This Row],[STATEFP10]],StateMap[Code],StateMap[State],,0),"UNK")</f>
        <v>DC</v>
      </c>
      <c r="P779" t="str">
        <f>IF(CalcsTable[[#This Row],[State (Label)]]="MD","Maryland",IF(CalcsTable[[#This Row],[State (Label)]]="DC","District of Columbia","Virginia"))</f>
        <v>District of Columbia</v>
      </c>
    </row>
    <row r="780" spans="1:16" x14ac:dyDescent="0.25">
      <c r="A780">
        <f>_xlfn.XLOOKUP(Data[[#This Row],[GEOID10]],CAFB_HungerEstimates!D:D,CAFB_HungerEstimates!D:D,,0)</f>
        <v>24033801704</v>
      </c>
      <c r="B780">
        <f>_xlfn.XLOOKUP(Data[[#This Row],[STATEFP10]],CAFB_HungerEstimates!A:A,CAFB_HungerEstimates!A:A,,0)</f>
        <v>24</v>
      </c>
      <c r="C780">
        <f>_xlfn.XLOOKUP(Data[[#This Row],[F14_FI_RATE]],CAFB_HungerEstimates!AJ:AJ,CAFB_HungerEstimates!AJ:AJ,,0)</f>
        <v>22.7</v>
      </c>
      <c r="D780">
        <f>_xlfn.XLOOKUP(Data[[#This Row],[F14_DISTRIB]],CAFB_HungerEstimates!AL:AL,CAFB_HungerEstimates!AL:AL,,0)</f>
        <v>125573.64</v>
      </c>
      <c r="E780">
        <f>_xlfn.XLOOKUP(Data[[#This Row],[F14_LB_UNME]],CAFB_HungerEstimates!AK:AK,CAFB_HungerEstimates!AK:AK,,0)</f>
        <v>154630.61880900001</v>
      </c>
      <c r="F780">
        <f t="shared" si="48"/>
        <v>280204.25880900002</v>
      </c>
      <c r="G780" s="6">
        <f t="shared" si="49"/>
        <v>0.44815036193149621</v>
      </c>
      <c r="H780">
        <f>_xlfn.XLOOKUP(Data[[#This Row],[F15_FI_RATE]],CAFB_HungerEstimates!Y:Y,CAFB_HungerEstimates!Y:Y,,0)</f>
        <v>0.24299999999999999</v>
      </c>
      <c r="I780">
        <f>_xlfn.XLOOKUP(Data[[#This Row],[F15_FI_POP]],CAFB_HungerEstimates!Z:Z,CAFB_HungerEstimates!Z:Z,,0)</f>
        <v>1437.1020000000001</v>
      </c>
      <c r="J780">
        <f>_xlfn.XLOOKUP(Data[[#This Row],[F15_LB_NEED]],CAFB_HungerEstimates!AA:AA,CAFB_HungerEstimates!AA:AA,,0)</f>
        <v>301791.42</v>
      </c>
      <c r="K780">
        <f>_xlfn.XLOOKUP(Data[[#This Row],[F15_DISTRIB]],CAFB_HungerEstimates!AC:AC,CAFB_HungerEstimates!AC:AC,,0)</f>
        <v>120506.385576</v>
      </c>
      <c r="L780">
        <f>_xlfn.XLOOKUP(Data[[#This Row],[F15_LB_UNME]],CAFB_HungerEstimates!AB:AB,CAFB_HungerEstimates!AB:AB,,0)</f>
        <v>181285.03442400001</v>
      </c>
      <c r="M780" s="6">
        <f t="shared" si="50"/>
        <v>0.39930355069736578</v>
      </c>
      <c r="N780" s="8">
        <f t="shared" si="51"/>
        <v>126.14625435355319</v>
      </c>
      <c r="O780" s="2" t="str">
        <f>IFERROR(_xlfn.XLOOKUP(Data[[#This Row],[STATEFP10]],StateMap[Code],StateMap[State],,0),"UNK")</f>
        <v>MD</v>
      </c>
      <c r="P780" t="str">
        <f>IF(CalcsTable[[#This Row],[State (Label)]]="MD","Maryland",IF(CalcsTable[[#This Row],[State (Label)]]="DC","District of Columbia","Virginia"))</f>
        <v>Maryland</v>
      </c>
    </row>
    <row r="781" spans="1:16" x14ac:dyDescent="0.25">
      <c r="A781">
        <f>_xlfn.XLOOKUP(Data[[#This Row],[GEOID10]],CAFB_HungerEstimates!D:D,CAFB_HungerEstimates!D:D,,0)</f>
        <v>51153901504</v>
      </c>
      <c r="B781">
        <f>_xlfn.XLOOKUP(Data[[#This Row],[STATEFP10]],CAFB_HungerEstimates!A:A,CAFB_HungerEstimates!A:A,,0)</f>
        <v>51</v>
      </c>
      <c r="C781">
        <f>_xlfn.XLOOKUP(Data[[#This Row],[F14_FI_RATE]],CAFB_HungerEstimates!AJ:AJ,CAFB_HungerEstimates!AJ:AJ,,0)</f>
        <v>4.0999999999999996</v>
      </c>
      <c r="D781">
        <f>_xlfn.XLOOKUP(Data[[#This Row],[F14_DISTRIB]],CAFB_HungerEstimates!AL:AL,CAFB_HungerEstimates!AL:AL,,0)</f>
        <v>6083.71</v>
      </c>
      <c r="E781">
        <f>_xlfn.XLOOKUP(Data[[#This Row],[F14_LB_UNME]],CAFB_HungerEstimates!AK:AK,CAFB_HungerEstimates!AK:AK,,0)</f>
        <v>22673.686164999999</v>
      </c>
      <c r="F781">
        <f t="shared" si="48"/>
        <v>28757.396164999998</v>
      </c>
      <c r="G781" s="6">
        <f t="shared" si="49"/>
        <v>0.21155288069524011</v>
      </c>
      <c r="H781">
        <f>_xlfn.XLOOKUP(Data[[#This Row],[F15_FI_RATE]],CAFB_HungerEstimates!Y:Y,CAFB_HungerEstimates!Y:Y,,0)</f>
        <v>7.0000000000000007E-2</v>
      </c>
      <c r="I781">
        <f>_xlfn.XLOOKUP(Data[[#This Row],[F15_FI_POP]],CAFB_HungerEstimates!Z:Z,CAFB_HungerEstimates!Z:Z,,0)</f>
        <v>237.39716000000001</v>
      </c>
      <c r="J781">
        <f>_xlfn.XLOOKUP(Data[[#This Row],[F15_LB_NEED]],CAFB_HungerEstimates!AA:AA,CAFB_HungerEstimates!AA:AA,,0)</f>
        <v>49853.403599999998</v>
      </c>
      <c r="K781">
        <f>_xlfn.XLOOKUP(Data[[#This Row],[F15_DISTRIB]],CAFB_HungerEstimates!AC:AC,CAFB_HungerEstimates!AC:AC,,0)</f>
        <v>8678.3308219999999</v>
      </c>
      <c r="L781">
        <f>_xlfn.XLOOKUP(Data[[#This Row],[F15_LB_UNME]],CAFB_HungerEstimates!AB:AB,CAFB_HungerEstimates!AB:AB,,0)</f>
        <v>41175.072778000002</v>
      </c>
      <c r="M781" s="6">
        <f t="shared" si="50"/>
        <v>0.17407699766360588</v>
      </c>
      <c r="N781" s="8">
        <f t="shared" si="51"/>
        <v>173.44383049064277</v>
      </c>
      <c r="O781" s="2" t="str">
        <f>IFERROR(_xlfn.XLOOKUP(Data[[#This Row],[STATEFP10]],StateMap[Code],StateMap[State],,0),"UNK")</f>
        <v>VA</v>
      </c>
      <c r="P781" t="str">
        <f>IF(CalcsTable[[#This Row],[State (Label)]]="MD","Maryland",IF(CalcsTable[[#This Row],[State (Label)]]="DC","District of Columbia","Virginia"))</f>
        <v>Virginia</v>
      </c>
    </row>
    <row r="782" spans="1:16" x14ac:dyDescent="0.25">
      <c r="A782">
        <f>_xlfn.XLOOKUP(Data[[#This Row],[GEOID10]],CAFB_HungerEstimates!D:D,CAFB_HungerEstimates!D:D,,0)</f>
        <v>51510201300</v>
      </c>
      <c r="B782">
        <f>_xlfn.XLOOKUP(Data[[#This Row],[STATEFP10]],CAFB_HungerEstimates!A:A,CAFB_HungerEstimates!A:A,,0)</f>
        <v>51</v>
      </c>
      <c r="C782">
        <f>_xlfn.XLOOKUP(Data[[#This Row],[F14_FI_RATE]],CAFB_HungerEstimates!AJ:AJ,CAFB_HungerEstimates!AJ:AJ,,0)</f>
        <v>8.8000000000000007</v>
      </c>
      <c r="D782">
        <f>_xlfn.XLOOKUP(Data[[#This Row],[F14_DISTRIB]],CAFB_HungerEstimates!AL:AL,CAFB_HungerEstimates!AL:AL,,0)</f>
        <v>33139.5</v>
      </c>
      <c r="E782">
        <f>_xlfn.XLOOKUP(Data[[#This Row],[F14_LB_UNME]],CAFB_HungerEstimates!AK:AK,CAFB_HungerEstimates!AK:AK,,0)</f>
        <v>29969.697091000002</v>
      </c>
      <c r="F782">
        <f t="shared" si="48"/>
        <v>63109.197091000002</v>
      </c>
      <c r="G782" s="6">
        <f t="shared" si="49"/>
        <v>0.52511363680026946</v>
      </c>
      <c r="H782">
        <f>_xlfn.XLOOKUP(Data[[#This Row],[F15_FI_RATE]],CAFB_HungerEstimates!Y:Y,CAFB_HungerEstimates!Y:Y,,0)</f>
        <v>0.08</v>
      </c>
      <c r="I782">
        <f>_xlfn.XLOOKUP(Data[[#This Row],[F15_FI_POP]],CAFB_HungerEstimates!Z:Z,CAFB_HungerEstimates!Z:Z,,0)</f>
        <v>268.8</v>
      </c>
      <c r="J782">
        <f>_xlfn.XLOOKUP(Data[[#This Row],[F15_LB_NEED]],CAFB_HungerEstimates!AA:AA,CAFB_HungerEstimates!AA:AA,,0)</f>
        <v>56448</v>
      </c>
      <c r="K782">
        <f>_xlfn.XLOOKUP(Data[[#This Row],[F15_DISTRIB]],CAFB_HungerEstimates!AC:AC,CAFB_HungerEstimates!AC:AC,,0)</f>
        <v>18561.230566999999</v>
      </c>
      <c r="L782">
        <f>_xlfn.XLOOKUP(Data[[#This Row],[F15_LB_UNME]],CAFB_HungerEstimates!AB:AB,CAFB_HungerEstimates!AB:AB,,0)</f>
        <v>37886.769433000001</v>
      </c>
      <c r="M782" s="6">
        <f t="shared" si="50"/>
        <v>0.32881998595167233</v>
      </c>
      <c r="N782" s="8">
        <f t="shared" si="51"/>
        <v>140.9478029501488</v>
      </c>
      <c r="O782" s="2" t="str">
        <f>IFERROR(_xlfn.XLOOKUP(Data[[#This Row],[STATEFP10]],StateMap[Code],StateMap[State],,0),"UNK")</f>
        <v>VA</v>
      </c>
      <c r="P782" t="str">
        <f>IF(CalcsTable[[#This Row],[State (Label)]]="MD","Maryland",IF(CalcsTable[[#This Row],[State (Label)]]="DC","District of Columbia","Virginia"))</f>
        <v>Virginia</v>
      </c>
    </row>
    <row r="783" spans="1:16" x14ac:dyDescent="0.25">
      <c r="A783">
        <f>_xlfn.XLOOKUP(Data[[#This Row],[GEOID10]],CAFB_HungerEstimates!D:D,CAFB_HungerEstimates!D:D,,0)</f>
        <v>51059492500</v>
      </c>
      <c r="B783">
        <f>_xlfn.XLOOKUP(Data[[#This Row],[STATEFP10]],CAFB_HungerEstimates!A:A,CAFB_HungerEstimates!A:A,,0)</f>
        <v>51</v>
      </c>
      <c r="C783">
        <f>_xlfn.XLOOKUP(Data[[#This Row],[F14_FI_RATE]],CAFB_HungerEstimates!AJ:AJ,CAFB_HungerEstimates!AJ:AJ,,0)</f>
        <v>2.7</v>
      </c>
      <c r="D783">
        <f>_xlfn.XLOOKUP(Data[[#This Row],[F14_DISTRIB]],CAFB_HungerEstimates!AL:AL,CAFB_HungerEstimates!AL:AL,,0)</f>
        <v>3457.08</v>
      </c>
      <c r="E783">
        <f>_xlfn.XLOOKUP(Data[[#This Row],[F14_LB_UNME]],CAFB_HungerEstimates!AK:AK,CAFB_HungerEstimates!AK:AK,,0)</f>
        <v>21139.377668000001</v>
      </c>
      <c r="F783">
        <f t="shared" si="48"/>
        <v>24596.457668000003</v>
      </c>
      <c r="G783" s="6">
        <f t="shared" si="49"/>
        <v>0.14055194640883845</v>
      </c>
      <c r="H783">
        <f>_xlfn.XLOOKUP(Data[[#This Row],[F15_FI_RATE]],CAFB_HungerEstimates!Y:Y,CAFB_HungerEstimates!Y:Y,,0)</f>
        <v>4.2999999999999997E-2</v>
      </c>
      <c r="I783">
        <f>_xlfn.XLOOKUP(Data[[#This Row],[F15_FI_POP]],CAFB_HungerEstimates!Z:Z,CAFB_HungerEstimates!Z:Z,,0)</f>
        <v>186.19</v>
      </c>
      <c r="J783">
        <f>_xlfn.XLOOKUP(Data[[#This Row],[F15_LB_NEED]],CAFB_HungerEstimates!AA:AA,CAFB_HungerEstimates!AA:AA,,0)</f>
        <v>39099.9</v>
      </c>
      <c r="K783">
        <f>_xlfn.XLOOKUP(Data[[#This Row],[F15_DISTRIB]],CAFB_HungerEstimates!AC:AC,CAFB_HungerEstimates!AC:AC,,0)</f>
        <v>11925.895725</v>
      </c>
      <c r="L783">
        <f>_xlfn.XLOOKUP(Data[[#This Row],[F15_LB_UNME]],CAFB_HungerEstimates!AB:AB,CAFB_HungerEstimates!AB:AB,,0)</f>
        <v>27174.004274999999</v>
      </c>
      <c r="M783" s="6">
        <f t="shared" si="50"/>
        <v>0.30501090092302025</v>
      </c>
      <c r="N783" s="8">
        <f t="shared" si="51"/>
        <v>145.94771080616573</v>
      </c>
      <c r="O783" s="2" t="str">
        <f>IFERROR(_xlfn.XLOOKUP(Data[[#This Row],[STATEFP10]],StateMap[Code],StateMap[State],,0),"UNK")</f>
        <v>VA</v>
      </c>
      <c r="P783" t="str">
        <f>IF(CalcsTable[[#This Row],[State (Label)]]="MD","Maryland",IF(CalcsTable[[#This Row],[State (Label)]]="DC","District of Columbia","Virginia"))</f>
        <v>Virginia</v>
      </c>
    </row>
    <row r="784" spans="1:16" x14ac:dyDescent="0.25">
      <c r="A784">
        <f>_xlfn.XLOOKUP(Data[[#This Row],[GEOID10]],CAFB_HungerEstimates!D:D,CAFB_HungerEstimates!D:D,,0)</f>
        <v>11001009810</v>
      </c>
      <c r="B784">
        <f>_xlfn.XLOOKUP(Data[[#This Row],[STATEFP10]],CAFB_HungerEstimates!A:A,CAFB_HungerEstimates!A:A,,0)</f>
        <v>11</v>
      </c>
      <c r="C784">
        <f>_xlfn.XLOOKUP(Data[[#This Row],[F14_FI_RATE]],CAFB_HungerEstimates!AJ:AJ,CAFB_HungerEstimates!AJ:AJ,,0)</f>
        <v>27.1</v>
      </c>
      <c r="D784">
        <f>_xlfn.XLOOKUP(Data[[#This Row],[F14_DISTRIB]],CAFB_HungerEstimates!AL:AL,CAFB_HungerEstimates!AL:AL,,0)</f>
        <v>54796.2</v>
      </c>
      <c r="E784">
        <f>_xlfn.XLOOKUP(Data[[#This Row],[F14_LB_UNME]],CAFB_HungerEstimates!AK:AK,CAFB_HungerEstimates!AK:AK,,0)</f>
        <v>70348.891432000004</v>
      </c>
      <c r="F784">
        <f t="shared" si="48"/>
        <v>125145.091432</v>
      </c>
      <c r="G784" s="6">
        <f t="shared" si="49"/>
        <v>0.43786136054544794</v>
      </c>
      <c r="H784">
        <f>_xlfn.XLOOKUP(Data[[#This Row],[F15_FI_RATE]],CAFB_HungerEstimates!Y:Y,CAFB_HungerEstimates!Y:Y,,0)</f>
        <v>0.28699999999999998</v>
      </c>
      <c r="I784">
        <f>_xlfn.XLOOKUP(Data[[#This Row],[F15_FI_POP]],CAFB_HungerEstimates!Z:Z,CAFB_HungerEstimates!Z:Z,,0)</f>
        <v>604.42200000000003</v>
      </c>
      <c r="J784">
        <f>_xlfn.XLOOKUP(Data[[#This Row],[F15_LB_NEED]],CAFB_HungerEstimates!AA:AA,CAFB_HungerEstimates!AA:AA,,0)</f>
        <v>126928.62</v>
      </c>
      <c r="K784">
        <f>_xlfn.XLOOKUP(Data[[#This Row],[F15_DISTRIB]],CAFB_HungerEstimates!AC:AC,CAFB_HungerEstimates!AC:AC,,0)</f>
        <v>39357.764938</v>
      </c>
      <c r="L784">
        <f>_xlfn.XLOOKUP(Data[[#This Row],[F15_LB_UNME]],CAFB_HungerEstimates!AB:AB,CAFB_HungerEstimates!AB:AB,,0)</f>
        <v>87570.855062000002</v>
      </c>
      <c r="M784" s="6">
        <f t="shared" si="50"/>
        <v>0.31007793938041711</v>
      </c>
      <c r="N784" s="8">
        <f t="shared" si="51"/>
        <v>144.8836327301124</v>
      </c>
      <c r="O784" s="2" t="str">
        <f>IFERROR(_xlfn.XLOOKUP(Data[[#This Row],[STATEFP10]],StateMap[Code],StateMap[State],,0),"UNK")</f>
        <v>DC</v>
      </c>
      <c r="P784" t="str">
        <f>IF(CalcsTable[[#This Row],[State (Label)]]="MD","Maryland",IF(CalcsTable[[#This Row],[State (Label)]]="DC","District of Columbia","Virginia"))</f>
        <v>District of Columbia</v>
      </c>
    </row>
    <row r="785" spans="1:16" x14ac:dyDescent="0.25">
      <c r="A785">
        <f>_xlfn.XLOOKUP(Data[[#This Row],[GEOID10]],CAFB_HungerEstimates!D:D,CAFB_HungerEstimates!D:D,,0)</f>
        <v>51059491403</v>
      </c>
      <c r="B785">
        <f>_xlfn.XLOOKUP(Data[[#This Row],[STATEFP10]],CAFB_HungerEstimates!A:A,CAFB_HungerEstimates!A:A,,0)</f>
        <v>51</v>
      </c>
      <c r="C785">
        <f>_xlfn.XLOOKUP(Data[[#This Row],[F14_FI_RATE]],CAFB_HungerEstimates!AJ:AJ,CAFB_HungerEstimates!AJ:AJ,,0)</f>
        <v>0</v>
      </c>
      <c r="D785">
        <f>_xlfn.XLOOKUP(Data[[#This Row],[F14_DISTRIB]],CAFB_HungerEstimates!AL:AL,CAFB_HungerEstimates!AL:AL,,0)</f>
        <v>0</v>
      </c>
      <c r="E785">
        <f>_xlfn.XLOOKUP(Data[[#This Row],[F14_LB_UNME]],CAFB_HungerEstimates!AK:AK,CAFB_HungerEstimates!AK:AK,,0)</f>
        <v>0</v>
      </c>
      <c r="F785">
        <f t="shared" si="48"/>
        <v>0</v>
      </c>
      <c r="G785" s="6">
        <f t="shared" si="49"/>
        <v>0</v>
      </c>
      <c r="H785">
        <f>_xlfn.XLOOKUP(Data[[#This Row],[F15_FI_RATE]],CAFB_HungerEstimates!Y:Y,CAFB_HungerEstimates!Y:Y,,0)</f>
        <v>6.0000000000000001E-3</v>
      </c>
      <c r="I785">
        <f>_xlfn.XLOOKUP(Data[[#This Row],[F15_FI_POP]],CAFB_HungerEstimates!Z:Z,CAFB_HungerEstimates!Z:Z,,0)</f>
        <v>25.372602000000001</v>
      </c>
      <c r="J785">
        <f>_xlfn.XLOOKUP(Data[[#This Row],[F15_LB_NEED]],CAFB_HungerEstimates!AA:AA,CAFB_HungerEstimates!AA:AA,,0)</f>
        <v>5328.2464200000004</v>
      </c>
      <c r="K785">
        <f>_xlfn.XLOOKUP(Data[[#This Row],[F15_DISTRIB]],CAFB_HungerEstimates!AC:AC,CAFB_HungerEstimates!AC:AC,,0)</f>
        <v>708.15549599999997</v>
      </c>
      <c r="L785">
        <f>_xlfn.XLOOKUP(Data[[#This Row],[F15_LB_UNME]],CAFB_HungerEstimates!AB:AB,CAFB_HungerEstimates!AB:AB,,0)</f>
        <v>4620.0909240000001</v>
      </c>
      <c r="M785" s="6">
        <f t="shared" si="50"/>
        <v>0.13290592066873663</v>
      </c>
      <c r="N785" s="8">
        <f t="shared" si="51"/>
        <v>182.0897566595653</v>
      </c>
      <c r="O785" s="2" t="str">
        <f>IFERROR(_xlfn.XLOOKUP(Data[[#This Row],[STATEFP10]],StateMap[Code],StateMap[State],,0),"UNK")</f>
        <v>VA</v>
      </c>
      <c r="P785" t="str">
        <f>IF(CalcsTable[[#This Row],[State (Label)]]="MD","Maryland",IF(CalcsTable[[#This Row],[State (Label)]]="DC","District of Columbia","Virginia"))</f>
        <v>Virginia</v>
      </c>
    </row>
    <row r="786" spans="1:16" x14ac:dyDescent="0.25">
      <c r="A786">
        <f>_xlfn.XLOOKUP(Data[[#This Row],[GEOID10]],CAFB_HungerEstimates!D:D,CAFB_HungerEstimates!D:D,,0)</f>
        <v>51510201400</v>
      </c>
      <c r="B786">
        <f>_xlfn.XLOOKUP(Data[[#This Row],[STATEFP10]],CAFB_HungerEstimates!A:A,CAFB_HungerEstimates!A:A,,0)</f>
        <v>51</v>
      </c>
      <c r="C786">
        <f>_xlfn.XLOOKUP(Data[[#This Row],[F14_FI_RATE]],CAFB_HungerEstimates!AJ:AJ,CAFB_HungerEstimates!AJ:AJ,,0)</f>
        <v>7.4</v>
      </c>
      <c r="D786">
        <f>_xlfn.XLOOKUP(Data[[#This Row],[F14_DISTRIB]],CAFB_HungerEstimates!AL:AL,CAFB_HungerEstimates!AL:AL,,0)</f>
        <v>34258.54</v>
      </c>
      <c r="E786">
        <f>_xlfn.XLOOKUP(Data[[#This Row],[F14_LB_UNME]],CAFB_HungerEstimates!AK:AK,CAFB_HungerEstimates!AK:AK,,0)</f>
        <v>30667.581452999999</v>
      </c>
      <c r="F786">
        <f t="shared" si="48"/>
        <v>64926.121453</v>
      </c>
      <c r="G786" s="6">
        <f t="shared" si="49"/>
        <v>0.5276541896130319</v>
      </c>
      <c r="H786">
        <f>_xlfn.XLOOKUP(Data[[#This Row],[F15_FI_RATE]],CAFB_HungerEstimates!Y:Y,CAFB_HungerEstimates!Y:Y,,0)</f>
        <v>6.9000000000000006E-2</v>
      </c>
      <c r="I786">
        <f>_xlfn.XLOOKUP(Data[[#This Row],[F15_FI_POP]],CAFB_HungerEstimates!Z:Z,CAFB_HungerEstimates!Z:Z,,0)</f>
        <v>298.97699999999998</v>
      </c>
      <c r="J786">
        <f>_xlfn.XLOOKUP(Data[[#This Row],[F15_LB_NEED]],CAFB_HungerEstimates!AA:AA,CAFB_HungerEstimates!AA:AA,,0)</f>
        <v>62785.17</v>
      </c>
      <c r="K786">
        <f>_xlfn.XLOOKUP(Data[[#This Row],[F15_DISTRIB]],CAFB_HungerEstimates!AC:AC,CAFB_HungerEstimates!AC:AC,,0)</f>
        <v>24437.302084999999</v>
      </c>
      <c r="L786">
        <f>_xlfn.XLOOKUP(Data[[#This Row],[F15_LB_UNME]],CAFB_HungerEstimates!AB:AB,CAFB_HungerEstimates!AB:AB,,0)</f>
        <v>38347.867915000003</v>
      </c>
      <c r="M786" s="6">
        <f t="shared" si="50"/>
        <v>0.38922092725081414</v>
      </c>
      <c r="N786" s="8">
        <f t="shared" si="51"/>
        <v>128.26360527732905</v>
      </c>
      <c r="O786" s="2" t="str">
        <f>IFERROR(_xlfn.XLOOKUP(Data[[#This Row],[STATEFP10]],StateMap[Code],StateMap[State],,0),"UNK")</f>
        <v>VA</v>
      </c>
      <c r="P786" t="str">
        <f>IF(CalcsTable[[#This Row],[State (Label)]]="MD","Maryland",IF(CalcsTable[[#This Row],[State (Label)]]="DC","District of Columbia","Virginia"))</f>
        <v>Virginia</v>
      </c>
    </row>
    <row r="787" spans="1:16" x14ac:dyDescent="0.25">
      <c r="A787">
        <f>_xlfn.XLOOKUP(Data[[#This Row],[GEOID10]],CAFB_HungerEstimates!D:D,CAFB_HungerEstimates!D:D,,0)</f>
        <v>51510200103</v>
      </c>
      <c r="B787">
        <f>_xlfn.XLOOKUP(Data[[#This Row],[STATEFP10]],CAFB_HungerEstimates!A:A,CAFB_HungerEstimates!A:A,,0)</f>
        <v>51</v>
      </c>
      <c r="C787">
        <f>_xlfn.XLOOKUP(Data[[#This Row],[F14_FI_RATE]],CAFB_HungerEstimates!AJ:AJ,CAFB_HungerEstimates!AJ:AJ,,0)</f>
        <v>16.100000000000001</v>
      </c>
      <c r="D787">
        <f>_xlfn.XLOOKUP(Data[[#This Row],[F14_DISTRIB]],CAFB_HungerEstimates!AL:AL,CAFB_HungerEstimates!AL:AL,,0)</f>
        <v>93583.15</v>
      </c>
      <c r="E787">
        <f>_xlfn.XLOOKUP(Data[[#This Row],[F14_LB_UNME]],CAFB_HungerEstimates!AK:AK,CAFB_HungerEstimates!AK:AK,,0)</f>
        <v>152756.50777</v>
      </c>
      <c r="F787">
        <f t="shared" si="48"/>
        <v>246339.65776999999</v>
      </c>
      <c r="G787" s="6">
        <f t="shared" si="49"/>
        <v>0.37989477961918661</v>
      </c>
      <c r="H787">
        <f>_xlfn.XLOOKUP(Data[[#This Row],[F15_FI_RATE]],CAFB_HungerEstimates!Y:Y,CAFB_HungerEstimates!Y:Y,,0)</f>
        <v>0.13400000000000001</v>
      </c>
      <c r="I787">
        <f>_xlfn.XLOOKUP(Data[[#This Row],[F15_FI_POP]],CAFB_HungerEstimates!Z:Z,CAFB_HungerEstimates!Z:Z,,0)</f>
        <v>971.09799999999996</v>
      </c>
      <c r="J787">
        <f>_xlfn.XLOOKUP(Data[[#This Row],[F15_LB_NEED]],CAFB_HungerEstimates!AA:AA,CAFB_HungerEstimates!AA:AA,,0)</f>
        <v>203930.58</v>
      </c>
      <c r="K787">
        <f>_xlfn.XLOOKUP(Data[[#This Row],[F15_DISTRIB]],CAFB_HungerEstimates!AC:AC,CAFB_HungerEstimates!AC:AC,,0)</f>
        <v>62175.798051999998</v>
      </c>
      <c r="L787">
        <f>_xlfn.XLOOKUP(Data[[#This Row],[F15_LB_UNME]],CAFB_HungerEstimates!AB:AB,CAFB_HungerEstimates!AB:AB,,0)</f>
        <v>141754.78194799999</v>
      </c>
      <c r="M787" s="6">
        <f t="shared" si="50"/>
        <v>0.30488707506250412</v>
      </c>
      <c r="N787" s="8">
        <f t="shared" si="51"/>
        <v>145.97371423687414</v>
      </c>
      <c r="O787" s="2" t="str">
        <f>IFERROR(_xlfn.XLOOKUP(Data[[#This Row],[STATEFP10]],StateMap[Code],StateMap[State],,0),"UNK")</f>
        <v>VA</v>
      </c>
      <c r="P787" t="str">
        <f>IF(CalcsTable[[#This Row],[State (Label)]]="MD","Maryland",IF(CalcsTable[[#This Row],[State (Label)]]="DC","District of Columbia","Virginia"))</f>
        <v>Virginia</v>
      </c>
    </row>
    <row r="788" spans="1:16" x14ac:dyDescent="0.25">
      <c r="A788">
        <f>_xlfn.XLOOKUP(Data[[#This Row],[GEOID10]],CAFB_HungerEstimates!D:D,CAFB_HungerEstimates!D:D,,0)</f>
        <v>11001009811</v>
      </c>
      <c r="B788">
        <f>_xlfn.XLOOKUP(Data[[#This Row],[STATEFP10]],CAFB_HungerEstimates!A:A,CAFB_HungerEstimates!A:A,,0)</f>
        <v>11</v>
      </c>
      <c r="C788">
        <f>_xlfn.XLOOKUP(Data[[#This Row],[F14_FI_RATE]],CAFB_HungerEstimates!AJ:AJ,CAFB_HungerEstimates!AJ:AJ,,0)</f>
        <v>41.7</v>
      </c>
      <c r="D788">
        <f>_xlfn.XLOOKUP(Data[[#This Row],[F14_DISTRIB]],CAFB_HungerEstimates!AL:AL,CAFB_HungerEstimates!AL:AL,,0)</f>
        <v>171961.4</v>
      </c>
      <c r="E788">
        <f>_xlfn.XLOOKUP(Data[[#This Row],[F14_LB_UNME]],CAFB_HungerEstimates!AK:AK,CAFB_HungerEstimates!AK:AK,,0)</f>
        <v>188914.571528</v>
      </c>
      <c r="F788">
        <f t="shared" si="48"/>
        <v>360875.97152799997</v>
      </c>
      <c r="G788" s="6">
        <f t="shared" si="49"/>
        <v>0.4765110829404659</v>
      </c>
      <c r="H788">
        <f>_xlfn.XLOOKUP(Data[[#This Row],[F15_FI_RATE]],CAFB_HungerEstimates!Y:Y,CAFB_HungerEstimates!Y:Y,,0)</f>
        <v>0.45200000000000001</v>
      </c>
      <c r="I788">
        <f>_xlfn.XLOOKUP(Data[[#This Row],[F15_FI_POP]],CAFB_HungerEstimates!Z:Z,CAFB_HungerEstimates!Z:Z,,0)</f>
        <v>2178.64</v>
      </c>
      <c r="J788">
        <f>_xlfn.XLOOKUP(Data[[#This Row],[F15_LB_NEED]],CAFB_HungerEstimates!AA:AA,CAFB_HungerEstimates!AA:AA,,0)</f>
        <v>457514.4</v>
      </c>
      <c r="K788">
        <f>_xlfn.XLOOKUP(Data[[#This Row],[F15_DISTRIB]],CAFB_HungerEstimates!AC:AC,CAFB_HungerEstimates!AC:AC,,0)</f>
        <v>166678.171971</v>
      </c>
      <c r="L788">
        <f>_xlfn.XLOOKUP(Data[[#This Row],[F15_LB_UNME]],CAFB_HungerEstimates!AB:AB,CAFB_HungerEstimates!AB:AB,,0)</f>
        <v>290836.22802899999</v>
      </c>
      <c r="M788" s="6">
        <f t="shared" si="50"/>
        <v>0.36431240627835976</v>
      </c>
      <c r="N788" s="8">
        <f t="shared" si="51"/>
        <v>133.49439468154446</v>
      </c>
      <c r="O788" s="2" t="str">
        <f>IFERROR(_xlfn.XLOOKUP(Data[[#This Row],[STATEFP10]],StateMap[Code],StateMap[State],,0),"UNK")</f>
        <v>DC</v>
      </c>
      <c r="P788" t="str">
        <f>IF(CalcsTable[[#This Row],[State (Label)]]="MD","Maryland",IF(CalcsTable[[#This Row],[State (Label)]]="DC","District of Columbia","Virginia"))</f>
        <v>District of Columbia</v>
      </c>
    </row>
    <row r="789" spans="1:16" x14ac:dyDescent="0.25">
      <c r="A789">
        <f>_xlfn.XLOOKUP(Data[[#This Row],[GEOID10]],CAFB_HungerEstimates!D:D,CAFB_HungerEstimates!D:D,,0)</f>
        <v>24033801904</v>
      </c>
      <c r="B789">
        <f>_xlfn.XLOOKUP(Data[[#This Row],[STATEFP10]],CAFB_HungerEstimates!A:A,CAFB_HungerEstimates!A:A,,0)</f>
        <v>24</v>
      </c>
      <c r="C789">
        <f>_xlfn.XLOOKUP(Data[[#This Row],[F14_FI_RATE]],CAFB_HungerEstimates!AJ:AJ,CAFB_HungerEstimates!AJ:AJ,,0)</f>
        <v>19.8</v>
      </c>
      <c r="D789">
        <f>_xlfn.XLOOKUP(Data[[#This Row],[F14_DISTRIB]],CAFB_HungerEstimates!AL:AL,CAFB_HungerEstimates!AL:AL,,0)</f>
        <v>42301.29</v>
      </c>
      <c r="E789">
        <f>_xlfn.XLOOKUP(Data[[#This Row],[F14_LB_UNME]],CAFB_HungerEstimates!AK:AK,CAFB_HungerEstimates!AK:AK,,0)</f>
        <v>96201.694378999993</v>
      </c>
      <c r="F789">
        <f t="shared" si="48"/>
        <v>138502.984379</v>
      </c>
      <c r="G789" s="6">
        <f t="shared" si="49"/>
        <v>0.30541789543138376</v>
      </c>
      <c r="H789">
        <f>_xlfn.XLOOKUP(Data[[#This Row],[F15_FI_RATE]],CAFB_HungerEstimates!Y:Y,CAFB_HungerEstimates!Y:Y,,0)</f>
        <v>0.17299999999999999</v>
      </c>
      <c r="I789">
        <f>_xlfn.XLOOKUP(Data[[#This Row],[F15_FI_POP]],CAFB_HungerEstimates!Z:Z,CAFB_HungerEstimates!Z:Z,,0)</f>
        <v>559.30899999999997</v>
      </c>
      <c r="J789">
        <f>_xlfn.XLOOKUP(Data[[#This Row],[F15_LB_NEED]],CAFB_HungerEstimates!AA:AA,CAFB_HungerEstimates!AA:AA,,0)</f>
        <v>117454.89</v>
      </c>
      <c r="K789">
        <f>_xlfn.XLOOKUP(Data[[#This Row],[F15_DISTRIB]],CAFB_HungerEstimates!AC:AC,CAFB_HungerEstimates!AC:AC,,0)</f>
        <v>30047.531948</v>
      </c>
      <c r="L789">
        <f>_xlfn.XLOOKUP(Data[[#This Row],[F15_LB_UNME]],CAFB_HungerEstimates!AB:AB,CAFB_HungerEstimates!AB:AB,,0)</f>
        <v>87407.358051999996</v>
      </c>
      <c r="M789" s="6">
        <f t="shared" si="50"/>
        <v>0.25582188998687072</v>
      </c>
      <c r="N789" s="8">
        <f t="shared" si="51"/>
        <v>156.27740310275715</v>
      </c>
      <c r="O789" s="2" t="str">
        <f>IFERROR(_xlfn.XLOOKUP(Data[[#This Row],[STATEFP10]],StateMap[Code],StateMap[State],,0),"UNK")</f>
        <v>MD</v>
      </c>
      <c r="P789" t="str">
        <f>IF(CalcsTable[[#This Row],[State (Label)]]="MD","Maryland",IF(CalcsTable[[#This Row],[State (Label)]]="DC","District of Columbia","Virginia"))</f>
        <v>Maryland</v>
      </c>
    </row>
    <row r="790" spans="1:16" x14ac:dyDescent="0.25">
      <c r="A790">
        <f>_xlfn.XLOOKUP(Data[[#This Row],[GEOID10]],CAFB_HungerEstimates!D:D,CAFB_HungerEstimates!D:D,,0)</f>
        <v>51059452102</v>
      </c>
      <c r="B790">
        <f>_xlfn.XLOOKUP(Data[[#This Row],[STATEFP10]],CAFB_HungerEstimates!A:A,CAFB_HungerEstimates!A:A,,0)</f>
        <v>51</v>
      </c>
      <c r="C790">
        <f>_xlfn.XLOOKUP(Data[[#This Row],[F14_FI_RATE]],CAFB_HungerEstimates!AJ:AJ,CAFB_HungerEstimates!AJ:AJ,,0)</f>
        <v>9.5</v>
      </c>
      <c r="D790">
        <f>_xlfn.XLOOKUP(Data[[#This Row],[F14_DISTRIB]],CAFB_HungerEstimates!AL:AL,CAFB_HungerEstimates!AL:AL,,0)</f>
        <v>17364.400000000001</v>
      </c>
      <c r="E790">
        <f>_xlfn.XLOOKUP(Data[[#This Row],[F14_LB_UNME]],CAFB_HungerEstimates!AK:AK,CAFB_HungerEstimates!AK:AK,,0)</f>
        <v>42844.701091000003</v>
      </c>
      <c r="F790">
        <f t="shared" si="48"/>
        <v>60209.101091000004</v>
      </c>
      <c r="G790" s="6">
        <f t="shared" si="49"/>
        <v>0.28840158190960957</v>
      </c>
      <c r="H790">
        <f>_xlfn.XLOOKUP(Data[[#This Row],[F15_FI_RATE]],CAFB_HungerEstimates!Y:Y,CAFB_HungerEstimates!Y:Y,,0)</f>
        <v>5.6000000000000001E-2</v>
      </c>
      <c r="I790">
        <f>_xlfn.XLOOKUP(Data[[#This Row],[F15_FI_POP]],CAFB_HungerEstimates!Z:Z,CAFB_HungerEstimates!Z:Z,,0)</f>
        <v>184.671144</v>
      </c>
      <c r="J790">
        <f>_xlfn.XLOOKUP(Data[[#This Row],[F15_LB_NEED]],CAFB_HungerEstimates!AA:AA,CAFB_HungerEstimates!AA:AA,,0)</f>
        <v>38780.940240000004</v>
      </c>
      <c r="K790">
        <f>_xlfn.XLOOKUP(Data[[#This Row],[F15_DISTRIB]],CAFB_HungerEstimates!AC:AC,CAFB_HungerEstimates!AC:AC,,0)</f>
        <v>26027.750768999998</v>
      </c>
      <c r="L790">
        <f>_xlfn.XLOOKUP(Data[[#This Row],[F15_LB_UNME]],CAFB_HungerEstimates!AB:AB,CAFB_HungerEstimates!AB:AB,,0)</f>
        <v>12753.189471</v>
      </c>
      <c r="M790" s="6">
        <f t="shared" si="50"/>
        <v>0.67114800744707259</v>
      </c>
      <c r="N790" s="8">
        <f t="shared" si="51"/>
        <v>69.058918436114737</v>
      </c>
      <c r="O790" s="2" t="str">
        <f>IFERROR(_xlfn.XLOOKUP(Data[[#This Row],[STATEFP10]],StateMap[Code],StateMap[State],,0),"UNK")</f>
        <v>VA</v>
      </c>
      <c r="P790" t="str">
        <f>IF(CalcsTable[[#This Row],[State (Label)]]="MD","Maryland",IF(CalcsTable[[#This Row],[State (Label)]]="DC","District of Columbia","Virginia"))</f>
        <v>Virginia</v>
      </c>
    </row>
    <row r="791" spans="1:16" x14ac:dyDescent="0.25">
      <c r="A791">
        <f>_xlfn.XLOOKUP(Data[[#This Row],[GEOID10]],CAFB_HungerEstimates!D:D,CAFB_HungerEstimates!D:D,,0)</f>
        <v>51059491402</v>
      </c>
      <c r="B791">
        <f>_xlfn.XLOOKUP(Data[[#This Row],[STATEFP10]],CAFB_HungerEstimates!A:A,CAFB_HungerEstimates!A:A,,0)</f>
        <v>51</v>
      </c>
      <c r="C791">
        <f>_xlfn.XLOOKUP(Data[[#This Row],[F14_FI_RATE]],CAFB_HungerEstimates!AJ:AJ,CAFB_HungerEstimates!AJ:AJ,,0)</f>
        <v>4.5999999999999996</v>
      </c>
      <c r="D791">
        <f>_xlfn.XLOOKUP(Data[[#This Row],[F14_DISTRIB]],CAFB_HungerEstimates!AL:AL,CAFB_HungerEstimates!AL:AL,,0)</f>
        <v>8081.95</v>
      </c>
      <c r="E791">
        <f>_xlfn.XLOOKUP(Data[[#This Row],[F14_LB_UNME]],CAFB_HungerEstimates!AK:AK,CAFB_HungerEstimates!AK:AK,,0)</f>
        <v>31089.345498999999</v>
      </c>
      <c r="F791">
        <f t="shared" si="48"/>
        <v>39171.295499</v>
      </c>
      <c r="G791" s="6">
        <f t="shared" si="49"/>
        <v>0.20632327568043601</v>
      </c>
      <c r="H791">
        <f>_xlfn.XLOOKUP(Data[[#This Row],[F15_FI_RATE]],CAFB_HungerEstimates!Y:Y,CAFB_HungerEstimates!Y:Y,,0)</f>
        <v>5.5E-2</v>
      </c>
      <c r="I791">
        <f>_xlfn.XLOOKUP(Data[[#This Row],[F15_FI_POP]],CAFB_HungerEstimates!Z:Z,CAFB_HungerEstimates!Z:Z,,0)</f>
        <v>241.81294500000001</v>
      </c>
      <c r="J791">
        <f>_xlfn.XLOOKUP(Data[[#This Row],[F15_LB_NEED]],CAFB_HungerEstimates!AA:AA,CAFB_HungerEstimates!AA:AA,,0)</f>
        <v>50780.71845</v>
      </c>
      <c r="K791">
        <f>_xlfn.XLOOKUP(Data[[#This Row],[F15_DISTRIB]],CAFB_HungerEstimates!AC:AC,CAFB_HungerEstimates!AC:AC,,0)</f>
        <v>16280.050665999999</v>
      </c>
      <c r="L791">
        <f>_xlfn.XLOOKUP(Data[[#This Row],[F15_LB_UNME]],CAFB_HungerEstimates!AB:AB,CAFB_HungerEstimates!AB:AB,,0)</f>
        <v>34500.667783999997</v>
      </c>
      <c r="M791" s="6">
        <f t="shared" si="50"/>
        <v>0.32059512277341556</v>
      </c>
      <c r="N791" s="8">
        <f t="shared" si="51"/>
        <v>142.67502421758272</v>
      </c>
      <c r="O791" s="2" t="str">
        <f>IFERROR(_xlfn.XLOOKUP(Data[[#This Row],[STATEFP10]],StateMap[Code],StateMap[State],,0),"UNK")</f>
        <v>VA</v>
      </c>
      <c r="P791" t="str">
        <f>IF(CalcsTable[[#This Row],[State (Label)]]="MD","Maryland",IF(CalcsTable[[#This Row],[State (Label)]]="DC","District of Columbia","Virginia"))</f>
        <v>Virginia</v>
      </c>
    </row>
    <row r="792" spans="1:16" x14ac:dyDescent="0.25">
      <c r="A792">
        <f>_xlfn.XLOOKUP(Data[[#This Row],[GEOID10]],CAFB_HungerEstimates!D:D,CAFB_HungerEstimates!D:D,,0)</f>
        <v>51059452101</v>
      </c>
      <c r="B792">
        <f>_xlfn.XLOOKUP(Data[[#This Row],[STATEFP10]],CAFB_HungerEstimates!A:A,CAFB_HungerEstimates!A:A,,0)</f>
        <v>51</v>
      </c>
      <c r="C792">
        <f>_xlfn.XLOOKUP(Data[[#This Row],[F14_FI_RATE]],CAFB_HungerEstimates!AJ:AJ,CAFB_HungerEstimates!AJ:AJ,,0)</f>
        <v>6.4</v>
      </c>
      <c r="D792">
        <f>_xlfn.XLOOKUP(Data[[#This Row],[F14_DISTRIB]],CAFB_HungerEstimates!AL:AL,CAFB_HungerEstimates!AL:AL,,0)</f>
        <v>19523.18</v>
      </c>
      <c r="E792">
        <f>_xlfn.XLOOKUP(Data[[#This Row],[F14_LB_UNME]],CAFB_HungerEstimates!AK:AK,CAFB_HungerEstimates!AK:AK,,0)</f>
        <v>47528.980352999999</v>
      </c>
      <c r="F792">
        <f t="shared" si="48"/>
        <v>67052.160352999999</v>
      </c>
      <c r="G792" s="6">
        <f t="shared" si="49"/>
        <v>0.29116407133221484</v>
      </c>
      <c r="H792">
        <f>_xlfn.XLOOKUP(Data[[#This Row],[F15_FI_RATE]],CAFB_HungerEstimates!Y:Y,CAFB_HungerEstimates!Y:Y,,0)</f>
        <v>6.6000000000000003E-2</v>
      </c>
      <c r="I792">
        <f>_xlfn.XLOOKUP(Data[[#This Row],[F15_FI_POP]],CAFB_HungerEstimates!Z:Z,CAFB_HungerEstimates!Z:Z,,0)</f>
        <v>330.59426400000001</v>
      </c>
      <c r="J792">
        <f>_xlfn.XLOOKUP(Data[[#This Row],[F15_LB_NEED]],CAFB_HungerEstimates!AA:AA,CAFB_HungerEstimates!AA:AA,,0)</f>
        <v>69424.795440000002</v>
      </c>
      <c r="K792">
        <f>_xlfn.XLOOKUP(Data[[#This Row],[F15_DISTRIB]],CAFB_HungerEstimates!AC:AC,CAFB_HungerEstimates!AC:AC,,0)</f>
        <v>44557.408302000003</v>
      </c>
      <c r="L792">
        <f>_xlfn.XLOOKUP(Data[[#This Row],[F15_LB_UNME]],CAFB_HungerEstimates!AB:AB,CAFB_HungerEstimates!AB:AB,,0)</f>
        <v>24867.387137999998</v>
      </c>
      <c r="M792" s="6">
        <f t="shared" si="50"/>
        <v>0.64180827641773175</v>
      </c>
      <c r="N792" s="8">
        <f t="shared" si="51"/>
        <v>75.220261952276331</v>
      </c>
      <c r="O792" s="2" t="str">
        <f>IFERROR(_xlfn.XLOOKUP(Data[[#This Row],[STATEFP10]],StateMap[Code],StateMap[State],,0),"UNK")</f>
        <v>VA</v>
      </c>
      <c r="P792" t="str">
        <f>IF(CalcsTable[[#This Row],[State (Label)]]="MD","Maryland",IF(CalcsTable[[#This Row],[State (Label)]]="DC","District of Columbia","Virginia"))</f>
        <v>Virginia</v>
      </c>
    </row>
    <row r="793" spans="1:16" x14ac:dyDescent="0.25">
      <c r="A793">
        <f>_xlfn.XLOOKUP(Data[[#This Row],[GEOID10]],CAFB_HungerEstimates!D:D,CAFB_HungerEstimates!D:D,,0)</f>
        <v>51510200301</v>
      </c>
      <c r="B793">
        <f>_xlfn.XLOOKUP(Data[[#This Row],[STATEFP10]],CAFB_HungerEstimates!A:A,CAFB_HungerEstimates!A:A,,0)</f>
        <v>51</v>
      </c>
      <c r="C793">
        <f>_xlfn.XLOOKUP(Data[[#This Row],[F14_FI_RATE]],CAFB_HungerEstimates!AJ:AJ,CAFB_HungerEstimates!AJ:AJ,,0)</f>
        <v>12.4</v>
      </c>
      <c r="D793">
        <f>_xlfn.XLOOKUP(Data[[#This Row],[F14_DISTRIB]],CAFB_HungerEstimates!AL:AL,CAFB_HungerEstimates!AL:AL,,0)</f>
        <v>23468.48</v>
      </c>
      <c r="E793">
        <f>_xlfn.XLOOKUP(Data[[#This Row],[F14_LB_UNME]],CAFB_HungerEstimates!AK:AK,CAFB_HungerEstimates!AK:AK,,0)</f>
        <v>51969.3966</v>
      </c>
      <c r="F793">
        <f t="shared" si="48"/>
        <v>75437.876600000003</v>
      </c>
      <c r="G793" s="6">
        <f t="shared" si="49"/>
        <v>0.31109677336808811</v>
      </c>
      <c r="H793">
        <f>_xlfn.XLOOKUP(Data[[#This Row],[F15_FI_RATE]],CAFB_HungerEstimates!Y:Y,CAFB_HungerEstimates!Y:Y,,0)</f>
        <v>0.13</v>
      </c>
      <c r="I793">
        <f>_xlfn.XLOOKUP(Data[[#This Row],[F15_FI_POP]],CAFB_HungerEstimates!Z:Z,CAFB_HungerEstimates!Z:Z,,0)</f>
        <v>397.28</v>
      </c>
      <c r="J793">
        <f>_xlfn.XLOOKUP(Data[[#This Row],[F15_LB_NEED]],CAFB_HungerEstimates!AA:AA,CAFB_HungerEstimates!AA:AA,,0)</f>
        <v>83428.800000000003</v>
      </c>
      <c r="K793">
        <f>_xlfn.XLOOKUP(Data[[#This Row],[F15_DISTRIB]],CAFB_HungerEstimates!AC:AC,CAFB_HungerEstimates!AC:AC,,0)</f>
        <v>27946.573129</v>
      </c>
      <c r="L793">
        <f>_xlfn.XLOOKUP(Data[[#This Row],[F15_LB_UNME]],CAFB_HungerEstimates!AB:AB,CAFB_HungerEstimates!AB:AB,,0)</f>
        <v>55482.226870999999</v>
      </c>
      <c r="M793" s="6">
        <f t="shared" si="50"/>
        <v>0.33497513003902729</v>
      </c>
      <c r="N793" s="8">
        <f t="shared" si="51"/>
        <v>139.65522269180428</v>
      </c>
      <c r="O793" s="2" t="str">
        <f>IFERROR(_xlfn.XLOOKUP(Data[[#This Row],[STATEFP10]],StateMap[Code],StateMap[State],,0),"UNK")</f>
        <v>VA</v>
      </c>
      <c r="P793" t="str">
        <f>IF(CalcsTable[[#This Row],[State (Label)]]="MD","Maryland",IF(CalcsTable[[#This Row],[State (Label)]]="DC","District of Columbia","Virginia"))</f>
        <v>Virginia</v>
      </c>
    </row>
    <row r="794" spans="1:16" x14ac:dyDescent="0.25">
      <c r="A794">
        <f>_xlfn.XLOOKUP(Data[[#This Row],[GEOID10]],CAFB_HungerEstimates!D:D,CAFB_HungerEstimates!D:D,,0)</f>
        <v>24033801706</v>
      </c>
      <c r="B794">
        <f>_xlfn.XLOOKUP(Data[[#This Row],[STATEFP10]],CAFB_HungerEstimates!A:A,CAFB_HungerEstimates!A:A,,0)</f>
        <v>24</v>
      </c>
      <c r="C794">
        <f>_xlfn.XLOOKUP(Data[[#This Row],[F14_FI_RATE]],CAFB_HungerEstimates!AJ:AJ,CAFB_HungerEstimates!AJ:AJ,,0)</f>
        <v>19</v>
      </c>
      <c r="D794">
        <f>_xlfn.XLOOKUP(Data[[#This Row],[F14_DISTRIB]],CAFB_HungerEstimates!AL:AL,CAFB_HungerEstimates!AL:AL,,0)</f>
        <v>26243.06</v>
      </c>
      <c r="E794">
        <f>_xlfn.XLOOKUP(Data[[#This Row],[F14_LB_UNME]],CAFB_HungerEstimates!AK:AK,CAFB_HungerEstimates!AK:AK,,0)</f>
        <v>40709.141943000002</v>
      </c>
      <c r="F794">
        <f t="shared" si="48"/>
        <v>66952.201943000007</v>
      </c>
      <c r="G794" s="6">
        <f t="shared" si="49"/>
        <v>0.39196709351459602</v>
      </c>
      <c r="H794">
        <f>_xlfn.XLOOKUP(Data[[#This Row],[F15_FI_RATE]],CAFB_HungerEstimates!Y:Y,CAFB_HungerEstimates!Y:Y,,0)</f>
        <v>0.188</v>
      </c>
      <c r="I794">
        <f>_xlfn.XLOOKUP(Data[[#This Row],[F15_FI_POP]],CAFB_HungerEstimates!Z:Z,CAFB_HungerEstimates!Z:Z,,0)</f>
        <v>277.57729999999998</v>
      </c>
      <c r="J794">
        <f>_xlfn.XLOOKUP(Data[[#This Row],[F15_LB_NEED]],CAFB_HungerEstimates!AA:AA,CAFB_HungerEstimates!AA:AA,,0)</f>
        <v>58291.233</v>
      </c>
      <c r="K794">
        <f>_xlfn.XLOOKUP(Data[[#This Row],[F15_DISTRIB]],CAFB_HungerEstimates!AC:AC,CAFB_HungerEstimates!AC:AC,,0)</f>
        <v>23860.638688999999</v>
      </c>
      <c r="L794">
        <f>_xlfn.XLOOKUP(Data[[#This Row],[F15_LB_UNME]],CAFB_HungerEstimates!AB:AB,CAFB_HungerEstimates!AB:AB,,0)</f>
        <v>34430.594311000001</v>
      </c>
      <c r="M794" s="6">
        <f t="shared" si="50"/>
        <v>0.40933494559979544</v>
      </c>
      <c r="N794" s="8">
        <f t="shared" si="51"/>
        <v>124.03966142404298</v>
      </c>
      <c r="O794" s="2" t="str">
        <f>IFERROR(_xlfn.XLOOKUP(Data[[#This Row],[STATEFP10]],StateMap[Code],StateMap[State],,0),"UNK")</f>
        <v>MD</v>
      </c>
      <c r="P794" t="str">
        <f>IF(CalcsTable[[#This Row],[State (Label)]]="MD","Maryland",IF(CalcsTable[[#This Row],[State (Label)]]="DC","District of Columbia","Virginia"))</f>
        <v>Maryland</v>
      </c>
    </row>
    <row r="795" spans="1:16" x14ac:dyDescent="0.25">
      <c r="A795">
        <f>_xlfn.XLOOKUP(Data[[#This Row],[GEOID10]],CAFB_HungerEstimates!D:D,CAFB_HungerEstimates!D:D,,0)</f>
        <v>51059430101</v>
      </c>
      <c r="B795">
        <f>_xlfn.XLOOKUP(Data[[#This Row],[STATEFP10]],CAFB_HungerEstimates!A:A,CAFB_HungerEstimates!A:A,,0)</f>
        <v>51</v>
      </c>
      <c r="C795">
        <f>_xlfn.XLOOKUP(Data[[#This Row],[F14_FI_RATE]],CAFB_HungerEstimates!AJ:AJ,CAFB_HungerEstimates!AJ:AJ,,0)</f>
        <v>2.5</v>
      </c>
      <c r="D795">
        <f>_xlfn.XLOOKUP(Data[[#This Row],[F14_DISTRIB]],CAFB_HungerEstimates!AL:AL,CAFB_HungerEstimates!AL:AL,,0)</f>
        <v>2551.7800000000002</v>
      </c>
      <c r="E795">
        <f>_xlfn.XLOOKUP(Data[[#This Row],[F14_LB_UNME]],CAFB_HungerEstimates!AK:AK,CAFB_HungerEstimates!AK:AK,,0)</f>
        <v>21204.467166999999</v>
      </c>
      <c r="F795">
        <f t="shared" si="48"/>
        <v>23756.247166999998</v>
      </c>
      <c r="G795" s="6">
        <f t="shared" si="49"/>
        <v>0.1074151140986906</v>
      </c>
      <c r="H795">
        <f>_xlfn.XLOOKUP(Data[[#This Row],[F15_FI_RATE]],CAFB_HungerEstimates!Y:Y,CAFB_HungerEstimates!Y:Y,,0)</f>
        <v>3.1E-2</v>
      </c>
      <c r="I795">
        <f>_xlfn.XLOOKUP(Data[[#This Row],[F15_FI_POP]],CAFB_HungerEstimates!Z:Z,CAFB_HungerEstimates!Z:Z,,0)</f>
        <v>145.57599999999999</v>
      </c>
      <c r="J795">
        <f>_xlfn.XLOOKUP(Data[[#This Row],[F15_LB_NEED]],CAFB_HungerEstimates!AA:AA,CAFB_HungerEstimates!AA:AA,,0)</f>
        <v>30570.959999999999</v>
      </c>
      <c r="K795">
        <f>_xlfn.XLOOKUP(Data[[#This Row],[F15_DISTRIB]],CAFB_HungerEstimates!AC:AC,CAFB_HungerEstimates!AC:AC,,0)</f>
        <v>1873.2877900000001</v>
      </c>
      <c r="L795">
        <f>_xlfn.XLOOKUP(Data[[#This Row],[F15_LB_UNME]],CAFB_HungerEstimates!AB:AB,CAFB_HungerEstimates!AB:AB,,0)</f>
        <v>28697.672210000001</v>
      </c>
      <c r="M795" s="6">
        <f t="shared" si="50"/>
        <v>6.12767080261791E-2</v>
      </c>
      <c r="N795" s="8">
        <f t="shared" si="51"/>
        <v>197.13189131450241</v>
      </c>
      <c r="O795" s="2" t="str">
        <f>IFERROR(_xlfn.XLOOKUP(Data[[#This Row],[STATEFP10]],StateMap[Code],StateMap[State],,0),"UNK")</f>
        <v>VA</v>
      </c>
      <c r="P795" t="str">
        <f>IF(CalcsTable[[#This Row],[State (Label)]]="MD","Maryland",IF(CalcsTable[[#This Row],[State (Label)]]="DC","District of Columbia","Virginia"))</f>
        <v>Virginia</v>
      </c>
    </row>
    <row r="796" spans="1:16" x14ac:dyDescent="0.25">
      <c r="A796">
        <f>_xlfn.XLOOKUP(Data[[#This Row],[GEOID10]],CAFB_HungerEstimates!D:D,CAFB_HungerEstimates!D:D,,0)</f>
        <v>51510200801</v>
      </c>
      <c r="B796">
        <f>_xlfn.XLOOKUP(Data[[#This Row],[STATEFP10]],CAFB_HungerEstimates!A:A,CAFB_HungerEstimates!A:A,,0)</f>
        <v>51</v>
      </c>
      <c r="C796">
        <f>_xlfn.XLOOKUP(Data[[#This Row],[F14_FI_RATE]],CAFB_HungerEstimates!AJ:AJ,CAFB_HungerEstimates!AJ:AJ,,0)</f>
        <v>6.7</v>
      </c>
      <c r="D796">
        <f>_xlfn.XLOOKUP(Data[[#This Row],[F14_DISTRIB]],CAFB_HungerEstimates!AL:AL,CAFB_HungerEstimates!AL:AL,,0)</f>
        <v>17431.27</v>
      </c>
      <c r="E796">
        <f>_xlfn.XLOOKUP(Data[[#This Row],[F14_LB_UNME]],CAFB_HungerEstimates!AK:AK,CAFB_HungerEstimates!AK:AK,,0)</f>
        <v>22963.696701000001</v>
      </c>
      <c r="F796">
        <f t="shared" si="48"/>
        <v>40394.966700999998</v>
      </c>
      <c r="G796" s="6">
        <f t="shared" si="49"/>
        <v>0.43152084092616622</v>
      </c>
      <c r="H796">
        <f>_xlfn.XLOOKUP(Data[[#This Row],[F15_FI_RATE]],CAFB_HungerEstimates!Y:Y,CAFB_HungerEstimates!Y:Y,,0)</f>
        <v>5.1999999999999998E-2</v>
      </c>
      <c r="I796">
        <f>_xlfn.XLOOKUP(Data[[#This Row],[F15_FI_POP]],CAFB_HungerEstimates!Z:Z,CAFB_HungerEstimates!Z:Z,,0)</f>
        <v>152.256</v>
      </c>
      <c r="J796">
        <f>_xlfn.XLOOKUP(Data[[#This Row],[F15_LB_NEED]],CAFB_HungerEstimates!AA:AA,CAFB_HungerEstimates!AA:AA,,0)</f>
        <v>31973.759999999998</v>
      </c>
      <c r="K796">
        <f>_xlfn.XLOOKUP(Data[[#This Row],[F15_DISTRIB]],CAFB_HungerEstimates!AC:AC,CAFB_HungerEstimates!AC:AC,,0)</f>
        <v>13997.192247000001</v>
      </c>
      <c r="L796">
        <f>_xlfn.XLOOKUP(Data[[#This Row],[F15_LB_UNME]],CAFB_HungerEstimates!AB:AB,CAFB_HungerEstimates!AB:AB,,0)</f>
        <v>17976.567752999999</v>
      </c>
      <c r="M796" s="6">
        <f t="shared" si="50"/>
        <v>0.43777123012745456</v>
      </c>
      <c r="N796" s="8">
        <f t="shared" si="51"/>
        <v>118.06804167323455</v>
      </c>
      <c r="O796" s="2" t="str">
        <f>IFERROR(_xlfn.XLOOKUP(Data[[#This Row],[STATEFP10]],StateMap[Code],StateMap[State],,0),"UNK")</f>
        <v>VA</v>
      </c>
      <c r="P796" t="str">
        <f>IF(CalcsTable[[#This Row],[State (Label)]]="MD","Maryland",IF(CalcsTable[[#This Row],[State (Label)]]="DC","District of Columbia","Virginia"))</f>
        <v>Virginia</v>
      </c>
    </row>
    <row r="797" spans="1:16" x14ac:dyDescent="0.25">
      <c r="A797">
        <f>_xlfn.XLOOKUP(Data[[#This Row],[GEOID10]],CAFB_HungerEstimates!D:D,CAFB_HungerEstimates!D:D,,0)</f>
        <v>51059452302</v>
      </c>
      <c r="B797">
        <f>_xlfn.XLOOKUP(Data[[#This Row],[STATEFP10]],CAFB_HungerEstimates!A:A,CAFB_HungerEstimates!A:A,,0)</f>
        <v>51</v>
      </c>
      <c r="C797">
        <f>_xlfn.XLOOKUP(Data[[#This Row],[F14_FI_RATE]],CAFB_HungerEstimates!AJ:AJ,CAFB_HungerEstimates!AJ:AJ,,0)</f>
        <v>10.8</v>
      </c>
      <c r="D797">
        <f>_xlfn.XLOOKUP(Data[[#This Row],[F14_DISTRIB]],CAFB_HungerEstimates!AL:AL,CAFB_HungerEstimates!AL:AL,,0)</f>
        <v>23962.05</v>
      </c>
      <c r="E797">
        <f>_xlfn.XLOOKUP(Data[[#This Row],[F14_LB_UNME]],CAFB_HungerEstimates!AK:AK,CAFB_HungerEstimates!AK:AK,,0)</f>
        <v>74854.713973000005</v>
      </c>
      <c r="F797">
        <f t="shared" si="48"/>
        <v>98816.763973000008</v>
      </c>
      <c r="G797" s="6">
        <f t="shared" si="49"/>
        <v>0.24248972579740843</v>
      </c>
      <c r="H797">
        <f>_xlfn.XLOOKUP(Data[[#This Row],[F15_FI_RATE]],CAFB_HungerEstimates!Y:Y,CAFB_HungerEstimates!Y:Y,,0)</f>
        <v>9.8000000000000004E-2</v>
      </c>
      <c r="I797">
        <f>_xlfn.XLOOKUP(Data[[#This Row],[F15_FI_POP]],CAFB_HungerEstimates!Z:Z,CAFB_HungerEstimates!Z:Z,,0)</f>
        <v>469.34218800000002</v>
      </c>
      <c r="J797">
        <f>_xlfn.XLOOKUP(Data[[#This Row],[F15_LB_NEED]],CAFB_HungerEstimates!AA:AA,CAFB_HungerEstimates!AA:AA,,0)</f>
        <v>98561.859479999999</v>
      </c>
      <c r="K797">
        <f>_xlfn.XLOOKUP(Data[[#This Row],[F15_DISTRIB]],CAFB_HungerEstimates!AC:AC,CAFB_HungerEstimates!AC:AC,,0)</f>
        <v>59545.106370000001</v>
      </c>
      <c r="L797">
        <f>_xlfn.XLOOKUP(Data[[#This Row],[F15_LB_UNME]],CAFB_HungerEstimates!AB:AB,CAFB_HungerEstimates!AB:AB,,0)</f>
        <v>39016.753109999998</v>
      </c>
      <c r="M797" s="6">
        <f t="shared" si="50"/>
        <v>0.60413943775160606</v>
      </c>
      <c r="N797" s="8">
        <f t="shared" si="51"/>
        <v>83.130718072162722</v>
      </c>
      <c r="O797" s="2" t="str">
        <f>IFERROR(_xlfn.XLOOKUP(Data[[#This Row],[STATEFP10]],StateMap[Code],StateMap[State],,0),"UNK")</f>
        <v>VA</v>
      </c>
      <c r="P797" t="str">
        <f>IF(CalcsTable[[#This Row],[State (Label)]]="MD","Maryland",IF(CalcsTable[[#This Row],[State (Label)]]="DC","District of Columbia","Virginia"))</f>
        <v>Virginia</v>
      </c>
    </row>
    <row r="798" spans="1:16" x14ac:dyDescent="0.25">
      <c r="A798">
        <f>_xlfn.XLOOKUP(Data[[#This Row],[GEOID10]],CAFB_HungerEstimates!D:D,CAFB_HungerEstimates!D:D,,0)</f>
        <v>51059430202</v>
      </c>
      <c r="B798">
        <f>_xlfn.XLOOKUP(Data[[#This Row],[STATEFP10]],CAFB_HungerEstimates!A:A,CAFB_HungerEstimates!A:A,,0)</f>
        <v>51</v>
      </c>
      <c r="C798">
        <f>_xlfn.XLOOKUP(Data[[#This Row],[F14_FI_RATE]],CAFB_HungerEstimates!AJ:AJ,CAFB_HungerEstimates!AJ:AJ,,0)</f>
        <v>3.8</v>
      </c>
      <c r="D798">
        <f>_xlfn.XLOOKUP(Data[[#This Row],[F14_DISTRIB]],CAFB_HungerEstimates!AL:AL,CAFB_HungerEstimates!AL:AL,,0)</f>
        <v>6321.59</v>
      </c>
      <c r="E798">
        <f>_xlfn.XLOOKUP(Data[[#This Row],[F14_LB_UNME]],CAFB_HungerEstimates!AK:AK,CAFB_HungerEstimates!AK:AK,,0)</f>
        <v>33506.592240999998</v>
      </c>
      <c r="F798">
        <f t="shared" si="48"/>
        <v>39828.182241000002</v>
      </c>
      <c r="G798" s="6">
        <f t="shared" si="49"/>
        <v>0.15872152943732434</v>
      </c>
      <c r="H798">
        <f>_xlfn.XLOOKUP(Data[[#This Row],[F15_FI_RATE]],CAFB_HungerEstimates!Y:Y,CAFB_HungerEstimates!Y:Y,,0)</f>
        <v>0.05</v>
      </c>
      <c r="I798">
        <f>_xlfn.XLOOKUP(Data[[#This Row],[F15_FI_POP]],CAFB_HungerEstimates!Z:Z,CAFB_HungerEstimates!Z:Z,,0)</f>
        <v>262.83690000000001</v>
      </c>
      <c r="J798">
        <f>_xlfn.XLOOKUP(Data[[#This Row],[F15_LB_NEED]],CAFB_HungerEstimates!AA:AA,CAFB_HungerEstimates!AA:AA,,0)</f>
        <v>55195.749000000003</v>
      </c>
      <c r="K798">
        <f>_xlfn.XLOOKUP(Data[[#This Row],[F15_DISTRIB]],CAFB_HungerEstimates!AC:AC,CAFB_HungerEstimates!AC:AC,,0)</f>
        <v>25147.405011999999</v>
      </c>
      <c r="L798">
        <f>_xlfn.XLOOKUP(Data[[#This Row],[F15_LB_UNME]],CAFB_HungerEstimates!AB:AB,CAFB_HungerEstimates!AB:AB,,0)</f>
        <v>30048.343988000001</v>
      </c>
      <c r="M798" s="6">
        <f t="shared" si="50"/>
        <v>0.45560401783840271</v>
      </c>
      <c r="N798" s="8">
        <f t="shared" si="51"/>
        <v>114.32315625393542</v>
      </c>
      <c r="O798" s="2" t="str">
        <f>IFERROR(_xlfn.XLOOKUP(Data[[#This Row],[STATEFP10]],StateMap[Code],StateMap[State],,0),"UNK")</f>
        <v>VA</v>
      </c>
      <c r="P798" t="str">
        <f>IF(CalcsTable[[#This Row],[State (Label)]]="MD","Maryland",IF(CalcsTable[[#This Row],[State (Label)]]="DC","District of Columbia","Virginia"))</f>
        <v>Virginia</v>
      </c>
    </row>
    <row r="799" spans="1:16" x14ac:dyDescent="0.25">
      <c r="A799">
        <f>_xlfn.XLOOKUP(Data[[#This Row],[GEOID10]],CAFB_HungerEstimates!D:D,CAFB_HungerEstimates!D:D,,0)</f>
        <v>51510200302</v>
      </c>
      <c r="B799">
        <f>_xlfn.XLOOKUP(Data[[#This Row],[STATEFP10]],CAFB_HungerEstimates!A:A,CAFB_HungerEstimates!A:A,,0)</f>
        <v>51</v>
      </c>
      <c r="C799">
        <f>_xlfn.XLOOKUP(Data[[#This Row],[F14_FI_RATE]],CAFB_HungerEstimates!AJ:AJ,CAFB_HungerEstimates!AJ:AJ,,0)</f>
        <v>12.3</v>
      </c>
      <c r="D799">
        <f>_xlfn.XLOOKUP(Data[[#This Row],[F14_DISTRIB]],CAFB_HungerEstimates!AL:AL,CAFB_HungerEstimates!AL:AL,,0)</f>
        <v>36531.300000000003</v>
      </c>
      <c r="E799">
        <f>_xlfn.XLOOKUP(Data[[#This Row],[F14_LB_UNME]],CAFB_HungerEstimates!AK:AK,CAFB_HungerEstimates!AK:AK,,0)</f>
        <v>81563.459172999996</v>
      </c>
      <c r="F799">
        <f t="shared" si="48"/>
        <v>118094.759173</v>
      </c>
      <c r="G799" s="6">
        <f t="shared" si="49"/>
        <v>0.30933887545749916</v>
      </c>
      <c r="H799">
        <f>_xlfn.XLOOKUP(Data[[#This Row],[F15_FI_RATE]],CAFB_HungerEstimates!Y:Y,CAFB_HungerEstimates!Y:Y,,0)</f>
        <v>0.11600000000000001</v>
      </c>
      <c r="I799">
        <f>_xlfn.XLOOKUP(Data[[#This Row],[F15_FI_POP]],CAFB_HungerEstimates!Z:Z,CAFB_HungerEstimates!Z:Z,,0)</f>
        <v>541.17827999999997</v>
      </c>
      <c r="J799">
        <f>_xlfn.XLOOKUP(Data[[#This Row],[F15_LB_NEED]],CAFB_HungerEstimates!AA:AA,CAFB_HungerEstimates!AA:AA,,0)</f>
        <v>113647.4388</v>
      </c>
      <c r="K799">
        <f>_xlfn.XLOOKUP(Data[[#This Row],[F15_DISTRIB]],CAFB_HungerEstimates!AC:AC,CAFB_HungerEstimates!AC:AC,,0)</f>
        <v>47342.250917999998</v>
      </c>
      <c r="L799">
        <f>_xlfn.XLOOKUP(Data[[#This Row],[F15_LB_UNME]],CAFB_HungerEstimates!AB:AB,CAFB_HungerEstimates!AB:AB,,0)</f>
        <v>66305.187881999998</v>
      </c>
      <c r="M799" s="6">
        <f t="shared" si="50"/>
        <v>0.41657120844856205</v>
      </c>
      <c r="N799" s="8">
        <f t="shared" si="51"/>
        <v>122.52004622580198</v>
      </c>
      <c r="O799" s="2" t="str">
        <f>IFERROR(_xlfn.XLOOKUP(Data[[#This Row],[STATEFP10]],StateMap[Code],StateMap[State],,0),"UNK")</f>
        <v>VA</v>
      </c>
      <c r="P799" t="str">
        <f>IF(CalcsTable[[#This Row],[State (Label)]]="MD","Maryland",IF(CalcsTable[[#This Row],[State (Label)]]="DC","District of Columbia","Virginia"))</f>
        <v>Virginia</v>
      </c>
    </row>
    <row r="800" spans="1:16" x14ac:dyDescent="0.25">
      <c r="A800">
        <f>_xlfn.XLOOKUP(Data[[#This Row],[GEOID10]],CAFB_HungerEstimates!D:D,CAFB_HungerEstimates!D:D,,0)</f>
        <v>51059430203</v>
      </c>
      <c r="B800">
        <f>_xlfn.XLOOKUP(Data[[#This Row],[STATEFP10]],CAFB_HungerEstimates!A:A,CAFB_HungerEstimates!A:A,,0)</f>
        <v>51</v>
      </c>
      <c r="C800">
        <f>_xlfn.XLOOKUP(Data[[#This Row],[F14_FI_RATE]],CAFB_HungerEstimates!AJ:AJ,CAFB_HungerEstimates!AJ:AJ,,0)</f>
        <v>3.8</v>
      </c>
      <c r="D800">
        <f>_xlfn.XLOOKUP(Data[[#This Row],[F14_DISTRIB]],CAFB_HungerEstimates!AL:AL,CAFB_HungerEstimates!AL:AL,,0)</f>
        <v>3320.28</v>
      </c>
      <c r="E800">
        <f>_xlfn.XLOOKUP(Data[[#This Row],[F14_LB_UNME]],CAFB_HungerEstimates!AK:AK,CAFB_HungerEstimates!AK:AK,,0)</f>
        <v>18449.164711000001</v>
      </c>
      <c r="F800">
        <f t="shared" si="48"/>
        <v>21769.444711</v>
      </c>
      <c r="G800" s="6">
        <f t="shared" si="49"/>
        <v>0.15252019718823043</v>
      </c>
      <c r="H800">
        <f>_xlfn.XLOOKUP(Data[[#This Row],[F15_FI_RATE]],CAFB_HungerEstimates!Y:Y,CAFB_HungerEstimates!Y:Y,,0)</f>
        <v>4.7E-2</v>
      </c>
      <c r="I800">
        <f>_xlfn.XLOOKUP(Data[[#This Row],[F15_FI_POP]],CAFB_HungerEstimates!Z:Z,CAFB_HungerEstimates!Z:Z,,0)</f>
        <v>131.13972899999999</v>
      </c>
      <c r="J800">
        <f>_xlfn.XLOOKUP(Data[[#This Row],[F15_LB_NEED]],CAFB_HungerEstimates!AA:AA,CAFB_HungerEstimates!AA:AA,,0)</f>
        <v>27539.343089999998</v>
      </c>
      <c r="K800">
        <f>_xlfn.XLOOKUP(Data[[#This Row],[F15_DISTRIB]],CAFB_HungerEstimates!AC:AC,CAFB_HungerEstimates!AC:AC,,0)</f>
        <v>10286.690975</v>
      </c>
      <c r="L800">
        <f>_xlfn.XLOOKUP(Data[[#This Row],[F15_LB_UNME]],CAFB_HungerEstimates!AB:AB,CAFB_HungerEstimates!AB:AB,,0)</f>
        <v>17252.652115000001</v>
      </c>
      <c r="M800" s="6">
        <f t="shared" si="50"/>
        <v>0.37352710053331922</v>
      </c>
      <c r="N800" s="8">
        <f t="shared" si="51"/>
        <v>131.55930888800299</v>
      </c>
      <c r="O800" s="2" t="str">
        <f>IFERROR(_xlfn.XLOOKUP(Data[[#This Row],[STATEFP10]],StateMap[Code],StateMap[State],,0),"UNK")</f>
        <v>VA</v>
      </c>
      <c r="P800" t="str">
        <f>IF(CalcsTable[[#This Row],[State (Label)]]="MD","Maryland",IF(CalcsTable[[#This Row],[State (Label)]]="DC","District of Columbia","Virginia"))</f>
        <v>Virginia</v>
      </c>
    </row>
    <row r="801" spans="1:16" x14ac:dyDescent="0.25">
      <c r="A801">
        <f>_xlfn.XLOOKUP(Data[[#This Row],[GEOID10]],CAFB_HungerEstimates!D:D,CAFB_HungerEstimates!D:D,,0)</f>
        <v>24033801600</v>
      </c>
      <c r="B801">
        <f>_xlfn.XLOOKUP(Data[[#This Row],[STATEFP10]],CAFB_HungerEstimates!A:A,CAFB_HungerEstimates!A:A,,0)</f>
        <v>24</v>
      </c>
      <c r="C801">
        <f>_xlfn.XLOOKUP(Data[[#This Row],[F14_FI_RATE]],CAFB_HungerEstimates!AJ:AJ,CAFB_HungerEstimates!AJ:AJ,,0)</f>
        <v>25.6</v>
      </c>
      <c r="D801">
        <f>_xlfn.XLOOKUP(Data[[#This Row],[F14_DISTRIB]],CAFB_HungerEstimates!AL:AL,CAFB_HungerEstimates!AL:AL,,0)</f>
        <v>58807.26</v>
      </c>
      <c r="E801">
        <f>_xlfn.XLOOKUP(Data[[#This Row],[F14_LB_UNME]],CAFB_HungerEstimates!AK:AK,CAFB_HungerEstimates!AK:AK,,0)</f>
        <v>70969.384596999997</v>
      </c>
      <c r="F801">
        <f t="shared" si="48"/>
        <v>129776.64459700001</v>
      </c>
      <c r="G801" s="6">
        <f t="shared" si="49"/>
        <v>0.45314209026297653</v>
      </c>
      <c r="H801">
        <f>_xlfn.XLOOKUP(Data[[#This Row],[F15_FI_RATE]],CAFB_HungerEstimates!Y:Y,CAFB_HungerEstimates!Y:Y,,0)</f>
        <v>0.26700000000000002</v>
      </c>
      <c r="I801">
        <f>_xlfn.XLOOKUP(Data[[#This Row],[F15_FI_POP]],CAFB_HungerEstimates!Z:Z,CAFB_HungerEstimates!Z:Z,,0)</f>
        <v>597.279</v>
      </c>
      <c r="J801">
        <f>_xlfn.XLOOKUP(Data[[#This Row],[F15_LB_NEED]],CAFB_HungerEstimates!AA:AA,CAFB_HungerEstimates!AA:AA,,0)</f>
        <v>125428.59</v>
      </c>
      <c r="K801">
        <f>_xlfn.XLOOKUP(Data[[#This Row],[F15_DISTRIB]],CAFB_HungerEstimates!AC:AC,CAFB_HungerEstimates!AC:AC,,0)</f>
        <v>44065.779706000001</v>
      </c>
      <c r="L801">
        <f>_xlfn.XLOOKUP(Data[[#This Row],[F15_LB_UNME]],CAFB_HungerEstimates!AB:AB,CAFB_HungerEstimates!AB:AB,,0)</f>
        <v>81362.810293999995</v>
      </c>
      <c r="M801" s="6">
        <f t="shared" si="50"/>
        <v>0.35132165406626992</v>
      </c>
      <c r="N801" s="8">
        <f t="shared" si="51"/>
        <v>136.22245264608333</v>
      </c>
      <c r="O801" s="2" t="str">
        <f>IFERROR(_xlfn.XLOOKUP(Data[[#This Row],[STATEFP10]],StateMap[Code],StateMap[State],,0),"UNK")</f>
        <v>MD</v>
      </c>
      <c r="P801" t="str">
        <f>IF(CalcsTable[[#This Row],[State (Label)]]="MD","Maryland",IF(CalcsTable[[#This Row],[State (Label)]]="DC","District of Columbia","Virginia"))</f>
        <v>Maryland</v>
      </c>
    </row>
    <row r="802" spans="1:16" x14ac:dyDescent="0.25">
      <c r="A802">
        <f>_xlfn.XLOOKUP(Data[[#This Row],[GEOID10]],CAFB_HungerEstimates!D:D,CAFB_HungerEstimates!D:D,,0)</f>
        <v>51510200202</v>
      </c>
      <c r="B802">
        <f>_xlfn.XLOOKUP(Data[[#This Row],[STATEFP10]],CAFB_HungerEstimates!A:A,CAFB_HungerEstimates!A:A,,0)</f>
        <v>51</v>
      </c>
      <c r="C802">
        <f>_xlfn.XLOOKUP(Data[[#This Row],[F14_FI_RATE]],CAFB_HungerEstimates!AJ:AJ,CAFB_HungerEstimates!AJ:AJ,,0)</f>
        <v>3.6</v>
      </c>
      <c r="D802">
        <f>_xlfn.XLOOKUP(Data[[#This Row],[F14_DISTRIB]],CAFB_HungerEstimates!AL:AL,CAFB_HungerEstimates!AL:AL,,0)</f>
        <v>3934.2</v>
      </c>
      <c r="E802">
        <f>_xlfn.XLOOKUP(Data[[#This Row],[F14_LB_UNME]],CAFB_HungerEstimates!AK:AK,CAFB_HungerEstimates!AK:AK,,0)</f>
        <v>8207.1622229999994</v>
      </c>
      <c r="F802">
        <f t="shared" si="48"/>
        <v>12141.362223</v>
      </c>
      <c r="G802" s="6">
        <f t="shared" si="49"/>
        <v>0.32403283319784698</v>
      </c>
      <c r="H802">
        <f>_xlfn.XLOOKUP(Data[[#This Row],[F15_FI_RATE]],CAFB_HungerEstimates!Y:Y,CAFB_HungerEstimates!Y:Y,,0)</f>
        <v>1.4E-2</v>
      </c>
      <c r="I802">
        <f>_xlfn.XLOOKUP(Data[[#This Row],[F15_FI_POP]],CAFB_HungerEstimates!Z:Z,CAFB_HungerEstimates!Z:Z,,0)</f>
        <v>23.006969999999999</v>
      </c>
      <c r="J802">
        <f>_xlfn.XLOOKUP(Data[[#This Row],[F15_LB_NEED]],CAFB_HungerEstimates!AA:AA,CAFB_HungerEstimates!AA:AA,,0)</f>
        <v>4831.4637000000002</v>
      </c>
      <c r="K802">
        <f>_xlfn.XLOOKUP(Data[[#This Row],[F15_DISTRIB]],CAFB_HungerEstimates!AC:AC,CAFB_HungerEstimates!AC:AC,,0)</f>
        <v>1950.8122679999999</v>
      </c>
      <c r="L802">
        <f>_xlfn.XLOOKUP(Data[[#This Row],[F15_LB_UNME]],CAFB_HungerEstimates!AB:AB,CAFB_HungerEstimates!AB:AB,,0)</f>
        <v>2880.6514320000001</v>
      </c>
      <c r="M802" s="6">
        <f t="shared" si="50"/>
        <v>0.40377251887455967</v>
      </c>
      <c r="N802" s="8">
        <f t="shared" si="51"/>
        <v>125.20777103634248</v>
      </c>
      <c r="O802" s="2" t="str">
        <f>IFERROR(_xlfn.XLOOKUP(Data[[#This Row],[STATEFP10]],StateMap[Code],StateMap[State],,0),"UNK")</f>
        <v>VA</v>
      </c>
      <c r="P802" t="str">
        <f>IF(CalcsTable[[#This Row],[State (Label)]]="MD","Maryland",IF(CalcsTable[[#This Row],[State (Label)]]="DC","District of Columbia","Virginia"))</f>
        <v>Virginia</v>
      </c>
    </row>
    <row r="803" spans="1:16" x14ac:dyDescent="0.25">
      <c r="A803">
        <f>_xlfn.XLOOKUP(Data[[#This Row],[GEOID10]],CAFB_HungerEstimates!D:D,CAFB_HungerEstimates!D:D,,0)</f>
        <v>24033801707</v>
      </c>
      <c r="B803">
        <f>_xlfn.XLOOKUP(Data[[#This Row],[STATEFP10]],CAFB_HungerEstimates!A:A,CAFB_HungerEstimates!A:A,,0)</f>
        <v>24</v>
      </c>
      <c r="C803">
        <f>_xlfn.XLOOKUP(Data[[#This Row],[F14_FI_RATE]],CAFB_HungerEstimates!AJ:AJ,CAFB_HungerEstimates!AJ:AJ,,0)</f>
        <v>25.8</v>
      </c>
      <c r="D803">
        <f>_xlfn.XLOOKUP(Data[[#This Row],[F14_DISTRIB]],CAFB_HungerEstimates!AL:AL,CAFB_HungerEstimates!AL:AL,,0)</f>
        <v>168869.86</v>
      </c>
      <c r="E803">
        <f>_xlfn.XLOOKUP(Data[[#This Row],[F14_LB_UNME]],CAFB_HungerEstimates!AK:AK,CAFB_HungerEstimates!AK:AK,,0)</f>
        <v>158377.33501800001</v>
      </c>
      <c r="F803">
        <f t="shared" si="48"/>
        <v>327247.19501799997</v>
      </c>
      <c r="G803" s="6">
        <f t="shared" si="49"/>
        <v>0.51603149720110342</v>
      </c>
      <c r="H803">
        <f>_xlfn.XLOOKUP(Data[[#This Row],[F15_FI_RATE]],CAFB_HungerEstimates!Y:Y,CAFB_HungerEstimates!Y:Y,,0)</f>
        <v>0.23799999999999999</v>
      </c>
      <c r="I803">
        <f>_xlfn.XLOOKUP(Data[[#This Row],[F15_FI_POP]],CAFB_HungerEstimates!Z:Z,CAFB_HungerEstimates!Z:Z,,0)</f>
        <v>1547.35581</v>
      </c>
      <c r="J803">
        <f>_xlfn.XLOOKUP(Data[[#This Row],[F15_LB_NEED]],CAFB_HungerEstimates!AA:AA,CAFB_HungerEstimates!AA:AA,,0)</f>
        <v>324944.72009999998</v>
      </c>
      <c r="K803">
        <f>_xlfn.XLOOKUP(Data[[#This Row],[F15_DISTRIB]],CAFB_HungerEstimates!AC:AC,CAFB_HungerEstimates!AC:AC,,0)</f>
        <v>120585.23134499999</v>
      </c>
      <c r="L803">
        <f>_xlfn.XLOOKUP(Data[[#This Row],[F15_LB_UNME]],CAFB_HungerEstimates!AB:AB,CAFB_HungerEstimates!AB:AB,,0)</f>
        <v>204359.488755</v>
      </c>
      <c r="M803" s="6">
        <f t="shared" si="50"/>
        <v>0.37109460128446015</v>
      </c>
      <c r="N803" s="8">
        <f t="shared" si="51"/>
        <v>132.07013373026336</v>
      </c>
      <c r="O803" s="2" t="str">
        <f>IFERROR(_xlfn.XLOOKUP(Data[[#This Row],[STATEFP10]],StateMap[Code],StateMap[State],,0),"UNK")</f>
        <v>MD</v>
      </c>
      <c r="P803" t="str">
        <f>IF(CalcsTable[[#This Row],[State (Label)]]="MD","Maryland",IF(CalcsTable[[#This Row],[State (Label)]]="DC","District of Columbia","Virginia"))</f>
        <v>Maryland</v>
      </c>
    </row>
    <row r="804" spans="1:16" x14ac:dyDescent="0.25">
      <c r="A804">
        <f>_xlfn.XLOOKUP(Data[[#This Row],[GEOID10]],CAFB_HungerEstimates!D:D,CAFB_HungerEstimates!D:D,,0)</f>
        <v>51153901506</v>
      </c>
      <c r="B804">
        <f>_xlfn.XLOOKUP(Data[[#This Row],[STATEFP10]],CAFB_HungerEstimates!A:A,CAFB_HungerEstimates!A:A,,0)</f>
        <v>51</v>
      </c>
      <c r="C804">
        <f>_xlfn.XLOOKUP(Data[[#This Row],[F14_FI_RATE]],CAFB_HungerEstimates!AJ:AJ,CAFB_HungerEstimates!AJ:AJ,,0)</f>
        <v>3.2</v>
      </c>
      <c r="D804">
        <f>_xlfn.XLOOKUP(Data[[#This Row],[F14_DISTRIB]],CAFB_HungerEstimates!AL:AL,CAFB_HungerEstimates!AL:AL,,0)</f>
        <v>1726.48</v>
      </c>
      <c r="E804">
        <f>_xlfn.XLOOKUP(Data[[#This Row],[F14_LB_UNME]],CAFB_HungerEstimates!AK:AK,CAFB_HungerEstimates!AK:AK,,0)</f>
        <v>32330.475908</v>
      </c>
      <c r="F804">
        <f t="shared" si="48"/>
        <v>34056.955908000004</v>
      </c>
      <c r="G804" s="6">
        <f t="shared" si="49"/>
        <v>5.0693902434023726E-2</v>
      </c>
      <c r="H804">
        <f>_xlfn.XLOOKUP(Data[[#This Row],[F15_FI_RATE]],CAFB_HungerEstimates!Y:Y,CAFB_HungerEstimates!Y:Y,,0)</f>
        <v>4.5999999999999999E-2</v>
      </c>
      <c r="I804">
        <f>_xlfn.XLOOKUP(Data[[#This Row],[F15_FI_POP]],CAFB_HungerEstimates!Z:Z,CAFB_HungerEstimates!Z:Z,,0)</f>
        <v>232.57599999999999</v>
      </c>
      <c r="J804">
        <f>_xlfn.XLOOKUP(Data[[#This Row],[F15_LB_NEED]],CAFB_HungerEstimates!AA:AA,CAFB_HungerEstimates!AA:AA,,0)</f>
        <v>48840.959999999999</v>
      </c>
      <c r="K804">
        <f>_xlfn.XLOOKUP(Data[[#This Row],[F15_DISTRIB]],CAFB_HungerEstimates!AC:AC,CAFB_HungerEstimates!AC:AC,,0)</f>
        <v>5465.8309419999996</v>
      </c>
      <c r="L804">
        <f>_xlfn.XLOOKUP(Data[[#This Row],[F15_LB_UNME]],CAFB_HungerEstimates!AB:AB,CAFB_HungerEstimates!AB:AB,,0)</f>
        <v>43375.129057999999</v>
      </c>
      <c r="M804" s="6">
        <f t="shared" si="50"/>
        <v>0.11191080072955158</v>
      </c>
      <c r="N804" s="8">
        <f t="shared" si="51"/>
        <v>186.49873184679416</v>
      </c>
      <c r="O804" s="2" t="str">
        <f>IFERROR(_xlfn.XLOOKUP(Data[[#This Row],[STATEFP10]],StateMap[Code],StateMap[State],,0),"UNK")</f>
        <v>VA</v>
      </c>
      <c r="P804" t="str">
        <f>IF(CalcsTable[[#This Row],[State (Label)]]="MD","Maryland",IF(CalcsTable[[#This Row],[State (Label)]]="DC","District of Columbia","Virginia"))</f>
        <v>Virginia</v>
      </c>
    </row>
    <row r="805" spans="1:16" x14ac:dyDescent="0.25">
      <c r="A805">
        <f>_xlfn.XLOOKUP(Data[[#This Row],[GEOID10]],CAFB_HungerEstimates!D:D,CAFB_HungerEstimates!D:D,,0)</f>
        <v>11001010900</v>
      </c>
      <c r="B805">
        <f>_xlfn.XLOOKUP(Data[[#This Row],[STATEFP10]],CAFB_HungerEstimates!A:A,CAFB_HungerEstimates!A:A,,0)</f>
        <v>11</v>
      </c>
      <c r="C805">
        <f>_xlfn.XLOOKUP(Data[[#This Row],[F14_FI_RATE]],CAFB_HungerEstimates!AJ:AJ,CAFB_HungerEstimates!AJ:AJ,,0)</f>
        <v>38.6</v>
      </c>
      <c r="D805">
        <f>_xlfn.XLOOKUP(Data[[#This Row],[F14_DISTRIB]],CAFB_HungerEstimates!AL:AL,CAFB_HungerEstimates!AL:AL,,0)</f>
        <v>93351.18</v>
      </c>
      <c r="E805">
        <f>_xlfn.XLOOKUP(Data[[#This Row],[F14_LB_UNME]],CAFB_HungerEstimates!AK:AK,CAFB_HungerEstimates!AK:AK,,0)</f>
        <v>187927.019688</v>
      </c>
      <c r="F805">
        <f t="shared" si="48"/>
        <v>281278.19968800002</v>
      </c>
      <c r="G805" s="6">
        <f t="shared" si="49"/>
        <v>0.33188203032992669</v>
      </c>
      <c r="H805">
        <f>_xlfn.XLOOKUP(Data[[#This Row],[F15_FI_RATE]],CAFB_HungerEstimates!Y:Y,CAFB_HungerEstimates!Y:Y,,0)</f>
        <v>0.47099999999999997</v>
      </c>
      <c r="I805">
        <f>_xlfn.XLOOKUP(Data[[#This Row],[F15_FI_POP]],CAFB_HungerEstimates!Z:Z,CAFB_HungerEstimates!Z:Z,,0)</f>
        <v>1859.979</v>
      </c>
      <c r="J805">
        <f>_xlfn.XLOOKUP(Data[[#This Row],[F15_LB_NEED]],CAFB_HungerEstimates!AA:AA,CAFB_HungerEstimates!AA:AA,,0)</f>
        <v>390595.59</v>
      </c>
      <c r="K805">
        <f>_xlfn.XLOOKUP(Data[[#This Row],[F15_DISTRIB]],CAFB_HungerEstimates!AC:AC,CAFB_HungerEstimates!AC:AC,,0)</f>
        <v>117932.60054100001</v>
      </c>
      <c r="L805">
        <f>_xlfn.XLOOKUP(Data[[#This Row],[F15_LB_UNME]],CAFB_HungerEstimates!AB:AB,CAFB_HungerEstimates!AB:AB,,0)</f>
        <v>272662.989459</v>
      </c>
      <c r="M805" s="6">
        <f t="shared" si="50"/>
        <v>0.30193018958816203</v>
      </c>
      <c r="N805" s="8">
        <f t="shared" si="51"/>
        <v>146.59466018648598</v>
      </c>
      <c r="O805" s="2" t="str">
        <f>IFERROR(_xlfn.XLOOKUP(Data[[#This Row],[STATEFP10]],StateMap[Code],StateMap[State],,0),"UNK")</f>
        <v>DC</v>
      </c>
      <c r="P805" t="str">
        <f>IF(CalcsTable[[#This Row],[State (Label)]]="MD","Maryland",IF(CalcsTable[[#This Row],[State (Label)]]="DC","District of Columbia","Virginia"))</f>
        <v>District of Columbia</v>
      </c>
    </row>
    <row r="806" spans="1:16" x14ac:dyDescent="0.25">
      <c r="A806">
        <f>_xlfn.XLOOKUP(Data[[#This Row],[GEOID10]],CAFB_HungerEstimates!D:D,CAFB_HungerEstimates!D:D,,0)</f>
        <v>24033801708</v>
      </c>
      <c r="B806">
        <f>_xlfn.XLOOKUP(Data[[#This Row],[STATEFP10]],CAFB_HungerEstimates!A:A,CAFB_HungerEstimates!A:A,,0)</f>
        <v>24</v>
      </c>
      <c r="C806">
        <f>_xlfn.XLOOKUP(Data[[#This Row],[F14_FI_RATE]],CAFB_HungerEstimates!AJ:AJ,CAFB_HungerEstimates!AJ:AJ,,0)</f>
        <v>25.4</v>
      </c>
      <c r="D806">
        <f>_xlfn.XLOOKUP(Data[[#This Row],[F14_DISTRIB]],CAFB_HungerEstimates!AL:AL,CAFB_HungerEstimates!AL:AL,,0)</f>
        <v>92013.15</v>
      </c>
      <c r="E806">
        <f>_xlfn.XLOOKUP(Data[[#This Row],[F14_LB_UNME]],CAFB_HungerEstimates!AK:AK,CAFB_HungerEstimates!AK:AK,,0)</f>
        <v>109558.706259</v>
      </c>
      <c r="F806">
        <f t="shared" si="48"/>
        <v>201571.85625899999</v>
      </c>
      <c r="G806" s="6">
        <f t="shared" si="49"/>
        <v>0.45647815973759825</v>
      </c>
      <c r="H806">
        <f>_xlfn.XLOOKUP(Data[[#This Row],[F15_FI_RATE]],CAFB_HungerEstimates!Y:Y,CAFB_HungerEstimates!Y:Y,,0)</f>
        <v>0.27100000000000002</v>
      </c>
      <c r="I806">
        <f>_xlfn.XLOOKUP(Data[[#This Row],[F15_FI_POP]],CAFB_HungerEstimates!Z:Z,CAFB_HungerEstimates!Z:Z,,0)</f>
        <v>971.80600000000004</v>
      </c>
      <c r="J806">
        <f>_xlfn.XLOOKUP(Data[[#This Row],[F15_LB_NEED]],CAFB_HungerEstimates!AA:AA,CAFB_HungerEstimates!AA:AA,,0)</f>
        <v>204079.26</v>
      </c>
      <c r="K806">
        <f>_xlfn.XLOOKUP(Data[[#This Row],[F15_DISTRIB]],CAFB_HungerEstimates!AC:AC,CAFB_HungerEstimates!AC:AC,,0)</f>
        <v>84532.099361999994</v>
      </c>
      <c r="L806">
        <f>_xlfn.XLOOKUP(Data[[#This Row],[F15_LB_UNME]],CAFB_HungerEstimates!AB:AB,CAFB_HungerEstimates!AB:AB,,0)</f>
        <v>119547.160638</v>
      </c>
      <c r="M806" s="6">
        <f t="shared" si="50"/>
        <v>0.41421210250370366</v>
      </c>
      <c r="N806" s="8">
        <f t="shared" si="51"/>
        <v>123.01545847422221</v>
      </c>
      <c r="O806" s="2" t="str">
        <f>IFERROR(_xlfn.XLOOKUP(Data[[#This Row],[STATEFP10]],StateMap[Code],StateMap[State],,0),"UNK")</f>
        <v>MD</v>
      </c>
      <c r="P806" t="str">
        <f>IF(CalcsTable[[#This Row],[State (Label)]]="MD","Maryland",IF(CalcsTable[[#This Row],[State (Label)]]="DC","District of Columbia","Virginia"))</f>
        <v>Maryland</v>
      </c>
    </row>
    <row r="807" spans="1:16" x14ac:dyDescent="0.25">
      <c r="A807">
        <f>_xlfn.XLOOKUP(Data[[#This Row],[GEOID10]],CAFB_HungerEstimates!D:D,CAFB_HungerEstimates!D:D,,0)</f>
        <v>51059452501</v>
      </c>
      <c r="B807">
        <f>_xlfn.XLOOKUP(Data[[#This Row],[STATEFP10]],CAFB_HungerEstimates!A:A,CAFB_HungerEstimates!A:A,,0)</f>
        <v>51</v>
      </c>
      <c r="C807">
        <f>_xlfn.XLOOKUP(Data[[#This Row],[F14_FI_RATE]],CAFB_HungerEstimates!AJ:AJ,CAFB_HungerEstimates!AJ:AJ,,0)</f>
        <v>5.5</v>
      </c>
      <c r="D807">
        <f>_xlfn.XLOOKUP(Data[[#This Row],[F14_DISTRIB]],CAFB_HungerEstimates!AL:AL,CAFB_HungerEstimates!AL:AL,,0)</f>
        <v>12489.86</v>
      </c>
      <c r="E807">
        <f>_xlfn.XLOOKUP(Data[[#This Row],[F14_LB_UNME]],CAFB_HungerEstimates!AK:AK,CAFB_HungerEstimates!AK:AK,,0)</f>
        <v>30106.543557000001</v>
      </c>
      <c r="F807">
        <f t="shared" si="48"/>
        <v>42596.403556999998</v>
      </c>
      <c r="G807" s="6">
        <f t="shared" si="49"/>
        <v>0.29321395603942962</v>
      </c>
      <c r="H807">
        <f>_xlfn.XLOOKUP(Data[[#This Row],[F15_FI_RATE]],CAFB_HungerEstimates!Y:Y,CAFB_HungerEstimates!Y:Y,,0)</f>
        <v>6.0999999999999999E-2</v>
      </c>
      <c r="I807">
        <f>_xlfn.XLOOKUP(Data[[#This Row],[F15_FI_POP]],CAFB_HungerEstimates!Z:Z,CAFB_HungerEstimates!Z:Z,,0)</f>
        <v>246.56431799999999</v>
      </c>
      <c r="J807">
        <f>_xlfn.XLOOKUP(Data[[#This Row],[F15_LB_NEED]],CAFB_HungerEstimates!AA:AA,CAFB_HungerEstimates!AA:AA,,0)</f>
        <v>51778.506780000003</v>
      </c>
      <c r="K807">
        <f>_xlfn.XLOOKUP(Data[[#This Row],[F15_DISTRIB]],CAFB_HungerEstimates!AC:AC,CAFB_HungerEstimates!AC:AC,,0)</f>
        <v>13135.678264</v>
      </c>
      <c r="L807">
        <f>_xlfn.XLOOKUP(Data[[#This Row],[F15_LB_UNME]],CAFB_HungerEstimates!AB:AB,CAFB_HungerEstimates!AB:AB,,0)</f>
        <v>38642.828516000001</v>
      </c>
      <c r="M807" s="6">
        <f t="shared" si="50"/>
        <v>0.25368978521941066</v>
      </c>
      <c r="N807" s="8">
        <f t="shared" si="51"/>
        <v>156.72514510392378</v>
      </c>
      <c r="O807" s="2" t="str">
        <f>IFERROR(_xlfn.XLOOKUP(Data[[#This Row],[STATEFP10]],StateMap[Code],StateMap[State],,0),"UNK")</f>
        <v>VA</v>
      </c>
      <c r="P807" t="str">
        <f>IF(CalcsTable[[#This Row],[State (Label)]]="MD","Maryland",IF(CalcsTable[[#This Row],[State (Label)]]="DC","District of Columbia","Virginia"))</f>
        <v>Virginia</v>
      </c>
    </row>
    <row r="808" spans="1:16" x14ac:dyDescent="0.25">
      <c r="A808">
        <f>_xlfn.XLOOKUP(Data[[#This Row],[GEOID10]],CAFB_HungerEstimates!D:D,CAFB_HungerEstimates!D:D,,0)</f>
        <v>51059440701</v>
      </c>
      <c r="B808">
        <f>_xlfn.XLOOKUP(Data[[#This Row],[STATEFP10]],CAFB_HungerEstimates!A:A,CAFB_HungerEstimates!A:A,,0)</f>
        <v>51</v>
      </c>
      <c r="C808">
        <f>_xlfn.XLOOKUP(Data[[#This Row],[F14_FI_RATE]],CAFB_HungerEstimates!AJ:AJ,CAFB_HungerEstimates!AJ:AJ,,0)</f>
        <v>0.9</v>
      </c>
      <c r="D808">
        <f>_xlfn.XLOOKUP(Data[[#This Row],[F14_DISTRIB]],CAFB_HungerEstimates!AL:AL,CAFB_HungerEstimates!AL:AL,,0)</f>
        <v>1203.71</v>
      </c>
      <c r="E808">
        <f>_xlfn.XLOOKUP(Data[[#This Row],[F14_LB_UNME]],CAFB_HungerEstimates!AK:AK,CAFB_HungerEstimates!AK:AK,,0)</f>
        <v>4101.5222819999999</v>
      </c>
      <c r="F808">
        <f t="shared" si="48"/>
        <v>5305.2322819999999</v>
      </c>
      <c r="G808" s="6">
        <f t="shared" si="49"/>
        <v>0.22689110222073403</v>
      </c>
      <c r="H808">
        <f>_xlfn.XLOOKUP(Data[[#This Row],[F15_FI_RATE]],CAFB_HungerEstimates!Y:Y,CAFB_HungerEstimates!Y:Y,,0)</f>
        <v>7.0000000000000001E-3</v>
      </c>
      <c r="I808">
        <f>_xlfn.XLOOKUP(Data[[#This Row],[F15_FI_POP]],CAFB_HungerEstimates!Z:Z,CAFB_HungerEstimates!Z:Z,,0)</f>
        <v>21.251726999999999</v>
      </c>
      <c r="J808">
        <f>_xlfn.XLOOKUP(Data[[#This Row],[F15_LB_NEED]],CAFB_HungerEstimates!AA:AA,CAFB_HungerEstimates!AA:AA,,0)</f>
        <v>4462.8626700000004</v>
      </c>
      <c r="K808">
        <f>_xlfn.XLOOKUP(Data[[#This Row],[F15_DISTRIB]],CAFB_HungerEstimates!AC:AC,CAFB_HungerEstimates!AC:AC,,0)</f>
        <v>2175.0002479999998</v>
      </c>
      <c r="L808">
        <f>_xlfn.XLOOKUP(Data[[#This Row],[F15_LB_UNME]],CAFB_HungerEstimates!AB:AB,CAFB_HungerEstimates!AB:AB,,0)</f>
        <v>2287.8624220000002</v>
      </c>
      <c r="M808" s="6">
        <f t="shared" si="50"/>
        <v>0.48735540589690601</v>
      </c>
      <c r="N808" s="8">
        <f t="shared" si="51"/>
        <v>107.65536476164974</v>
      </c>
      <c r="O808" s="2" t="str">
        <f>IFERROR(_xlfn.XLOOKUP(Data[[#This Row],[STATEFP10]],StateMap[Code],StateMap[State],,0),"UNK")</f>
        <v>VA</v>
      </c>
      <c r="P808" t="str">
        <f>IF(CalcsTable[[#This Row],[State (Label)]]="MD","Maryland",IF(CalcsTable[[#This Row],[State (Label)]]="DC","District of Columbia","Virginia"))</f>
        <v>Virginia</v>
      </c>
    </row>
    <row r="809" spans="1:16" x14ac:dyDescent="0.25">
      <c r="A809">
        <f>_xlfn.XLOOKUP(Data[[#This Row],[GEOID10]],CAFB_HungerEstimates!D:D,CAFB_HungerEstimates!D:D,,0)</f>
        <v>51510200500</v>
      </c>
      <c r="B809">
        <f>_xlfn.XLOOKUP(Data[[#This Row],[STATEFP10]],CAFB_HungerEstimates!A:A,CAFB_HungerEstimates!A:A,,0)</f>
        <v>51</v>
      </c>
      <c r="C809">
        <f>_xlfn.XLOOKUP(Data[[#This Row],[F14_FI_RATE]],CAFB_HungerEstimates!AJ:AJ,CAFB_HungerEstimates!AJ:AJ,,0)</f>
        <v>17.7</v>
      </c>
      <c r="D809">
        <f>_xlfn.XLOOKUP(Data[[#This Row],[F14_DISTRIB]],CAFB_HungerEstimates!AL:AL,CAFB_HungerEstimates!AL:AL,,0)</f>
        <v>50604.58</v>
      </c>
      <c r="E809">
        <f>_xlfn.XLOOKUP(Data[[#This Row],[F14_LB_UNME]],CAFB_HungerEstimates!AK:AK,CAFB_HungerEstimates!AK:AK,,0)</f>
        <v>108557.362423</v>
      </c>
      <c r="F809">
        <f t="shared" si="48"/>
        <v>159161.942423</v>
      </c>
      <c r="G809" s="6">
        <f t="shared" si="49"/>
        <v>0.3179439709620388</v>
      </c>
      <c r="H809">
        <f>_xlfn.XLOOKUP(Data[[#This Row],[F15_FI_RATE]],CAFB_HungerEstimates!Y:Y,CAFB_HungerEstimates!Y:Y,,0)</f>
        <v>0.153</v>
      </c>
      <c r="I809">
        <f>_xlfn.XLOOKUP(Data[[#This Row],[F15_FI_POP]],CAFB_HungerEstimates!Z:Z,CAFB_HungerEstimates!Z:Z,,0)</f>
        <v>633.90026699999999</v>
      </c>
      <c r="J809">
        <f>_xlfn.XLOOKUP(Data[[#This Row],[F15_LB_NEED]],CAFB_HungerEstimates!AA:AA,CAFB_HungerEstimates!AA:AA,,0)</f>
        <v>133119.05606999999</v>
      </c>
      <c r="K809">
        <f>_xlfn.XLOOKUP(Data[[#This Row],[F15_DISTRIB]],CAFB_HungerEstimates!AC:AC,CAFB_HungerEstimates!AC:AC,,0)</f>
        <v>42666.274205000002</v>
      </c>
      <c r="L809">
        <f>_xlfn.XLOOKUP(Data[[#This Row],[F15_LB_UNME]],CAFB_HungerEstimates!AB:AB,CAFB_HungerEstimates!AB:AB,,0)</f>
        <v>90452.781864999997</v>
      </c>
      <c r="M809" s="6">
        <f t="shared" si="50"/>
        <v>0.32051214502726155</v>
      </c>
      <c r="N809" s="8">
        <f t="shared" si="51"/>
        <v>142.69244954427506</v>
      </c>
      <c r="O809" s="2" t="str">
        <f>IFERROR(_xlfn.XLOOKUP(Data[[#This Row],[STATEFP10]],StateMap[Code],StateMap[State],,0),"UNK")</f>
        <v>VA</v>
      </c>
      <c r="P809" t="str">
        <f>IF(CalcsTable[[#This Row],[State (Label)]]="MD","Maryland",IF(CalcsTable[[#This Row],[State (Label)]]="DC","District of Columbia","Virginia"))</f>
        <v>Virginia</v>
      </c>
    </row>
    <row r="810" spans="1:16" x14ac:dyDescent="0.25">
      <c r="A810">
        <f>_xlfn.XLOOKUP(Data[[#This Row],[GEOID10]],CAFB_HungerEstimates!D:D,CAFB_HungerEstimates!D:D,,0)</f>
        <v>51059491404</v>
      </c>
      <c r="B810">
        <f>_xlfn.XLOOKUP(Data[[#This Row],[STATEFP10]],CAFB_HungerEstimates!A:A,CAFB_HungerEstimates!A:A,,0)</f>
        <v>51</v>
      </c>
      <c r="C810">
        <f>_xlfn.XLOOKUP(Data[[#This Row],[F14_FI_RATE]],CAFB_HungerEstimates!AJ:AJ,CAFB_HungerEstimates!AJ:AJ,,0)</f>
        <v>0</v>
      </c>
      <c r="D810">
        <f>_xlfn.XLOOKUP(Data[[#This Row],[F14_DISTRIB]],CAFB_HungerEstimates!AL:AL,CAFB_HungerEstimates!AL:AL,,0)</f>
        <v>0</v>
      </c>
      <c r="E810">
        <f>_xlfn.XLOOKUP(Data[[#This Row],[F14_LB_UNME]],CAFB_HungerEstimates!AK:AK,CAFB_HungerEstimates!AK:AK,,0)</f>
        <v>0</v>
      </c>
      <c r="F810">
        <f t="shared" si="48"/>
        <v>0</v>
      </c>
      <c r="G810" s="6">
        <f t="shared" si="49"/>
        <v>0</v>
      </c>
      <c r="H810">
        <f>_xlfn.XLOOKUP(Data[[#This Row],[F15_FI_RATE]],CAFB_HungerEstimates!Y:Y,CAFB_HungerEstimates!Y:Y,,0)</f>
        <v>3.3000000000000002E-2</v>
      </c>
      <c r="I810">
        <f>_xlfn.XLOOKUP(Data[[#This Row],[F15_FI_POP]],CAFB_HungerEstimates!Z:Z,CAFB_HungerEstimates!Z:Z,,0)</f>
        <v>122.133</v>
      </c>
      <c r="J810">
        <f>_xlfn.XLOOKUP(Data[[#This Row],[F15_LB_NEED]],CAFB_HungerEstimates!AA:AA,CAFB_HungerEstimates!AA:AA,,0)</f>
        <v>25647.93</v>
      </c>
      <c r="K810">
        <f>_xlfn.XLOOKUP(Data[[#This Row],[F15_DISTRIB]],CAFB_HungerEstimates!AC:AC,CAFB_HungerEstimates!AC:AC,,0)</f>
        <v>10032.31638</v>
      </c>
      <c r="L810">
        <f>_xlfn.XLOOKUP(Data[[#This Row],[F15_LB_UNME]],CAFB_HungerEstimates!AB:AB,CAFB_HungerEstimates!AB:AB,,0)</f>
        <v>15615.61362</v>
      </c>
      <c r="M810" s="6">
        <f t="shared" si="50"/>
        <v>0.39115501250978152</v>
      </c>
      <c r="N810" s="8">
        <f t="shared" si="51"/>
        <v>127.8574473729459</v>
      </c>
      <c r="O810" s="2" t="str">
        <f>IFERROR(_xlfn.XLOOKUP(Data[[#This Row],[STATEFP10]],StateMap[Code],StateMap[State],,0),"UNK")</f>
        <v>VA</v>
      </c>
      <c r="P810" t="str">
        <f>IF(CalcsTable[[#This Row],[State (Label)]]="MD","Maryland",IF(CalcsTable[[#This Row],[State (Label)]]="DC","District of Columbia","Virginia"))</f>
        <v>Virginia</v>
      </c>
    </row>
    <row r="811" spans="1:16" x14ac:dyDescent="0.25">
      <c r="A811">
        <f>_xlfn.XLOOKUP(Data[[#This Row],[GEOID10]],CAFB_HungerEstimates!D:D,CAFB_HungerEstimates!D:D,,0)</f>
        <v>24033801500</v>
      </c>
      <c r="B811">
        <f>_xlfn.XLOOKUP(Data[[#This Row],[STATEFP10]],CAFB_HungerEstimates!A:A,CAFB_HungerEstimates!A:A,,0)</f>
        <v>24</v>
      </c>
      <c r="C811">
        <f>_xlfn.XLOOKUP(Data[[#This Row],[F14_FI_RATE]],CAFB_HungerEstimates!AJ:AJ,CAFB_HungerEstimates!AJ:AJ,,0)</f>
        <v>15.5</v>
      </c>
      <c r="D811">
        <f>_xlfn.XLOOKUP(Data[[#This Row],[F14_DISTRIB]],CAFB_HungerEstimates!AL:AL,CAFB_HungerEstimates!AL:AL,,0)</f>
        <v>26184.45</v>
      </c>
      <c r="E811">
        <f>_xlfn.XLOOKUP(Data[[#This Row],[F14_LB_UNME]],CAFB_HungerEstimates!AK:AK,CAFB_HungerEstimates!AK:AK,,0)</f>
        <v>43765.501785</v>
      </c>
      <c r="F811">
        <f t="shared" si="48"/>
        <v>69949.951784999997</v>
      </c>
      <c r="G811" s="6">
        <f t="shared" si="49"/>
        <v>0.37433120869734421</v>
      </c>
      <c r="H811">
        <f>_xlfn.XLOOKUP(Data[[#This Row],[F15_FI_RATE]],CAFB_HungerEstimates!Y:Y,CAFB_HungerEstimates!Y:Y,,0)</f>
        <v>0.19</v>
      </c>
      <c r="I811">
        <f>_xlfn.XLOOKUP(Data[[#This Row],[F15_FI_POP]],CAFB_HungerEstimates!Z:Z,CAFB_HungerEstimates!Z:Z,,0)</f>
        <v>494.95</v>
      </c>
      <c r="J811">
        <f>_xlfn.XLOOKUP(Data[[#This Row],[F15_LB_NEED]],CAFB_HungerEstimates!AA:AA,CAFB_HungerEstimates!AA:AA,,0)</f>
        <v>103939.5</v>
      </c>
      <c r="K811">
        <f>_xlfn.XLOOKUP(Data[[#This Row],[F15_DISTRIB]],CAFB_HungerEstimates!AC:AC,CAFB_HungerEstimates!AC:AC,,0)</f>
        <v>35786.240078000003</v>
      </c>
      <c r="L811">
        <f>_xlfn.XLOOKUP(Data[[#This Row],[F15_LB_UNME]],CAFB_HungerEstimates!AB:AB,CAFB_HungerEstimates!AB:AB,,0)</f>
        <v>68153.259921999997</v>
      </c>
      <c r="M811" s="6">
        <f t="shared" si="50"/>
        <v>0.34429875146599709</v>
      </c>
      <c r="N811" s="8">
        <f t="shared" si="51"/>
        <v>137.69726219214061</v>
      </c>
      <c r="O811" s="2" t="str">
        <f>IFERROR(_xlfn.XLOOKUP(Data[[#This Row],[STATEFP10]],StateMap[Code],StateMap[State],,0),"UNK")</f>
        <v>MD</v>
      </c>
      <c r="P811" t="str">
        <f>IF(CalcsTable[[#This Row],[State (Label)]]="MD","Maryland",IF(CalcsTable[[#This Row],[State (Label)]]="DC","District of Columbia","Virginia"))</f>
        <v>Maryland</v>
      </c>
    </row>
    <row r="812" spans="1:16" x14ac:dyDescent="0.25">
      <c r="A812">
        <f>_xlfn.XLOOKUP(Data[[#This Row],[GEOID10]],CAFB_HungerEstimates!D:D,CAFB_HungerEstimates!D:D,,0)</f>
        <v>51510200303</v>
      </c>
      <c r="B812">
        <f>_xlfn.XLOOKUP(Data[[#This Row],[STATEFP10]],CAFB_HungerEstimates!A:A,CAFB_HungerEstimates!A:A,,0)</f>
        <v>51</v>
      </c>
      <c r="C812">
        <f>_xlfn.XLOOKUP(Data[[#This Row],[F14_FI_RATE]],CAFB_HungerEstimates!AJ:AJ,CAFB_HungerEstimates!AJ:AJ,,0)</f>
        <v>14.7</v>
      </c>
      <c r="D812">
        <f>_xlfn.XLOOKUP(Data[[#This Row],[F14_DISTRIB]],CAFB_HungerEstimates!AL:AL,CAFB_HungerEstimates!AL:AL,,0)</f>
        <v>41390.68</v>
      </c>
      <c r="E812">
        <f>_xlfn.XLOOKUP(Data[[#This Row],[F14_LB_UNME]],CAFB_HungerEstimates!AK:AK,CAFB_HungerEstimates!AK:AK,,0)</f>
        <v>110921.90409500001</v>
      </c>
      <c r="F812">
        <f t="shared" si="48"/>
        <v>152312.584095</v>
      </c>
      <c r="G812" s="6">
        <f t="shared" si="49"/>
        <v>0.27174826194389767</v>
      </c>
      <c r="H812">
        <f>_xlfn.XLOOKUP(Data[[#This Row],[F15_FI_RATE]],CAFB_HungerEstimates!Y:Y,CAFB_HungerEstimates!Y:Y,,0)</f>
        <v>0.155</v>
      </c>
      <c r="I812">
        <f>_xlfn.XLOOKUP(Data[[#This Row],[F15_FI_POP]],CAFB_HungerEstimates!Z:Z,CAFB_HungerEstimates!Z:Z,,0)</f>
        <v>748.96</v>
      </c>
      <c r="J812">
        <f>_xlfn.XLOOKUP(Data[[#This Row],[F15_LB_NEED]],CAFB_HungerEstimates!AA:AA,CAFB_HungerEstimates!AA:AA,,0)</f>
        <v>157281.60000000001</v>
      </c>
      <c r="K812">
        <f>_xlfn.XLOOKUP(Data[[#This Row],[F15_DISTRIB]],CAFB_HungerEstimates!AC:AC,CAFB_HungerEstimates!AC:AC,,0)</f>
        <v>57278.637177999997</v>
      </c>
      <c r="L812">
        <f>_xlfn.XLOOKUP(Data[[#This Row],[F15_LB_UNME]],CAFB_HungerEstimates!AB:AB,CAFB_HungerEstimates!AB:AB,,0)</f>
        <v>100002.962822</v>
      </c>
      <c r="M812" s="6">
        <f t="shared" si="50"/>
        <v>0.36417888156020789</v>
      </c>
      <c r="N812" s="8">
        <f t="shared" si="51"/>
        <v>133.52243487235634</v>
      </c>
      <c r="O812" s="2" t="str">
        <f>IFERROR(_xlfn.XLOOKUP(Data[[#This Row],[STATEFP10]],StateMap[Code],StateMap[State],,0),"UNK")</f>
        <v>VA</v>
      </c>
      <c r="P812" t="str">
        <f>IF(CalcsTable[[#This Row],[State (Label)]]="MD","Maryland",IF(CalcsTable[[#This Row],[State (Label)]]="DC","District of Columbia","Virginia"))</f>
        <v>Virginia</v>
      </c>
    </row>
    <row r="813" spans="1:16" x14ac:dyDescent="0.25">
      <c r="A813">
        <f>_xlfn.XLOOKUP(Data[[#This Row],[GEOID10]],CAFB_HungerEstimates!D:D,CAFB_HungerEstimates!D:D,,0)</f>
        <v>51059452502</v>
      </c>
      <c r="B813">
        <f>_xlfn.XLOOKUP(Data[[#This Row],[STATEFP10]],CAFB_HungerEstimates!A:A,CAFB_HungerEstimates!A:A,,0)</f>
        <v>51</v>
      </c>
      <c r="C813">
        <f>_xlfn.XLOOKUP(Data[[#This Row],[F14_FI_RATE]],CAFB_HungerEstimates!AJ:AJ,CAFB_HungerEstimates!AJ:AJ,,0)</f>
        <v>21.1</v>
      </c>
      <c r="D813">
        <f>_xlfn.XLOOKUP(Data[[#This Row],[F14_DISTRIB]],CAFB_HungerEstimates!AL:AL,CAFB_HungerEstimates!AL:AL,,0)</f>
        <v>77451.899999999994</v>
      </c>
      <c r="E813">
        <f>_xlfn.XLOOKUP(Data[[#This Row],[F14_LB_UNME]],CAFB_HungerEstimates!AK:AK,CAFB_HungerEstimates!AK:AK,,0)</f>
        <v>141040.70579599999</v>
      </c>
      <c r="F813">
        <f t="shared" si="48"/>
        <v>218492.60579599999</v>
      </c>
      <c r="G813" s="6">
        <f t="shared" si="49"/>
        <v>0.35448293418366073</v>
      </c>
      <c r="H813">
        <f>_xlfn.XLOOKUP(Data[[#This Row],[F15_FI_RATE]],CAFB_HungerEstimates!Y:Y,CAFB_HungerEstimates!Y:Y,,0)</f>
        <v>0.184</v>
      </c>
      <c r="I813">
        <f>_xlfn.XLOOKUP(Data[[#This Row],[F15_FI_POP]],CAFB_HungerEstimates!Z:Z,CAFB_HungerEstimates!Z:Z,,0)</f>
        <v>922.57600000000002</v>
      </c>
      <c r="J813">
        <f>_xlfn.XLOOKUP(Data[[#This Row],[F15_LB_NEED]],CAFB_HungerEstimates!AA:AA,CAFB_HungerEstimates!AA:AA,,0)</f>
        <v>193740.96</v>
      </c>
      <c r="K813">
        <f>_xlfn.XLOOKUP(Data[[#This Row],[F15_DISTRIB]],CAFB_HungerEstimates!AC:AC,CAFB_HungerEstimates!AC:AC,,0)</f>
        <v>53544.835154</v>
      </c>
      <c r="L813">
        <f>_xlfn.XLOOKUP(Data[[#This Row],[F15_LB_UNME]],CAFB_HungerEstimates!AB:AB,CAFB_HungerEstimates!AB:AB,,0)</f>
        <v>140196.12484599999</v>
      </c>
      <c r="M813" s="6">
        <f t="shared" si="50"/>
        <v>0.27637333454939006</v>
      </c>
      <c r="N813" s="8">
        <f t="shared" si="51"/>
        <v>151.96159974462807</v>
      </c>
      <c r="O813" s="2" t="str">
        <f>IFERROR(_xlfn.XLOOKUP(Data[[#This Row],[STATEFP10]],StateMap[Code],StateMap[State],,0),"UNK")</f>
        <v>VA</v>
      </c>
      <c r="P813" t="str">
        <f>IF(CalcsTable[[#This Row],[State (Label)]]="MD","Maryland",IF(CalcsTable[[#This Row],[State (Label)]]="DC","District of Columbia","Virginia"))</f>
        <v>Virginia</v>
      </c>
    </row>
    <row r="814" spans="1:16" x14ac:dyDescent="0.25">
      <c r="A814">
        <f>_xlfn.XLOOKUP(Data[[#This Row],[GEOID10]],CAFB_HungerEstimates!D:D,CAFB_HungerEstimates!D:D,,0)</f>
        <v>24033800707</v>
      </c>
      <c r="B814">
        <f>_xlfn.XLOOKUP(Data[[#This Row],[STATEFP10]],CAFB_HungerEstimates!A:A,CAFB_HungerEstimates!A:A,,0)</f>
        <v>24</v>
      </c>
      <c r="C814">
        <f>_xlfn.XLOOKUP(Data[[#This Row],[F14_FI_RATE]],CAFB_HungerEstimates!AJ:AJ,CAFB_HungerEstimates!AJ:AJ,,0)</f>
        <v>15.7</v>
      </c>
      <c r="D814">
        <f>_xlfn.XLOOKUP(Data[[#This Row],[F14_DISTRIB]],CAFB_HungerEstimates!AL:AL,CAFB_HungerEstimates!AL:AL,,0)</f>
        <v>4300.62</v>
      </c>
      <c r="E814">
        <f>_xlfn.XLOOKUP(Data[[#This Row],[F14_LB_UNME]],CAFB_HungerEstimates!AK:AK,CAFB_HungerEstimates!AK:AK,,0)</f>
        <v>81454.345849000005</v>
      </c>
      <c r="F814">
        <f t="shared" si="48"/>
        <v>85754.965849</v>
      </c>
      <c r="G814" s="6">
        <f t="shared" si="49"/>
        <v>5.0150098684345168E-2</v>
      </c>
      <c r="H814">
        <f>_xlfn.XLOOKUP(Data[[#This Row],[F15_FI_RATE]],CAFB_HungerEstimates!Y:Y,CAFB_HungerEstimates!Y:Y,,0)</f>
        <v>0.17499999999999999</v>
      </c>
      <c r="I814">
        <f>_xlfn.XLOOKUP(Data[[#This Row],[F15_FI_POP]],CAFB_HungerEstimates!Z:Z,CAFB_HungerEstimates!Z:Z,,0)</f>
        <v>474.25</v>
      </c>
      <c r="J814">
        <f>_xlfn.XLOOKUP(Data[[#This Row],[F15_LB_NEED]],CAFB_HungerEstimates!AA:AA,CAFB_HungerEstimates!AA:AA,,0)</f>
        <v>99592.5</v>
      </c>
      <c r="K814">
        <f>_xlfn.XLOOKUP(Data[[#This Row],[F15_DISTRIB]],CAFB_HungerEstimates!AC:AC,CAFB_HungerEstimates!AC:AC,,0)</f>
        <v>2890.5436009999999</v>
      </c>
      <c r="L814">
        <f>_xlfn.XLOOKUP(Data[[#This Row],[F15_LB_UNME]],CAFB_HungerEstimates!AB:AB,CAFB_HungerEstimates!AB:AB,,0)</f>
        <v>96701.956399000002</v>
      </c>
      <c r="M814" s="6">
        <f t="shared" si="50"/>
        <v>2.9023707618545572E-2</v>
      </c>
      <c r="N814" s="8">
        <f t="shared" si="51"/>
        <v>203.90502140010543</v>
      </c>
      <c r="O814" s="2" t="str">
        <f>IFERROR(_xlfn.XLOOKUP(Data[[#This Row],[STATEFP10]],StateMap[Code],StateMap[State],,0),"UNK")</f>
        <v>MD</v>
      </c>
      <c r="P814" t="str">
        <f>IF(CalcsTable[[#This Row],[State (Label)]]="MD","Maryland",IF(CalcsTable[[#This Row],[State (Label)]]="DC","District of Columbia","Virginia"))</f>
        <v>Maryland</v>
      </c>
    </row>
    <row r="815" spans="1:16" x14ac:dyDescent="0.25">
      <c r="A815">
        <f>_xlfn.XLOOKUP(Data[[#This Row],[GEOID10]],CAFB_HungerEstimates!D:D,CAFB_HungerEstimates!D:D,,0)</f>
        <v>51510201500</v>
      </c>
      <c r="B815">
        <f>_xlfn.XLOOKUP(Data[[#This Row],[STATEFP10]],CAFB_HungerEstimates!A:A,CAFB_HungerEstimates!A:A,,0)</f>
        <v>51</v>
      </c>
      <c r="C815">
        <f>_xlfn.XLOOKUP(Data[[#This Row],[F14_FI_RATE]],CAFB_HungerEstimates!AJ:AJ,CAFB_HungerEstimates!AJ:AJ,,0)</f>
        <v>3.7</v>
      </c>
      <c r="D815">
        <f>_xlfn.XLOOKUP(Data[[#This Row],[F14_DISTRIB]],CAFB_HungerEstimates!AL:AL,CAFB_HungerEstimates!AL:AL,,0)</f>
        <v>12642.36</v>
      </c>
      <c r="E815">
        <f>_xlfn.XLOOKUP(Data[[#This Row],[F14_LB_UNME]],CAFB_HungerEstimates!AK:AK,CAFB_HungerEstimates!AK:AK,,0)</f>
        <v>15756.992528999999</v>
      </c>
      <c r="F815">
        <f t="shared" si="48"/>
        <v>28399.352529</v>
      </c>
      <c r="G815" s="6">
        <f t="shared" si="49"/>
        <v>0.44516367009037455</v>
      </c>
      <c r="H815">
        <f>_xlfn.XLOOKUP(Data[[#This Row],[F15_FI_RATE]],CAFB_HungerEstimates!Y:Y,CAFB_HungerEstimates!Y:Y,,0)</f>
        <v>2.4E-2</v>
      </c>
      <c r="I815">
        <f>_xlfn.XLOOKUP(Data[[#This Row],[F15_FI_POP]],CAFB_HungerEstimates!Z:Z,CAFB_HungerEstimates!Z:Z,,0)</f>
        <v>89.855999999999995</v>
      </c>
      <c r="J815">
        <f>_xlfn.XLOOKUP(Data[[#This Row],[F15_LB_NEED]],CAFB_HungerEstimates!AA:AA,CAFB_HungerEstimates!AA:AA,,0)</f>
        <v>18869.759999999998</v>
      </c>
      <c r="K815">
        <f>_xlfn.XLOOKUP(Data[[#This Row],[F15_DISTRIB]],CAFB_HungerEstimates!AC:AC,CAFB_HungerEstimates!AC:AC,,0)</f>
        <v>6627.4858679999998</v>
      </c>
      <c r="L815">
        <f>_xlfn.XLOOKUP(Data[[#This Row],[F15_LB_UNME]],CAFB_HungerEstimates!AB:AB,CAFB_HungerEstimates!AB:AB,,0)</f>
        <v>12242.274132</v>
      </c>
      <c r="M815" s="6">
        <f t="shared" si="50"/>
        <v>0.35122258407102158</v>
      </c>
      <c r="N815" s="8">
        <f t="shared" si="51"/>
        <v>136.24325734508548</v>
      </c>
      <c r="O815" s="2" t="str">
        <f>IFERROR(_xlfn.XLOOKUP(Data[[#This Row],[STATEFP10]],StateMap[Code],StateMap[State],,0),"UNK")</f>
        <v>VA</v>
      </c>
      <c r="P815" t="str">
        <f>IF(CalcsTable[[#This Row],[State (Label)]]="MD","Maryland",IF(CalcsTable[[#This Row],[State (Label)]]="DC","District of Columbia","Virginia"))</f>
        <v>Virginia</v>
      </c>
    </row>
    <row r="816" spans="1:16" x14ac:dyDescent="0.25">
      <c r="A816">
        <f>_xlfn.XLOOKUP(Data[[#This Row],[GEOID10]],CAFB_HungerEstimates!D:D,CAFB_HungerEstimates!D:D,,0)</f>
        <v>51510201600</v>
      </c>
      <c r="B816">
        <f>_xlfn.XLOOKUP(Data[[#This Row],[STATEFP10]],CAFB_HungerEstimates!A:A,CAFB_HungerEstimates!A:A,,0)</f>
        <v>51</v>
      </c>
      <c r="C816">
        <f>_xlfn.XLOOKUP(Data[[#This Row],[F14_FI_RATE]],CAFB_HungerEstimates!AJ:AJ,CAFB_HungerEstimates!AJ:AJ,,0)</f>
        <v>15.4</v>
      </c>
      <c r="D816">
        <f>_xlfn.XLOOKUP(Data[[#This Row],[F14_DISTRIB]],CAFB_HungerEstimates!AL:AL,CAFB_HungerEstimates!AL:AL,,0)</f>
        <v>74219.16</v>
      </c>
      <c r="E816">
        <f>_xlfn.XLOOKUP(Data[[#This Row],[F14_LB_UNME]],CAFB_HungerEstimates!AK:AK,CAFB_HungerEstimates!AK:AK,,0)</f>
        <v>80204.340972999998</v>
      </c>
      <c r="F816">
        <f t="shared" si="48"/>
        <v>154423.50097300002</v>
      </c>
      <c r="G816" s="6">
        <f t="shared" si="49"/>
        <v>0.48062088692689825</v>
      </c>
      <c r="H816">
        <f>_xlfn.XLOOKUP(Data[[#This Row],[F15_FI_RATE]],CAFB_HungerEstimates!Y:Y,CAFB_HungerEstimates!Y:Y,,0)</f>
        <v>0.16600000000000001</v>
      </c>
      <c r="I816">
        <f>_xlfn.XLOOKUP(Data[[#This Row],[F15_FI_POP]],CAFB_HungerEstimates!Z:Z,CAFB_HungerEstimates!Z:Z,,0)</f>
        <v>792.48400000000004</v>
      </c>
      <c r="J816">
        <f>_xlfn.XLOOKUP(Data[[#This Row],[F15_LB_NEED]],CAFB_HungerEstimates!AA:AA,CAFB_HungerEstimates!AA:AA,,0)</f>
        <v>166421.64000000001</v>
      </c>
      <c r="K816">
        <f>_xlfn.XLOOKUP(Data[[#This Row],[F15_DISTRIB]],CAFB_HungerEstimates!AC:AC,CAFB_HungerEstimates!AC:AC,,0)</f>
        <v>39074.257550000002</v>
      </c>
      <c r="L816">
        <f>_xlfn.XLOOKUP(Data[[#This Row],[F15_LB_UNME]],CAFB_HungerEstimates!AB:AB,CAFB_HungerEstimates!AB:AB,,0)</f>
        <v>127347.38245</v>
      </c>
      <c r="M816" s="6">
        <f t="shared" si="50"/>
        <v>0.23479072523260797</v>
      </c>
      <c r="N816" s="8">
        <f t="shared" si="51"/>
        <v>160.69394770115233</v>
      </c>
      <c r="O816" s="2" t="str">
        <f>IFERROR(_xlfn.XLOOKUP(Data[[#This Row],[STATEFP10]],StateMap[Code],StateMap[State],,0),"UNK")</f>
        <v>VA</v>
      </c>
      <c r="P816" t="str">
        <f>IF(CalcsTable[[#This Row],[State (Label)]]="MD","Maryland",IF(CalcsTable[[#This Row],[State (Label)]]="DC","District of Columbia","Virginia"))</f>
        <v>Virginia</v>
      </c>
    </row>
    <row r="817" spans="1:16" x14ac:dyDescent="0.25">
      <c r="A817">
        <f>_xlfn.XLOOKUP(Data[[#This Row],[GEOID10]],CAFB_HungerEstimates!D:D,CAFB_HungerEstimates!D:D,,0)</f>
        <v>24033801901</v>
      </c>
      <c r="B817">
        <f>_xlfn.XLOOKUP(Data[[#This Row],[STATEFP10]],CAFB_HungerEstimates!A:A,CAFB_HungerEstimates!A:A,,0)</f>
        <v>24</v>
      </c>
      <c r="C817">
        <f>_xlfn.XLOOKUP(Data[[#This Row],[F14_FI_RATE]],CAFB_HungerEstimates!AJ:AJ,CAFB_HungerEstimates!AJ:AJ,,0)</f>
        <v>13.3</v>
      </c>
      <c r="D817">
        <f>_xlfn.XLOOKUP(Data[[#This Row],[F14_DISTRIB]],CAFB_HungerEstimates!AL:AL,CAFB_HungerEstimates!AL:AL,,0)</f>
        <v>39706.620000000003</v>
      </c>
      <c r="E817">
        <f>_xlfn.XLOOKUP(Data[[#This Row],[F14_LB_UNME]],CAFB_HungerEstimates!AK:AK,CAFB_HungerEstimates!AK:AK,,0)</f>
        <v>97597.261719000002</v>
      </c>
      <c r="F817">
        <f t="shared" si="48"/>
        <v>137303.881719</v>
      </c>
      <c r="G817" s="6">
        <f t="shared" si="49"/>
        <v>0.28918789114252286</v>
      </c>
      <c r="H817">
        <f>_xlfn.XLOOKUP(Data[[#This Row],[F15_FI_RATE]],CAFB_HungerEstimates!Y:Y,CAFB_HungerEstimates!Y:Y,,0)</f>
        <v>0.158</v>
      </c>
      <c r="I817">
        <f>_xlfn.XLOOKUP(Data[[#This Row],[F15_FI_POP]],CAFB_HungerEstimates!Z:Z,CAFB_HungerEstimates!Z:Z,,0)</f>
        <v>761.71799999999996</v>
      </c>
      <c r="J817">
        <f>_xlfn.XLOOKUP(Data[[#This Row],[F15_LB_NEED]],CAFB_HungerEstimates!AA:AA,CAFB_HungerEstimates!AA:AA,,0)</f>
        <v>159960.78</v>
      </c>
      <c r="K817">
        <f>_xlfn.XLOOKUP(Data[[#This Row],[F15_DISTRIB]],CAFB_HungerEstimates!AC:AC,CAFB_HungerEstimates!AC:AC,,0)</f>
        <v>57868.491557000001</v>
      </c>
      <c r="L817">
        <f>_xlfn.XLOOKUP(Data[[#This Row],[F15_LB_UNME]],CAFB_HungerEstimates!AB:AB,CAFB_HungerEstimates!AB:AB,,0)</f>
        <v>102092.288443</v>
      </c>
      <c r="M817" s="6">
        <f t="shared" si="50"/>
        <v>0.36176675030591876</v>
      </c>
      <c r="N817" s="8">
        <f t="shared" si="51"/>
        <v>134.02898243575706</v>
      </c>
      <c r="O817" s="2" t="str">
        <f>IFERROR(_xlfn.XLOOKUP(Data[[#This Row],[STATEFP10]],StateMap[Code],StateMap[State],,0),"UNK")</f>
        <v>MD</v>
      </c>
      <c r="P817" t="str">
        <f>IF(CalcsTable[[#This Row],[State (Label)]]="MD","Maryland",IF(CalcsTable[[#This Row],[State (Label)]]="DC","District of Columbia","Virginia"))</f>
        <v>Maryland</v>
      </c>
    </row>
    <row r="818" spans="1:16" x14ac:dyDescent="0.25">
      <c r="A818">
        <f>_xlfn.XLOOKUP(Data[[#This Row],[GEOID10]],CAFB_HungerEstimates!D:D,CAFB_HungerEstimates!D:D,,0)</f>
        <v>51153901507</v>
      </c>
      <c r="B818">
        <f>_xlfn.XLOOKUP(Data[[#This Row],[STATEFP10]],CAFB_HungerEstimates!A:A,CAFB_HungerEstimates!A:A,,0)</f>
        <v>51</v>
      </c>
      <c r="C818">
        <f>_xlfn.XLOOKUP(Data[[#This Row],[F14_FI_RATE]],CAFB_HungerEstimates!AJ:AJ,CAFB_HungerEstimates!AJ:AJ,,0)</f>
        <v>5.8</v>
      </c>
      <c r="D818">
        <f>_xlfn.XLOOKUP(Data[[#This Row],[F14_DISTRIB]],CAFB_HungerEstimates!AL:AL,CAFB_HungerEstimates!AL:AL,,0)</f>
        <v>1449.57</v>
      </c>
      <c r="E818">
        <f>_xlfn.XLOOKUP(Data[[#This Row],[F14_LB_UNME]],CAFB_HungerEstimates!AK:AK,CAFB_HungerEstimates!AK:AK,,0)</f>
        <v>26588.787351999999</v>
      </c>
      <c r="F818">
        <f t="shared" si="48"/>
        <v>28038.357351999999</v>
      </c>
      <c r="G818" s="6">
        <f t="shared" si="49"/>
        <v>5.1699533671026594E-2</v>
      </c>
      <c r="H818">
        <f>_xlfn.XLOOKUP(Data[[#This Row],[F15_FI_RATE]],CAFB_HungerEstimates!Y:Y,CAFB_HungerEstimates!Y:Y,,0)</f>
        <v>7.0999999999999994E-2</v>
      </c>
      <c r="I818">
        <f>_xlfn.XLOOKUP(Data[[#This Row],[F15_FI_POP]],CAFB_HungerEstimates!Z:Z,CAFB_HungerEstimates!Z:Z,,0)</f>
        <v>162.85298399999999</v>
      </c>
      <c r="J818">
        <f>_xlfn.XLOOKUP(Data[[#This Row],[F15_LB_NEED]],CAFB_HungerEstimates!AA:AA,CAFB_HungerEstimates!AA:AA,,0)</f>
        <v>34199.126640000002</v>
      </c>
      <c r="K818">
        <f>_xlfn.XLOOKUP(Data[[#This Row],[F15_DISTRIB]],CAFB_HungerEstimates!AC:AC,CAFB_HungerEstimates!AC:AC,,0)</f>
        <v>3826.8025299999999</v>
      </c>
      <c r="L818">
        <f>_xlfn.XLOOKUP(Data[[#This Row],[F15_LB_UNME]],CAFB_HungerEstimates!AB:AB,CAFB_HungerEstimates!AB:AB,,0)</f>
        <v>30372.324110000001</v>
      </c>
      <c r="M818" s="6">
        <f t="shared" si="50"/>
        <v>0.11189766833180158</v>
      </c>
      <c r="N818" s="8">
        <f t="shared" si="51"/>
        <v>186.50148965032167</v>
      </c>
      <c r="O818" s="2" t="str">
        <f>IFERROR(_xlfn.XLOOKUP(Data[[#This Row],[STATEFP10]],StateMap[Code],StateMap[State],,0),"UNK")</f>
        <v>VA</v>
      </c>
      <c r="P818" t="str">
        <f>IF(CalcsTable[[#This Row],[State (Label)]]="MD","Maryland",IF(CalcsTable[[#This Row],[State (Label)]]="DC","District of Columbia","Virginia"))</f>
        <v>Virginia</v>
      </c>
    </row>
    <row r="819" spans="1:16" x14ac:dyDescent="0.25">
      <c r="A819">
        <f>_xlfn.XLOOKUP(Data[[#This Row],[GEOID10]],CAFB_HungerEstimates!D:D,CAFB_HungerEstimates!D:D,,0)</f>
        <v>51059491405</v>
      </c>
      <c r="B819">
        <f>_xlfn.XLOOKUP(Data[[#This Row],[STATEFP10]],CAFB_HungerEstimates!A:A,CAFB_HungerEstimates!A:A,,0)</f>
        <v>51</v>
      </c>
      <c r="C819">
        <f>_xlfn.XLOOKUP(Data[[#This Row],[F14_FI_RATE]],CAFB_HungerEstimates!AJ:AJ,CAFB_HungerEstimates!AJ:AJ,,0)</f>
        <v>3.2</v>
      </c>
      <c r="D819">
        <f>_xlfn.XLOOKUP(Data[[#This Row],[F14_DISTRIB]],CAFB_HungerEstimates!AL:AL,CAFB_HungerEstimates!AL:AL,,0)</f>
        <v>3440.67</v>
      </c>
      <c r="E819">
        <f>_xlfn.XLOOKUP(Data[[#This Row],[F14_LB_UNME]],CAFB_HungerEstimates!AK:AK,CAFB_HungerEstimates!AK:AK,,0)</f>
        <v>16450.529082000001</v>
      </c>
      <c r="F819">
        <f t="shared" si="48"/>
        <v>19891.199081999999</v>
      </c>
      <c r="G819" s="6">
        <f t="shared" si="49"/>
        <v>0.17297448916056252</v>
      </c>
      <c r="H819">
        <f>_xlfn.XLOOKUP(Data[[#This Row],[F15_FI_RATE]],CAFB_HungerEstimates!Y:Y,CAFB_HungerEstimates!Y:Y,,0)</f>
        <v>2.3E-2</v>
      </c>
      <c r="I819">
        <f>_xlfn.XLOOKUP(Data[[#This Row],[F15_FI_POP]],CAFB_HungerEstimates!Z:Z,CAFB_HungerEstimates!Z:Z,,0)</f>
        <v>70.289219000000003</v>
      </c>
      <c r="J819">
        <f>_xlfn.XLOOKUP(Data[[#This Row],[F15_LB_NEED]],CAFB_HungerEstimates!AA:AA,CAFB_HungerEstimates!AA:AA,,0)</f>
        <v>14760.735989999999</v>
      </c>
      <c r="K819">
        <f>_xlfn.XLOOKUP(Data[[#This Row],[F15_DISTRIB]],CAFB_HungerEstimates!AC:AC,CAFB_HungerEstimates!AC:AC,,0)</f>
        <v>4908.5530559999997</v>
      </c>
      <c r="L819">
        <f>_xlfn.XLOOKUP(Data[[#This Row],[F15_LB_UNME]],CAFB_HungerEstimates!AB:AB,CAFB_HungerEstimates!AB:AB,,0)</f>
        <v>9852.1829340000004</v>
      </c>
      <c r="M819" s="6">
        <f t="shared" si="50"/>
        <v>0.33254121334636783</v>
      </c>
      <c r="N819" s="8">
        <f t="shared" si="51"/>
        <v>140.16634519726276</v>
      </c>
      <c r="O819" s="2" t="str">
        <f>IFERROR(_xlfn.XLOOKUP(Data[[#This Row],[STATEFP10]],StateMap[Code],StateMap[State],,0),"UNK")</f>
        <v>VA</v>
      </c>
      <c r="P819" t="str">
        <f>IF(CalcsTable[[#This Row],[State (Label)]]="MD","Maryland",IF(CalcsTable[[#This Row],[State (Label)]]="DC","District of Columbia","Virginia"))</f>
        <v>Virginia</v>
      </c>
    </row>
    <row r="820" spans="1:16" x14ac:dyDescent="0.25">
      <c r="A820">
        <f>_xlfn.XLOOKUP(Data[[#This Row],[GEOID10]],CAFB_HungerEstimates!D:D,CAFB_HungerEstimates!D:D,,0)</f>
        <v>51059431802</v>
      </c>
      <c r="B820">
        <f>_xlfn.XLOOKUP(Data[[#This Row],[STATEFP10]],CAFB_HungerEstimates!A:A,CAFB_HungerEstimates!A:A,,0)</f>
        <v>51</v>
      </c>
      <c r="C820">
        <f>_xlfn.XLOOKUP(Data[[#This Row],[F14_FI_RATE]],CAFB_HungerEstimates!AJ:AJ,CAFB_HungerEstimates!AJ:AJ,,0)</f>
        <v>2.2999999999999998</v>
      </c>
      <c r="D820">
        <f>_xlfn.XLOOKUP(Data[[#This Row],[F14_DISTRIB]],CAFB_HungerEstimates!AL:AL,CAFB_HungerEstimates!AL:AL,,0)</f>
        <v>2736.43</v>
      </c>
      <c r="E820">
        <f>_xlfn.XLOOKUP(Data[[#This Row],[F14_LB_UNME]],CAFB_HungerEstimates!AK:AK,CAFB_HungerEstimates!AK:AK,,0)</f>
        <v>13347.474999</v>
      </c>
      <c r="F820">
        <f t="shared" si="48"/>
        <v>16083.904999</v>
      </c>
      <c r="G820" s="6">
        <f t="shared" si="49"/>
        <v>0.17013467812512786</v>
      </c>
      <c r="H820">
        <f>_xlfn.XLOOKUP(Data[[#This Row],[F15_FI_RATE]],CAFB_HungerEstimates!Y:Y,CAFB_HungerEstimates!Y:Y,,0)</f>
        <v>6.0000000000000001E-3</v>
      </c>
      <c r="I820">
        <f>_xlfn.XLOOKUP(Data[[#This Row],[F15_FI_POP]],CAFB_HungerEstimates!Z:Z,CAFB_HungerEstimates!Z:Z,,0)</f>
        <v>21.06</v>
      </c>
      <c r="J820">
        <f>_xlfn.XLOOKUP(Data[[#This Row],[F15_LB_NEED]],CAFB_HungerEstimates!AA:AA,CAFB_HungerEstimates!AA:AA,,0)</f>
        <v>4422.6000000000004</v>
      </c>
      <c r="K820">
        <f>_xlfn.XLOOKUP(Data[[#This Row],[F15_DISTRIB]],CAFB_HungerEstimates!AC:AC,CAFB_HungerEstimates!AC:AC,,0)</f>
        <v>2173.3910879999999</v>
      </c>
      <c r="L820">
        <f>_xlfn.XLOOKUP(Data[[#This Row],[F15_LB_UNME]],CAFB_HungerEstimates!AB:AB,CAFB_HungerEstimates!AB:AB,,0)</f>
        <v>2249.2089120000001</v>
      </c>
      <c r="M820" s="6">
        <f t="shared" si="50"/>
        <v>0.4914283652150318</v>
      </c>
      <c r="N820" s="8">
        <f t="shared" si="51"/>
        <v>106.80004330484331</v>
      </c>
      <c r="O820" s="2" t="str">
        <f>IFERROR(_xlfn.XLOOKUP(Data[[#This Row],[STATEFP10]],StateMap[Code],StateMap[State],,0),"UNK")</f>
        <v>VA</v>
      </c>
      <c r="P820" t="str">
        <f>IF(CalcsTable[[#This Row],[State (Label)]]="MD","Maryland",IF(CalcsTable[[#This Row],[State (Label)]]="DC","District of Columbia","Virginia"))</f>
        <v>Virginia</v>
      </c>
    </row>
    <row r="821" spans="1:16" x14ac:dyDescent="0.25">
      <c r="A821">
        <f>_xlfn.XLOOKUP(Data[[#This Row],[GEOID10]],CAFB_HungerEstimates!D:D,CAFB_HungerEstimates!D:D,,0)</f>
        <v>24033801702</v>
      </c>
      <c r="B821">
        <f>_xlfn.XLOOKUP(Data[[#This Row],[STATEFP10]],CAFB_HungerEstimates!A:A,CAFB_HungerEstimates!A:A,,0)</f>
        <v>24</v>
      </c>
      <c r="C821">
        <f>_xlfn.XLOOKUP(Data[[#This Row],[F14_FI_RATE]],CAFB_HungerEstimates!AJ:AJ,CAFB_HungerEstimates!AJ:AJ,,0)</f>
        <v>28.9</v>
      </c>
      <c r="D821">
        <f>_xlfn.XLOOKUP(Data[[#This Row],[F14_DISTRIB]],CAFB_HungerEstimates!AL:AL,CAFB_HungerEstimates!AL:AL,,0)</f>
        <v>104676.97</v>
      </c>
      <c r="E821">
        <f>_xlfn.XLOOKUP(Data[[#This Row],[F14_LB_UNME]],CAFB_HungerEstimates!AK:AK,CAFB_HungerEstimates!AK:AK,,0)</f>
        <v>131285.74836</v>
      </c>
      <c r="F821">
        <f t="shared" si="48"/>
        <v>235962.71836</v>
      </c>
      <c r="G821" s="6">
        <f t="shared" si="49"/>
        <v>0.44361656251263404</v>
      </c>
      <c r="H821">
        <f>_xlfn.XLOOKUP(Data[[#This Row],[F15_FI_RATE]],CAFB_HungerEstimates!Y:Y,CAFB_HungerEstimates!Y:Y,,0)</f>
        <v>0.29699999999999999</v>
      </c>
      <c r="I821">
        <f>_xlfn.XLOOKUP(Data[[#This Row],[F15_FI_POP]],CAFB_HungerEstimates!Z:Z,CAFB_HungerEstimates!Z:Z,,0)</f>
        <v>1112.5619999999999</v>
      </c>
      <c r="J821">
        <f>_xlfn.XLOOKUP(Data[[#This Row],[F15_LB_NEED]],CAFB_HungerEstimates!AA:AA,CAFB_HungerEstimates!AA:AA,,0)</f>
        <v>233638.02</v>
      </c>
      <c r="K821">
        <f>_xlfn.XLOOKUP(Data[[#This Row],[F15_DISTRIB]],CAFB_HungerEstimates!AC:AC,CAFB_HungerEstimates!AC:AC,,0)</f>
        <v>81500.706382000004</v>
      </c>
      <c r="L821">
        <f>_xlfn.XLOOKUP(Data[[#This Row],[F15_LB_UNME]],CAFB_HungerEstimates!AB:AB,CAFB_HungerEstimates!AB:AB,,0)</f>
        <v>152137.31361799999</v>
      </c>
      <c r="M821" s="6">
        <f t="shared" si="50"/>
        <v>0.34883323519862053</v>
      </c>
      <c r="N821" s="8">
        <f t="shared" si="51"/>
        <v>136.74502060828971</v>
      </c>
      <c r="O821" s="2" t="str">
        <f>IFERROR(_xlfn.XLOOKUP(Data[[#This Row],[STATEFP10]],StateMap[Code],StateMap[State],,0),"UNK")</f>
        <v>MD</v>
      </c>
      <c r="P821" t="str">
        <f>IF(CalcsTable[[#This Row],[State (Label)]]="MD","Maryland",IF(CalcsTable[[#This Row],[State (Label)]]="DC","District of Columbia","Virginia"))</f>
        <v>Maryland</v>
      </c>
    </row>
    <row r="822" spans="1:16" x14ac:dyDescent="0.25">
      <c r="A822">
        <f>_xlfn.XLOOKUP(Data[[#This Row],[GEOID10]],CAFB_HungerEstimates!D:D,CAFB_HungerEstimates!D:D,,0)</f>
        <v>51510200600</v>
      </c>
      <c r="B822">
        <f>_xlfn.XLOOKUP(Data[[#This Row],[STATEFP10]],CAFB_HungerEstimates!A:A,CAFB_HungerEstimates!A:A,,0)</f>
        <v>51</v>
      </c>
      <c r="C822">
        <f>_xlfn.XLOOKUP(Data[[#This Row],[F14_FI_RATE]],CAFB_HungerEstimates!AJ:AJ,CAFB_HungerEstimates!AJ:AJ,,0)</f>
        <v>9.5</v>
      </c>
      <c r="D822">
        <f>_xlfn.XLOOKUP(Data[[#This Row],[F14_DISTRIB]],CAFB_HungerEstimates!AL:AL,CAFB_HungerEstimates!AL:AL,,0)</f>
        <v>36486.33</v>
      </c>
      <c r="E822">
        <f>_xlfn.XLOOKUP(Data[[#This Row],[F14_LB_UNME]],CAFB_HungerEstimates!AK:AK,CAFB_HungerEstimates!AK:AK,,0)</f>
        <v>65238.721399000002</v>
      </c>
      <c r="F822">
        <f t="shared" si="48"/>
        <v>101725.051399</v>
      </c>
      <c r="G822" s="6">
        <f t="shared" si="49"/>
        <v>0.35867595541326686</v>
      </c>
      <c r="H822">
        <f>_xlfn.XLOOKUP(Data[[#This Row],[F15_FI_RATE]],CAFB_HungerEstimates!Y:Y,CAFB_HungerEstimates!Y:Y,,0)</f>
        <v>7.8E-2</v>
      </c>
      <c r="I822">
        <f>_xlfn.XLOOKUP(Data[[#This Row],[F15_FI_POP]],CAFB_HungerEstimates!Z:Z,CAFB_HungerEstimates!Z:Z,,0)</f>
        <v>397.17599999999999</v>
      </c>
      <c r="J822">
        <f>_xlfn.XLOOKUP(Data[[#This Row],[F15_LB_NEED]],CAFB_HungerEstimates!AA:AA,CAFB_HungerEstimates!AA:AA,,0)</f>
        <v>83406.960000000006</v>
      </c>
      <c r="K822">
        <f>_xlfn.XLOOKUP(Data[[#This Row],[F15_DISTRIB]],CAFB_HungerEstimates!AC:AC,CAFB_HungerEstimates!AC:AC,,0)</f>
        <v>31781.681458999999</v>
      </c>
      <c r="L822">
        <f>_xlfn.XLOOKUP(Data[[#This Row],[F15_LB_UNME]],CAFB_HungerEstimates!AB:AB,CAFB_HungerEstimates!AB:AB,,0)</f>
        <v>51625.278541</v>
      </c>
      <c r="M822" s="6">
        <f t="shared" si="50"/>
        <v>0.38104351793903046</v>
      </c>
      <c r="N822" s="8">
        <f t="shared" si="51"/>
        <v>129.98086123280359</v>
      </c>
      <c r="O822" s="2" t="str">
        <f>IFERROR(_xlfn.XLOOKUP(Data[[#This Row],[STATEFP10]],StateMap[Code],StateMap[State],,0),"UNK")</f>
        <v>VA</v>
      </c>
      <c r="P822" t="str">
        <f>IF(CalcsTable[[#This Row],[State (Label)]]="MD","Maryland",IF(CalcsTable[[#This Row],[State (Label)]]="DC","District of Columbia","Virginia"))</f>
        <v>Virginia</v>
      </c>
    </row>
    <row r="823" spans="1:16" x14ac:dyDescent="0.25">
      <c r="A823">
        <f>_xlfn.XLOOKUP(Data[[#This Row],[GEOID10]],CAFB_HungerEstimates!D:D,CAFB_HungerEstimates!D:D,,0)</f>
        <v>51510200406</v>
      </c>
      <c r="B823">
        <f>_xlfn.XLOOKUP(Data[[#This Row],[STATEFP10]],CAFB_HungerEstimates!A:A,CAFB_HungerEstimates!A:A,,0)</f>
        <v>51</v>
      </c>
      <c r="C823">
        <f>_xlfn.XLOOKUP(Data[[#This Row],[F14_FI_RATE]],CAFB_HungerEstimates!AJ:AJ,CAFB_HungerEstimates!AJ:AJ,,0)</f>
        <v>18.600000000000001</v>
      </c>
      <c r="D823">
        <f>_xlfn.XLOOKUP(Data[[#This Row],[F14_DISTRIB]],CAFB_HungerEstimates!AL:AL,CAFB_HungerEstimates!AL:AL,,0)</f>
        <v>71492.89</v>
      </c>
      <c r="E823">
        <f>_xlfn.XLOOKUP(Data[[#This Row],[F14_LB_UNME]],CAFB_HungerEstimates!AK:AK,CAFB_HungerEstimates!AK:AK,,0)</f>
        <v>106230.107718</v>
      </c>
      <c r="F823">
        <f t="shared" si="48"/>
        <v>177722.997718</v>
      </c>
      <c r="G823" s="6">
        <f t="shared" si="49"/>
        <v>0.4022714613076725</v>
      </c>
      <c r="H823">
        <f>_xlfn.XLOOKUP(Data[[#This Row],[F15_FI_RATE]],CAFB_HungerEstimates!Y:Y,CAFB_HungerEstimates!Y:Y,,0)</f>
        <v>0.16800000000000001</v>
      </c>
      <c r="I823">
        <f>_xlfn.XLOOKUP(Data[[#This Row],[F15_FI_POP]],CAFB_HungerEstimates!Z:Z,CAFB_HungerEstimates!Z:Z,,0)</f>
        <v>821.35199999999998</v>
      </c>
      <c r="J823">
        <f>_xlfn.XLOOKUP(Data[[#This Row],[F15_LB_NEED]],CAFB_HungerEstimates!AA:AA,CAFB_HungerEstimates!AA:AA,,0)</f>
        <v>172483.92</v>
      </c>
      <c r="K823">
        <f>_xlfn.XLOOKUP(Data[[#This Row],[F15_DISTRIB]],CAFB_HungerEstimates!AC:AC,CAFB_HungerEstimates!AC:AC,,0)</f>
        <v>60039.990636000002</v>
      </c>
      <c r="L823">
        <f>_xlfn.XLOOKUP(Data[[#This Row],[F15_LB_UNME]],CAFB_HungerEstimates!AB:AB,CAFB_HungerEstimates!AB:AB,,0)</f>
        <v>112443.929364</v>
      </c>
      <c r="M823" s="6">
        <f t="shared" si="50"/>
        <v>0.34809036480618016</v>
      </c>
      <c r="N823" s="8">
        <f t="shared" si="51"/>
        <v>136.90102339070216</v>
      </c>
      <c r="O823" s="2" t="str">
        <f>IFERROR(_xlfn.XLOOKUP(Data[[#This Row],[STATEFP10]],StateMap[Code],StateMap[State],,0),"UNK")</f>
        <v>VA</v>
      </c>
      <c r="P823" t="str">
        <f>IF(CalcsTable[[#This Row],[State (Label)]]="MD","Maryland",IF(CalcsTable[[#This Row],[State (Label)]]="DC","District of Columbia","Virginia"))</f>
        <v>Virginia</v>
      </c>
    </row>
    <row r="824" spans="1:16" x14ac:dyDescent="0.25">
      <c r="A824">
        <f>_xlfn.XLOOKUP(Data[[#This Row],[GEOID10]],CAFB_HungerEstimates!D:D,CAFB_HungerEstimates!D:D,,0)</f>
        <v>51059430201</v>
      </c>
      <c r="B824">
        <f>_xlfn.XLOOKUP(Data[[#This Row],[STATEFP10]],CAFB_HungerEstimates!A:A,CAFB_HungerEstimates!A:A,,0)</f>
        <v>51</v>
      </c>
      <c r="C824">
        <f>_xlfn.XLOOKUP(Data[[#This Row],[F14_FI_RATE]],CAFB_HungerEstimates!AJ:AJ,CAFB_HungerEstimates!AJ:AJ,,0)</f>
        <v>4.0999999999999996</v>
      </c>
      <c r="D824">
        <f>_xlfn.XLOOKUP(Data[[#This Row],[F14_DISTRIB]],CAFB_HungerEstimates!AL:AL,CAFB_HungerEstimates!AL:AL,,0)</f>
        <v>5381.76</v>
      </c>
      <c r="E824">
        <f>_xlfn.XLOOKUP(Data[[#This Row],[F14_LB_UNME]],CAFB_HungerEstimates!AK:AK,CAFB_HungerEstimates!AK:AK,,0)</f>
        <v>31296.844295999999</v>
      </c>
      <c r="F824">
        <f t="shared" si="48"/>
        <v>36678.604295999998</v>
      </c>
      <c r="G824" s="6">
        <f t="shared" si="49"/>
        <v>0.14672750240354457</v>
      </c>
      <c r="H824">
        <f>_xlfn.XLOOKUP(Data[[#This Row],[F15_FI_RATE]],CAFB_HungerEstimates!Y:Y,CAFB_HungerEstimates!Y:Y,,0)</f>
        <v>3.4000000000000002E-2</v>
      </c>
      <c r="I824">
        <f>_xlfn.XLOOKUP(Data[[#This Row],[F15_FI_POP]],CAFB_HungerEstimates!Z:Z,CAFB_HungerEstimates!Z:Z,,0)</f>
        <v>141.916</v>
      </c>
      <c r="J824">
        <f>_xlfn.XLOOKUP(Data[[#This Row],[F15_LB_NEED]],CAFB_HungerEstimates!AA:AA,CAFB_HungerEstimates!AA:AA,,0)</f>
        <v>29802.36</v>
      </c>
      <c r="K824">
        <f>_xlfn.XLOOKUP(Data[[#This Row],[F15_DISTRIB]],CAFB_HungerEstimates!AC:AC,CAFB_HungerEstimates!AC:AC,,0)</f>
        <v>2206.5929160000001</v>
      </c>
      <c r="L824">
        <f>_xlfn.XLOOKUP(Data[[#This Row],[F15_LB_UNME]],CAFB_HungerEstimates!AB:AB,CAFB_HungerEstimates!AB:AB,,0)</f>
        <v>27595.767083999999</v>
      </c>
      <c r="M824" s="6">
        <f t="shared" si="50"/>
        <v>7.4040878507608127E-2</v>
      </c>
      <c r="N824" s="8">
        <f t="shared" si="51"/>
        <v>194.45141551340228</v>
      </c>
      <c r="O824" s="2" t="str">
        <f>IFERROR(_xlfn.XLOOKUP(Data[[#This Row],[STATEFP10]],StateMap[Code],StateMap[State],,0),"UNK")</f>
        <v>VA</v>
      </c>
      <c r="P824" t="str">
        <f>IF(CalcsTable[[#This Row],[State (Label)]]="MD","Maryland",IF(CalcsTable[[#This Row],[State (Label)]]="DC","District of Columbia","Virginia"))</f>
        <v>Virginia</v>
      </c>
    </row>
    <row r="825" spans="1:16" x14ac:dyDescent="0.25">
      <c r="A825">
        <f>_xlfn.XLOOKUP(Data[[#This Row],[GEOID10]],CAFB_HungerEstimates!D:D,CAFB_HungerEstimates!D:D,,0)</f>
        <v>51153901508</v>
      </c>
      <c r="B825">
        <f>_xlfn.XLOOKUP(Data[[#This Row],[STATEFP10]],CAFB_HungerEstimates!A:A,CAFB_HungerEstimates!A:A,,0)</f>
        <v>51</v>
      </c>
      <c r="C825">
        <f>_xlfn.XLOOKUP(Data[[#This Row],[F14_FI_RATE]],CAFB_HungerEstimates!AJ:AJ,CAFB_HungerEstimates!AJ:AJ,,0)</f>
        <v>10</v>
      </c>
      <c r="D825">
        <f>_xlfn.XLOOKUP(Data[[#This Row],[F14_DISTRIB]],CAFB_HungerEstimates!AL:AL,CAFB_HungerEstimates!AL:AL,,0)</f>
        <v>2170.71</v>
      </c>
      <c r="E825">
        <f>_xlfn.XLOOKUP(Data[[#This Row],[F14_LB_UNME]],CAFB_HungerEstimates!AK:AK,CAFB_HungerEstimates!AK:AK,,0)</f>
        <v>82879.287442999994</v>
      </c>
      <c r="F825">
        <f t="shared" si="48"/>
        <v>85049.997443</v>
      </c>
      <c r="G825" s="6">
        <f t="shared" si="49"/>
        <v>2.5522752090084387E-2</v>
      </c>
      <c r="H825">
        <f>_xlfn.XLOOKUP(Data[[#This Row],[F15_FI_RATE]],CAFB_HungerEstimates!Y:Y,CAFB_HungerEstimates!Y:Y,,0)</f>
        <v>7.9000000000000001E-2</v>
      </c>
      <c r="I825">
        <f>_xlfn.XLOOKUP(Data[[#This Row],[F15_FI_POP]],CAFB_HungerEstimates!Z:Z,CAFB_HungerEstimates!Z:Z,,0)</f>
        <v>325.71699999999998</v>
      </c>
      <c r="J825">
        <f>_xlfn.XLOOKUP(Data[[#This Row],[F15_LB_NEED]],CAFB_HungerEstimates!AA:AA,CAFB_HungerEstimates!AA:AA,,0)</f>
        <v>68400.570000000007</v>
      </c>
      <c r="K825">
        <f>_xlfn.XLOOKUP(Data[[#This Row],[F15_DISTRIB]],CAFB_HungerEstimates!AC:AC,CAFB_HungerEstimates!AC:AC,,0)</f>
        <v>6470.570635</v>
      </c>
      <c r="L825">
        <f>_xlfn.XLOOKUP(Data[[#This Row],[F15_LB_UNME]],CAFB_HungerEstimates!AB:AB,CAFB_HungerEstimates!AB:AB,,0)</f>
        <v>61929.999365000003</v>
      </c>
      <c r="M825" s="6">
        <f t="shared" si="50"/>
        <v>9.4598197573499743E-2</v>
      </c>
      <c r="N825" s="8">
        <f t="shared" si="51"/>
        <v>190.13437850956507</v>
      </c>
      <c r="O825" s="2" t="str">
        <f>IFERROR(_xlfn.XLOOKUP(Data[[#This Row],[STATEFP10]],StateMap[Code],StateMap[State],,0),"UNK")</f>
        <v>VA</v>
      </c>
      <c r="P825" t="str">
        <f>IF(CalcsTable[[#This Row],[State (Label)]]="MD","Maryland",IF(CalcsTable[[#This Row],[State (Label)]]="DC","District of Columbia","Virginia"))</f>
        <v>Virginia</v>
      </c>
    </row>
    <row r="826" spans="1:16" x14ac:dyDescent="0.25">
      <c r="A826">
        <f>_xlfn.XLOOKUP(Data[[#This Row],[GEOID10]],CAFB_HungerEstimates!D:D,CAFB_HungerEstimates!D:D,,0)</f>
        <v>51510200405</v>
      </c>
      <c r="B826">
        <f>_xlfn.XLOOKUP(Data[[#This Row],[STATEFP10]],CAFB_HungerEstimates!A:A,CAFB_HungerEstimates!A:A,,0)</f>
        <v>51</v>
      </c>
      <c r="C826">
        <f>_xlfn.XLOOKUP(Data[[#This Row],[F14_FI_RATE]],CAFB_HungerEstimates!AJ:AJ,CAFB_HungerEstimates!AJ:AJ,,0)</f>
        <v>14.8</v>
      </c>
      <c r="D826">
        <f>_xlfn.XLOOKUP(Data[[#This Row],[F14_DISTRIB]],CAFB_HungerEstimates!AL:AL,CAFB_HungerEstimates!AL:AL,,0)</f>
        <v>53791.32</v>
      </c>
      <c r="E826">
        <f>_xlfn.XLOOKUP(Data[[#This Row],[F14_LB_UNME]],CAFB_HungerEstimates!AK:AK,CAFB_HungerEstimates!AK:AK,,0)</f>
        <v>153077.16469000001</v>
      </c>
      <c r="F826">
        <f t="shared" si="48"/>
        <v>206868.48469000001</v>
      </c>
      <c r="G826" s="6">
        <f t="shared" si="49"/>
        <v>0.26002665452211465</v>
      </c>
      <c r="H826">
        <f>_xlfn.XLOOKUP(Data[[#This Row],[F15_FI_RATE]],CAFB_HungerEstimates!Y:Y,CAFB_HungerEstimates!Y:Y,,0)</f>
        <v>0.13500000000000001</v>
      </c>
      <c r="I826">
        <f>_xlfn.XLOOKUP(Data[[#This Row],[F15_FI_POP]],CAFB_HungerEstimates!Z:Z,CAFB_HungerEstimates!Z:Z,,0)</f>
        <v>893.29499999999996</v>
      </c>
      <c r="J826">
        <f>_xlfn.XLOOKUP(Data[[#This Row],[F15_LB_NEED]],CAFB_HungerEstimates!AA:AA,CAFB_HungerEstimates!AA:AA,,0)</f>
        <v>187591.95</v>
      </c>
      <c r="K826">
        <f>_xlfn.XLOOKUP(Data[[#This Row],[F15_DISTRIB]],CAFB_HungerEstimates!AC:AC,CAFB_HungerEstimates!AC:AC,,0)</f>
        <v>64372.185538999998</v>
      </c>
      <c r="L826">
        <f>_xlfn.XLOOKUP(Data[[#This Row],[F15_LB_UNME]],CAFB_HungerEstimates!AB:AB,CAFB_HungerEstimates!AB:AB,,0)</f>
        <v>123219.764461</v>
      </c>
      <c r="M826" s="6">
        <f t="shared" si="50"/>
        <v>0.34315004209402372</v>
      </c>
      <c r="N826" s="8">
        <f t="shared" si="51"/>
        <v>137.93849116025501</v>
      </c>
      <c r="O826" s="2" t="str">
        <f>IFERROR(_xlfn.XLOOKUP(Data[[#This Row],[STATEFP10]],StateMap[Code],StateMap[State],,0),"UNK")</f>
        <v>VA</v>
      </c>
      <c r="P826" t="str">
        <f>IF(CalcsTable[[#This Row],[State (Label)]]="MD","Maryland",IF(CalcsTable[[#This Row],[State (Label)]]="DC","District of Columbia","Virginia"))</f>
        <v>Virginia</v>
      </c>
    </row>
    <row r="827" spans="1:16" x14ac:dyDescent="0.25">
      <c r="A827">
        <f>_xlfn.XLOOKUP(Data[[#This Row],[GEOID10]],CAFB_HungerEstimates!D:D,CAFB_HungerEstimates!D:D,,0)</f>
        <v>24033801701</v>
      </c>
      <c r="B827">
        <f>_xlfn.XLOOKUP(Data[[#This Row],[STATEFP10]],CAFB_HungerEstimates!A:A,CAFB_HungerEstimates!A:A,,0)</f>
        <v>24</v>
      </c>
      <c r="C827">
        <f>_xlfn.XLOOKUP(Data[[#This Row],[F14_FI_RATE]],CAFB_HungerEstimates!AJ:AJ,CAFB_HungerEstimates!AJ:AJ,,0)</f>
        <v>25.4</v>
      </c>
      <c r="D827">
        <f>_xlfn.XLOOKUP(Data[[#This Row],[F14_DISTRIB]],CAFB_HungerEstimates!AL:AL,CAFB_HungerEstimates!AL:AL,,0)</f>
        <v>80733.23</v>
      </c>
      <c r="E827">
        <f>_xlfn.XLOOKUP(Data[[#This Row],[F14_LB_UNME]],CAFB_HungerEstimates!AK:AK,CAFB_HungerEstimates!AK:AK,,0)</f>
        <v>125052.487528</v>
      </c>
      <c r="F827">
        <f t="shared" si="48"/>
        <v>205785.71752800001</v>
      </c>
      <c r="G827" s="6">
        <f t="shared" si="49"/>
        <v>0.39231697403399785</v>
      </c>
      <c r="H827">
        <f>_xlfn.XLOOKUP(Data[[#This Row],[F15_FI_RATE]],CAFB_HungerEstimates!Y:Y,CAFB_HungerEstimates!Y:Y,,0)</f>
        <v>0.27900000000000003</v>
      </c>
      <c r="I827">
        <f>_xlfn.XLOOKUP(Data[[#This Row],[F15_FI_POP]],CAFB_HungerEstimates!Z:Z,CAFB_HungerEstimates!Z:Z,,0)</f>
        <v>1221.183</v>
      </c>
      <c r="J827">
        <f>_xlfn.XLOOKUP(Data[[#This Row],[F15_LB_NEED]],CAFB_HungerEstimates!AA:AA,CAFB_HungerEstimates!AA:AA,,0)</f>
        <v>256448.43</v>
      </c>
      <c r="K827">
        <f>_xlfn.XLOOKUP(Data[[#This Row],[F15_DISTRIB]],CAFB_HungerEstimates!AC:AC,CAFB_HungerEstimates!AC:AC,,0)</f>
        <v>84617.451746999999</v>
      </c>
      <c r="L827">
        <f>_xlfn.XLOOKUP(Data[[#This Row],[F15_LB_UNME]],CAFB_HungerEstimates!AB:AB,CAFB_HungerEstimates!AB:AB,,0)</f>
        <v>171830.97825300001</v>
      </c>
      <c r="M827" s="6">
        <f t="shared" si="50"/>
        <v>0.3299589385164105</v>
      </c>
      <c r="N827" s="8">
        <f t="shared" si="51"/>
        <v>140.70862291155382</v>
      </c>
      <c r="O827" s="2" t="str">
        <f>IFERROR(_xlfn.XLOOKUP(Data[[#This Row],[STATEFP10]],StateMap[Code],StateMap[State],,0),"UNK")</f>
        <v>MD</v>
      </c>
      <c r="P827" t="str">
        <f>IF(CalcsTable[[#This Row],[State (Label)]]="MD","Maryland",IF(CalcsTable[[#This Row],[State (Label)]]="DC","District of Columbia","Virginia"))</f>
        <v>Maryland</v>
      </c>
    </row>
    <row r="828" spans="1:16" x14ac:dyDescent="0.25">
      <c r="A828">
        <f>_xlfn.XLOOKUP(Data[[#This Row],[GEOID10]],CAFB_HungerEstimates!D:D,CAFB_HungerEstimates!D:D,,0)</f>
        <v>51059452600</v>
      </c>
      <c r="B828">
        <f>_xlfn.XLOOKUP(Data[[#This Row],[STATEFP10]],CAFB_HungerEstimates!A:A,CAFB_HungerEstimates!A:A,,0)</f>
        <v>51</v>
      </c>
      <c r="C828">
        <f>_xlfn.XLOOKUP(Data[[#This Row],[F14_FI_RATE]],CAFB_HungerEstimates!AJ:AJ,CAFB_HungerEstimates!AJ:AJ,,0)</f>
        <v>10.5</v>
      </c>
      <c r="D828">
        <f>_xlfn.XLOOKUP(Data[[#This Row],[F14_DISTRIB]],CAFB_HungerEstimates!AL:AL,CAFB_HungerEstimates!AL:AL,,0)</f>
        <v>34122.44</v>
      </c>
      <c r="E828">
        <f>_xlfn.XLOOKUP(Data[[#This Row],[F14_LB_UNME]],CAFB_HungerEstimates!AK:AK,CAFB_HungerEstimates!AK:AK,,0)</f>
        <v>91849.214003999994</v>
      </c>
      <c r="F828">
        <f t="shared" si="48"/>
        <v>125971.654004</v>
      </c>
      <c r="G828" s="6">
        <f t="shared" si="49"/>
        <v>0.27087395390487218</v>
      </c>
      <c r="H828">
        <f>_xlfn.XLOOKUP(Data[[#This Row],[F15_FI_RATE]],CAFB_HungerEstimates!Y:Y,CAFB_HungerEstimates!Y:Y,,0)</f>
        <v>8.1000000000000003E-2</v>
      </c>
      <c r="I828">
        <f>_xlfn.XLOOKUP(Data[[#This Row],[F15_FI_POP]],CAFB_HungerEstimates!Z:Z,CAFB_HungerEstimates!Z:Z,,0)</f>
        <v>473.76900000000001</v>
      </c>
      <c r="J828">
        <f>_xlfn.XLOOKUP(Data[[#This Row],[F15_LB_NEED]],CAFB_HungerEstimates!AA:AA,CAFB_HungerEstimates!AA:AA,,0)</f>
        <v>99491.49</v>
      </c>
      <c r="K828">
        <f>_xlfn.XLOOKUP(Data[[#This Row],[F15_DISTRIB]],CAFB_HungerEstimates!AC:AC,CAFB_HungerEstimates!AC:AC,,0)</f>
        <v>33655.836365000003</v>
      </c>
      <c r="L828">
        <f>_xlfn.XLOOKUP(Data[[#This Row],[F15_LB_UNME]],CAFB_HungerEstimates!AB:AB,CAFB_HungerEstimates!AB:AB,,0)</f>
        <v>65835.653634999995</v>
      </c>
      <c r="M828" s="6">
        <f t="shared" si="50"/>
        <v>0.33827854387345091</v>
      </c>
      <c r="N828" s="8">
        <f t="shared" si="51"/>
        <v>138.96150578657532</v>
      </c>
      <c r="O828" s="2" t="str">
        <f>IFERROR(_xlfn.XLOOKUP(Data[[#This Row],[STATEFP10]],StateMap[Code],StateMap[State],,0),"UNK")</f>
        <v>VA</v>
      </c>
      <c r="P828" t="str">
        <f>IF(CalcsTable[[#This Row],[State (Label)]]="MD","Maryland",IF(CalcsTable[[#This Row],[State (Label)]]="DC","District of Columbia","Virginia"))</f>
        <v>Virginia</v>
      </c>
    </row>
    <row r="829" spans="1:16" x14ac:dyDescent="0.25">
      <c r="A829">
        <f>_xlfn.XLOOKUP(Data[[#This Row],[GEOID10]],CAFB_HungerEstimates!D:D,CAFB_HungerEstimates!D:D,,0)</f>
        <v>51510200802</v>
      </c>
      <c r="B829">
        <f>_xlfn.XLOOKUP(Data[[#This Row],[STATEFP10]],CAFB_HungerEstimates!A:A,CAFB_HungerEstimates!A:A,,0)</f>
        <v>51</v>
      </c>
      <c r="C829">
        <f>_xlfn.XLOOKUP(Data[[#This Row],[F14_FI_RATE]],CAFB_HungerEstimates!AJ:AJ,CAFB_HungerEstimates!AJ:AJ,,0)</f>
        <v>8.6</v>
      </c>
      <c r="D829">
        <f>_xlfn.XLOOKUP(Data[[#This Row],[F14_DISTRIB]],CAFB_HungerEstimates!AL:AL,CAFB_HungerEstimates!AL:AL,,0)</f>
        <v>21119.62</v>
      </c>
      <c r="E829">
        <f>_xlfn.XLOOKUP(Data[[#This Row],[F14_LB_UNME]],CAFB_HungerEstimates!AK:AK,CAFB_HungerEstimates!AK:AK,,0)</f>
        <v>33710.543146999997</v>
      </c>
      <c r="F829">
        <f t="shared" si="48"/>
        <v>54830.163146999999</v>
      </c>
      <c r="G829" s="6">
        <f t="shared" si="49"/>
        <v>0.3851825124681495</v>
      </c>
      <c r="H829">
        <f>_xlfn.XLOOKUP(Data[[#This Row],[F15_FI_RATE]],CAFB_HungerEstimates!Y:Y,CAFB_HungerEstimates!Y:Y,,0)</f>
        <v>9.4E-2</v>
      </c>
      <c r="I829">
        <f>_xlfn.XLOOKUP(Data[[#This Row],[F15_FI_POP]],CAFB_HungerEstimates!Z:Z,CAFB_HungerEstimates!Z:Z,,0)</f>
        <v>283.12659000000002</v>
      </c>
      <c r="J829">
        <f>_xlfn.XLOOKUP(Data[[#This Row],[F15_LB_NEED]],CAFB_HungerEstimates!AA:AA,CAFB_HungerEstimates!AA:AA,,0)</f>
        <v>59456.583899999998</v>
      </c>
      <c r="K829">
        <f>_xlfn.XLOOKUP(Data[[#This Row],[F15_DISTRIB]],CAFB_HungerEstimates!AC:AC,CAFB_HungerEstimates!AC:AC,,0)</f>
        <v>21597.922661000001</v>
      </c>
      <c r="L829">
        <f>_xlfn.XLOOKUP(Data[[#This Row],[F15_LB_UNME]],CAFB_HungerEstimates!AB:AB,CAFB_HungerEstimates!AB:AB,,0)</f>
        <v>37858.661239000001</v>
      </c>
      <c r="M829" s="6">
        <f t="shared" si="50"/>
        <v>0.36325535784776231</v>
      </c>
      <c r="N829" s="8">
        <f t="shared" si="51"/>
        <v>133.71637485196993</v>
      </c>
      <c r="O829" s="2" t="str">
        <f>IFERROR(_xlfn.XLOOKUP(Data[[#This Row],[STATEFP10]],StateMap[Code],StateMap[State],,0),"UNK")</f>
        <v>VA</v>
      </c>
      <c r="P829" t="str">
        <f>IF(CalcsTable[[#This Row],[State (Label)]]="MD","Maryland",IF(CalcsTable[[#This Row],[State (Label)]]="DC","District of Columbia","Virginia"))</f>
        <v>Virginia</v>
      </c>
    </row>
    <row r="830" spans="1:16" x14ac:dyDescent="0.25">
      <c r="A830">
        <f>_xlfn.XLOOKUP(Data[[#This Row],[GEOID10]],CAFB_HungerEstimates!D:D,CAFB_HungerEstimates!D:D,,0)</f>
        <v>51510200407</v>
      </c>
      <c r="B830">
        <f>_xlfn.XLOOKUP(Data[[#This Row],[STATEFP10]],CAFB_HungerEstimates!A:A,CAFB_HungerEstimates!A:A,,0)</f>
        <v>51</v>
      </c>
      <c r="C830">
        <f>_xlfn.XLOOKUP(Data[[#This Row],[F14_FI_RATE]],CAFB_HungerEstimates!AJ:AJ,CAFB_HungerEstimates!AJ:AJ,,0)</f>
        <v>11.7</v>
      </c>
      <c r="D830">
        <f>_xlfn.XLOOKUP(Data[[#This Row],[F14_DISTRIB]],CAFB_HungerEstimates!AL:AL,CAFB_HungerEstimates!AL:AL,,0)</f>
        <v>38002.49</v>
      </c>
      <c r="E830">
        <f>_xlfn.XLOOKUP(Data[[#This Row],[F14_LB_UNME]],CAFB_HungerEstimates!AK:AK,CAFB_HungerEstimates!AK:AK,,0)</f>
        <v>72267.668537999998</v>
      </c>
      <c r="F830">
        <f t="shared" si="48"/>
        <v>110270.15853799999</v>
      </c>
      <c r="G830" s="6">
        <f t="shared" si="49"/>
        <v>0.34463077321961078</v>
      </c>
      <c r="H830">
        <f>_xlfn.XLOOKUP(Data[[#This Row],[F15_FI_RATE]],CAFB_HungerEstimates!Y:Y,CAFB_HungerEstimates!Y:Y,,0)</f>
        <v>0.121</v>
      </c>
      <c r="I830">
        <f>_xlfn.XLOOKUP(Data[[#This Row],[F15_FI_POP]],CAFB_HungerEstimates!Z:Z,CAFB_HungerEstimates!Z:Z,,0)</f>
        <v>550.42899999999997</v>
      </c>
      <c r="J830">
        <f>_xlfn.XLOOKUP(Data[[#This Row],[F15_LB_NEED]],CAFB_HungerEstimates!AA:AA,CAFB_HungerEstimates!AA:AA,,0)</f>
        <v>115590.09</v>
      </c>
      <c r="K830">
        <f>_xlfn.XLOOKUP(Data[[#This Row],[F15_DISTRIB]],CAFB_HungerEstimates!AC:AC,CAFB_HungerEstimates!AC:AC,,0)</f>
        <v>42700.889084000002</v>
      </c>
      <c r="L830">
        <f>_xlfn.XLOOKUP(Data[[#This Row],[F15_LB_UNME]],CAFB_HungerEstimates!AB:AB,CAFB_HungerEstimates!AB:AB,,0)</f>
        <v>72889.200916000002</v>
      </c>
      <c r="M830" s="6">
        <f t="shared" si="50"/>
        <v>0.36941652250638446</v>
      </c>
      <c r="N830" s="8">
        <f t="shared" si="51"/>
        <v>132.42253027365928</v>
      </c>
      <c r="O830" s="2" t="str">
        <f>IFERROR(_xlfn.XLOOKUP(Data[[#This Row],[STATEFP10]],StateMap[Code],StateMap[State],,0),"UNK")</f>
        <v>VA</v>
      </c>
      <c r="P830" t="str">
        <f>IF(CalcsTable[[#This Row],[State (Label)]]="MD","Maryland",IF(CalcsTable[[#This Row],[State (Label)]]="DC","District of Columbia","Virginia"))</f>
        <v>Virginia</v>
      </c>
    </row>
    <row r="831" spans="1:16" x14ac:dyDescent="0.25">
      <c r="A831">
        <f>_xlfn.XLOOKUP(Data[[#This Row],[GEOID10]],CAFB_HungerEstimates!D:D,CAFB_HungerEstimates!D:D,,0)</f>
        <v>51510200404</v>
      </c>
      <c r="B831">
        <f>_xlfn.XLOOKUP(Data[[#This Row],[STATEFP10]],CAFB_HungerEstimates!A:A,CAFB_HungerEstimates!A:A,,0)</f>
        <v>51</v>
      </c>
      <c r="C831">
        <f>_xlfn.XLOOKUP(Data[[#This Row],[F14_FI_RATE]],CAFB_HungerEstimates!AJ:AJ,CAFB_HungerEstimates!AJ:AJ,,0)</f>
        <v>1.9</v>
      </c>
      <c r="D831">
        <f>_xlfn.XLOOKUP(Data[[#This Row],[F14_DISTRIB]],CAFB_HungerEstimates!AL:AL,CAFB_HungerEstimates!AL:AL,,0)</f>
        <v>4494.2700000000004</v>
      </c>
      <c r="E831">
        <f>_xlfn.XLOOKUP(Data[[#This Row],[F14_LB_UNME]],CAFB_HungerEstimates!AK:AK,CAFB_HungerEstimates!AK:AK,,0)</f>
        <v>9897.6637350000001</v>
      </c>
      <c r="F831">
        <f t="shared" si="48"/>
        <v>14391.933735000001</v>
      </c>
      <c r="G831" s="6">
        <f t="shared" si="49"/>
        <v>0.31227700757614696</v>
      </c>
      <c r="H831">
        <f>_xlfn.XLOOKUP(Data[[#This Row],[F15_FI_RATE]],CAFB_HungerEstimates!Y:Y,CAFB_HungerEstimates!Y:Y,,0)</f>
        <v>3.3000000000000002E-2</v>
      </c>
      <c r="I831">
        <f>_xlfn.XLOOKUP(Data[[#This Row],[F15_FI_POP]],CAFB_HungerEstimates!Z:Z,CAFB_HungerEstimates!Z:Z,,0)</f>
        <v>127.545</v>
      </c>
      <c r="J831">
        <f>_xlfn.XLOOKUP(Data[[#This Row],[F15_LB_NEED]],CAFB_HungerEstimates!AA:AA,CAFB_HungerEstimates!AA:AA,,0)</f>
        <v>26784.45</v>
      </c>
      <c r="K831">
        <f>_xlfn.XLOOKUP(Data[[#This Row],[F15_DISTRIB]],CAFB_HungerEstimates!AC:AC,CAFB_HungerEstimates!AC:AC,,0)</f>
        <v>9843.8587609999995</v>
      </c>
      <c r="L831">
        <f>_xlfn.XLOOKUP(Data[[#This Row],[F15_LB_UNME]],CAFB_HungerEstimates!AB:AB,CAFB_HungerEstimates!AB:AB,,0)</f>
        <v>16940.591239000001</v>
      </c>
      <c r="M831" s="6">
        <f t="shared" si="50"/>
        <v>0.3675214074210969</v>
      </c>
      <c r="N831" s="8">
        <f t="shared" si="51"/>
        <v>132.82050444156965</v>
      </c>
      <c r="O831" s="2" t="str">
        <f>IFERROR(_xlfn.XLOOKUP(Data[[#This Row],[STATEFP10]],StateMap[Code],StateMap[State],,0),"UNK")</f>
        <v>VA</v>
      </c>
      <c r="P831" t="str">
        <f>IF(CalcsTable[[#This Row],[State (Label)]]="MD","Maryland",IF(CalcsTable[[#This Row],[State (Label)]]="DC","District of Columbia","Virginia"))</f>
        <v>Virginia</v>
      </c>
    </row>
    <row r="832" spans="1:16" x14ac:dyDescent="0.25">
      <c r="A832">
        <f>_xlfn.XLOOKUP(Data[[#This Row],[GEOID10]],CAFB_HungerEstimates!D:D,CAFB_HungerEstimates!D:D,,0)</f>
        <v>51059452400</v>
      </c>
      <c r="B832">
        <f>_xlfn.XLOOKUP(Data[[#This Row],[STATEFP10]],CAFB_HungerEstimates!A:A,CAFB_HungerEstimates!A:A,,0)</f>
        <v>51</v>
      </c>
      <c r="C832">
        <f>_xlfn.XLOOKUP(Data[[#This Row],[F14_FI_RATE]],CAFB_HungerEstimates!AJ:AJ,CAFB_HungerEstimates!AJ:AJ,,0)</f>
        <v>6.6</v>
      </c>
      <c r="D832">
        <f>_xlfn.XLOOKUP(Data[[#This Row],[F14_DISTRIB]],CAFB_HungerEstimates!AL:AL,CAFB_HungerEstimates!AL:AL,,0)</f>
        <v>24050.26</v>
      </c>
      <c r="E832">
        <f>_xlfn.XLOOKUP(Data[[#This Row],[F14_LB_UNME]],CAFB_HungerEstimates!AK:AK,CAFB_HungerEstimates!AK:AK,,0)</f>
        <v>74993.299113999994</v>
      </c>
      <c r="F832">
        <f t="shared" si="48"/>
        <v>99043.559113999989</v>
      </c>
      <c r="G832" s="6">
        <f t="shared" si="49"/>
        <v>0.24282507833061553</v>
      </c>
      <c r="H832">
        <f>_xlfn.XLOOKUP(Data[[#This Row],[F15_FI_RATE]],CAFB_HungerEstimates!Y:Y,CAFB_HungerEstimates!Y:Y,,0)</f>
        <v>5.8000000000000003E-2</v>
      </c>
      <c r="I832">
        <f>_xlfn.XLOOKUP(Data[[#This Row],[F15_FI_POP]],CAFB_HungerEstimates!Z:Z,CAFB_HungerEstimates!Z:Z,,0)</f>
        <v>415.62799999999999</v>
      </c>
      <c r="J832">
        <f>_xlfn.XLOOKUP(Data[[#This Row],[F15_LB_NEED]],CAFB_HungerEstimates!AA:AA,CAFB_HungerEstimates!AA:AA,,0)</f>
        <v>87281.88</v>
      </c>
      <c r="K832">
        <f>_xlfn.XLOOKUP(Data[[#This Row],[F15_DISTRIB]],CAFB_HungerEstimates!AC:AC,CAFB_HungerEstimates!AC:AC,,0)</f>
        <v>20938.474104000001</v>
      </c>
      <c r="L832">
        <f>_xlfn.XLOOKUP(Data[[#This Row],[F15_LB_UNME]],CAFB_HungerEstimates!AB:AB,CAFB_HungerEstimates!AB:AB,,0)</f>
        <v>66343.405895999997</v>
      </c>
      <c r="M832" s="6">
        <f t="shared" si="50"/>
        <v>0.2398948568018929</v>
      </c>
      <c r="N832" s="8">
        <f t="shared" si="51"/>
        <v>159.62208007160248</v>
      </c>
      <c r="O832" s="2" t="str">
        <f>IFERROR(_xlfn.XLOOKUP(Data[[#This Row],[STATEFP10]],StateMap[Code],StateMap[State],,0),"UNK")</f>
        <v>VA</v>
      </c>
      <c r="P832" t="str">
        <f>IF(CalcsTable[[#This Row],[State (Label)]]="MD","Maryland",IF(CalcsTable[[#This Row],[State (Label)]]="DC","District of Columbia","Virginia"))</f>
        <v>Virginia</v>
      </c>
    </row>
    <row r="833" spans="1:16" x14ac:dyDescent="0.25">
      <c r="A833">
        <f>_xlfn.XLOOKUP(Data[[#This Row],[GEOID10]],CAFB_HungerEstimates!D:D,CAFB_HungerEstimates!D:D,,0)</f>
        <v>51153901602</v>
      </c>
      <c r="B833">
        <f>_xlfn.XLOOKUP(Data[[#This Row],[STATEFP10]],CAFB_HungerEstimates!A:A,CAFB_HungerEstimates!A:A,,0)</f>
        <v>51</v>
      </c>
      <c r="C833">
        <f>_xlfn.XLOOKUP(Data[[#This Row],[F14_FI_RATE]],CAFB_HungerEstimates!AJ:AJ,CAFB_HungerEstimates!AJ:AJ,,0)</f>
        <v>9.4</v>
      </c>
      <c r="D833">
        <f>_xlfn.XLOOKUP(Data[[#This Row],[F14_DISTRIB]],CAFB_HungerEstimates!AL:AL,CAFB_HungerEstimates!AL:AL,,0)</f>
        <v>39775.89</v>
      </c>
      <c r="E833">
        <f>_xlfn.XLOOKUP(Data[[#This Row],[F14_LB_UNME]],CAFB_HungerEstimates!AK:AK,CAFB_HungerEstimates!AK:AK,,0)</f>
        <v>102056.014219</v>
      </c>
      <c r="F833">
        <f t="shared" si="48"/>
        <v>141831.90421900002</v>
      </c>
      <c r="G833" s="6">
        <f t="shared" si="49"/>
        <v>0.28044388333518233</v>
      </c>
      <c r="H833">
        <f>_xlfn.XLOOKUP(Data[[#This Row],[F15_FI_RATE]],CAFB_HungerEstimates!Y:Y,CAFB_HungerEstimates!Y:Y,,0)</f>
        <v>8.6999999999999994E-2</v>
      </c>
      <c r="I833">
        <f>_xlfn.XLOOKUP(Data[[#This Row],[F15_FI_POP]],CAFB_HungerEstimates!Z:Z,CAFB_HungerEstimates!Z:Z,,0)</f>
        <v>694.60591199999999</v>
      </c>
      <c r="J833">
        <f>_xlfn.XLOOKUP(Data[[#This Row],[F15_LB_NEED]],CAFB_HungerEstimates!AA:AA,CAFB_HungerEstimates!AA:AA,,0)</f>
        <v>145867.24152000001</v>
      </c>
      <c r="K833">
        <f>_xlfn.XLOOKUP(Data[[#This Row],[F15_DISTRIB]],CAFB_HungerEstimates!AC:AC,CAFB_HungerEstimates!AC:AC,,0)</f>
        <v>114495.46887700001</v>
      </c>
      <c r="L833">
        <f>_xlfn.XLOOKUP(Data[[#This Row],[F15_LB_UNME]],CAFB_HungerEstimates!AB:AB,CAFB_HungerEstimates!AB:AB,,0)</f>
        <v>31371.772643</v>
      </c>
      <c r="M833" s="6">
        <f t="shared" si="50"/>
        <v>0.78492928010365792</v>
      </c>
      <c r="N833" s="8">
        <f t="shared" si="51"/>
        <v>45.164851178231835</v>
      </c>
      <c r="O833" s="2" t="str">
        <f>IFERROR(_xlfn.XLOOKUP(Data[[#This Row],[STATEFP10]],StateMap[Code],StateMap[State],,0),"UNK")</f>
        <v>VA</v>
      </c>
      <c r="P833" t="str">
        <f>IF(CalcsTable[[#This Row],[State (Label)]]="MD","Maryland",IF(CalcsTable[[#This Row],[State (Label)]]="DC","District of Columbia","Virginia"))</f>
        <v>Virginia</v>
      </c>
    </row>
    <row r="834" spans="1:16" x14ac:dyDescent="0.25">
      <c r="A834">
        <f>_xlfn.XLOOKUP(Data[[#This Row],[GEOID10]],CAFB_HungerEstimates!D:D,CAFB_HungerEstimates!D:D,,0)</f>
        <v>51059430400</v>
      </c>
      <c r="B834">
        <f>_xlfn.XLOOKUP(Data[[#This Row],[STATEFP10]],CAFB_HungerEstimates!A:A,CAFB_HungerEstimates!A:A,,0)</f>
        <v>51</v>
      </c>
      <c r="C834">
        <f>_xlfn.XLOOKUP(Data[[#This Row],[F14_FI_RATE]],CAFB_HungerEstimates!AJ:AJ,CAFB_HungerEstimates!AJ:AJ,,0)</f>
        <v>4.2</v>
      </c>
      <c r="D834">
        <f>_xlfn.XLOOKUP(Data[[#This Row],[F14_DISTRIB]],CAFB_HungerEstimates!AL:AL,CAFB_HungerEstimates!AL:AL,,0)</f>
        <v>11750.27</v>
      </c>
      <c r="E834">
        <f>_xlfn.XLOOKUP(Data[[#This Row],[F14_LB_UNME]],CAFB_HungerEstimates!AK:AK,CAFB_HungerEstimates!AK:AK,,0)</f>
        <v>50615.954352000001</v>
      </c>
      <c r="F834">
        <f t="shared" si="48"/>
        <v>62366.224352000005</v>
      </c>
      <c r="G834" s="6">
        <f t="shared" si="49"/>
        <v>0.18840758955810002</v>
      </c>
      <c r="H834">
        <f>_xlfn.XLOOKUP(Data[[#This Row],[F15_FI_RATE]],CAFB_HungerEstimates!Y:Y,CAFB_HungerEstimates!Y:Y,,0)</f>
        <v>3.1E-2</v>
      </c>
      <c r="I834">
        <f>_xlfn.XLOOKUP(Data[[#This Row],[F15_FI_POP]],CAFB_HungerEstimates!Z:Z,CAFB_HungerEstimates!Z:Z,,0)</f>
        <v>217.55799999999999</v>
      </c>
      <c r="J834">
        <f>_xlfn.XLOOKUP(Data[[#This Row],[F15_LB_NEED]],CAFB_HungerEstimates!AA:AA,CAFB_HungerEstimates!AA:AA,,0)</f>
        <v>45687.18</v>
      </c>
      <c r="K834">
        <f>_xlfn.XLOOKUP(Data[[#This Row],[F15_DISTRIB]],CAFB_HungerEstimates!AC:AC,CAFB_HungerEstimates!AC:AC,,0)</f>
        <v>22184.806737999999</v>
      </c>
      <c r="L834">
        <f>_xlfn.XLOOKUP(Data[[#This Row],[F15_LB_UNME]],CAFB_HungerEstimates!AB:AB,CAFB_HungerEstimates!AB:AB,,0)</f>
        <v>23502.373262000001</v>
      </c>
      <c r="M834" s="6">
        <f t="shared" si="50"/>
        <v>0.48558056632079283</v>
      </c>
      <c r="N834" s="8">
        <f t="shared" si="51"/>
        <v>108.02808107263351</v>
      </c>
      <c r="O834" s="2" t="str">
        <f>IFERROR(_xlfn.XLOOKUP(Data[[#This Row],[STATEFP10]],StateMap[Code],StateMap[State],,0),"UNK")</f>
        <v>VA</v>
      </c>
      <c r="P834" t="str">
        <f>IF(CalcsTable[[#This Row],[State (Label)]]="MD","Maryland",IF(CalcsTable[[#This Row],[State (Label)]]="DC","District of Columbia","Virginia"))</f>
        <v>Virginia</v>
      </c>
    </row>
    <row r="835" spans="1:16" x14ac:dyDescent="0.25">
      <c r="A835">
        <f>_xlfn.XLOOKUP(Data[[#This Row],[GEOID10]],CAFB_HungerEstimates!D:D,CAFB_HungerEstimates!D:D,,0)</f>
        <v>51510201802</v>
      </c>
      <c r="B835">
        <f>_xlfn.XLOOKUP(Data[[#This Row],[STATEFP10]],CAFB_HungerEstimates!A:A,CAFB_HungerEstimates!A:A,,0)</f>
        <v>51</v>
      </c>
      <c r="C835">
        <f>_xlfn.XLOOKUP(Data[[#This Row],[F14_FI_RATE]],CAFB_HungerEstimates!AJ:AJ,CAFB_HungerEstimates!AJ:AJ,,0)</f>
        <v>10.3</v>
      </c>
      <c r="D835">
        <f>_xlfn.XLOOKUP(Data[[#This Row],[F14_DISTRIB]],CAFB_HungerEstimates!AL:AL,CAFB_HungerEstimates!AL:AL,,0)</f>
        <v>22676.17</v>
      </c>
      <c r="E835">
        <f>_xlfn.XLOOKUP(Data[[#This Row],[F14_LB_UNME]],CAFB_HungerEstimates!AK:AK,CAFB_HungerEstimates!AK:AK,,0)</f>
        <v>21881.625154000001</v>
      </c>
      <c r="F835">
        <f t="shared" ref="F835:F898" si="52">IFERROR(D835+E835,0)</f>
        <v>44557.795153999999</v>
      </c>
      <c r="G835" s="6">
        <f t="shared" ref="G835:G898" si="53">IFERROR(D835/F835,0)</f>
        <v>0.50891589051089603</v>
      </c>
      <c r="H835">
        <f>_xlfn.XLOOKUP(Data[[#This Row],[F15_FI_RATE]],CAFB_HungerEstimates!Y:Y,CAFB_HungerEstimates!Y:Y,,0)</f>
        <v>0.106</v>
      </c>
      <c r="I835">
        <f>_xlfn.XLOOKUP(Data[[#This Row],[F15_FI_POP]],CAFB_HungerEstimates!Z:Z,CAFB_HungerEstimates!Z:Z,,0)</f>
        <v>211.04705999999999</v>
      </c>
      <c r="J835">
        <f>_xlfn.XLOOKUP(Data[[#This Row],[F15_LB_NEED]],CAFB_HungerEstimates!AA:AA,CAFB_HungerEstimates!AA:AA,,0)</f>
        <v>44319.882599999997</v>
      </c>
      <c r="K835">
        <f>_xlfn.XLOOKUP(Data[[#This Row],[F15_DISTRIB]],CAFB_HungerEstimates!AC:AC,CAFB_HungerEstimates!AC:AC,,0)</f>
        <v>14638.309144000001</v>
      </c>
      <c r="L835">
        <f>_xlfn.XLOOKUP(Data[[#This Row],[F15_LB_UNME]],CAFB_HungerEstimates!AB:AB,CAFB_HungerEstimates!AB:AB,,0)</f>
        <v>29681.573455999998</v>
      </c>
      <c r="M835" s="6">
        <f t="shared" ref="M835:M898" si="54">IFERROR(K835/J835,0)</f>
        <v>0.33028763356877666</v>
      </c>
      <c r="N835" s="8">
        <f t="shared" ref="N835:N898" si="55">IFERROR(L835/I835,0)</f>
        <v>140.63959695055689</v>
      </c>
      <c r="O835" s="2" t="str">
        <f>IFERROR(_xlfn.XLOOKUP(Data[[#This Row],[STATEFP10]],StateMap[Code],StateMap[State],,0),"UNK")</f>
        <v>VA</v>
      </c>
      <c r="P835" t="str">
        <f>IF(CalcsTable[[#This Row],[State (Label)]]="MD","Maryland",IF(CalcsTable[[#This Row],[State (Label)]]="DC","District of Columbia","Virginia"))</f>
        <v>Virginia</v>
      </c>
    </row>
    <row r="836" spans="1:16" x14ac:dyDescent="0.25">
      <c r="A836">
        <f>_xlfn.XLOOKUP(Data[[#This Row],[GEOID10]],CAFB_HungerEstimates!D:D,CAFB_HungerEstimates!D:D,,0)</f>
        <v>24033800706</v>
      </c>
      <c r="B836">
        <f>_xlfn.XLOOKUP(Data[[#This Row],[STATEFP10]],CAFB_HungerEstimates!A:A,CAFB_HungerEstimates!A:A,,0)</f>
        <v>24</v>
      </c>
      <c r="C836">
        <f>_xlfn.XLOOKUP(Data[[#This Row],[F14_FI_RATE]],CAFB_HungerEstimates!AJ:AJ,CAFB_HungerEstimates!AJ:AJ,,0)</f>
        <v>0</v>
      </c>
      <c r="D836">
        <f>_xlfn.XLOOKUP(Data[[#This Row],[F14_DISTRIB]],CAFB_HungerEstimates!AL:AL,CAFB_HungerEstimates!AL:AL,,0)</f>
        <v>0</v>
      </c>
      <c r="E836">
        <f>_xlfn.XLOOKUP(Data[[#This Row],[F14_LB_UNME]],CAFB_HungerEstimates!AK:AK,CAFB_HungerEstimates!AK:AK,,0)</f>
        <v>0</v>
      </c>
      <c r="F836">
        <f t="shared" si="52"/>
        <v>0</v>
      </c>
      <c r="G836" s="6">
        <f t="shared" si="53"/>
        <v>0</v>
      </c>
      <c r="H836">
        <f>_xlfn.XLOOKUP(Data[[#This Row],[F15_FI_RATE]],CAFB_HungerEstimates!Y:Y,CAFB_HungerEstimates!Y:Y,,0)</f>
        <v>0.129</v>
      </c>
      <c r="I836">
        <f>_xlfn.XLOOKUP(Data[[#This Row],[F15_FI_POP]],CAFB_HungerEstimates!Z:Z,CAFB_HungerEstimates!Z:Z,,0)</f>
        <v>482.202</v>
      </c>
      <c r="J836">
        <f>_xlfn.XLOOKUP(Data[[#This Row],[F15_LB_NEED]],CAFB_HungerEstimates!AA:AA,CAFB_HungerEstimates!AA:AA,,0)</f>
        <v>101262.42</v>
      </c>
      <c r="K836">
        <f>_xlfn.XLOOKUP(Data[[#This Row],[F15_DISTRIB]],CAFB_HungerEstimates!AC:AC,CAFB_HungerEstimates!AC:AC,,0)</f>
        <v>3044.763007</v>
      </c>
      <c r="L836">
        <f>_xlfn.XLOOKUP(Data[[#This Row],[F15_LB_UNME]],CAFB_HungerEstimates!AB:AB,CAFB_HungerEstimates!AB:AB,,0)</f>
        <v>98217.656992999997</v>
      </c>
      <c r="M836" s="6">
        <f t="shared" si="54"/>
        <v>3.0068045055608981E-2</v>
      </c>
      <c r="N836" s="8">
        <f t="shared" si="55"/>
        <v>203.6857105383221</v>
      </c>
      <c r="O836" s="2" t="str">
        <f>IFERROR(_xlfn.XLOOKUP(Data[[#This Row],[STATEFP10]],StateMap[Code],StateMap[State],,0),"UNK")</f>
        <v>MD</v>
      </c>
      <c r="P836" t="str">
        <f>IF(CalcsTable[[#This Row],[State (Label)]]="MD","Maryland",IF(CalcsTable[[#This Row],[State (Label)]]="DC","District of Columbia","Virginia"))</f>
        <v>Maryland</v>
      </c>
    </row>
    <row r="837" spans="1:16" x14ac:dyDescent="0.25">
      <c r="A837">
        <f>_xlfn.XLOOKUP(Data[[#This Row],[GEOID10]],CAFB_HungerEstimates!D:D,CAFB_HungerEstimates!D:D,,0)</f>
        <v>51059430102</v>
      </c>
      <c r="B837">
        <f>_xlfn.XLOOKUP(Data[[#This Row],[STATEFP10]],CAFB_HungerEstimates!A:A,CAFB_HungerEstimates!A:A,,0)</f>
        <v>51</v>
      </c>
      <c r="C837">
        <f>_xlfn.XLOOKUP(Data[[#This Row],[F14_FI_RATE]],CAFB_HungerEstimates!AJ:AJ,CAFB_HungerEstimates!AJ:AJ,,0)</f>
        <v>4.8</v>
      </c>
      <c r="D837">
        <f>_xlfn.XLOOKUP(Data[[#This Row],[F14_DISTRIB]],CAFB_HungerEstimates!AL:AL,CAFB_HungerEstimates!AL:AL,,0)</f>
        <v>3875.38</v>
      </c>
      <c r="E837">
        <f>_xlfn.XLOOKUP(Data[[#This Row],[F14_LB_UNME]],CAFB_HungerEstimates!AK:AK,CAFB_HungerEstimates!AK:AK,,0)</f>
        <v>25054.216752</v>
      </c>
      <c r="F837">
        <f t="shared" si="52"/>
        <v>28929.596752000001</v>
      </c>
      <c r="G837" s="6">
        <f t="shared" si="53"/>
        <v>0.13395900514002435</v>
      </c>
      <c r="H837">
        <f>_xlfn.XLOOKUP(Data[[#This Row],[F15_FI_RATE]],CAFB_HungerEstimates!Y:Y,CAFB_HungerEstimates!Y:Y,,0)</f>
        <v>5.3999999999999999E-2</v>
      </c>
      <c r="I837">
        <f>_xlfn.XLOOKUP(Data[[#This Row],[F15_FI_POP]],CAFB_HungerEstimates!Z:Z,CAFB_HungerEstimates!Z:Z,,0)</f>
        <v>146.232</v>
      </c>
      <c r="J837">
        <f>_xlfn.XLOOKUP(Data[[#This Row],[F15_LB_NEED]],CAFB_HungerEstimates!AA:AA,CAFB_HungerEstimates!AA:AA,,0)</f>
        <v>30708.720000000001</v>
      </c>
      <c r="K837">
        <f>_xlfn.XLOOKUP(Data[[#This Row],[F15_DISTRIB]],CAFB_HungerEstimates!AC:AC,CAFB_HungerEstimates!AC:AC,,0)</f>
        <v>2050.1831649999999</v>
      </c>
      <c r="L837">
        <f>_xlfn.XLOOKUP(Data[[#This Row],[F15_LB_UNME]],CAFB_HungerEstimates!AB:AB,CAFB_HungerEstimates!AB:AB,,0)</f>
        <v>28658.536834999999</v>
      </c>
      <c r="M837" s="6">
        <f t="shared" si="54"/>
        <v>6.6762247498430405E-2</v>
      </c>
      <c r="N837" s="8">
        <f t="shared" si="55"/>
        <v>195.9799280253296</v>
      </c>
      <c r="O837" s="2" t="str">
        <f>IFERROR(_xlfn.XLOOKUP(Data[[#This Row],[STATEFP10]],StateMap[Code],StateMap[State],,0),"UNK")</f>
        <v>VA</v>
      </c>
      <c r="P837" t="str">
        <f>IF(CalcsTable[[#This Row],[State (Label)]]="MD","Maryland",IF(CalcsTable[[#This Row],[State (Label)]]="DC","District of Columbia","Virginia"))</f>
        <v>Virginia</v>
      </c>
    </row>
    <row r="838" spans="1:16" x14ac:dyDescent="0.25">
      <c r="A838">
        <f>_xlfn.XLOOKUP(Data[[#This Row],[GEOID10]],CAFB_HungerEstimates!D:D,CAFB_HungerEstimates!D:D,,0)</f>
        <v>24033801405</v>
      </c>
      <c r="B838">
        <f>_xlfn.XLOOKUP(Data[[#This Row],[STATEFP10]],CAFB_HungerEstimates!A:A,CAFB_HungerEstimates!A:A,,0)</f>
        <v>24</v>
      </c>
      <c r="C838">
        <f>_xlfn.XLOOKUP(Data[[#This Row],[F14_FI_RATE]],CAFB_HungerEstimates!AJ:AJ,CAFB_HungerEstimates!AJ:AJ,,0)</f>
        <v>18.100000000000001</v>
      </c>
      <c r="D838">
        <f>_xlfn.XLOOKUP(Data[[#This Row],[F14_DISTRIB]],CAFB_HungerEstimates!AL:AL,CAFB_HungerEstimates!AL:AL,,0)</f>
        <v>50947.51</v>
      </c>
      <c r="E838">
        <f>_xlfn.XLOOKUP(Data[[#This Row],[F14_LB_UNME]],CAFB_HungerEstimates!AK:AK,CAFB_HungerEstimates!AK:AK,,0)</f>
        <v>143625.68457099999</v>
      </c>
      <c r="F838">
        <f t="shared" si="52"/>
        <v>194573.194571</v>
      </c>
      <c r="G838" s="6">
        <f t="shared" si="53"/>
        <v>0.26184238847663671</v>
      </c>
      <c r="H838">
        <f>_xlfn.XLOOKUP(Data[[#This Row],[F15_FI_RATE]],CAFB_HungerEstimates!Y:Y,CAFB_HungerEstimates!Y:Y,,0)</f>
        <v>0.155</v>
      </c>
      <c r="I838">
        <f>_xlfn.XLOOKUP(Data[[#This Row],[F15_FI_POP]],CAFB_HungerEstimates!Z:Z,CAFB_HungerEstimates!Z:Z,,0)</f>
        <v>839.48</v>
      </c>
      <c r="J838">
        <f>_xlfn.XLOOKUP(Data[[#This Row],[F15_LB_NEED]],CAFB_HungerEstimates!AA:AA,CAFB_HungerEstimates!AA:AA,,0)</f>
        <v>176290.8</v>
      </c>
      <c r="K838">
        <f>_xlfn.XLOOKUP(Data[[#This Row],[F15_DISTRIB]],CAFB_HungerEstimates!AC:AC,CAFB_HungerEstimates!AC:AC,,0)</f>
        <v>67563.515238000007</v>
      </c>
      <c r="L838">
        <f>_xlfn.XLOOKUP(Data[[#This Row],[F15_LB_UNME]],CAFB_HungerEstimates!AB:AB,CAFB_HungerEstimates!AB:AB,,0)</f>
        <v>108727.284762</v>
      </c>
      <c r="M838" s="6">
        <f t="shared" si="54"/>
        <v>0.38325037516421739</v>
      </c>
      <c r="N838" s="8">
        <f t="shared" si="55"/>
        <v>129.51742121551436</v>
      </c>
      <c r="O838" s="2" t="str">
        <f>IFERROR(_xlfn.XLOOKUP(Data[[#This Row],[STATEFP10]],StateMap[Code],StateMap[State],,0),"UNK")</f>
        <v>MD</v>
      </c>
      <c r="P838" t="str">
        <f>IF(CalcsTable[[#This Row],[State (Label)]]="MD","Maryland",IF(CalcsTable[[#This Row],[State (Label)]]="DC","District of Columbia","Virginia"))</f>
        <v>Maryland</v>
      </c>
    </row>
    <row r="839" spans="1:16" x14ac:dyDescent="0.25">
      <c r="A839">
        <f>_xlfn.XLOOKUP(Data[[#This Row],[GEOID10]],CAFB_HungerEstimates!D:D,CAFB_HungerEstimates!D:D,,0)</f>
        <v>51510201900</v>
      </c>
      <c r="B839">
        <f>_xlfn.XLOOKUP(Data[[#This Row],[STATEFP10]],CAFB_HungerEstimates!A:A,CAFB_HungerEstimates!A:A,,0)</f>
        <v>51</v>
      </c>
      <c r="C839">
        <f>_xlfn.XLOOKUP(Data[[#This Row],[F14_FI_RATE]],CAFB_HungerEstimates!AJ:AJ,CAFB_HungerEstimates!AJ:AJ,,0)</f>
        <v>10</v>
      </c>
      <c r="D839">
        <f>_xlfn.XLOOKUP(Data[[#This Row],[F14_DISTRIB]],CAFB_HungerEstimates!AL:AL,CAFB_HungerEstimates!AL:AL,,0)</f>
        <v>15430.16</v>
      </c>
      <c r="E839">
        <f>_xlfn.XLOOKUP(Data[[#This Row],[F14_LB_UNME]],CAFB_HungerEstimates!AK:AK,CAFB_HungerEstimates!AK:AK,,0)</f>
        <v>17560.842594999998</v>
      </c>
      <c r="F839">
        <f t="shared" si="52"/>
        <v>32991.002594999998</v>
      </c>
      <c r="G839" s="6">
        <f t="shared" si="53"/>
        <v>0.46770812604338802</v>
      </c>
      <c r="H839">
        <f>_xlfn.XLOOKUP(Data[[#This Row],[F15_FI_RATE]],CAFB_HungerEstimates!Y:Y,CAFB_HungerEstimates!Y:Y,,0)</f>
        <v>0.104</v>
      </c>
      <c r="I839">
        <f>_xlfn.XLOOKUP(Data[[#This Row],[F15_FI_POP]],CAFB_HungerEstimates!Z:Z,CAFB_HungerEstimates!Z:Z,,0)</f>
        <v>163.904</v>
      </c>
      <c r="J839">
        <f>_xlfn.XLOOKUP(Data[[#This Row],[F15_LB_NEED]],CAFB_HungerEstimates!AA:AA,CAFB_HungerEstimates!AA:AA,,0)</f>
        <v>34419.839999999997</v>
      </c>
      <c r="K839">
        <f>_xlfn.XLOOKUP(Data[[#This Row],[F15_DISTRIB]],CAFB_HungerEstimates!AC:AC,CAFB_HungerEstimates!AC:AC,,0)</f>
        <v>8418.0321399999993</v>
      </c>
      <c r="L839">
        <f>_xlfn.XLOOKUP(Data[[#This Row],[F15_LB_UNME]],CAFB_HungerEstimates!AB:AB,CAFB_HungerEstimates!AB:AB,,0)</f>
        <v>26001.807860000001</v>
      </c>
      <c r="M839" s="6">
        <f t="shared" si="54"/>
        <v>0.24456918277365614</v>
      </c>
      <c r="N839" s="8">
        <f t="shared" si="55"/>
        <v>158.64047161753223</v>
      </c>
      <c r="O839" s="2" t="str">
        <f>IFERROR(_xlfn.XLOOKUP(Data[[#This Row],[STATEFP10]],StateMap[Code],StateMap[State],,0),"UNK")</f>
        <v>VA</v>
      </c>
      <c r="P839" t="str">
        <f>IF(CalcsTable[[#This Row],[State (Label)]]="MD","Maryland",IF(CalcsTable[[#This Row],[State (Label)]]="DC","District of Columbia","Virginia"))</f>
        <v>Virginia</v>
      </c>
    </row>
    <row r="840" spans="1:16" x14ac:dyDescent="0.25">
      <c r="A840">
        <f>_xlfn.XLOOKUP(Data[[#This Row],[GEOID10]],CAFB_HungerEstimates!D:D,CAFB_HungerEstimates!D:D,,0)</f>
        <v>51059431900</v>
      </c>
      <c r="B840">
        <f>_xlfn.XLOOKUP(Data[[#This Row],[STATEFP10]],CAFB_HungerEstimates!A:A,CAFB_HungerEstimates!A:A,,0)</f>
        <v>51</v>
      </c>
      <c r="C840">
        <f>_xlfn.XLOOKUP(Data[[#This Row],[F14_FI_RATE]],CAFB_HungerEstimates!AJ:AJ,CAFB_HungerEstimates!AJ:AJ,,0)</f>
        <v>1.1000000000000001</v>
      </c>
      <c r="D840">
        <f>_xlfn.XLOOKUP(Data[[#This Row],[F14_DISTRIB]],CAFB_HungerEstimates!AL:AL,CAFB_HungerEstimates!AL:AL,,0)</f>
        <v>1248.8699999999999</v>
      </c>
      <c r="E840">
        <f>_xlfn.XLOOKUP(Data[[#This Row],[F14_LB_UNME]],CAFB_HungerEstimates!AK:AK,CAFB_HungerEstimates!AK:AK,,0)</f>
        <v>6362.5785990000004</v>
      </c>
      <c r="F840">
        <f t="shared" si="52"/>
        <v>7611.4485990000003</v>
      </c>
      <c r="G840" s="6">
        <f t="shared" si="53"/>
        <v>0.16407783403596493</v>
      </c>
      <c r="H840">
        <f>_xlfn.XLOOKUP(Data[[#This Row],[F15_FI_RATE]],CAFB_HungerEstimates!Y:Y,CAFB_HungerEstimates!Y:Y,,0)</f>
        <v>1E-3</v>
      </c>
      <c r="I840">
        <f>_xlfn.XLOOKUP(Data[[#This Row],[F15_FI_POP]],CAFB_HungerEstimates!Z:Z,CAFB_HungerEstimates!Z:Z,,0)</f>
        <v>3.3119999999999998</v>
      </c>
      <c r="J840">
        <f>_xlfn.XLOOKUP(Data[[#This Row],[F15_LB_NEED]],CAFB_HungerEstimates!AA:AA,CAFB_HungerEstimates!AA:AA,,0)</f>
        <v>695.52</v>
      </c>
      <c r="K840">
        <f>_xlfn.XLOOKUP(Data[[#This Row],[F15_DISTRIB]],CAFB_HungerEstimates!AC:AC,CAFB_HungerEstimates!AC:AC,,0)</f>
        <v>75.919866999999996</v>
      </c>
      <c r="L840">
        <f>_xlfn.XLOOKUP(Data[[#This Row],[F15_LB_UNME]],CAFB_HungerEstimates!AB:AB,CAFB_HungerEstimates!AB:AB,,0)</f>
        <v>619.60013300000003</v>
      </c>
      <c r="M840" s="6">
        <f t="shared" si="54"/>
        <v>0.10915554836668967</v>
      </c>
      <c r="N840" s="8">
        <f t="shared" si="55"/>
        <v>187.07733484299519</v>
      </c>
      <c r="O840" s="2" t="str">
        <f>IFERROR(_xlfn.XLOOKUP(Data[[#This Row],[STATEFP10]],StateMap[Code],StateMap[State],,0),"UNK")</f>
        <v>VA</v>
      </c>
      <c r="P840" t="str">
        <f>IF(CalcsTable[[#This Row],[State (Label)]]="MD","Maryland",IF(CalcsTable[[#This Row],[State (Label)]]="DC","District of Columbia","Virginia"))</f>
        <v>Virginia</v>
      </c>
    </row>
    <row r="841" spans="1:16" x14ac:dyDescent="0.25">
      <c r="A841">
        <f>_xlfn.XLOOKUP(Data[[#This Row],[GEOID10]],CAFB_HungerEstimates!D:D,CAFB_HungerEstimates!D:D,,0)</f>
        <v>51510200403</v>
      </c>
      <c r="B841">
        <f>_xlfn.XLOOKUP(Data[[#This Row],[STATEFP10]],CAFB_HungerEstimates!A:A,CAFB_HungerEstimates!A:A,,0)</f>
        <v>51</v>
      </c>
      <c r="C841">
        <f>_xlfn.XLOOKUP(Data[[#This Row],[F14_FI_RATE]],CAFB_HungerEstimates!AJ:AJ,CAFB_HungerEstimates!AJ:AJ,,0)</f>
        <v>8</v>
      </c>
      <c r="D841">
        <f>_xlfn.XLOOKUP(Data[[#This Row],[F14_DISTRIB]],CAFB_HungerEstimates!AL:AL,CAFB_HungerEstimates!AL:AL,,0)</f>
        <v>5786.44</v>
      </c>
      <c r="E841">
        <f>_xlfn.XLOOKUP(Data[[#This Row],[F14_LB_UNME]],CAFB_HungerEstimates!AK:AK,CAFB_HungerEstimates!AK:AK,,0)</f>
        <v>14961.563268</v>
      </c>
      <c r="F841">
        <f t="shared" si="52"/>
        <v>20748.003268</v>
      </c>
      <c r="G841" s="6">
        <f t="shared" si="53"/>
        <v>0.27889141548982327</v>
      </c>
      <c r="H841">
        <f>_xlfn.XLOOKUP(Data[[#This Row],[F15_FI_RATE]],CAFB_HungerEstimates!Y:Y,CAFB_HungerEstimates!Y:Y,,0)</f>
        <v>8.3000000000000004E-2</v>
      </c>
      <c r="I841">
        <f>_xlfn.XLOOKUP(Data[[#This Row],[F15_FI_POP]],CAFB_HungerEstimates!Z:Z,CAFB_HungerEstimates!Z:Z,,0)</f>
        <v>116.283</v>
      </c>
      <c r="J841">
        <f>_xlfn.XLOOKUP(Data[[#This Row],[F15_LB_NEED]],CAFB_HungerEstimates!AA:AA,CAFB_HungerEstimates!AA:AA,,0)</f>
        <v>24419.43</v>
      </c>
      <c r="K841">
        <f>_xlfn.XLOOKUP(Data[[#This Row],[F15_DISTRIB]],CAFB_HungerEstimates!AC:AC,CAFB_HungerEstimates!AC:AC,,0)</f>
        <v>8864.1409899999999</v>
      </c>
      <c r="L841">
        <f>_xlfn.XLOOKUP(Data[[#This Row],[F15_LB_UNME]],CAFB_HungerEstimates!AB:AB,CAFB_HungerEstimates!AB:AB,,0)</f>
        <v>15555.28901</v>
      </c>
      <c r="M841" s="6">
        <f t="shared" si="54"/>
        <v>0.36299540939325775</v>
      </c>
      <c r="N841" s="8">
        <f t="shared" si="55"/>
        <v>133.77096402741589</v>
      </c>
      <c r="O841" s="2" t="str">
        <f>IFERROR(_xlfn.XLOOKUP(Data[[#This Row],[STATEFP10]],StateMap[Code],StateMap[State],,0),"UNK")</f>
        <v>VA</v>
      </c>
      <c r="P841" t="str">
        <f>IF(CalcsTable[[#This Row],[State (Label)]]="MD","Maryland",IF(CalcsTable[[#This Row],[State (Label)]]="DC","District of Columbia","Virginia"))</f>
        <v>Virginia</v>
      </c>
    </row>
    <row r="842" spans="1:16" x14ac:dyDescent="0.25">
      <c r="A842">
        <f>_xlfn.XLOOKUP(Data[[#This Row],[GEOID10]],CAFB_HungerEstimates!D:D,CAFB_HungerEstimates!D:D,,0)</f>
        <v>24033801214</v>
      </c>
      <c r="B842">
        <f>_xlfn.XLOOKUP(Data[[#This Row],[STATEFP10]],CAFB_HungerEstimates!A:A,CAFB_HungerEstimates!A:A,,0)</f>
        <v>24</v>
      </c>
      <c r="C842">
        <f>_xlfn.XLOOKUP(Data[[#This Row],[F14_FI_RATE]],CAFB_HungerEstimates!AJ:AJ,CAFB_HungerEstimates!AJ:AJ,,0)</f>
        <v>16</v>
      </c>
      <c r="D842">
        <f>_xlfn.XLOOKUP(Data[[#This Row],[F14_DISTRIB]],CAFB_HungerEstimates!AL:AL,CAFB_HungerEstimates!AL:AL,,0)</f>
        <v>19798.97</v>
      </c>
      <c r="E842">
        <f>_xlfn.XLOOKUP(Data[[#This Row],[F14_LB_UNME]],CAFB_HungerEstimates!AK:AK,CAFB_HungerEstimates!AK:AK,,0)</f>
        <v>107645.826376</v>
      </c>
      <c r="F842">
        <f t="shared" si="52"/>
        <v>127444.796376</v>
      </c>
      <c r="G842" s="6">
        <f t="shared" si="53"/>
        <v>0.15535330247291668</v>
      </c>
      <c r="H842">
        <f>_xlfn.XLOOKUP(Data[[#This Row],[F15_FI_RATE]],CAFB_HungerEstimates!Y:Y,CAFB_HungerEstimates!Y:Y,,0)</f>
        <v>0.13800000000000001</v>
      </c>
      <c r="I842">
        <f>_xlfn.XLOOKUP(Data[[#This Row],[F15_FI_POP]],CAFB_HungerEstimates!Z:Z,CAFB_HungerEstimates!Z:Z,,0)</f>
        <v>522.33000000000004</v>
      </c>
      <c r="J842">
        <f>_xlfn.XLOOKUP(Data[[#This Row],[F15_LB_NEED]],CAFB_HungerEstimates!AA:AA,CAFB_HungerEstimates!AA:AA,,0)</f>
        <v>109689.3</v>
      </c>
      <c r="K842">
        <f>_xlfn.XLOOKUP(Data[[#This Row],[F15_DISTRIB]],CAFB_HungerEstimates!AC:AC,CAFB_HungerEstimates!AC:AC,,0)</f>
        <v>6316.1470010000003</v>
      </c>
      <c r="L842">
        <f>_xlfn.XLOOKUP(Data[[#This Row],[F15_LB_UNME]],CAFB_HungerEstimates!AB:AB,CAFB_HungerEstimates!AB:AB,,0)</f>
        <v>103373.152999</v>
      </c>
      <c r="M842" s="6">
        <f t="shared" si="54"/>
        <v>5.758216162378646E-2</v>
      </c>
      <c r="N842" s="8">
        <f t="shared" si="55"/>
        <v>197.90774605900484</v>
      </c>
      <c r="O842" s="2" t="str">
        <f>IFERROR(_xlfn.XLOOKUP(Data[[#This Row],[STATEFP10]],StateMap[Code],StateMap[State],,0),"UNK")</f>
        <v>MD</v>
      </c>
      <c r="P842" t="str">
        <f>IF(CalcsTable[[#This Row],[State (Label)]]="MD","Maryland",IF(CalcsTable[[#This Row],[State (Label)]]="DC","District of Columbia","Virginia"))</f>
        <v>Maryland</v>
      </c>
    </row>
    <row r="843" spans="1:16" x14ac:dyDescent="0.25">
      <c r="A843">
        <f>_xlfn.XLOOKUP(Data[[#This Row],[GEOID10]],CAFB_HungerEstimates!D:D,CAFB_HungerEstimates!D:D,,0)</f>
        <v>24033801212</v>
      </c>
      <c r="B843">
        <f>_xlfn.XLOOKUP(Data[[#This Row],[STATEFP10]],CAFB_HungerEstimates!A:A,CAFB_HungerEstimates!A:A,,0)</f>
        <v>24</v>
      </c>
      <c r="C843">
        <f>_xlfn.XLOOKUP(Data[[#This Row],[F14_FI_RATE]],CAFB_HungerEstimates!AJ:AJ,CAFB_HungerEstimates!AJ:AJ,,0)</f>
        <v>16.5</v>
      </c>
      <c r="D843">
        <f>_xlfn.XLOOKUP(Data[[#This Row],[F14_DISTRIB]],CAFB_HungerEstimates!AL:AL,CAFB_HungerEstimates!AL:AL,,0)</f>
        <v>44616.71</v>
      </c>
      <c r="E843">
        <f>_xlfn.XLOOKUP(Data[[#This Row],[F14_LB_UNME]],CAFB_HungerEstimates!AK:AK,CAFB_HungerEstimates!AK:AK,,0)</f>
        <v>73816.991808000006</v>
      </c>
      <c r="F843">
        <f t="shared" si="52"/>
        <v>118433.70180800001</v>
      </c>
      <c r="G843" s="6">
        <f t="shared" si="53"/>
        <v>0.37672308911133107</v>
      </c>
      <c r="H843">
        <f>_xlfn.XLOOKUP(Data[[#This Row],[F15_FI_RATE]],CAFB_HungerEstimates!Y:Y,CAFB_HungerEstimates!Y:Y,,0)</f>
        <v>0.14599999999999999</v>
      </c>
      <c r="I843">
        <f>_xlfn.XLOOKUP(Data[[#This Row],[F15_FI_POP]],CAFB_HungerEstimates!Z:Z,CAFB_HungerEstimates!Z:Z,,0)</f>
        <v>490.56</v>
      </c>
      <c r="J843">
        <f>_xlfn.XLOOKUP(Data[[#This Row],[F15_LB_NEED]],CAFB_HungerEstimates!AA:AA,CAFB_HungerEstimates!AA:AA,,0)</f>
        <v>103017.60000000001</v>
      </c>
      <c r="K843">
        <f>_xlfn.XLOOKUP(Data[[#This Row],[F15_DISTRIB]],CAFB_HungerEstimates!AC:AC,CAFB_HungerEstimates!AC:AC,,0)</f>
        <v>19391.361946000001</v>
      </c>
      <c r="L843">
        <f>_xlfn.XLOOKUP(Data[[#This Row],[F15_LB_UNME]],CAFB_HungerEstimates!AB:AB,CAFB_HungerEstimates!AB:AB,,0)</f>
        <v>83626.238054000001</v>
      </c>
      <c r="M843" s="6">
        <f t="shared" si="54"/>
        <v>0.18823348579271892</v>
      </c>
      <c r="N843" s="8">
        <f t="shared" si="55"/>
        <v>170.47096798352902</v>
      </c>
      <c r="O843" s="2" t="str">
        <f>IFERROR(_xlfn.XLOOKUP(Data[[#This Row],[STATEFP10]],StateMap[Code],StateMap[State],,0),"UNK")</f>
        <v>MD</v>
      </c>
      <c r="P843" t="str">
        <f>IF(CalcsTable[[#This Row],[State (Label)]]="MD","Maryland",IF(CalcsTable[[#This Row],[State (Label)]]="DC","District of Columbia","Virginia"))</f>
        <v>Maryland</v>
      </c>
    </row>
    <row r="844" spans="1:16" x14ac:dyDescent="0.25">
      <c r="A844">
        <f>_xlfn.XLOOKUP(Data[[#This Row],[GEOID10]],CAFB_HungerEstimates!D:D,CAFB_HungerEstimates!D:D,,0)</f>
        <v>51059431801</v>
      </c>
      <c r="B844">
        <f>_xlfn.XLOOKUP(Data[[#This Row],[STATEFP10]],CAFB_HungerEstimates!A:A,CAFB_HungerEstimates!A:A,,0)</f>
        <v>51</v>
      </c>
      <c r="C844">
        <f>_xlfn.XLOOKUP(Data[[#This Row],[F14_FI_RATE]],CAFB_HungerEstimates!AJ:AJ,CAFB_HungerEstimates!AJ:AJ,,0)</f>
        <v>5.5</v>
      </c>
      <c r="D844">
        <f>_xlfn.XLOOKUP(Data[[#This Row],[F14_DISTRIB]],CAFB_HungerEstimates!AL:AL,CAFB_HungerEstimates!AL:AL,,0)</f>
        <v>7862.1</v>
      </c>
      <c r="E844">
        <f>_xlfn.XLOOKUP(Data[[#This Row],[F14_LB_UNME]],CAFB_HungerEstimates!AK:AK,CAFB_HungerEstimates!AK:AK,,0)</f>
        <v>40416.899345999998</v>
      </c>
      <c r="F844">
        <f t="shared" si="52"/>
        <v>48278.999345999997</v>
      </c>
      <c r="G844" s="6">
        <f t="shared" si="53"/>
        <v>0.16284720285221466</v>
      </c>
      <c r="H844">
        <f>_xlfn.XLOOKUP(Data[[#This Row],[F15_FI_RATE]],CAFB_HungerEstimates!Y:Y,CAFB_HungerEstimates!Y:Y,,0)</f>
        <v>0.05</v>
      </c>
      <c r="I844">
        <f>_xlfn.XLOOKUP(Data[[#This Row],[F15_FI_POP]],CAFB_HungerEstimates!Z:Z,CAFB_HungerEstimates!Z:Z,,0)</f>
        <v>210.5</v>
      </c>
      <c r="J844">
        <f>_xlfn.XLOOKUP(Data[[#This Row],[F15_LB_NEED]],CAFB_HungerEstimates!AA:AA,CAFB_HungerEstimates!AA:AA,,0)</f>
        <v>44205</v>
      </c>
      <c r="K844">
        <f>_xlfn.XLOOKUP(Data[[#This Row],[F15_DISTRIB]],CAFB_HungerEstimates!AC:AC,CAFB_HungerEstimates!AC:AC,,0)</f>
        <v>4351.9805200000001</v>
      </c>
      <c r="L844">
        <f>_xlfn.XLOOKUP(Data[[#This Row],[F15_LB_UNME]],CAFB_HungerEstimates!AB:AB,CAFB_HungerEstimates!AB:AB,,0)</f>
        <v>39853.019480000003</v>
      </c>
      <c r="M844" s="6">
        <f t="shared" si="54"/>
        <v>9.8449960864155639E-2</v>
      </c>
      <c r="N844" s="8">
        <f t="shared" si="55"/>
        <v>189.32550821852732</v>
      </c>
      <c r="O844" s="2" t="str">
        <f>IFERROR(_xlfn.XLOOKUP(Data[[#This Row],[STATEFP10]],StateMap[Code],StateMap[State],,0),"UNK")</f>
        <v>VA</v>
      </c>
      <c r="P844" t="str">
        <f>IF(CalcsTable[[#This Row],[State (Label)]]="MD","Maryland",IF(CalcsTable[[#This Row],[State (Label)]]="DC","District of Columbia","Virginia"))</f>
        <v>Virginia</v>
      </c>
    </row>
    <row r="845" spans="1:16" x14ac:dyDescent="0.25">
      <c r="A845">
        <f>_xlfn.XLOOKUP(Data[[#This Row],[GEOID10]],CAFB_HungerEstimates!D:D,CAFB_HungerEstimates!D:D,,0)</f>
        <v>51510200702</v>
      </c>
      <c r="B845">
        <f>_xlfn.XLOOKUP(Data[[#This Row],[STATEFP10]],CAFB_HungerEstimates!A:A,CAFB_HungerEstimates!A:A,,0)</f>
        <v>51</v>
      </c>
      <c r="C845">
        <f>_xlfn.XLOOKUP(Data[[#This Row],[F14_FI_RATE]],CAFB_HungerEstimates!AJ:AJ,CAFB_HungerEstimates!AJ:AJ,,0)</f>
        <v>10</v>
      </c>
      <c r="D845">
        <f>_xlfn.XLOOKUP(Data[[#This Row],[F14_DISTRIB]],CAFB_HungerEstimates!AL:AL,CAFB_HungerEstimates!AL:AL,,0)</f>
        <v>33100.94</v>
      </c>
      <c r="E845">
        <f>_xlfn.XLOOKUP(Data[[#This Row],[F14_LB_UNME]],CAFB_HungerEstimates!AK:AK,CAFB_HungerEstimates!AK:AK,,0)</f>
        <v>47518.062088999999</v>
      </c>
      <c r="F845">
        <f t="shared" si="52"/>
        <v>80619.002089000001</v>
      </c>
      <c r="G845" s="6">
        <f t="shared" si="53"/>
        <v>0.41058483908617416</v>
      </c>
      <c r="H845">
        <f>_xlfn.XLOOKUP(Data[[#This Row],[F15_FI_RATE]],CAFB_HungerEstimates!Y:Y,CAFB_HungerEstimates!Y:Y,,0)</f>
        <v>9.1999999999999998E-2</v>
      </c>
      <c r="I845">
        <f>_xlfn.XLOOKUP(Data[[#This Row],[F15_FI_POP]],CAFB_HungerEstimates!Z:Z,CAFB_HungerEstimates!Z:Z,,0)</f>
        <v>391.34426400000001</v>
      </c>
      <c r="J845">
        <f>_xlfn.XLOOKUP(Data[[#This Row],[F15_LB_NEED]],CAFB_HungerEstimates!AA:AA,CAFB_HungerEstimates!AA:AA,,0)</f>
        <v>82182.295440000002</v>
      </c>
      <c r="K845">
        <f>_xlfn.XLOOKUP(Data[[#This Row],[F15_DISTRIB]],CAFB_HungerEstimates!AC:AC,CAFB_HungerEstimates!AC:AC,,0)</f>
        <v>16430.844134999999</v>
      </c>
      <c r="L845">
        <f>_xlfn.XLOOKUP(Data[[#This Row],[F15_LB_UNME]],CAFB_HungerEstimates!AB:AB,CAFB_HungerEstimates!AB:AB,,0)</f>
        <v>65751.451304999995</v>
      </c>
      <c r="M845" s="6">
        <f t="shared" si="54"/>
        <v>0.1999316768536345</v>
      </c>
      <c r="N845" s="8">
        <f t="shared" si="55"/>
        <v>168.01434786073673</v>
      </c>
      <c r="O845" s="2" t="str">
        <f>IFERROR(_xlfn.XLOOKUP(Data[[#This Row],[STATEFP10]],StateMap[Code],StateMap[State],,0),"UNK")</f>
        <v>VA</v>
      </c>
      <c r="P845" t="str">
        <f>IF(CalcsTable[[#This Row],[State (Label)]]="MD","Maryland",IF(CalcsTable[[#This Row],[State (Label)]]="DC","District of Columbia","Virginia"))</f>
        <v>Virginia</v>
      </c>
    </row>
    <row r="846" spans="1:16" x14ac:dyDescent="0.25">
      <c r="A846">
        <f>_xlfn.XLOOKUP(Data[[#This Row],[GEOID10]],CAFB_HungerEstimates!D:D,CAFB_HungerEstimates!D:D,,0)</f>
        <v>24033801408</v>
      </c>
      <c r="B846">
        <f>_xlfn.XLOOKUP(Data[[#This Row],[STATEFP10]],CAFB_HungerEstimates!A:A,CAFB_HungerEstimates!A:A,,0)</f>
        <v>24</v>
      </c>
      <c r="C846">
        <f>_xlfn.XLOOKUP(Data[[#This Row],[F14_FI_RATE]],CAFB_HungerEstimates!AJ:AJ,CAFB_HungerEstimates!AJ:AJ,,0)</f>
        <v>20.9</v>
      </c>
      <c r="D846">
        <f>_xlfn.XLOOKUP(Data[[#This Row],[F14_DISTRIB]],CAFB_HungerEstimates!AL:AL,CAFB_HungerEstimates!AL:AL,,0)</f>
        <v>68560.27</v>
      </c>
      <c r="E846">
        <f>_xlfn.XLOOKUP(Data[[#This Row],[F14_LB_UNME]],CAFB_HungerEstimates!AK:AK,CAFB_HungerEstimates!AK:AK,,0)</f>
        <v>100811.24296</v>
      </c>
      <c r="F846">
        <f t="shared" si="52"/>
        <v>169371.51296000002</v>
      </c>
      <c r="G846" s="6">
        <f t="shared" si="53"/>
        <v>0.4047922156554844</v>
      </c>
      <c r="H846">
        <f>_xlfn.XLOOKUP(Data[[#This Row],[F15_FI_RATE]],CAFB_HungerEstimates!Y:Y,CAFB_HungerEstimates!Y:Y,,0)</f>
        <v>0.21299999999999999</v>
      </c>
      <c r="I846">
        <f>_xlfn.XLOOKUP(Data[[#This Row],[F15_FI_POP]],CAFB_HungerEstimates!Z:Z,CAFB_HungerEstimates!Z:Z,,0)</f>
        <v>739.96199999999999</v>
      </c>
      <c r="J846">
        <f>_xlfn.XLOOKUP(Data[[#This Row],[F15_LB_NEED]],CAFB_HungerEstimates!AA:AA,CAFB_HungerEstimates!AA:AA,,0)</f>
        <v>155392.01999999999</v>
      </c>
      <c r="K846">
        <f>_xlfn.XLOOKUP(Data[[#This Row],[F15_DISTRIB]],CAFB_HungerEstimates!AC:AC,CAFB_HungerEstimates!AC:AC,,0)</f>
        <v>58859.216503000003</v>
      </c>
      <c r="L846">
        <f>_xlfn.XLOOKUP(Data[[#This Row],[F15_LB_UNME]],CAFB_HungerEstimates!AB:AB,CAFB_HungerEstimates!AB:AB,,0)</f>
        <v>96532.803497000001</v>
      </c>
      <c r="M846" s="6">
        <f t="shared" si="54"/>
        <v>0.37877888776399204</v>
      </c>
      <c r="N846" s="8">
        <f t="shared" si="55"/>
        <v>130.45643356956168</v>
      </c>
      <c r="O846" s="2" t="str">
        <f>IFERROR(_xlfn.XLOOKUP(Data[[#This Row],[STATEFP10]],StateMap[Code],StateMap[State],,0),"UNK")</f>
        <v>MD</v>
      </c>
      <c r="P846" t="str">
        <f>IF(CalcsTable[[#This Row],[State (Label)]]="MD","Maryland",IF(CalcsTable[[#This Row],[State (Label)]]="DC","District of Columbia","Virginia"))</f>
        <v>Maryland</v>
      </c>
    </row>
    <row r="847" spans="1:16" x14ac:dyDescent="0.25">
      <c r="A847">
        <f>_xlfn.XLOOKUP(Data[[#This Row],[GEOID10]],CAFB_HungerEstimates!D:D,CAFB_HungerEstimates!D:D,,0)</f>
        <v>51153901900</v>
      </c>
      <c r="B847">
        <f>_xlfn.XLOOKUP(Data[[#This Row],[STATEFP10]],CAFB_HungerEstimates!A:A,CAFB_HungerEstimates!A:A,,0)</f>
        <v>51</v>
      </c>
      <c r="C847">
        <f>_xlfn.XLOOKUP(Data[[#This Row],[F14_FI_RATE]],CAFB_HungerEstimates!AJ:AJ,CAFB_HungerEstimates!AJ:AJ,,0)</f>
        <v>7.6</v>
      </c>
      <c r="D847">
        <f>_xlfn.XLOOKUP(Data[[#This Row],[F14_DISTRIB]],CAFB_HungerEstimates!AL:AL,CAFB_HungerEstimates!AL:AL,,0)</f>
        <v>21370.86</v>
      </c>
      <c r="E847">
        <f>_xlfn.XLOOKUP(Data[[#This Row],[F14_LB_UNME]],CAFB_HungerEstimates!AK:AK,CAFB_HungerEstimates!AK:AK,,0)</f>
        <v>62083.984495999997</v>
      </c>
      <c r="F847">
        <f t="shared" si="52"/>
        <v>83454.844496000005</v>
      </c>
      <c r="G847" s="6">
        <f t="shared" si="53"/>
        <v>0.25607692554054556</v>
      </c>
      <c r="H847">
        <f>_xlfn.XLOOKUP(Data[[#This Row],[F15_FI_RATE]],CAFB_HungerEstimates!Y:Y,CAFB_HungerEstimates!Y:Y,,0)</f>
        <v>7.2999999999999995E-2</v>
      </c>
      <c r="I847">
        <f>_xlfn.XLOOKUP(Data[[#This Row],[F15_FI_POP]],CAFB_HungerEstimates!Z:Z,CAFB_HungerEstimates!Z:Z,,0)</f>
        <v>384.12599999999998</v>
      </c>
      <c r="J847">
        <f>_xlfn.XLOOKUP(Data[[#This Row],[F15_LB_NEED]],CAFB_HungerEstimates!AA:AA,CAFB_HungerEstimates!AA:AA,,0)</f>
        <v>80666.460000000006</v>
      </c>
      <c r="K847">
        <f>_xlfn.XLOOKUP(Data[[#This Row],[F15_DISTRIB]],CAFB_HungerEstimates!AC:AC,CAFB_HungerEstimates!AC:AC,,0)</f>
        <v>62966.112119999998</v>
      </c>
      <c r="L847">
        <f>_xlfn.XLOOKUP(Data[[#This Row],[F15_LB_UNME]],CAFB_HungerEstimates!AB:AB,CAFB_HungerEstimates!AB:AB,,0)</f>
        <v>17700.347880000001</v>
      </c>
      <c r="M847" s="6">
        <f t="shared" si="54"/>
        <v>0.78057363766799726</v>
      </c>
      <c r="N847" s="8">
        <f t="shared" si="55"/>
        <v>46.07953608972057</v>
      </c>
      <c r="O847" s="2" t="str">
        <f>IFERROR(_xlfn.XLOOKUP(Data[[#This Row],[STATEFP10]],StateMap[Code],StateMap[State],,0),"UNK")</f>
        <v>VA</v>
      </c>
      <c r="P847" t="str">
        <f>IF(CalcsTable[[#This Row],[State (Label)]]="MD","Maryland",IF(CalcsTable[[#This Row],[State (Label)]]="DC","District of Columbia","Virginia"))</f>
        <v>Virginia</v>
      </c>
    </row>
    <row r="848" spans="1:16" x14ac:dyDescent="0.25">
      <c r="A848">
        <f>_xlfn.XLOOKUP(Data[[#This Row],[GEOID10]],CAFB_HungerEstimates!D:D,CAFB_HungerEstimates!D:D,,0)</f>
        <v>51510200703</v>
      </c>
      <c r="B848">
        <f>_xlfn.XLOOKUP(Data[[#This Row],[STATEFP10]],CAFB_HungerEstimates!A:A,CAFB_HungerEstimates!A:A,,0)</f>
        <v>51</v>
      </c>
      <c r="C848">
        <f>_xlfn.XLOOKUP(Data[[#This Row],[F14_FI_RATE]],CAFB_HungerEstimates!AJ:AJ,CAFB_HungerEstimates!AJ:AJ,,0)</f>
        <v>13.8</v>
      </c>
      <c r="D848">
        <f>_xlfn.XLOOKUP(Data[[#This Row],[F14_DISTRIB]],CAFB_HungerEstimates!AL:AL,CAFB_HungerEstimates!AL:AL,,0)</f>
        <v>28614.68</v>
      </c>
      <c r="E848">
        <f>_xlfn.XLOOKUP(Data[[#This Row],[F14_LB_UNME]],CAFB_HungerEstimates!AK:AK,CAFB_HungerEstimates!AK:AK,,0)</f>
        <v>45168.402817000002</v>
      </c>
      <c r="F848">
        <f t="shared" si="52"/>
        <v>73783.082817000002</v>
      </c>
      <c r="G848" s="6">
        <f t="shared" si="53"/>
        <v>0.38782169174160652</v>
      </c>
      <c r="H848">
        <f>_xlfn.XLOOKUP(Data[[#This Row],[F15_FI_RATE]],CAFB_HungerEstimates!Y:Y,CAFB_HungerEstimates!Y:Y,,0)</f>
        <v>0.153</v>
      </c>
      <c r="I848">
        <f>_xlfn.XLOOKUP(Data[[#This Row],[F15_FI_POP]],CAFB_HungerEstimates!Z:Z,CAFB_HungerEstimates!Z:Z,,0)</f>
        <v>438.63019200000002</v>
      </c>
      <c r="J848">
        <f>_xlfn.XLOOKUP(Data[[#This Row],[F15_LB_NEED]],CAFB_HungerEstimates!AA:AA,CAFB_HungerEstimates!AA:AA,,0)</f>
        <v>92112.340320000003</v>
      </c>
      <c r="K848">
        <f>_xlfn.XLOOKUP(Data[[#This Row],[F15_DISTRIB]],CAFB_HungerEstimates!AC:AC,CAFB_HungerEstimates!AC:AC,,0)</f>
        <v>32019.490032000002</v>
      </c>
      <c r="L848">
        <f>_xlfn.XLOOKUP(Data[[#This Row],[F15_LB_UNME]],CAFB_HungerEstimates!AB:AB,CAFB_HungerEstimates!AB:AB,,0)</f>
        <v>60092.850288000001</v>
      </c>
      <c r="M848" s="6">
        <f t="shared" si="54"/>
        <v>0.34761346765008566</v>
      </c>
      <c r="N848" s="8">
        <f t="shared" si="55"/>
        <v>137.001171793482</v>
      </c>
      <c r="O848" s="2" t="str">
        <f>IFERROR(_xlfn.XLOOKUP(Data[[#This Row],[STATEFP10]],StateMap[Code],StateMap[State],,0),"UNK")</f>
        <v>VA</v>
      </c>
      <c r="P848" t="str">
        <f>IF(CalcsTable[[#This Row],[State (Label)]]="MD","Maryland",IF(CalcsTable[[#This Row],[State (Label)]]="DC","District of Columbia","Virginia"))</f>
        <v>Virginia</v>
      </c>
    </row>
    <row r="849" spans="1:16" x14ac:dyDescent="0.25">
      <c r="A849">
        <f>_xlfn.XLOOKUP(Data[[#This Row],[GEOID10]],CAFB_HungerEstimates!D:D,CAFB_HungerEstimates!D:D,,0)</f>
        <v>51510202001</v>
      </c>
      <c r="B849">
        <f>_xlfn.XLOOKUP(Data[[#This Row],[STATEFP10]],CAFB_HungerEstimates!A:A,CAFB_HungerEstimates!A:A,,0)</f>
        <v>51</v>
      </c>
      <c r="C849">
        <f>_xlfn.XLOOKUP(Data[[#This Row],[F14_FI_RATE]],CAFB_HungerEstimates!AJ:AJ,CAFB_HungerEstimates!AJ:AJ,,0)</f>
        <v>3.3</v>
      </c>
      <c r="D849">
        <f>_xlfn.XLOOKUP(Data[[#This Row],[F14_DISTRIB]],CAFB_HungerEstimates!AL:AL,CAFB_HungerEstimates!AL:AL,,0)</f>
        <v>6303.37</v>
      </c>
      <c r="E849">
        <f>_xlfn.XLOOKUP(Data[[#This Row],[F14_LB_UNME]],CAFB_HungerEstimates!AK:AK,CAFB_HungerEstimates!AK:AK,,0)</f>
        <v>7702.162464</v>
      </c>
      <c r="F849">
        <f t="shared" si="52"/>
        <v>14005.532464</v>
      </c>
      <c r="G849" s="6">
        <f t="shared" si="53"/>
        <v>0.45006286024485415</v>
      </c>
      <c r="H849">
        <f>_xlfn.XLOOKUP(Data[[#This Row],[F15_FI_RATE]],CAFB_HungerEstimates!Y:Y,CAFB_HungerEstimates!Y:Y,,0)</f>
        <v>2.5999999999999999E-2</v>
      </c>
      <c r="I849">
        <f>_xlfn.XLOOKUP(Data[[#This Row],[F15_FI_POP]],CAFB_HungerEstimates!Z:Z,CAFB_HungerEstimates!Z:Z,,0)</f>
        <v>52.39</v>
      </c>
      <c r="J849">
        <f>_xlfn.XLOOKUP(Data[[#This Row],[F15_LB_NEED]],CAFB_HungerEstimates!AA:AA,CAFB_HungerEstimates!AA:AA,,0)</f>
        <v>11001.9</v>
      </c>
      <c r="K849">
        <f>_xlfn.XLOOKUP(Data[[#This Row],[F15_DISTRIB]],CAFB_HungerEstimates!AC:AC,CAFB_HungerEstimates!AC:AC,,0)</f>
        <v>3548.0763099999999</v>
      </c>
      <c r="L849">
        <f>_xlfn.XLOOKUP(Data[[#This Row],[F15_LB_UNME]],CAFB_HungerEstimates!AB:AB,CAFB_HungerEstimates!AB:AB,,0)</f>
        <v>7453.8236900000002</v>
      </c>
      <c r="M849" s="6">
        <f t="shared" si="54"/>
        <v>0.32249668784482682</v>
      </c>
      <c r="N849" s="8">
        <f t="shared" si="55"/>
        <v>142.27569555258637</v>
      </c>
      <c r="O849" s="2" t="str">
        <f>IFERROR(_xlfn.XLOOKUP(Data[[#This Row],[STATEFP10]],StateMap[Code],StateMap[State],,0),"UNK")</f>
        <v>VA</v>
      </c>
      <c r="P849" t="str">
        <f>IF(CalcsTable[[#This Row],[State (Label)]]="MD","Maryland",IF(CalcsTable[[#This Row],[State (Label)]]="DC","District of Columbia","Virginia"))</f>
        <v>Virginia</v>
      </c>
    </row>
    <row r="850" spans="1:16" x14ac:dyDescent="0.25">
      <c r="A850">
        <f>_xlfn.XLOOKUP(Data[[#This Row],[GEOID10]],CAFB_HungerEstimates!D:D,CAFB_HungerEstimates!D:D,,0)</f>
        <v>51059430500</v>
      </c>
      <c r="B850">
        <f>_xlfn.XLOOKUP(Data[[#This Row],[STATEFP10]],CAFB_HungerEstimates!A:A,CAFB_HungerEstimates!A:A,,0)</f>
        <v>51</v>
      </c>
      <c r="C850">
        <f>_xlfn.XLOOKUP(Data[[#This Row],[F14_FI_RATE]],CAFB_HungerEstimates!AJ:AJ,CAFB_HungerEstimates!AJ:AJ,,0)</f>
        <v>5.5</v>
      </c>
      <c r="D850">
        <f>_xlfn.XLOOKUP(Data[[#This Row],[F14_DISTRIB]],CAFB_HungerEstimates!AL:AL,CAFB_HungerEstimates!AL:AL,,0)</f>
        <v>4380.1400000000003</v>
      </c>
      <c r="E850">
        <f>_xlfn.XLOOKUP(Data[[#This Row],[F14_LB_UNME]],CAFB_HungerEstimates!AK:AK,CAFB_HungerEstimates!AK:AK,,0)</f>
        <v>15231.760936999999</v>
      </c>
      <c r="F850">
        <f t="shared" si="52"/>
        <v>19611.900936999999</v>
      </c>
      <c r="G850" s="6">
        <f t="shared" si="53"/>
        <v>0.22334092009084069</v>
      </c>
      <c r="H850">
        <f>_xlfn.XLOOKUP(Data[[#This Row],[F15_FI_RATE]],CAFB_HungerEstimates!Y:Y,CAFB_HungerEstimates!Y:Y,,0)</f>
        <v>0.06</v>
      </c>
      <c r="I850">
        <f>_xlfn.XLOOKUP(Data[[#This Row],[F15_FI_POP]],CAFB_HungerEstimates!Z:Z,CAFB_HungerEstimates!Z:Z,,0)</f>
        <v>99.36</v>
      </c>
      <c r="J850">
        <f>_xlfn.XLOOKUP(Data[[#This Row],[F15_LB_NEED]],CAFB_HungerEstimates!AA:AA,CAFB_HungerEstimates!AA:AA,,0)</f>
        <v>20865.599999999999</v>
      </c>
      <c r="K850">
        <f>_xlfn.XLOOKUP(Data[[#This Row],[F15_DISTRIB]],CAFB_HungerEstimates!AC:AC,CAFB_HungerEstimates!AC:AC,,0)</f>
        <v>2815.6476950000001</v>
      </c>
      <c r="L850">
        <f>_xlfn.XLOOKUP(Data[[#This Row],[F15_LB_UNME]],CAFB_HungerEstimates!AB:AB,CAFB_HungerEstimates!AB:AB,,0)</f>
        <v>18049.952304999999</v>
      </c>
      <c r="M850" s="6">
        <f t="shared" si="54"/>
        <v>0.13494209104938273</v>
      </c>
      <c r="N850" s="8">
        <f t="shared" si="55"/>
        <v>181.66216087962962</v>
      </c>
      <c r="O850" s="2" t="str">
        <f>IFERROR(_xlfn.XLOOKUP(Data[[#This Row],[STATEFP10]],StateMap[Code],StateMap[State],,0),"UNK")</f>
        <v>VA</v>
      </c>
      <c r="P850" t="str">
        <f>IF(CalcsTable[[#This Row],[State (Label)]]="MD","Maryland",IF(CalcsTable[[#This Row],[State (Label)]]="DC","District of Columbia","Virginia"))</f>
        <v>Virginia</v>
      </c>
    </row>
    <row r="851" spans="1:16" x14ac:dyDescent="0.25">
      <c r="A851">
        <f>_xlfn.XLOOKUP(Data[[#This Row],[GEOID10]],CAFB_HungerEstimates!D:D,CAFB_HungerEstimates!D:D,,0)</f>
        <v>24033801404</v>
      </c>
      <c r="B851">
        <f>_xlfn.XLOOKUP(Data[[#This Row],[STATEFP10]],CAFB_HungerEstimates!A:A,CAFB_HungerEstimates!A:A,,0)</f>
        <v>24</v>
      </c>
      <c r="C851">
        <f>_xlfn.XLOOKUP(Data[[#This Row],[F14_FI_RATE]],CAFB_HungerEstimates!AJ:AJ,CAFB_HungerEstimates!AJ:AJ,,0)</f>
        <v>21.7</v>
      </c>
      <c r="D851">
        <f>_xlfn.XLOOKUP(Data[[#This Row],[F14_DISTRIB]],CAFB_HungerEstimates!AL:AL,CAFB_HungerEstimates!AL:AL,,0)</f>
        <v>64479.01</v>
      </c>
      <c r="E851">
        <f>_xlfn.XLOOKUP(Data[[#This Row],[F14_LB_UNME]],CAFB_HungerEstimates!AK:AK,CAFB_HungerEstimates!AK:AK,,0)</f>
        <v>154302.55537700001</v>
      </c>
      <c r="F851">
        <f t="shared" si="52"/>
        <v>218781.56537700002</v>
      </c>
      <c r="G851" s="6">
        <f t="shared" si="53"/>
        <v>0.29471866100277261</v>
      </c>
      <c r="H851">
        <f>_xlfn.XLOOKUP(Data[[#This Row],[F15_FI_RATE]],CAFB_HungerEstimates!Y:Y,CAFB_HungerEstimates!Y:Y,,0)</f>
        <v>0.217</v>
      </c>
      <c r="I851">
        <f>_xlfn.XLOOKUP(Data[[#This Row],[F15_FI_POP]],CAFB_HungerEstimates!Z:Z,CAFB_HungerEstimates!Z:Z,,0)</f>
        <v>1042.4680000000001</v>
      </c>
      <c r="J851">
        <f>_xlfn.XLOOKUP(Data[[#This Row],[F15_LB_NEED]],CAFB_HungerEstimates!AA:AA,CAFB_HungerEstimates!AA:AA,,0)</f>
        <v>218918.28</v>
      </c>
      <c r="K851">
        <f>_xlfn.XLOOKUP(Data[[#This Row],[F15_DISTRIB]],CAFB_HungerEstimates!AC:AC,CAFB_HungerEstimates!AC:AC,,0)</f>
        <v>82151.873806000003</v>
      </c>
      <c r="L851">
        <f>_xlfn.XLOOKUP(Data[[#This Row],[F15_LB_UNME]],CAFB_HungerEstimates!AB:AB,CAFB_HungerEstimates!AB:AB,,0)</f>
        <v>136766.40619400001</v>
      </c>
      <c r="M851" s="6">
        <f t="shared" si="54"/>
        <v>0.37526274099175272</v>
      </c>
      <c r="N851" s="8">
        <f t="shared" si="55"/>
        <v>131.19482439173194</v>
      </c>
      <c r="O851" s="2" t="str">
        <f>IFERROR(_xlfn.XLOOKUP(Data[[#This Row],[STATEFP10]],StateMap[Code],StateMap[State],,0),"UNK")</f>
        <v>MD</v>
      </c>
      <c r="P851" t="str">
        <f>IF(CalcsTable[[#This Row],[State (Label)]]="MD","Maryland",IF(CalcsTable[[#This Row],[State (Label)]]="DC","District of Columbia","Virginia"))</f>
        <v>Maryland</v>
      </c>
    </row>
    <row r="852" spans="1:16" x14ac:dyDescent="0.25">
      <c r="A852">
        <f>_xlfn.XLOOKUP(Data[[#This Row],[GEOID10]],CAFB_HungerEstimates!D:D,CAFB_HungerEstimates!D:D,,0)</f>
        <v>51059420300</v>
      </c>
      <c r="B852">
        <f>_xlfn.XLOOKUP(Data[[#This Row],[STATEFP10]],CAFB_HungerEstimates!A:A,CAFB_HungerEstimates!A:A,,0)</f>
        <v>51</v>
      </c>
      <c r="C852">
        <f>_xlfn.XLOOKUP(Data[[#This Row],[F14_FI_RATE]],CAFB_HungerEstimates!AJ:AJ,CAFB_HungerEstimates!AJ:AJ,,0)</f>
        <v>5.3</v>
      </c>
      <c r="D852">
        <f>_xlfn.XLOOKUP(Data[[#This Row],[F14_DISTRIB]],CAFB_HungerEstimates!AL:AL,CAFB_HungerEstimates!AL:AL,,0)</f>
        <v>12391.63</v>
      </c>
      <c r="E852">
        <f>_xlfn.XLOOKUP(Data[[#This Row],[F14_LB_UNME]],CAFB_HungerEstimates!AK:AK,CAFB_HungerEstimates!AK:AK,,0)</f>
        <v>49246.311729000001</v>
      </c>
      <c r="F852">
        <f t="shared" si="52"/>
        <v>61637.941728999998</v>
      </c>
      <c r="G852" s="6">
        <f t="shared" si="53"/>
        <v>0.20103899728646957</v>
      </c>
      <c r="H852">
        <f>_xlfn.XLOOKUP(Data[[#This Row],[F15_FI_RATE]],CAFB_HungerEstimates!Y:Y,CAFB_HungerEstimates!Y:Y,,0)</f>
        <v>4.7E-2</v>
      </c>
      <c r="I852">
        <f>_xlfn.XLOOKUP(Data[[#This Row],[F15_FI_POP]],CAFB_HungerEstimates!Z:Z,CAFB_HungerEstimates!Z:Z,,0)</f>
        <v>262.87099999999998</v>
      </c>
      <c r="J852">
        <f>_xlfn.XLOOKUP(Data[[#This Row],[F15_LB_NEED]],CAFB_HungerEstimates!AA:AA,CAFB_HungerEstimates!AA:AA,,0)</f>
        <v>55202.91</v>
      </c>
      <c r="K852">
        <f>_xlfn.XLOOKUP(Data[[#This Row],[F15_DISTRIB]],CAFB_HungerEstimates!AC:AC,CAFB_HungerEstimates!AC:AC,,0)</f>
        <v>23423.469907999999</v>
      </c>
      <c r="L852">
        <f>_xlfn.XLOOKUP(Data[[#This Row],[F15_LB_UNME]],CAFB_HungerEstimates!AB:AB,CAFB_HungerEstimates!AB:AB,,0)</f>
        <v>31779.440092000001</v>
      </c>
      <c r="M852" s="6">
        <f t="shared" si="54"/>
        <v>0.4243158541460948</v>
      </c>
      <c r="N852" s="8">
        <f t="shared" si="55"/>
        <v>120.8936706293201</v>
      </c>
      <c r="O852" s="2" t="str">
        <f>IFERROR(_xlfn.XLOOKUP(Data[[#This Row],[STATEFP10]],StateMap[Code],StateMap[State],,0),"UNK")</f>
        <v>VA</v>
      </c>
      <c r="P852" t="str">
        <f>IF(CalcsTable[[#This Row],[State (Label)]]="MD","Maryland",IF(CalcsTable[[#This Row],[State (Label)]]="DC","District of Columbia","Virginia"))</f>
        <v>Virginia</v>
      </c>
    </row>
    <row r="853" spans="1:16" x14ac:dyDescent="0.25">
      <c r="A853">
        <f>_xlfn.XLOOKUP(Data[[#This Row],[GEOID10]],CAFB_HungerEstimates!D:D,CAFB_HungerEstimates!D:D,,0)</f>
        <v>51153901407</v>
      </c>
      <c r="B853">
        <f>_xlfn.XLOOKUP(Data[[#This Row],[STATEFP10]],CAFB_HungerEstimates!A:A,CAFB_HungerEstimates!A:A,,0)</f>
        <v>51</v>
      </c>
      <c r="C853">
        <f>_xlfn.XLOOKUP(Data[[#This Row],[F14_FI_RATE]],CAFB_HungerEstimates!AJ:AJ,CAFB_HungerEstimates!AJ:AJ,,0)</f>
        <v>11.1</v>
      </c>
      <c r="D853">
        <f>_xlfn.XLOOKUP(Data[[#This Row],[F14_DISTRIB]],CAFB_HungerEstimates!AL:AL,CAFB_HungerEstimates!AL:AL,,0)</f>
        <v>21396.18</v>
      </c>
      <c r="E853">
        <f>_xlfn.XLOOKUP(Data[[#This Row],[F14_LB_UNME]],CAFB_HungerEstimates!AK:AK,CAFB_HungerEstimates!AK:AK,,0)</f>
        <v>56902.109825</v>
      </c>
      <c r="F853">
        <f t="shared" si="52"/>
        <v>78298.289825</v>
      </c>
      <c r="G853" s="6">
        <f t="shared" si="53"/>
        <v>0.27326497229787994</v>
      </c>
      <c r="H853">
        <f>_xlfn.XLOOKUP(Data[[#This Row],[F15_FI_RATE]],CAFB_HungerEstimates!Y:Y,CAFB_HungerEstimates!Y:Y,,0)</f>
        <v>0.08</v>
      </c>
      <c r="I853">
        <f>_xlfn.XLOOKUP(Data[[#This Row],[F15_FI_POP]],CAFB_HungerEstimates!Z:Z,CAFB_HungerEstimates!Z:Z,,0)</f>
        <v>285.31439999999998</v>
      </c>
      <c r="J853">
        <f>_xlfn.XLOOKUP(Data[[#This Row],[F15_LB_NEED]],CAFB_HungerEstimates!AA:AA,CAFB_HungerEstimates!AA:AA,,0)</f>
        <v>59916.023999999998</v>
      </c>
      <c r="K853">
        <f>_xlfn.XLOOKUP(Data[[#This Row],[F15_DISTRIB]],CAFB_HungerEstimates!AC:AC,CAFB_HungerEstimates!AC:AC,,0)</f>
        <v>46019.509705999997</v>
      </c>
      <c r="L853">
        <f>_xlfn.XLOOKUP(Data[[#This Row],[F15_LB_UNME]],CAFB_HungerEstimates!AB:AB,CAFB_HungerEstimates!AB:AB,,0)</f>
        <v>13896.514294000001</v>
      </c>
      <c r="M853" s="6">
        <f t="shared" si="54"/>
        <v>0.76806681474725358</v>
      </c>
      <c r="N853" s="8">
        <f t="shared" si="55"/>
        <v>48.705968903076752</v>
      </c>
      <c r="O853" s="2" t="str">
        <f>IFERROR(_xlfn.XLOOKUP(Data[[#This Row],[STATEFP10]],StateMap[Code],StateMap[State],,0),"UNK")</f>
        <v>VA</v>
      </c>
      <c r="P853" t="str">
        <f>IF(CalcsTable[[#This Row],[State (Label)]]="MD","Maryland",IF(CalcsTable[[#This Row],[State (Label)]]="DC","District of Columbia","Virginia"))</f>
        <v>Virginia</v>
      </c>
    </row>
    <row r="854" spans="1:16" x14ac:dyDescent="0.25">
      <c r="A854">
        <f>_xlfn.XLOOKUP(Data[[#This Row],[GEOID10]],CAFB_HungerEstimates!D:D,CAFB_HungerEstimates!D:D,,0)</f>
        <v>24033801407</v>
      </c>
      <c r="B854">
        <f>_xlfn.XLOOKUP(Data[[#This Row],[STATEFP10]],CAFB_HungerEstimates!A:A,CAFB_HungerEstimates!A:A,,0)</f>
        <v>24</v>
      </c>
      <c r="C854">
        <f>_xlfn.XLOOKUP(Data[[#This Row],[F14_FI_RATE]],CAFB_HungerEstimates!AJ:AJ,CAFB_HungerEstimates!AJ:AJ,,0)</f>
        <v>18.7</v>
      </c>
      <c r="D854">
        <f>_xlfn.XLOOKUP(Data[[#This Row],[F14_DISTRIB]],CAFB_HungerEstimates!AL:AL,CAFB_HungerEstimates!AL:AL,,0)</f>
        <v>91275.01</v>
      </c>
      <c r="E854">
        <f>_xlfn.XLOOKUP(Data[[#This Row],[F14_LB_UNME]],CAFB_HungerEstimates!AK:AK,CAFB_HungerEstimates!AK:AK,,0)</f>
        <v>154515.92364399999</v>
      </c>
      <c r="F854">
        <f t="shared" si="52"/>
        <v>245790.93364399998</v>
      </c>
      <c r="G854" s="6">
        <f t="shared" si="53"/>
        <v>0.37135222461948658</v>
      </c>
      <c r="H854">
        <f>_xlfn.XLOOKUP(Data[[#This Row],[F15_FI_RATE]],CAFB_HungerEstimates!Y:Y,CAFB_HungerEstimates!Y:Y,,0)</f>
        <v>0.20200000000000001</v>
      </c>
      <c r="I854">
        <f>_xlfn.XLOOKUP(Data[[#This Row],[F15_FI_POP]],CAFB_HungerEstimates!Z:Z,CAFB_HungerEstimates!Z:Z,,0)</f>
        <v>1252.6020000000001</v>
      </c>
      <c r="J854">
        <f>_xlfn.XLOOKUP(Data[[#This Row],[F15_LB_NEED]],CAFB_HungerEstimates!AA:AA,CAFB_HungerEstimates!AA:AA,,0)</f>
        <v>263046.42</v>
      </c>
      <c r="K854">
        <f>_xlfn.XLOOKUP(Data[[#This Row],[F15_DISTRIB]],CAFB_HungerEstimates!AC:AC,CAFB_HungerEstimates!AC:AC,,0)</f>
        <v>78884.780035000003</v>
      </c>
      <c r="L854">
        <f>_xlfn.XLOOKUP(Data[[#This Row],[F15_LB_UNME]],CAFB_HungerEstimates!AB:AB,CAFB_HungerEstimates!AB:AB,,0)</f>
        <v>184161.63996500001</v>
      </c>
      <c r="M854" s="6">
        <f t="shared" si="54"/>
        <v>0.29988919839699779</v>
      </c>
      <c r="N854" s="8">
        <f t="shared" si="55"/>
        <v>147.02326833663048</v>
      </c>
      <c r="O854" s="2" t="str">
        <f>IFERROR(_xlfn.XLOOKUP(Data[[#This Row],[STATEFP10]],StateMap[Code],StateMap[State],,0),"UNK")</f>
        <v>MD</v>
      </c>
      <c r="P854" t="str">
        <f>IF(CalcsTable[[#This Row],[State (Label)]]="MD","Maryland",IF(CalcsTable[[#This Row],[State (Label)]]="DC","District of Columbia","Virginia"))</f>
        <v>Maryland</v>
      </c>
    </row>
    <row r="855" spans="1:16" x14ac:dyDescent="0.25">
      <c r="A855">
        <f>_xlfn.XLOOKUP(Data[[#This Row],[GEOID10]],CAFB_HungerEstimates!D:D,CAFB_HungerEstimates!D:D,,0)</f>
        <v>51153901410</v>
      </c>
      <c r="B855">
        <f>_xlfn.XLOOKUP(Data[[#This Row],[STATEFP10]],CAFB_HungerEstimates!A:A,CAFB_HungerEstimates!A:A,,0)</f>
        <v>51</v>
      </c>
      <c r="C855">
        <f>_xlfn.XLOOKUP(Data[[#This Row],[F14_FI_RATE]],CAFB_HungerEstimates!AJ:AJ,CAFB_HungerEstimates!AJ:AJ,,0)</f>
        <v>2.8</v>
      </c>
      <c r="D855">
        <f>_xlfn.XLOOKUP(Data[[#This Row],[F14_DISTRIB]],CAFB_HungerEstimates!AL:AL,CAFB_HungerEstimates!AL:AL,,0)</f>
        <v>13023.78</v>
      </c>
      <c r="E855">
        <f>_xlfn.XLOOKUP(Data[[#This Row],[F14_LB_UNME]],CAFB_HungerEstimates!AK:AK,CAFB_HungerEstimates!AK:AK,,0)</f>
        <v>31846.504804</v>
      </c>
      <c r="F855">
        <f t="shared" si="52"/>
        <v>44870.284804000003</v>
      </c>
      <c r="G855" s="6">
        <f t="shared" si="53"/>
        <v>0.29025400790054678</v>
      </c>
      <c r="H855">
        <f>_xlfn.XLOOKUP(Data[[#This Row],[F15_FI_RATE]],CAFB_HungerEstimates!Y:Y,CAFB_HungerEstimates!Y:Y,,0)</f>
        <v>3.1E-2</v>
      </c>
      <c r="I855">
        <f>_xlfn.XLOOKUP(Data[[#This Row],[F15_FI_POP]],CAFB_HungerEstimates!Z:Z,CAFB_HungerEstimates!Z:Z,,0)</f>
        <v>248.899</v>
      </c>
      <c r="J855">
        <f>_xlfn.XLOOKUP(Data[[#This Row],[F15_LB_NEED]],CAFB_HungerEstimates!AA:AA,CAFB_HungerEstimates!AA:AA,,0)</f>
        <v>52268.79</v>
      </c>
      <c r="K855">
        <f>_xlfn.XLOOKUP(Data[[#This Row],[F15_DISTRIB]],CAFB_HungerEstimates!AC:AC,CAFB_HungerEstimates!AC:AC,,0)</f>
        <v>30060.260375000002</v>
      </c>
      <c r="L855">
        <f>_xlfn.XLOOKUP(Data[[#This Row],[F15_LB_UNME]],CAFB_HungerEstimates!AB:AB,CAFB_HungerEstimates!AB:AB,,0)</f>
        <v>22208.529624999999</v>
      </c>
      <c r="M855" s="6">
        <f t="shared" si="54"/>
        <v>0.57510916887496344</v>
      </c>
      <c r="N855" s="8">
        <f t="shared" si="55"/>
        <v>89.227074536257675</v>
      </c>
      <c r="O855" s="2" t="str">
        <f>IFERROR(_xlfn.XLOOKUP(Data[[#This Row],[STATEFP10]],StateMap[Code],StateMap[State],,0),"UNK")</f>
        <v>VA</v>
      </c>
      <c r="P855" t="str">
        <f>IF(CalcsTable[[#This Row],[State (Label)]]="MD","Maryland",IF(CalcsTable[[#This Row],[State (Label)]]="DC","District of Columbia","Virginia"))</f>
        <v>Virginia</v>
      </c>
    </row>
    <row r="856" spans="1:16" x14ac:dyDescent="0.25">
      <c r="A856">
        <f>_xlfn.XLOOKUP(Data[[#This Row],[GEOID10]],CAFB_HungerEstimates!D:D,CAFB_HungerEstimates!D:D,,0)</f>
        <v>51059432000</v>
      </c>
      <c r="B856">
        <f>_xlfn.XLOOKUP(Data[[#This Row],[STATEFP10]],CAFB_HungerEstimates!A:A,CAFB_HungerEstimates!A:A,,0)</f>
        <v>51</v>
      </c>
      <c r="C856">
        <f>_xlfn.XLOOKUP(Data[[#This Row],[F14_FI_RATE]],CAFB_HungerEstimates!AJ:AJ,CAFB_HungerEstimates!AJ:AJ,,0)</f>
        <v>5.5</v>
      </c>
      <c r="D856">
        <f>_xlfn.XLOOKUP(Data[[#This Row],[F14_DISTRIB]],CAFB_HungerEstimates!AL:AL,CAFB_HungerEstimates!AL:AL,,0)</f>
        <v>4821.5200000000004</v>
      </c>
      <c r="E856">
        <f>_xlfn.XLOOKUP(Data[[#This Row],[F14_LB_UNME]],CAFB_HungerEstimates!AK:AK,CAFB_HungerEstimates!AK:AK,,0)</f>
        <v>34229.029685000001</v>
      </c>
      <c r="F856">
        <f t="shared" si="52"/>
        <v>39050.549685000005</v>
      </c>
      <c r="G856" s="6">
        <f t="shared" si="53"/>
        <v>0.12346868453562461</v>
      </c>
      <c r="H856">
        <f>_xlfn.XLOOKUP(Data[[#This Row],[F15_FI_RATE]],CAFB_HungerEstimates!Y:Y,CAFB_HungerEstimates!Y:Y,,0)</f>
        <v>3.6999999999999998E-2</v>
      </c>
      <c r="I856">
        <f>_xlfn.XLOOKUP(Data[[#This Row],[F15_FI_POP]],CAFB_HungerEstimates!Z:Z,CAFB_HungerEstimates!Z:Z,,0)</f>
        <v>122.803</v>
      </c>
      <c r="J856">
        <f>_xlfn.XLOOKUP(Data[[#This Row],[F15_LB_NEED]],CAFB_HungerEstimates!AA:AA,CAFB_HungerEstimates!AA:AA,,0)</f>
        <v>25788.63</v>
      </c>
      <c r="K856">
        <f>_xlfn.XLOOKUP(Data[[#This Row],[F15_DISTRIB]],CAFB_HungerEstimates!AC:AC,CAFB_HungerEstimates!AC:AC,,0)</f>
        <v>1381.2840900000001</v>
      </c>
      <c r="L856">
        <f>_xlfn.XLOOKUP(Data[[#This Row],[F15_LB_UNME]],CAFB_HungerEstimates!AB:AB,CAFB_HungerEstimates!AB:AB,,0)</f>
        <v>24407.34591</v>
      </c>
      <c r="M856" s="6">
        <f t="shared" si="54"/>
        <v>5.3561747560843677E-2</v>
      </c>
      <c r="N856" s="8">
        <f t="shared" si="55"/>
        <v>198.75203301222282</v>
      </c>
      <c r="O856" s="2" t="str">
        <f>IFERROR(_xlfn.XLOOKUP(Data[[#This Row],[STATEFP10]],StateMap[Code],StateMap[State],,0),"UNK")</f>
        <v>VA</v>
      </c>
      <c r="P856" t="str">
        <f>IF(CalcsTable[[#This Row],[State (Label)]]="MD","Maryland",IF(CalcsTable[[#This Row],[State (Label)]]="DC","District of Columbia","Virginia"))</f>
        <v>Virginia</v>
      </c>
    </row>
    <row r="857" spans="1:16" x14ac:dyDescent="0.25">
      <c r="A857">
        <f>_xlfn.XLOOKUP(Data[[#This Row],[GEOID10]],CAFB_HungerEstimates!D:D,CAFB_HungerEstimates!D:D,,0)</f>
        <v>51153901408</v>
      </c>
      <c r="B857">
        <f>_xlfn.XLOOKUP(Data[[#This Row],[STATEFP10]],CAFB_HungerEstimates!A:A,CAFB_HungerEstimates!A:A,,0)</f>
        <v>51</v>
      </c>
      <c r="C857">
        <f>_xlfn.XLOOKUP(Data[[#This Row],[F14_FI_RATE]],CAFB_HungerEstimates!AJ:AJ,CAFB_HungerEstimates!AJ:AJ,,0)</f>
        <v>16</v>
      </c>
      <c r="D857">
        <f>_xlfn.XLOOKUP(Data[[#This Row],[F14_DISTRIB]],CAFB_HungerEstimates!AL:AL,CAFB_HungerEstimates!AL:AL,,0)</f>
        <v>62673.49</v>
      </c>
      <c r="E857">
        <f>_xlfn.XLOOKUP(Data[[#This Row],[F14_LB_UNME]],CAFB_HungerEstimates!AK:AK,CAFB_HungerEstimates!AK:AK,,0)</f>
        <v>166444.91198999999</v>
      </c>
      <c r="F857">
        <f t="shared" si="52"/>
        <v>229118.40198999998</v>
      </c>
      <c r="G857" s="6">
        <f t="shared" si="53"/>
        <v>0.27354193052872033</v>
      </c>
      <c r="H857">
        <f>_xlfn.XLOOKUP(Data[[#This Row],[F15_FI_RATE]],CAFB_HungerEstimates!Y:Y,CAFB_HungerEstimates!Y:Y,,0)</f>
        <v>0.13300000000000001</v>
      </c>
      <c r="I857">
        <f>_xlfn.XLOOKUP(Data[[#This Row],[F15_FI_POP]],CAFB_HungerEstimates!Z:Z,CAFB_HungerEstimates!Z:Z,,0)</f>
        <v>906.79399999999998</v>
      </c>
      <c r="J857">
        <f>_xlfn.XLOOKUP(Data[[#This Row],[F15_LB_NEED]],CAFB_HungerEstimates!AA:AA,CAFB_HungerEstimates!AA:AA,,0)</f>
        <v>190426.74</v>
      </c>
      <c r="K857">
        <f>_xlfn.XLOOKUP(Data[[#This Row],[F15_DISTRIB]],CAFB_HungerEstimates!AC:AC,CAFB_HungerEstimates!AC:AC,,0)</f>
        <v>143401.90231899999</v>
      </c>
      <c r="L857">
        <f>_xlfn.XLOOKUP(Data[[#This Row],[F15_LB_UNME]],CAFB_HungerEstimates!AB:AB,CAFB_HungerEstimates!AB:AB,,0)</f>
        <v>47024.837680999997</v>
      </c>
      <c r="M857" s="6">
        <f t="shared" si="54"/>
        <v>0.75305549167622143</v>
      </c>
      <c r="N857" s="8">
        <f t="shared" si="55"/>
        <v>51.85834674799348</v>
      </c>
      <c r="O857" s="2" t="str">
        <f>IFERROR(_xlfn.XLOOKUP(Data[[#This Row],[STATEFP10]],StateMap[Code],StateMap[State],,0),"UNK")</f>
        <v>VA</v>
      </c>
      <c r="P857" t="str">
        <f>IF(CalcsTable[[#This Row],[State (Label)]]="MD","Maryland",IF(CalcsTable[[#This Row],[State (Label)]]="DC","District of Columbia","Virginia"))</f>
        <v>Virginia</v>
      </c>
    </row>
    <row r="858" spans="1:16" x14ac:dyDescent="0.25">
      <c r="A858">
        <f>_xlfn.XLOOKUP(Data[[#This Row],[GEOID10]],CAFB_HungerEstimates!D:D,CAFB_HungerEstimates!D:D,,0)</f>
        <v>51059420100</v>
      </c>
      <c r="B858">
        <f>_xlfn.XLOOKUP(Data[[#This Row],[STATEFP10]],CAFB_HungerEstimates!A:A,CAFB_HungerEstimates!A:A,,0)</f>
        <v>51</v>
      </c>
      <c r="C858">
        <f>_xlfn.XLOOKUP(Data[[#This Row],[F14_FI_RATE]],CAFB_HungerEstimates!AJ:AJ,CAFB_HungerEstimates!AJ:AJ,,0)</f>
        <v>9.3000000000000007</v>
      </c>
      <c r="D858">
        <f>_xlfn.XLOOKUP(Data[[#This Row],[F14_DISTRIB]],CAFB_HungerEstimates!AL:AL,CAFB_HungerEstimates!AL:AL,,0)</f>
        <v>18495.28</v>
      </c>
      <c r="E858">
        <f>_xlfn.XLOOKUP(Data[[#This Row],[F14_LB_UNME]],CAFB_HungerEstimates!AK:AK,CAFB_HungerEstimates!AK:AK,,0)</f>
        <v>64272.858439000003</v>
      </c>
      <c r="F858">
        <f t="shared" si="52"/>
        <v>82768.138439000002</v>
      </c>
      <c r="G858" s="6">
        <f t="shared" si="53"/>
        <v>0.2234589341843298</v>
      </c>
      <c r="H858">
        <f>_xlfn.XLOOKUP(Data[[#This Row],[F15_FI_RATE]],CAFB_HungerEstimates!Y:Y,CAFB_HungerEstimates!Y:Y,,0)</f>
        <v>0.11700000000000001</v>
      </c>
      <c r="I858">
        <f>_xlfn.XLOOKUP(Data[[#This Row],[F15_FI_POP]],CAFB_HungerEstimates!Z:Z,CAFB_HungerEstimates!Z:Z,,0)</f>
        <v>492.10199999999998</v>
      </c>
      <c r="J858">
        <f>_xlfn.XLOOKUP(Data[[#This Row],[F15_LB_NEED]],CAFB_HungerEstimates!AA:AA,CAFB_HungerEstimates!AA:AA,,0)</f>
        <v>103341.42</v>
      </c>
      <c r="K858">
        <f>_xlfn.XLOOKUP(Data[[#This Row],[F15_DISTRIB]],CAFB_HungerEstimates!AC:AC,CAFB_HungerEstimates!AC:AC,,0)</f>
        <v>32369.454184999999</v>
      </c>
      <c r="L858">
        <f>_xlfn.XLOOKUP(Data[[#This Row],[F15_LB_UNME]],CAFB_HungerEstimates!AB:AB,CAFB_HungerEstimates!AB:AB,,0)</f>
        <v>70971.965815000003</v>
      </c>
      <c r="M858" s="6">
        <f t="shared" si="54"/>
        <v>0.31322826979733781</v>
      </c>
      <c r="N858" s="8">
        <f t="shared" si="55"/>
        <v>144.22206334255907</v>
      </c>
      <c r="O858" s="2" t="str">
        <f>IFERROR(_xlfn.XLOOKUP(Data[[#This Row],[STATEFP10]],StateMap[Code],StateMap[State],,0),"UNK")</f>
        <v>VA</v>
      </c>
      <c r="P858" t="str">
        <f>IF(CalcsTable[[#This Row],[State (Label)]]="MD","Maryland",IF(CalcsTable[[#This Row],[State (Label)]]="DC","District of Columbia","Virginia"))</f>
        <v>Virginia</v>
      </c>
    </row>
    <row r="859" spans="1:16" x14ac:dyDescent="0.25">
      <c r="A859">
        <f>_xlfn.XLOOKUP(Data[[#This Row],[GEOID10]],CAFB_HungerEstimates!D:D,CAFB_HungerEstimates!D:D,,0)</f>
        <v>51059420203</v>
      </c>
      <c r="B859">
        <f>_xlfn.XLOOKUP(Data[[#This Row],[STATEFP10]],CAFB_HungerEstimates!A:A,CAFB_HungerEstimates!A:A,,0)</f>
        <v>51</v>
      </c>
      <c r="C859">
        <f>_xlfn.XLOOKUP(Data[[#This Row],[F14_FI_RATE]],CAFB_HungerEstimates!AJ:AJ,CAFB_HungerEstimates!AJ:AJ,,0)</f>
        <v>5.8</v>
      </c>
      <c r="D859">
        <f>_xlfn.XLOOKUP(Data[[#This Row],[F14_DISTRIB]],CAFB_HungerEstimates!AL:AL,CAFB_HungerEstimates!AL:AL,,0)</f>
        <v>7898.35</v>
      </c>
      <c r="E859">
        <f>_xlfn.XLOOKUP(Data[[#This Row],[F14_LB_UNME]],CAFB_HungerEstimates!AK:AK,CAFB_HungerEstimates!AK:AK,,0)</f>
        <v>25219.068983000001</v>
      </c>
      <c r="F859">
        <f t="shared" si="52"/>
        <v>33117.418983000003</v>
      </c>
      <c r="G859" s="6">
        <f t="shared" si="53"/>
        <v>0.23849533697219644</v>
      </c>
      <c r="H859">
        <f>_xlfn.XLOOKUP(Data[[#This Row],[F15_FI_RATE]],CAFB_HungerEstimates!Y:Y,CAFB_HungerEstimates!Y:Y,,0)</f>
        <v>4.9000000000000002E-2</v>
      </c>
      <c r="I859">
        <f>_xlfn.XLOOKUP(Data[[#This Row],[F15_FI_POP]],CAFB_HungerEstimates!Z:Z,CAFB_HungerEstimates!Z:Z,,0)</f>
        <v>128.13499999999999</v>
      </c>
      <c r="J859">
        <f>_xlfn.XLOOKUP(Data[[#This Row],[F15_LB_NEED]],CAFB_HungerEstimates!AA:AA,CAFB_HungerEstimates!AA:AA,,0)</f>
        <v>26908.35</v>
      </c>
      <c r="K859">
        <f>_xlfn.XLOOKUP(Data[[#This Row],[F15_DISTRIB]],CAFB_HungerEstimates!AC:AC,CAFB_HungerEstimates!AC:AC,,0)</f>
        <v>12689.004229</v>
      </c>
      <c r="L859">
        <f>_xlfn.XLOOKUP(Data[[#This Row],[F15_LB_UNME]],CAFB_HungerEstimates!AB:AB,CAFB_HungerEstimates!AB:AB,,0)</f>
        <v>14219.345771</v>
      </c>
      <c r="M859" s="6">
        <f t="shared" si="54"/>
        <v>0.47156381677063069</v>
      </c>
      <c r="N859" s="8">
        <f t="shared" si="55"/>
        <v>110.97159847816756</v>
      </c>
      <c r="O859" s="2" t="str">
        <f>IFERROR(_xlfn.XLOOKUP(Data[[#This Row],[STATEFP10]],StateMap[Code],StateMap[State],,0),"UNK")</f>
        <v>VA</v>
      </c>
      <c r="P859" t="str">
        <f>IF(CalcsTable[[#This Row],[State (Label)]]="MD","Maryland",IF(CalcsTable[[#This Row],[State (Label)]]="DC","District of Columbia","Virginia"))</f>
        <v>Virginia</v>
      </c>
    </row>
    <row r="860" spans="1:16" x14ac:dyDescent="0.25">
      <c r="A860">
        <f>_xlfn.XLOOKUP(Data[[#This Row],[GEOID10]],CAFB_HungerEstimates!D:D,CAFB_HungerEstimates!D:D,,0)</f>
        <v>51059420400</v>
      </c>
      <c r="B860">
        <f>_xlfn.XLOOKUP(Data[[#This Row],[STATEFP10]],CAFB_HungerEstimates!A:A,CAFB_HungerEstimates!A:A,,0)</f>
        <v>51</v>
      </c>
      <c r="C860">
        <f>_xlfn.XLOOKUP(Data[[#This Row],[F14_FI_RATE]],CAFB_HungerEstimates!AJ:AJ,CAFB_HungerEstimates!AJ:AJ,,0)</f>
        <v>11.9</v>
      </c>
      <c r="D860">
        <f>_xlfn.XLOOKUP(Data[[#This Row],[F14_DISTRIB]],CAFB_HungerEstimates!AL:AL,CAFB_HungerEstimates!AL:AL,,0)</f>
        <v>23376.02</v>
      </c>
      <c r="E860">
        <f>_xlfn.XLOOKUP(Data[[#This Row],[F14_LB_UNME]],CAFB_HungerEstimates!AK:AK,CAFB_HungerEstimates!AK:AK,,0)</f>
        <v>43072.390669</v>
      </c>
      <c r="F860">
        <f t="shared" si="52"/>
        <v>66448.410669000004</v>
      </c>
      <c r="G860" s="6">
        <f t="shared" si="53"/>
        <v>0.35179201074414185</v>
      </c>
      <c r="H860">
        <f>_xlfn.XLOOKUP(Data[[#This Row],[F15_FI_RATE]],CAFB_HungerEstimates!Y:Y,CAFB_HungerEstimates!Y:Y,,0)</f>
        <v>0.107</v>
      </c>
      <c r="I860">
        <f>_xlfn.XLOOKUP(Data[[#This Row],[F15_FI_POP]],CAFB_HungerEstimates!Z:Z,CAFB_HungerEstimates!Z:Z,,0)</f>
        <v>321.320358</v>
      </c>
      <c r="J860">
        <f>_xlfn.XLOOKUP(Data[[#This Row],[F15_LB_NEED]],CAFB_HungerEstimates!AA:AA,CAFB_HungerEstimates!AA:AA,,0)</f>
        <v>67477.275179999997</v>
      </c>
      <c r="K860">
        <f>_xlfn.XLOOKUP(Data[[#This Row],[F15_DISTRIB]],CAFB_HungerEstimates!AC:AC,CAFB_HungerEstimates!AC:AC,,0)</f>
        <v>21243.890727999998</v>
      </c>
      <c r="L860">
        <f>_xlfn.XLOOKUP(Data[[#This Row],[F15_LB_UNME]],CAFB_HungerEstimates!AB:AB,CAFB_HungerEstimates!AB:AB,,0)</f>
        <v>46233.384451999998</v>
      </c>
      <c r="M860" s="6">
        <f t="shared" si="54"/>
        <v>0.31483029910930083</v>
      </c>
      <c r="N860" s="8">
        <f t="shared" si="55"/>
        <v>143.88563718704683</v>
      </c>
      <c r="O860" s="2" t="str">
        <f>IFERROR(_xlfn.XLOOKUP(Data[[#This Row],[STATEFP10]],StateMap[Code],StateMap[State],,0),"UNK")</f>
        <v>VA</v>
      </c>
      <c r="P860" t="str">
        <f>IF(CalcsTable[[#This Row],[State (Label)]]="MD","Maryland",IF(CalcsTable[[#This Row],[State (Label)]]="DC","District of Columbia","Virginia"))</f>
        <v>Virginia</v>
      </c>
    </row>
    <row r="861" spans="1:16" x14ac:dyDescent="0.25">
      <c r="A861">
        <f>_xlfn.XLOOKUP(Data[[#This Row],[GEOID10]],CAFB_HungerEstimates!D:D,CAFB_HungerEstimates!D:D,,0)</f>
        <v>24033801409</v>
      </c>
      <c r="B861">
        <f>_xlfn.XLOOKUP(Data[[#This Row],[STATEFP10]],CAFB_HungerEstimates!A:A,CAFB_HungerEstimates!A:A,,0)</f>
        <v>24</v>
      </c>
      <c r="C861">
        <f>_xlfn.XLOOKUP(Data[[#This Row],[F14_FI_RATE]],CAFB_HungerEstimates!AJ:AJ,CAFB_HungerEstimates!AJ:AJ,,0)</f>
        <v>15</v>
      </c>
      <c r="D861">
        <f>_xlfn.XLOOKUP(Data[[#This Row],[F14_DISTRIB]],CAFB_HungerEstimates!AL:AL,CAFB_HungerEstimates!AL:AL,,0)</f>
        <v>31568.6</v>
      </c>
      <c r="E861">
        <f>_xlfn.XLOOKUP(Data[[#This Row],[F14_LB_UNME]],CAFB_HungerEstimates!AK:AK,CAFB_HungerEstimates!AK:AK,,0)</f>
        <v>60159.401708999998</v>
      </c>
      <c r="F861">
        <f t="shared" si="52"/>
        <v>91728.001709000004</v>
      </c>
      <c r="G861" s="6">
        <f t="shared" si="53"/>
        <v>0.34415445024245639</v>
      </c>
      <c r="H861">
        <f>_xlfn.XLOOKUP(Data[[#This Row],[F15_FI_RATE]],CAFB_HungerEstimates!Y:Y,CAFB_HungerEstimates!Y:Y,,0)</f>
        <v>0.183</v>
      </c>
      <c r="I861">
        <f>_xlfn.XLOOKUP(Data[[#This Row],[F15_FI_POP]],CAFB_HungerEstimates!Z:Z,CAFB_HungerEstimates!Z:Z,,0)</f>
        <v>523.56299999999999</v>
      </c>
      <c r="J861">
        <f>_xlfn.XLOOKUP(Data[[#This Row],[F15_LB_NEED]],CAFB_HungerEstimates!AA:AA,CAFB_HungerEstimates!AA:AA,,0)</f>
        <v>109948.23</v>
      </c>
      <c r="K861">
        <f>_xlfn.XLOOKUP(Data[[#This Row],[F15_DISTRIB]],CAFB_HungerEstimates!AC:AC,CAFB_HungerEstimates!AC:AC,,0)</f>
        <v>39409.203033999998</v>
      </c>
      <c r="L861">
        <f>_xlfn.XLOOKUP(Data[[#This Row],[F15_LB_UNME]],CAFB_HungerEstimates!AB:AB,CAFB_HungerEstimates!AB:AB,,0)</f>
        <v>70539.026966000005</v>
      </c>
      <c r="M861" s="6">
        <f t="shared" si="54"/>
        <v>0.35843417428366059</v>
      </c>
      <c r="N861" s="8">
        <f t="shared" si="55"/>
        <v>134.72882340043128</v>
      </c>
      <c r="O861" s="2" t="str">
        <f>IFERROR(_xlfn.XLOOKUP(Data[[#This Row],[STATEFP10]],StateMap[Code],StateMap[State],,0),"UNK")</f>
        <v>MD</v>
      </c>
      <c r="P861" t="str">
        <f>IF(CalcsTable[[#This Row],[State (Label)]]="MD","Maryland",IF(CalcsTable[[#This Row],[State (Label)]]="DC","District of Columbia","Virginia"))</f>
        <v>Maryland</v>
      </c>
    </row>
    <row r="862" spans="1:16" x14ac:dyDescent="0.25">
      <c r="A862">
        <f>_xlfn.XLOOKUP(Data[[#This Row],[GEOID10]],CAFB_HungerEstimates!D:D,CAFB_HungerEstimates!D:D,,0)</f>
        <v>51059432100</v>
      </c>
      <c r="B862">
        <f>_xlfn.XLOOKUP(Data[[#This Row],[STATEFP10]],CAFB_HungerEstimates!A:A,CAFB_HungerEstimates!A:A,,0)</f>
        <v>51</v>
      </c>
      <c r="C862">
        <f>_xlfn.XLOOKUP(Data[[#This Row],[F14_FI_RATE]],CAFB_HungerEstimates!AJ:AJ,CAFB_HungerEstimates!AJ:AJ,,0)</f>
        <v>7.6</v>
      </c>
      <c r="D862">
        <f>_xlfn.XLOOKUP(Data[[#This Row],[F14_DISTRIB]],CAFB_HungerEstimates!AL:AL,CAFB_HungerEstimates!AL:AL,,0)</f>
        <v>5957.92</v>
      </c>
      <c r="E862">
        <f>_xlfn.XLOOKUP(Data[[#This Row],[F14_LB_UNME]],CAFB_HungerEstimates!AK:AK,CAFB_HungerEstimates!AK:AK,,0)</f>
        <v>50380.876577000003</v>
      </c>
      <c r="F862">
        <f t="shared" si="52"/>
        <v>56338.796577000001</v>
      </c>
      <c r="G862" s="6">
        <f t="shared" si="53"/>
        <v>0.10575163762784894</v>
      </c>
      <c r="H862">
        <f>_xlfn.XLOOKUP(Data[[#This Row],[F15_FI_RATE]],CAFB_HungerEstimates!Y:Y,CAFB_HungerEstimates!Y:Y,,0)</f>
        <v>0.09</v>
      </c>
      <c r="I862">
        <f>_xlfn.XLOOKUP(Data[[#This Row],[F15_FI_POP]],CAFB_HungerEstimates!Z:Z,CAFB_HungerEstimates!Z:Z,,0)</f>
        <v>319.05</v>
      </c>
      <c r="J862">
        <f>_xlfn.XLOOKUP(Data[[#This Row],[F15_LB_NEED]],CAFB_HungerEstimates!AA:AA,CAFB_HungerEstimates!AA:AA,,0)</f>
        <v>67000.5</v>
      </c>
      <c r="K862">
        <f>_xlfn.XLOOKUP(Data[[#This Row],[F15_DISTRIB]],CAFB_HungerEstimates!AC:AC,CAFB_HungerEstimates!AC:AC,,0)</f>
        <v>4394.4984709999999</v>
      </c>
      <c r="L862">
        <f>_xlfn.XLOOKUP(Data[[#This Row],[F15_LB_UNME]],CAFB_HungerEstimates!AB:AB,CAFB_HungerEstimates!AB:AB,,0)</f>
        <v>62606.001529000001</v>
      </c>
      <c r="M862" s="6">
        <f t="shared" si="54"/>
        <v>6.5589039947463082E-2</v>
      </c>
      <c r="N862" s="8">
        <f t="shared" si="55"/>
        <v>196.22630161103274</v>
      </c>
      <c r="O862" s="2" t="str">
        <f>IFERROR(_xlfn.XLOOKUP(Data[[#This Row],[STATEFP10]],StateMap[Code],StateMap[State],,0),"UNK")</f>
        <v>VA</v>
      </c>
      <c r="P862" t="str">
        <f>IF(CalcsTable[[#This Row],[State (Label)]]="MD","Maryland",IF(CalcsTable[[#This Row],[State (Label)]]="DC","District of Columbia","Virginia"))</f>
        <v>Virginia</v>
      </c>
    </row>
    <row r="863" spans="1:16" x14ac:dyDescent="0.25">
      <c r="A863">
        <f>_xlfn.XLOOKUP(Data[[#This Row],[GEOID10]],CAFB_HungerEstimates!D:D,CAFB_HungerEstimates!D:D,,0)</f>
        <v>24033801211</v>
      </c>
      <c r="B863">
        <f>_xlfn.XLOOKUP(Data[[#This Row],[STATEFP10]],CAFB_HungerEstimates!A:A,CAFB_HungerEstimates!A:A,,0)</f>
        <v>24</v>
      </c>
      <c r="C863">
        <f>_xlfn.XLOOKUP(Data[[#This Row],[F14_FI_RATE]],CAFB_HungerEstimates!AJ:AJ,CAFB_HungerEstimates!AJ:AJ,,0)</f>
        <v>11.6</v>
      </c>
      <c r="D863">
        <f>_xlfn.XLOOKUP(Data[[#This Row],[F14_DISTRIB]],CAFB_HungerEstimates!AL:AL,CAFB_HungerEstimates!AL:AL,,0)</f>
        <v>21749.06</v>
      </c>
      <c r="E863">
        <f>_xlfn.XLOOKUP(Data[[#This Row],[F14_LB_UNME]],CAFB_HungerEstimates!AK:AK,CAFB_HungerEstimates!AK:AK,,0)</f>
        <v>50575.778345999999</v>
      </c>
      <c r="F863">
        <f t="shared" si="52"/>
        <v>72324.838346000004</v>
      </c>
      <c r="G863" s="6">
        <f t="shared" si="53"/>
        <v>0.30071356531698151</v>
      </c>
      <c r="H863">
        <f>_xlfn.XLOOKUP(Data[[#This Row],[F15_FI_RATE]],CAFB_HungerEstimates!Y:Y,CAFB_HungerEstimates!Y:Y,,0)</f>
        <v>0.11899999999999999</v>
      </c>
      <c r="I863">
        <f>_xlfn.XLOOKUP(Data[[#This Row],[F15_FI_POP]],CAFB_HungerEstimates!Z:Z,CAFB_HungerEstimates!Z:Z,,0)</f>
        <v>351.88776000000001</v>
      </c>
      <c r="J863">
        <f>_xlfn.XLOOKUP(Data[[#This Row],[F15_LB_NEED]],CAFB_HungerEstimates!AA:AA,CAFB_HungerEstimates!AA:AA,,0)</f>
        <v>73896.429600000003</v>
      </c>
      <c r="K863">
        <f>_xlfn.XLOOKUP(Data[[#This Row],[F15_DISTRIB]],CAFB_HungerEstimates!AC:AC,CAFB_HungerEstimates!AC:AC,,0)</f>
        <v>10903.250142999999</v>
      </c>
      <c r="L863">
        <f>_xlfn.XLOOKUP(Data[[#This Row],[F15_LB_UNME]],CAFB_HungerEstimates!AB:AB,CAFB_HungerEstimates!AB:AB,,0)</f>
        <v>62993.179456999998</v>
      </c>
      <c r="M863" s="6">
        <f t="shared" si="54"/>
        <v>0.1475477259458825</v>
      </c>
      <c r="N863" s="8">
        <f t="shared" si="55"/>
        <v>179.01497755136467</v>
      </c>
      <c r="O863" s="2" t="str">
        <f>IFERROR(_xlfn.XLOOKUP(Data[[#This Row],[STATEFP10]],StateMap[Code],StateMap[State],,0),"UNK")</f>
        <v>MD</v>
      </c>
      <c r="P863" t="str">
        <f>IF(CalcsTable[[#This Row],[State (Label)]]="MD","Maryland",IF(CalcsTable[[#This Row],[State (Label)]]="DC","District of Columbia","Virginia"))</f>
        <v>Maryland</v>
      </c>
    </row>
    <row r="864" spans="1:16" x14ac:dyDescent="0.25">
      <c r="A864">
        <f>_xlfn.XLOOKUP(Data[[#This Row],[GEOID10]],CAFB_HungerEstimates!D:D,CAFB_HungerEstimates!D:D,,0)</f>
        <v>51059432202</v>
      </c>
      <c r="B864">
        <f>_xlfn.XLOOKUP(Data[[#This Row],[STATEFP10]],CAFB_HungerEstimates!A:A,CAFB_HungerEstimates!A:A,,0)</f>
        <v>51</v>
      </c>
      <c r="C864">
        <f>_xlfn.XLOOKUP(Data[[#This Row],[F14_FI_RATE]],CAFB_HungerEstimates!AJ:AJ,CAFB_HungerEstimates!AJ:AJ,,0)</f>
        <v>6.9</v>
      </c>
      <c r="D864">
        <f>_xlfn.XLOOKUP(Data[[#This Row],[F14_DISTRIB]],CAFB_HungerEstimates!AL:AL,CAFB_HungerEstimates!AL:AL,,0)</f>
        <v>10263.969999999999</v>
      </c>
      <c r="E864">
        <f>_xlfn.XLOOKUP(Data[[#This Row],[F14_LB_UNME]],CAFB_HungerEstimates!AK:AK,CAFB_HungerEstimates!AK:AK,,0)</f>
        <v>57186.981030000003</v>
      </c>
      <c r="F864">
        <f t="shared" si="52"/>
        <v>67450.951029999997</v>
      </c>
      <c r="G864" s="6">
        <f t="shared" si="53"/>
        <v>0.15216938891543455</v>
      </c>
      <c r="H864">
        <f>_xlfn.XLOOKUP(Data[[#This Row],[F15_FI_RATE]],CAFB_HungerEstimates!Y:Y,CAFB_HungerEstimates!Y:Y,,0)</f>
        <v>6.6000000000000003E-2</v>
      </c>
      <c r="I864">
        <f>_xlfn.XLOOKUP(Data[[#This Row],[F15_FI_POP]],CAFB_HungerEstimates!Z:Z,CAFB_HungerEstimates!Z:Z,,0)</f>
        <v>303.60000000000002</v>
      </c>
      <c r="J864">
        <f>_xlfn.XLOOKUP(Data[[#This Row],[F15_LB_NEED]],CAFB_HungerEstimates!AA:AA,CAFB_HungerEstimates!AA:AA,,0)</f>
        <v>63756</v>
      </c>
      <c r="K864">
        <f>_xlfn.XLOOKUP(Data[[#This Row],[F15_DISTRIB]],CAFB_HungerEstimates!AC:AC,CAFB_HungerEstimates!AC:AC,,0)</f>
        <v>4851.2932979999996</v>
      </c>
      <c r="L864">
        <f>_xlfn.XLOOKUP(Data[[#This Row],[F15_LB_UNME]],CAFB_HungerEstimates!AB:AB,CAFB_HungerEstimates!AB:AB,,0)</f>
        <v>58904.706702000003</v>
      </c>
      <c r="M864" s="6">
        <f t="shared" si="54"/>
        <v>7.6091556841709013E-2</v>
      </c>
      <c r="N864" s="8">
        <f t="shared" si="55"/>
        <v>194.02077306324111</v>
      </c>
      <c r="O864" s="2" t="str">
        <f>IFERROR(_xlfn.XLOOKUP(Data[[#This Row],[STATEFP10]],StateMap[Code],StateMap[State],,0),"UNK")</f>
        <v>VA</v>
      </c>
      <c r="P864" t="str">
        <f>IF(CalcsTable[[#This Row],[State (Label)]]="MD","Maryland",IF(CalcsTable[[#This Row],[State (Label)]]="DC","District of Columbia","Virginia"))</f>
        <v>Virginia</v>
      </c>
    </row>
    <row r="865" spans="1:16" x14ac:dyDescent="0.25">
      <c r="A865">
        <f>_xlfn.XLOOKUP(Data[[#This Row],[GEOID10]],CAFB_HungerEstimates!D:D,CAFB_HungerEstimates!D:D,,0)</f>
        <v>51153901702</v>
      </c>
      <c r="B865">
        <f>_xlfn.XLOOKUP(Data[[#This Row],[STATEFP10]],CAFB_HungerEstimates!A:A,CAFB_HungerEstimates!A:A,,0)</f>
        <v>51</v>
      </c>
      <c r="C865">
        <f>_xlfn.XLOOKUP(Data[[#This Row],[F14_FI_RATE]],CAFB_HungerEstimates!AJ:AJ,CAFB_HungerEstimates!AJ:AJ,,0)</f>
        <v>7.9</v>
      </c>
      <c r="D865">
        <f>_xlfn.XLOOKUP(Data[[#This Row],[F14_DISTRIB]],CAFB_HungerEstimates!AL:AL,CAFB_HungerEstimates!AL:AL,,0)</f>
        <v>16064.58</v>
      </c>
      <c r="E865">
        <f>_xlfn.XLOOKUP(Data[[#This Row],[F14_LB_UNME]],CAFB_HungerEstimates!AK:AK,CAFB_HungerEstimates!AK:AK,,0)</f>
        <v>47591.247321000003</v>
      </c>
      <c r="F865">
        <f t="shared" si="52"/>
        <v>63655.827321000004</v>
      </c>
      <c r="G865" s="6">
        <f t="shared" si="53"/>
        <v>0.25236621180006735</v>
      </c>
      <c r="H865">
        <f>_xlfn.XLOOKUP(Data[[#This Row],[F15_FI_RATE]],CAFB_HungerEstimates!Y:Y,CAFB_HungerEstimates!Y:Y,,0)</f>
        <v>4.2000000000000003E-2</v>
      </c>
      <c r="I865">
        <f>_xlfn.XLOOKUP(Data[[#This Row],[F15_FI_POP]],CAFB_HungerEstimates!Z:Z,CAFB_HungerEstimates!Z:Z,,0)</f>
        <v>166.82400000000001</v>
      </c>
      <c r="J865">
        <f>_xlfn.XLOOKUP(Data[[#This Row],[F15_LB_NEED]],CAFB_HungerEstimates!AA:AA,CAFB_HungerEstimates!AA:AA,,0)</f>
        <v>35033.040000000001</v>
      </c>
      <c r="K865">
        <f>_xlfn.XLOOKUP(Data[[#This Row],[F15_DISTRIB]],CAFB_HungerEstimates!AC:AC,CAFB_HungerEstimates!AC:AC,,0)</f>
        <v>28753.911920999999</v>
      </c>
      <c r="L865">
        <f>_xlfn.XLOOKUP(Data[[#This Row],[F15_LB_UNME]],CAFB_HungerEstimates!AB:AB,CAFB_HungerEstimates!AB:AB,,0)</f>
        <v>6279.1280790000001</v>
      </c>
      <c r="M865" s="6">
        <f t="shared" si="54"/>
        <v>0.82076553793219198</v>
      </c>
      <c r="N865" s="8">
        <f t="shared" si="55"/>
        <v>37.639237034239677</v>
      </c>
      <c r="O865" s="2" t="str">
        <f>IFERROR(_xlfn.XLOOKUP(Data[[#This Row],[STATEFP10]],StateMap[Code],StateMap[State],,0),"UNK")</f>
        <v>VA</v>
      </c>
      <c r="P865" t="str">
        <f>IF(CalcsTable[[#This Row],[State (Label)]]="MD","Maryland",IF(CalcsTable[[#This Row],[State (Label)]]="DC","District of Columbia","Virginia"))</f>
        <v>Virginia</v>
      </c>
    </row>
    <row r="866" spans="1:16" x14ac:dyDescent="0.25">
      <c r="A866">
        <f>_xlfn.XLOOKUP(Data[[#This Row],[GEOID10]],CAFB_HungerEstimates!D:D,CAFB_HungerEstimates!D:D,,0)</f>
        <v>51059420503</v>
      </c>
      <c r="B866">
        <f>_xlfn.XLOOKUP(Data[[#This Row],[STATEFP10]],CAFB_HungerEstimates!A:A,CAFB_HungerEstimates!A:A,,0)</f>
        <v>51</v>
      </c>
      <c r="C866">
        <f>_xlfn.XLOOKUP(Data[[#This Row],[F14_FI_RATE]],CAFB_HungerEstimates!AJ:AJ,CAFB_HungerEstimates!AJ:AJ,,0)</f>
        <v>11.7</v>
      </c>
      <c r="D866">
        <f>_xlfn.XLOOKUP(Data[[#This Row],[F14_DISTRIB]],CAFB_HungerEstimates!AL:AL,CAFB_HungerEstimates!AL:AL,,0)</f>
        <v>19446.560000000001</v>
      </c>
      <c r="E866">
        <f>_xlfn.XLOOKUP(Data[[#This Row],[F14_LB_UNME]],CAFB_HungerEstimates!AK:AK,CAFB_HungerEstimates!AK:AK,,0)</f>
        <v>39717.999663000002</v>
      </c>
      <c r="F866">
        <f t="shared" si="52"/>
        <v>59164.559663000007</v>
      </c>
      <c r="G866" s="6">
        <f t="shared" si="53"/>
        <v>0.32868595846512111</v>
      </c>
      <c r="H866">
        <f>_xlfn.XLOOKUP(Data[[#This Row],[F15_FI_RATE]],CAFB_HungerEstimates!Y:Y,CAFB_HungerEstimates!Y:Y,,0)</f>
        <v>9.6000000000000002E-2</v>
      </c>
      <c r="I866">
        <f>_xlfn.XLOOKUP(Data[[#This Row],[F15_FI_POP]],CAFB_HungerEstimates!Z:Z,CAFB_HungerEstimates!Z:Z,,0)</f>
        <v>263.11084799999998</v>
      </c>
      <c r="J866">
        <f>_xlfn.XLOOKUP(Data[[#This Row],[F15_LB_NEED]],CAFB_HungerEstimates!AA:AA,CAFB_HungerEstimates!AA:AA,,0)</f>
        <v>55253.278079999996</v>
      </c>
      <c r="K866">
        <f>_xlfn.XLOOKUP(Data[[#This Row],[F15_DISTRIB]],CAFB_HungerEstimates!AC:AC,CAFB_HungerEstimates!AC:AC,,0)</f>
        <v>18754.417184000002</v>
      </c>
      <c r="L866">
        <f>_xlfn.XLOOKUP(Data[[#This Row],[F15_LB_UNME]],CAFB_HungerEstimates!AB:AB,CAFB_HungerEstimates!AB:AB,,0)</f>
        <v>36498.860895999998</v>
      </c>
      <c r="M866" s="6">
        <f t="shared" si="54"/>
        <v>0.33942632610586282</v>
      </c>
      <c r="N866" s="8">
        <f t="shared" si="55"/>
        <v>138.72047151776883</v>
      </c>
      <c r="O866" s="2" t="str">
        <f>IFERROR(_xlfn.XLOOKUP(Data[[#This Row],[STATEFP10]],StateMap[Code],StateMap[State],,0),"UNK")</f>
        <v>VA</v>
      </c>
      <c r="P866" t="str">
        <f>IF(CalcsTable[[#This Row],[State (Label)]]="MD","Maryland",IF(CalcsTable[[#This Row],[State (Label)]]="DC","District of Columbia","Virginia"))</f>
        <v>Virginia</v>
      </c>
    </row>
    <row r="867" spans="1:16" x14ac:dyDescent="0.25">
      <c r="A867">
        <f>_xlfn.XLOOKUP(Data[[#This Row],[GEOID10]],CAFB_HungerEstimates!D:D,CAFB_HungerEstimates!D:D,,0)</f>
        <v>51059420202</v>
      </c>
      <c r="B867">
        <f>_xlfn.XLOOKUP(Data[[#This Row],[STATEFP10]],CAFB_HungerEstimates!A:A,CAFB_HungerEstimates!A:A,,0)</f>
        <v>51</v>
      </c>
      <c r="C867">
        <f>_xlfn.XLOOKUP(Data[[#This Row],[F14_FI_RATE]],CAFB_HungerEstimates!AJ:AJ,CAFB_HungerEstimates!AJ:AJ,,0)</f>
        <v>11.6</v>
      </c>
      <c r="D867">
        <f>_xlfn.XLOOKUP(Data[[#This Row],[F14_DISTRIB]],CAFB_HungerEstimates!AL:AL,CAFB_HungerEstimates!AL:AL,,0)</f>
        <v>13633.67</v>
      </c>
      <c r="E867">
        <f>_xlfn.XLOOKUP(Data[[#This Row],[F14_LB_UNME]],CAFB_HungerEstimates!AK:AK,CAFB_HungerEstimates!AK:AK,,0)</f>
        <v>38277.487090000002</v>
      </c>
      <c r="F867">
        <f t="shared" si="52"/>
        <v>51911.157090000001</v>
      </c>
      <c r="G867" s="6">
        <f t="shared" si="53"/>
        <v>0.26263467748104474</v>
      </c>
      <c r="H867">
        <f>_xlfn.XLOOKUP(Data[[#This Row],[F15_FI_RATE]],CAFB_HungerEstimates!Y:Y,CAFB_HungerEstimates!Y:Y,,0)</f>
        <v>0.124</v>
      </c>
      <c r="I867">
        <f>_xlfn.XLOOKUP(Data[[#This Row],[F15_FI_POP]],CAFB_HungerEstimates!Z:Z,CAFB_HungerEstimates!Z:Z,,0)</f>
        <v>262.26</v>
      </c>
      <c r="J867">
        <f>_xlfn.XLOOKUP(Data[[#This Row],[F15_LB_NEED]],CAFB_HungerEstimates!AA:AA,CAFB_HungerEstimates!AA:AA,,0)</f>
        <v>55074.6</v>
      </c>
      <c r="K867">
        <f>_xlfn.XLOOKUP(Data[[#This Row],[F15_DISTRIB]],CAFB_HungerEstimates!AC:AC,CAFB_HungerEstimates!AC:AC,,0)</f>
        <v>22518.752694999999</v>
      </c>
      <c r="L867">
        <f>_xlfn.XLOOKUP(Data[[#This Row],[F15_LB_UNME]],CAFB_HungerEstimates!AB:AB,CAFB_HungerEstimates!AB:AB,,0)</f>
        <v>32555.847304999999</v>
      </c>
      <c r="M867" s="6">
        <f t="shared" si="54"/>
        <v>0.40887728090626169</v>
      </c>
      <c r="N867" s="8">
        <f t="shared" si="55"/>
        <v>124.13577100968504</v>
      </c>
      <c r="O867" s="2" t="str">
        <f>IFERROR(_xlfn.XLOOKUP(Data[[#This Row],[STATEFP10]],StateMap[Code],StateMap[State],,0),"UNK")</f>
        <v>VA</v>
      </c>
      <c r="P867" t="str">
        <f>IF(CalcsTable[[#This Row],[State (Label)]]="MD","Maryland",IF(CalcsTable[[#This Row],[State (Label)]]="DC","District of Columbia","Virginia"))</f>
        <v>Virginia</v>
      </c>
    </row>
    <row r="868" spans="1:16" x14ac:dyDescent="0.25">
      <c r="A868">
        <f>_xlfn.XLOOKUP(Data[[#This Row],[GEOID10]],CAFB_HungerEstimates!D:D,CAFB_HungerEstimates!D:D,,0)</f>
        <v>51510202002</v>
      </c>
      <c r="B868">
        <f>_xlfn.XLOOKUP(Data[[#This Row],[STATEFP10]],CAFB_HungerEstimates!A:A,CAFB_HungerEstimates!A:A,,0)</f>
        <v>51</v>
      </c>
      <c r="C868">
        <f>_xlfn.XLOOKUP(Data[[#This Row],[F14_FI_RATE]],CAFB_HungerEstimates!AJ:AJ,CAFB_HungerEstimates!AJ:AJ,,0)</f>
        <v>9.1999999999999993</v>
      </c>
      <c r="D868">
        <f>_xlfn.XLOOKUP(Data[[#This Row],[F14_DISTRIB]],CAFB_HungerEstimates!AL:AL,CAFB_HungerEstimates!AL:AL,,0)</f>
        <v>17073.27</v>
      </c>
      <c r="E868">
        <f>_xlfn.XLOOKUP(Data[[#This Row],[F14_LB_UNME]],CAFB_HungerEstimates!AK:AK,CAFB_HungerEstimates!AK:AK,,0)</f>
        <v>26029.645263999999</v>
      </c>
      <c r="F868">
        <f t="shared" si="52"/>
        <v>43102.915263999996</v>
      </c>
      <c r="G868" s="6">
        <f t="shared" si="53"/>
        <v>0.39610476218205531</v>
      </c>
      <c r="H868">
        <f>_xlfn.XLOOKUP(Data[[#This Row],[F15_FI_RATE]],CAFB_HungerEstimates!Y:Y,CAFB_HungerEstimates!Y:Y,,0)</f>
        <v>0.105</v>
      </c>
      <c r="I868">
        <f>_xlfn.XLOOKUP(Data[[#This Row],[F15_FI_POP]],CAFB_HungerEstimates!Z:Z,CAFB_HungerEstimates!Z:Z,,0)</f>
        <v>224.91</v>
      </c>
      <c r="J868">
        <f>_xlfn.XLOOKUP(Data[[#This Row],[F15_LB_NEED]],CAFB_HungerEstimates!AA:AA,CAFB_HungerEstimates!AA:AA,,0)</f>
        <v>47231.1</v>
      </c>
      <c r="K868">
        <f>_xlfn.XLOOKUP(Data[[#This Row],[F15_DISTRIB]],CAFB_HungerEstimates!AC:AC,CAFB_HungerEstimates!AC:AC,,0)</f>
        <v>15626.920308999999</v>
      </c>
      <c r="L868">
        <f>_xlfn.XLOOKUP(Data[[#This Row],[F15_LB_UNME]],CAFB_HungerEstimates!AB:AB,CAFB_HungerEstimates!AB:AB,,0)</f>
        <v>31604.179691000001</v>
      </c>
      <c r="M868" s="6">
        <f t="shared" si="54"/>
        <v>0.33086081647473803</v>
      </c>
      <c r="N868" s="8">
        <f t="shared" si="55"/>
        <v>140.51922854030502</v>
      </c>
      <c r="O868" s="2" t="str">
        <f>IFERROR(_xlfn.XLOOKUP(Data[[#This Row],[STATEFP10]],StateMap[Code],StateMap[State],,0),"UNK")</f>
        <v>VA</v>
      </c>
      <c r="P868" t="str">
        <f>IF(CalcsTable[[#This Row],[State (Label)]]="MD","Maryland",IF(CalcsTable[[#This Row],[State (Label)]]="DC","District of Columbia","Virginia"))</f>
        <v>Virginia</v>
      </c>
    </row>
    <row r="869" spans="1:16" x14ac:dyDescent="0.25">
      <c r="A869">
        <f>_xlfn.XLOOKUP(Data[[#This Row],[GEOID10]],CAFB_HungerEstimates!D:D,CAFB_HungerEstimates!D:D,,0)</f>
        <v>24033800704</v>
      </c>
      <c r="B869">
        <f>_xlfn.XLOOKUP(Data[[#This Row],[STATEFP10]],CAFB_HungerEstimates!A:A,CAFB_HungerEstimates!A:A,,0)</f>
        <v>24</v>
      </c>
      <c r="C869">
        <f>_xlfn.XLOOKUP(Data[[#This Row],[F14_FI_RATE]],CAFB_HungerEstimates!AJ:AJ,CAFB_HungerEstimates!AJ:AJ,,0)</f>
        <v>13.8</v>
      </c>
      <c r="D869">
        <f>_xlfn.XLOOKUP(Data[[#This Row],[F14_DISTRIB]],CAFB_HungerEstimates!AL:AL,CAFB_HungerEstimates!AL:AL,,0)</f>
        <v>3012.45</v>
      </c>
      <c r="E869">
        <f>_xlfn.XLOOKUP(Data[[#This Row],[F14_LB_UNME]],CAFB_HungerEstimates!AK:AK,CAFB_HungerEstimates!AK:AK,,0)</f>
        <v>142641.030302</v>
      </c>
      <c r="F869">
        <f t="shared" si="52"/>
        <v>145653.48030200001</v>
      </c>
      <c r="G869" s="6">
        <f t="shared" si="53"/>
        <v>2.0682307032787291E-2</v>
      </c>
      <c r="H869">
        <f>_xlfn.XLOOKUP(Data[[#This Row],[F15_FI_RATE]],CAFB_HungerEstimates!Y:Y,CAFB_HungerEstimates!Y:Y,,0)</f>
        <v>0.154</v>
      </c>
      <c r="I869">
        <f>_xlfn.XLOOKUP(Data[[#This Row],[F15_FI_POP]],CAFB_HungerEstimates!Z:Z,CAFB_HungerEstimates!Z:Z,,0)</f>
        <v>764.76400000000001</v>
      </c>
      <c r="J869">
        <f>_xlfn.XLOOKUP(Data[[#This Row],[F15_LB_NEED]],CAFB_HungerEstimates!AA:AA,CAFB_HungerEstimates!AA:AA,,0)</f>
        <v>160600.44</v>
      </c>
      <c r="K869">
        <f>_xlfn.XLOOKUP(Data[[#This Row],[F15_DISTRIB]],CAFB_HungerEstimates!AC:AC,CAFB_HungerEstimates!AC:AC,,0)</f>
        <v>4343.1702889999997</v>
      </c>
      <c r="L869">
        <f>_xlfn.XLOOKUP(Data[[#This Row],[F15_LB_UNME]],CAFB_HungerEstimates!AB:AB,CAFB_HungerEstimates!AB:AB,,0)</f>
        <v>156257.269711</v>
      </c>
      <c r="M869" s="6">
        <f t="shared" si="54"/>
        <v>2.7043327459127756E-2</v>
      </c>
      <c r="N869" s="8">
        <f t="shared" si="55"/>
        <v>204.32090123358316</v>
      </c>
      <c r="O869" s="2" t="str">
        <f>IFERROR(_xlfn.XLOOKUP(Data[[#This Row],[STATEFP10]],StateMap[Code],StateMap[State],,0),"UNK")</f>
        <v>MD</v>
      </c>
      <c r="P869" t="str">
        <f>IF(CalcsTable[[#This Row],[State (Label)]]="MD","Maryland",IF(CalcsTable[[#This Row],[State (Label)]]="DC","District of Columbia","Virginia"))</f>
        <v>Maryland</v>
      </c>
    </row>
    <row r="870" spans="1:16" x14ac:dyDescent="0.25">
      <c r="A870">
        <f>_xlfn.XLOOKUP(Data[[#This Row],[GEOID10]],CAFB_HungerEstimates!D:D,CAFB_HungerEstimates!D:D,,0)</f>
        <v>51059420600</v>
      </c>
      <c r="B870">
        <f>_xlfn.XLOOKUP(Data[[#This Row],[STATEFP10]],CAFB_HungerEstimates!A:A,CAFB_HungerEstimates!A:A,,0)</f>
        <v>51</v>
      </c>
      <c r="C870">
        <f>_xlfn.XLOOKUP(Data[[#This Row],[F14_FI_RATE]],CAFB_HungerEstimates!AJ:AJ,CAFB_HungerEstimates!AJ:AJ,,0)</f>
        <v>8.4</v>
      </c>
      <c r="D870">
        <f>_xlfn.XLOOKUP(Data[[#This Row],[F14_DISTRIB]],CAFB_HungerEstimates!AL:AL,CAFB_HungerEstimates!AL:AL,,0)</f>
        <v>25216.97</v>
      </c>
      <c r="E870">
        <f>_xlfn.XLOOKUP(Data[[#This Row],[F14_LB_UNME]],CAFB_HungerEstimates!AK:AK,CAFB_HungerEstimates!AK:AK,,0)</f>
        <v>53986.625648000001</v>
      </c>
      <c r="F870">
        <f t="shared" si="52"/>
        <v>79203.595648000002</v>
      </c>
      <c r="G870" s="6">
        <f t="shared" si="53"/>
        <v>0.31838163146115656</v>
      </c>
      <c r="H870">
        <f>_xlfn.XLOOKUP(Data[[#This Row],[F15_FI_RATE]],CAFB_HungerEstimates!Y:Y,CAFB_HungerEstimates!Y:Y,,0)</f>
        <v>9.5000000000000001E-2</v>
      </c>
      <c r="I870">
        <f>_xlfn.XLOOKUP(Data[[#This Row],[F15_FI_POP]],CAFB_HungerEstimates!Z:Z,CAFB_HungerEstimates!Z:Z,,0)</f>
        <v>418.76</v>
      </c>
      <c r="J870">
        <f>_xlfn.XLOOKUP(Data[[#This Row],[F15_LB_NEED]],CAFB_HungerEstimates!AA:AA,CAFB_HungerEstimates!AA:AA,,0)</f>
        <v>87939.6</v>
      </c>
      <c r="K870">
        <f>_xlfn.XLOOKUP(Data[[#This Row],[F15_DISTRIB]],CAFB_HungerEstimates!AC:AC,CAFB_HungerEstimates!AC:AC,,0)</f>
        <v>28033.751673999999</v>
      </c>
      <c r="L870">
        <f>_xlfn.XLOOKUP(Data[[#This Row],[F15_LB_UNME]],CAFB_HungerEstimates!AB:AB,CAFB_HungerEstimates!AB:AB,,0)</f>
        <v>59905.848325999999</v>
      </c>
      <c r="M870" s="6">
        <f t="shared" si="54"/>
        <v>0.31878416178831831</v>
      </c>
      <c r="N870" s="8">
        <f t="shared" si="55"/>
        <v>143.05532602445314</v>
      </c>
      <c r="O870" s="2" t="str">
        <f>IFERROR(_xlfn.XLOOKUP(Data[[#This Row],[STATEFP10]],StateMap[Code],StateMap[State],,0),"UNK")</f>
        <v>VA</v>
      </c>
      <c r="P870" t="str">
        <f>IF(CalcsTable[[#This Row],[State (Label)]]="MD","Maryland",IF(CalcsTable[[#This Row],[State (Label)]]="DC","District of Columbia","Virginia"))</f>
        <v>Virginia</v>
      </c>
    </row>
    <row r="871" spans="1:16" x14ac:dyDescent="0.25">
      <c r="A871">
        <f>_xlfn.XLOOKUP(Data[[#This Row],[GEOID10]],CAFB_HungerEstimates!D:D,CAFB_HungerEstimates!D:D,,0)</f>
        <v>51059430600</v>
      </c>
      <c r="B871">
        <f>_xlfn.XLOOKUP(Data[[#This Row],[STATEFP10]],CAFB_HungerEstimates!A:A,CAFB_HungerEstimates!A:A,,0)</f>
        <v>51</v>
      </c>
      <c r="C871">
        <f>_xlfn.XLOOKUP(Data[[#This Row],[F14_FI_RATE]],CAFB_HungerEstimates!AJ:AJ,CAFB_HungerEstimates!AJ:AJ,,0)</f>
        <v>9.1999999999999993</v>
      </c>
      <c r="D871">
        <f>_xlfn.XLOOKUP(Data[[#This Row],[F14_DISTRIB]],CAFB_HungerEstimates!AL:AL,CAFB_HungerEstimates!AL:AL,,0)</f>
        <v>52190.21</v>
      </c>
      <c r="E871">
        <f>_xlfn.XLOOKUP(Data[[#This Row],[F14_LB_UNME]],CAFB_HungerEstimates!AK:AK,CAFB_HungerEstimates!AK:AK,,0)</f>
        <v>99375.185941999996</v>
      </c>
      <c r="F871">
        <f t="shared" si="52"/>
        <v>151565.395942</v>
      </c>
      <c r="G871" s="6">
        <f t="shared" si="53"/>
        <v>0.34434119790754736</v>
      </c>
      <c r="H871">
        <f>_xlfn.XLOOKUP(Data[[#This Row],[F15_FI_RATE]],CAFB_HungerEstimates!Y:Y,CAFB_HungerEstimates!Y:Y,,0)</f>
        <v>6.4000000000000001E-2</v>
      </c>
      <c r="I871">
        <f>_xlfn.XLOOKUP(Data[[#This Row],[F15_FI_POP]],CAFB_HungerEstimates!Z:Z,CAFB_HungerEstimates!Z:Z,,0)</f>
        <v>461.40096</v>
      </c>
      <c r="J871">
        <f>_xlfn.XLOOKUP(Data[[#This Row],[F15_LB_NEED]],CAFB_HungerEstimates!AA:AA,CAFB_HungerEstimates!AA:AA,,0)</f>
        <v>96894.2016</v>
      </c>
      <c r="K871">
        <f>_xlfn.XLOOKUP(Data[[#This Row],[F15_DISTRIB]],CAFB_HungerEstimates!AC:AC,CAFB_HungerEstimates!AC:AC,,0)</f>
        <v>11381.058744</v>
      </c>
      <c r="L871">
        <f>_xlfn.XLOOKUP(Data[[#This Row],[F15_LB_UNME]],CAFB_HungerEstimates!AB:AB,CAFB_HungerEstimates!AB:AB,,0)</f>
        <v>85513.142856000006</v>
      </c>
      <c r="M871" s="6">
        <f t="shared" si="54"/>
        <v>0.11745861523255484</v>
      </c>
      <c r="N871" s="8">
        <f t="shared" si="55"/>
        <v>185.3336908011635</v>
      </c>
      <c r="O871" s="2" t="str">
        <f>IFERROR(_xlfn.XLOOKUP(Data[[#This Row],[STATEFP10]],StateMap[Code],StateMap[State],,0),"UNK")</f>
        <v>VA</v>
      </c>
      <c r="P871" t="str">
        <f>IF(CalcsTable[[#This Row],[State (Label)]]="MD","Maryland",IF(CalcsTable[[#This Row],[State (Label)]]="DC","District of Columbia","Virginia"))</f>
        <v>Virginia</v>
      </c>
    </row>
    <row r="872" spans="1:16" x14ac:dyDescent="0.25">
      <c r="A872">
        <f>_xlfn.XLOOKUP(Data[[#This Row],[GEOID10]],CAFB_HungerEstimates!D:D,CAFB_HungerEstimates!D:D,,0)</f>
        <v>51153901411</v>
      </c>
      <c r="B872">
        <f>_xlfn.XLOOKUP(Data[[#This Row],[STATEFP10]],CAFB_HungerEstimates!A:A,CAFB_HungerEstimates!A:A,,0)</f>
        <v>51</v>
      </c>
      <c r="C872">
        <f>_xlfn.XLOOKUP(Data[[#This Row],[F14_FI_RATE]],CAFB_HungerEstimates!AJ:AJ,CAFB_HungerEstimates!AJ:AJ,,0)</f>
        <v>2.8</v>
      </c>
      <c r="D872">
        <f>_xlfn.XLOOKUP(Data[[#This Row],[F14_DISTRIB]],CAFB_HungerEstimates!AL:AL,CAFB_HungerEstimates!AL:AL,,0)</f>
        <v>1616.98</v>
      </c>
      <c r="E872">
        <f>_xlfn.XLOOKUP(Data[[#This Row],[F14_LB_UNME]],CAFB_HungerEstimates!AK:AK,CAFB_HungerEstimates!AK:AK,,0)</f>
        <v>31916.661024000001</v>
      </c>
      <c r="F872">
        <f t="shared" si="52"/>
        <v>33533.641024000004</v>
      </c>
      <c r="G872" s="6">
        <f t="shared" si="53"/>
        <v>4.8219637075578178E-2</v>
      </c>
      <c r="H872">
        <f>_xlfn.XLOOKUP(Data[[#This Row],[F15_FI_RATE]],CAFB_HungerEstimates!Y:Y,CAFB_HungerEstimates!Y:Y,,0)</f>
        <v>3.6999999999999998E-2</v>
      </c>
      <c r="I872">
        <f>_xlfn.XLOOKUP(Data[[#This Row],[F15_FI_POP]],CAFB_HungerEstimates!Z:Z,CAFB_HungerEstimates!Z:Z,,0)</f>
        <v>223.036</v>
      </c>
      <c r="J872">
        <f>_xlfn.XLOOKUP(Data[[#This Row],[F15_LB_NEED]],CAFB_HungerEstimates!AA:AA,CAFB_HungerEstimates!AA:AA,,0)</f>
        <v>46837.56</v>
      </c>
      <c r="K872">
        <f>_xlfn.XLOOKUP(Data[[#This Row],[F15_DISTRIB]],CAFB_HungerEstimates!AC:AC,CAFB_HungerEstimates!AC:AC,,0)</f>
        <v>5193.9911380000003</v>
      </c>
      <c r="L872">
        <f>_xlfn.XLOOKUP(Data[[#This Row],[F15_LB_UNME]],CAFB_HungerEstimates!AB:AB,CAFB_HungerEstimates!AB:AB,,0)</f>
        <v>41643.568862</v>
      </c>
      <c r="M872" s="6">
        <f t="shared" si="54"/>
        <v>0.11089371730722097</v>
      </c>
      <c r="N872" s="8">
        <f t="shared" si="55"/>
        <v>186.71231936548361</v>
      </c>
      <c r="O872" s="2" t="str">
        <f>IFERROR(_xlfn.XLOOKUP(Data[[#This Row],[STATEFP10]],StateMap[Code],StateMap[State],,0),"UNK")</f>
        <v>VA</v>
      </c>
      <c r="P872" t="str">
        <f>IF(CalcsTable[[#This Row],[State (Label)]]="MD","Maryland",IF(CalcsTable[[#This Row],[State (Label)]]="DC","District of Columbia","Virginia"))</f>
        <v>Virginia</v>
      </c>
    </row>
    <row r="873" spans="1:16" x14ac:dyDescent="0.25">
      <c r="A873">
        <f>_xlfn.XLOOKUP(Data[[#This Row],[GEOID10]],CAFB_HungerEstimates!D:D,CAFB_HungerEstimates!D:D,,0)</f>
        <v>51059432201</v>
      </c>
      <c r="B873">
        <f>_xlfn.XLOOKUP(Data[[#This Row],[STATEFP10]],CAFB_HungerEstimates!A:A,CAFB_HungerEstimates!A:A,,0)</f>
        <v>51</v>
      </c>
      <c r="C873">
        <f>_xlfn.XLOOKUP(Data[[#This Row],[F14_FI_RATE]],CAFB_HungerEstimates!AJ:AJ,CAFB_HungerEstimates!AJ:AJ,,0)</f>
        <v>6.9</v>
      </c>
      <c r="D873">
        <f>_xlfn.XLOOKUP(Data[[#This Row],[F14_DISTRIB]],CAFB_HungerEstimates!AL:AL,CAFB_HungerEstimates!AL:AL,,0)</f>
        <v>4508.3599999999997</v>
      </c>
      <c r="E873">
        <f>_xlfn.XLOOKUP(Data[[#This Row],[F14_LB_UNME]],CAFB_HungerEstimates!AK:AK,CAFB_HungerEstimates!AK:AK,,0)</f>
        <v>27529.025997000001</v>
      </c>
      <c r="F873">
        <f t="shared" si="52"/>
        <v>32037.385997000001</v>
      </c>
      <c r="G873" s="6">
        <f t="shared" si="53"/>
        <v>0.14072184292508025</v>
      </c>
      <c r="H873">
        <f>_xlfn.XLOOKUP(Data[[#This Row],[F15_FI_RATE]],CAFB_HungerEstimates!Y:Y,CAFB_HungerEstimates!Y:Y,,0)</f>
        <v>6.8000000000000005E-2</v>
      </c>
      <c r="I873">
        <f>_xlfn.XLOOKUP(Data[[#This Row],[F15_FI_POP]],CAFB_HungerEstimates!Z:Z,CAFB_HungerEstimates!Z:Z,,0)</f>
        <v>173.02885599999999</v>
      </c>
      <c r="J873">
        <f>_xlfn.XLOOKUP(Data[[#This Row],[F15_LB_NEED]],CAFB_HungerEstimates!AA:AA,CAFB_HungerEstimates!AA:AA,,0)</f>
        <v>36336.059759999996</v>
      </c>
      <c r="K873">
        <f>_xlfn.XLOOKUP(Data[[#This Row],[F15_DISTRIB]],CAFB_HungerEstimates!AC:AC,CAFB_HungerEstimates!AC:AC,,0)</f>
        <v>2413.5415670000002</v>
      </c>
      <c r="L873">
        <f>_xlfn.XLOOKUP(Data[[#This Row],[F15_LB_UNME]],CAFB_HungerEstimates!AB:AB,CAFB_HungerEstimates!AB:AB,,0)</f>
        <v>33922.518193000004</v>
      </c>
      <c r="M873" s="6">
        <f t="shared" si="54"/>
        <v>6.6422765234906159E-2</v>
      </c>
      <c r="N873" s="8">
        <f t="shared" si="55"/>
        <v>196.05121930066974</v>
      </c>
      <c r="O873" s="2" t="str">
        <f>IFERROR(_xlfn.XLOOKUP(Data[[#This Row],[STATEFP10]],StateMap[Code],StateMap[State],,0),"UNK")</f>
        <v>VA</v>
      </c>
      <c r="P873" t="str">
        <f>IF(CalcsTable[[#This Row],[State (Label)]]="MD","Maryland",IF(CalcsTable[[#This Row],[State (Label)]]="DC","District of Columbia","Virginia"))</f>
        <v>Virginia</v>
      </c>
    </row>
    <row r="874" spans="1:16" x14ac:dyDescent="0.25">
      <c r="A874">
        <f>_xlfn.XLOOKUP(Data[[#This Row],[GEOID10]],CAFB_HungerEstimates!D:D,CAFB_HungerEstimates!D:D,,0)</f>
        <v>51059430902</v>
      </c>
      <c r="B874">
        <f>_xlfn.XLOOKUP(Data[[#This Row],[STATEFP10]],CAFB_HungerEstimates!A:A,CAFB_HungerEstimates!A:A,,0)</f>
        <v>51</v>
      </c>
      <c r="C874">
        <f>_xlfn.XLOOKUP(Data[[#This Row],[F14_FI_RATE]],CAFB_HungerEstimates!AJ:AJ,CAFB_HungerEstimates!AJ:AJ,,0)</f>
        <v>2.9</v>
      </c>
      <c r="D874">
        <f>_xlfn.XLOOKUP(Data[[#This Row],[F14_DISTRIB]],CAFB_HungerEstimates!AL:AL,CAFB_HungerEstimates!AL:AL,,0)</f>
        <v>3485.16</v>
      </c>
      <c r="E874">
        <f>_xlfn.XLOOKUP(Data[[#This Row],[F14_LB_UNME]],CAFB_HungerEstimates!AK:AK,CAFB_HungerEstimates!AK:AK,,0)</f>
        <v>16477.861781</v>
      </c>
      <c r="F874">
        <f t="shared" si="52"/>
        <v>19963.021780999999</v>
      </c>
      <c r="G874" s="6">
        <f t="shared" si="53"/>
        <v>0.17458078432379584</v>
      </c>
      <c r="H874">
        <f>_xlfn.XLOOKUP(Data[[#This Row],[F15_FI_RATE]],CAFB_HungerEstimates!Y:Y,CAFB_HungerEstimates!Y:Y,,0)</f>
        <v>3.4000000000000002E-2</v>
      </c>
      <c r="I874">
        <f>_xlfn.XLOOKUP(Data[[#This Row],[F15_FI_POP]],CAFB_HungerEstimates!Z:Z,CAFB_HungerEstimates!Z:Z,,0)</f>
        <v>120.904</v>
      </c>
      <c r="J874">
        <f>_xlfn.XLOOKUP(Data[[#This Row],[F15_LB_NEED]],CAFB_HungerEstimates!AA:AA,CAFB_HungerEstimates!AA:AA,,0)</f>
        <v>25389.84</v>
      </c>
      <c r="K874">
        <f>_xlfn.XLOOKUP(Data[[#This Row],[F15_DISTRIB]],CAFB_HungerEstimates!AC:AC,CAFB_HungerEstimates!AC:AC,,0)</f>
        <v>2597.1174460000002</v>
      </c>
      <c r="L874">
        <f>_xlfn.XLOOKUP(Data[[#This Row],[F15_LB_UNME]],CAFB_HungerEstimates!AB:AB,CAFB_HungerEstimates!AB:AB,,0)</f>
        <v>22792.722554</v>
      </c>
      <c r="M874" s="6">
        <f t="shared" si="54"/>
        <v>0.10228963420013676</v>
      </c>
      <c r="N874" s="8">
        <f t="shared" si="55"/>
        <v>188.5191768179713</v>
      </c>
      <c r="O874" s="2" t="str">
        <f>IFERROR(_xlfn.XLOOKUP(Data[[#This Row],[STATEFP10]],StateMap[Code],StateMap[State],,0),"UNK")</f>
        <v>VA</v>
      </c>
      <c r="P874" t="str">
        <f>IF(CalcsTable[[#This Row],[State (Label)]]="MD","Maryland",IF(CalcsTable[[#This Row],[State (Label)]]="DC","District of Columbia","Virginia"))</f>
        <v>Virginia</v>
      </c>
    </row>
    <row r="875" spans="1:16" x14ac:dyDescent="0.25">
      <c r="A875">
        <f>_xlfn.XLOOKUP(Data[[#This Row],[GEOID10]],CAFB_HungerEstimates!D:D,CAFB_HungerEstimates!D:D,,0)</f>
        <v>51059420201</v>
      </c>
      <c r="B875">
        <f>_xlfn.XLOOKUP(Data[[#This Row],[STATEFP10]],CAFB_HungerEstimates!A:A,CAFB_HungerEstimates!A:A,,0)</f>
        <v>51</v>
      </c>
      <c r="C875">
        <f>_xlfn.XLOOKUP(Data[[#This Row],[F14_FI_RATE]],CAFB_HungerEstimates!AJ:AJ,CAFB_HungerEstimates!AJ:AJ,,0)</f>
        <v>4.7</v>
      </c>
      <c r="D875">
        <f>_xlfn.XLOOKUP(Data[[#This Row],[F14_DISTRIB]],CAFB_HungerEstimates!AL:AL,CAFB_HungerEstimates!AL:AL,,0)</f>
        <v>7936.61</v>
      </c>
      <c r="E875">
        <f>_xlfn.XLOOKUP(Data[[#This Row],[F14_LB_UNME]],CAFB_HungerEstimates!AK:AK,CAFB_HungerEstimates!AK:AK,,0)</f>
        <v>30625.480252000001</v>
      </c>
      <c r="F875">
        <f t="shared" si="52"/>
        <v>38562.090252000002</v>
      </c>
      <c r="G875" s="6">
        <f t="shared" si="53"/>
        <v>0.2058137914240365</v>
      </c>
      <c r="H875">
        <f>_xlfn.XLOOKUP(Data[[#This Row],[F15_FI_RATE]],CAFB_HungerEstimates!Y:Y,CAFB_HungerEstimates!Y:Y,,0)</f>
        <v>4.3999999999999997E-2</v>
      </c>
      <c r="I875">
        <f>_xlfn.XLOOKUP(Data[[#This Row],[F15_FI_POP]],CAFB_HungerEstimates!Z:Z,CAFB_HungerEstimates!Z:Z,,0)</f>
        <v>161.845992</v>
      </c>
      <c r="J875">
        <f>_xlfn.XLOOKUP(Data[[#This Row],[F15_LB_NEED]],CAFB_HungerEstimates!AA:AA,CAFB_HungerEstimates!AA:AA,,0)</f>
        <v>33987.658320000002</v>
      </c>
      <c r="K875">
        <f>_xlfn.XLOOKUP(Data[[#This Row],[F15_DISTRIB]],CAFB_HungerEstimates!AC:AC,CAFB_HungerEstimates!AC:AC,,0)</f>
        <v>15384.503650000001</v>
      </c>
      <c r="L875">
        <f>_xlfn.XLOOKUP(Data[[#This Row],[F15_LB_UNME]],CAFB_HungerEstimates!AB:AB,CAFB_HungerEstimates!AB:AB,,0)</f>
        <v>18603.15467</v>
      </c>
      <c r="M875" s="6">
        <f t="shared" si="54"/>
        <v>0.45264970905474256</v>
      </c>
      <c r="N875" s="8">
        <f t="shared" si="55"/>
        <v>114.94356109850406</v>
      </c>
      <c r="O875" s="2" t="str">
        <f>IFERROR(_xlfn.XLOOKUP(Data[[#This Row],[STATEFP10]],StateMap[Code],StateMap[State],,0),"UNK")</f>
        <v>VA</v>
      </c>
      <c r="P875" t="str">
        <f>IF(CalcsTable[[#This Row],[State (Label)]]="MD","Maryland",IF(CalcsTable[[#This Row],[State (Label)]]="DC","District of Columbia","Virginia"))</f>
        <v>Virginia</v>
      </c>
    </row>
    <row r="876" spans="1:16" x14ac:dyDescent="0.25">
      <c r="A876">
        <f>_xlfn.XLOOKUP(Data[[#This Row],[GEOID10]],CAFB_HungerEstimates!D:D,CAFB_HungerEstimates!D:D,,0)</f>
        <v>51059430802</v>
      </c>
      <c r="B876">
        <f>_xlfn.XLOOKUP(Data[[#This Row],[STATEFP10]],CAFB_HungerEstimates!A:A,CAFB_HungerEstimates!A:A,,0)</f>
        <v>51</v>
      </c>
      <c r="C876">
        <f>_xlfn.XLOOKUP(Data[[#This Row],[F14_FI_RATE]],CAFB_HungerEstimates!AJ:AJ,CAFB_HungerEstimates!AJ:AJ,,0)</f>
        <v>6.1</v>
      </c>
      <c r="D876">
        <f>_xlfn.XLOOKUP(Data[[#This Row],[F14_DISTRIB]],CAFB_HungerEstimates!AL:AL,CAFB_HungerEstimates!AL:AL,,0)</f>
        <v>10407.89</v>
      </c>
      <c r="E876">
        <f>_xlfn.XLOOKUP(Data[[#This Row],[F14_LB_UNME]],CAFB_HungerEstimates!AK:AK,CAFB_HungerEstimates!AK:AK,,0)</f>
        <v>41908.153251000003</v>
      </c>
      <c r="F876">
        <f t="shared" si="52"/>
        <v>52316.043251000003</v>
      </c>
      <c r="G876" s="6">
        <f t="shared" si="53"/>
        <v>0.19894260638300579</v>
      </c>
      <c r="H876">
        <f>_xlfn.XLOOKUP(Data[[#This Row],[F15_FI_RATE]],CAFB_HungerEstimates!Y:Y,CAFB_HungerEstimates!Y:Y,,0)</f>
        <v>0.06</v>
      </c>
      <c r="I876">
        <f>_xlfn.XLOOKUP(Data[[#This Row],[F15_FI_POP]],CAFB_HungerEstimates!Z:Z,CAFB_HungerEstimates!Z:Z,,0)</f>
        <v>237.78</v>
      </c>
      <c r="J876">
        <f>_xlfn.XLOOKUP(Data[[#This Row],[F15_LB_NEED]],CAFB_HungerEstimates!AA:AA,CAFB_HungerEstimates!AA:AA,,0)</f>
        <v>49933.8</v>
      </c>
      <c r="K876">
        <f>_xlfn.XLOOKUP(Data[[#This Row],[F15_DISTRIB]],CAFB_HungerEstimates!AC:AC,CAFB_HungerEstimates!AC:AC,,0)</f>
        <v>6400.0657929999998</v>
      </c>
      <c r="L876">
        <f>_xlfn.XLOOKUP(Data[[#This Row],[F15_LB_UNME]],CAFB_HungerEstimates!AB:AB,CAFB_HungerEstimates!AB:AB,,0)</f>
        <v>43533.734207000001</v>
      </c>
      <c r="M876" s="6">
        <f t="shared" si="54"/>
        <v>0.12817101428291056</v>
      </c>
      <c r="N876" s="8">
        <f t="shared" si="55"/>
        <v>183.0840870005888</v>
      </c>
      <c r="O876" s="2" t="str">
        <f>IFERROR(_xlfn.XLOOKUP(Data[[#This Row],[STATEFP10]],StateMap[Code],StateMap[State],,0),"UNK")</f>
        <v>VA</v>
      </c>
      <c r="P876" t="str">
        <f>IF(CalcsTable[[#This Row],[State (Label)]]="MD","Maryland",IF(CalcsTable[[#This Row],[State (Label)]]="DC","District of Columbia","Virginia"))</f>
        <v>Virginia</v>
      </c>
    </row>
    <row r="877" spans="1:16" x14ac:dyDescent="0.25">
      <c r="A877">
        <f>_xlfn.XLOOKUP(Data[[#This Row],[GEOID10]],CAFB_HungerEstimates!D:D,CAFB_HungerEstimates!D:D,,0)</f>
        <v>51059430700</v>
      </c>
      <c r="B877">
        <f>_xlfn.XLOOKUP(Data[[#This Row],[STATEFP10]],CAFB_HungerEstimates!A:A,CAFB_HungerEstimates!A:A,,0)</f>
        <v>51</v>
      </c>
      <c r="C877">
        <f>_xlfn.XLOOKUP(Data[[#This Row],[F14_FI_RATE]],CAFB_HungerEstimates!AJ:AJ,CAFB_HungerEstimates!AJ:AJ,,0)</f>
        <v>4.2</v>
      </c>
      <c r="D877">
        <f>_xlfn.XLOOKUP(Data[[#This Row],[F14_DISTRIB]],CAFB_HungerEstimates!AL:AL,CAFB_HungerEstimates!AL:AL,,0)</f>
        <v>5942.46</v>
      </c>
      <c r="E877">
        <f>_xlfn.XLOOKUP(Data[[#This Row],[F14_LB_UNME]],CAFB_HungerEstimates!AK:AK,CAFB_HungerEstimates!AK:AK,,0)</f>
        <v>19018.143330999999</v>
      </c>
      <c r="F877">
        <f t="shared" si="52"/>
        <v>24960.603330999998</v>
      </c>
      <c r="G877" s="6">
        <f t="shared" si="53"/>
        <v>0.23807357222891001</v>
      </c>
      <c r="H877">
        <f>_xlfn.XLOOKUP(Data[[#This Row],[F15_FI_RATE]],CAFB_HungerEstimates!Y:Y,CAFB_HungerEstimates!Y:Y,,0)</f>
        <v>2.9000000000000001E-2</v>
      </c>
      <c r="I877">
        <f>_xlfn.XLOOKUP(Data[[#This Row],[F15_FI_POP]],CAFB_HungerEstimates!Z:Z,CAFB_HungerEstimates!Z:Z,,0)</f>
        <v>88.566000000000003</v>
      </c>
      <c r="J877">
        <f>_xlfn.XLOOKUP(Data[[#This Row],[F15_LB_NEED]],CAFB_HungerEstimates!AA:AA,CAFB_HungerEstimates!AA:AA,,0)</f>
        <v>18598.86</v>
      </c>
      <c r="K877">
        <f>_xlfn.XLOOKUP(Data[[#This Row],[F15_DISTRIB]],CAFB_HungerEstimates!AC:AC,CAFB_HungerEstimates!AC:AC,,0)</f>
        <v>2479.6459060000002</v>
      </c>
      <c r="L877">
        <f>_xlfn.XLOOKUP(Data[[#This Row],[F15_LB_UNME]],CAFB_HungerEstimates!AB:AB,CAFB_HungerEstimates!AB:AB,,0)</f>
        <v>16119.214094000001</v>
      </c>
      <c r="M877" s="6">
        <f t="shared" si="54"/>
        <v>0.13332246739853948</v>
      </c>
      <c r="N877" s="8">
        <f t="shared" si="55"/>
        <v>182.00228184630672</v>
      </c>
      <c r="O877" s="2" t="str">
        <f>IFERROR(_xlfn.XLOOKUP(Data[[#This Row],[STATEFP10]],StateMap[Code],StateMap[State],,0),"UNK")</f>
        <v>VA</v>
      </c>
      <c r="P877" t="str">
        <f>IF(CalcsTable[[#This Row],[State (Label)]]="MD","Maryland",IF(CalcsTable[[#This Row],[State (Label)]]="DC","District of Columbia","Virginia"))</f>
        <v>Virginia</v>
      </c>
    </row>
    <row r="878" spans="1:16" x14ac:dyDescent="0.25">
      <c r="A878">
        <f>_xlfn.XLOOKUP(Data[[#This Row],[GEOID10]],CAFB_HungerEstimates!D:D,CAFB_HungerEstimates!D:D,,0)</f>
        <v>51153901601</v>
      </c>
      <c r="B878">
        <f>_xlfn.XLOOKUP(Data[[#This Row],[STATEFP10]],CAFB_HungerEstimates!A:A,CAFB_HungerEstimates!A:A,,0)</f>
        <v>51</v>
      </c>
      <c r="C878">
        <f>_xlfn.XLOOKUP(Data[[#This Row],[F14_FI_RATE]],CAFB_HungerEstimates!AJ:AJ,CAFB_HungerEstimates!AJ:AJ,,0)</f>
        <v>8</v>
      </c>
      <c r="D878">
        <f>_xlfn.XLOOKUP(Data[[#This Row],[F14_DISTRIB]],CAFB_HungerEstimates!AL:AL,CAFB_HungerEstimates!AL:AL,,0)</f>
        <v>16064.93</v>
      </c>
      <c r="E878">
        <f>_xlfn.XLOOKUP(Data[[#This Row],[F14_LB_UNME]],CAFB_HungerEstimates!AK:AK,CAFB_HungerEstimates!AK:AK,,0)</f>
        <v>41743.870504999999</v>
      </c>
      <c r="F878">
        <f t="shared" si="52"/>
        <v>57808.800504999999</v>
      </c>
      <c r="G878" s="6">
        <f t="shared" si="53"/>
        <v>0.27789765329260746</v>
      </c>
      <c r="H878">
        <f>_xlfn.XLOOKUP(Data[[#This Row],[F15_FI_RATE]],CAFB_HungerEstimates!Y:Y,CAFB_HungerEstimates!Y:Y,,0)</f>
        <v>4.8000000000000001E-2</v>
      </c>
      <c r="I878">
        <f>_xlfn.XLOOKUP(Data[[#This Row],[F15_FI_POP]],CAFB_HungerEstimates!Z:Z,CAFB_HungerEstimates!Z:Z,,0)</f>
        <v>174.222048</v>
      </c>
      <c r="J878">
        <f>_xlfn.XLOOKUP(Data[[#This Row],[F15_LB_NEED]],CAFB_HungerEstimates!AA:AA,CAFB_HungerEstimates!AA:AA,,0)</f>
        <v>36586.630080000003</v>
      </c>
      <c r="K878">
        <f>_xlfn.XLOOKUP(Data[[#This Row],[F15_DISTRIB]],CAFB_HungerEstimates!AC:AC,CAFB_HungerEstimates!AC:AC,,0)</f>
        <v>30158.935761000001</v>
      </c>
      <c r="L878">
        <f>_xlfn.XLOOKUP(Data[[#This Row],[F15_LB_UNME]],CAFB_HungerEstimates!AB:AB,CAFB_HungerEstimates!AB:AB,,0)</f>
        <v>6427.6943190000002</v>
      </c>
      <c r="M878" s="6">
        <f t="shared" si="54"/>
        <v>0.82431575947428715</v>
      </c>
      <c r="N878" s="8">
        <f t="shared" si="55"/>
        <v>36.893690510399693</v>
      </c>
      <c r="O878" s="2" t="str">
        <f>IFERROR(_xlfn.XLOOKUP(Data[[#This Row],[STATEFP10]],StateMap[Code],StateMap[State],,0),"UNK")</f>
        <v>VA</v>
      </c>
      <c r="P878" t="str">
        <f>IF(CalcsTable[[#This Row],[State (Label)]]="MD","Maryland",IF(CalcsTable[[#This Row],[State (Label)]]="DC","District of Columbia","Virginia"))</f>
        <v>Virginia</v>
      </c>
    </row>
    <row r="879" spans="1:16" x14ac:dyDescent="0.25">
      <c r="A879">
        <f>_xlfn.XLOOKUP(Data[[#This Row],[GEOID10]],CAFB_HungerEstimates!D:D,CAFB_HungerEstimates!D:D,,0)</f>
        <v>51059420502</v>
      </c>
      <c r="B879">
        <f>_xlfn.XLOOKUP(Data[[#This Row],[STATEFP10]],CAFB_HungerEstimates!A:A,CAFB_HungerEstimates!A:A,,0)</f>
        <v>51</v>
      </c>
      <c r="C879">
        <f>_xlfn.XLOOKUP(Data[[#This Row],[F14_FI_RATE]],CAFB_HungerEstimates!AJ:AJ,CAFB_HungerEstimates!AJ:AJ,,0)</f>
        <v>10.6</v>
      </c>
      <c r="D879">
        <f>_xlfn.XLOOKUP(Data[[#This Row],[F14_DISTRIB]],CAFB_HungerEstimates!AL:AL,CAFB_HungerEstimates!AL:AL,,0)</f>
        <v>11326.44</v>
      </c>
      <c r="E879">
        <f>_xlfn.XLOOKUP(Data[[#This Row],[F14_LB_UNME]],CAFB_HungerEstimates!AK:AK,CAFB_HungerEstimates!AK:AK,,0)</f>
        <v>20972.820050999999</v>
      </c>
      <c r="F879">
        <f t="shared" si="52"/>
        <v>32299.260050999997</v>
      </c>
      <c r="G879" s="6">
        <f t="shared" si="53"/>
        <v>0.35067181050326662</v>
      </c>
      <c r="H879">
        <f>_xlfn.XLOOKUP(Data[[#This Row],[F15_FI_RATE]],CAFB_HungerEstimates!Y:Y,CAFB_HungerEstimates!Y:Y,,0)</f>
        <v>0.109</v>
      </c>
      <c r="I879">
        <f>_xlfn.XLOOKUP(Data[[#This Row],[F15_FI_POP]],CAFB_HungerEstimates!Z:Z,CAFB_HungerEstimates!Z:Z,,0)</f>
        <v>173.046874</v>
      </c>
      <c r="J879">
        <f>_xlfn.XLOOKUP(Data[[#This Row],[F15_LB_NEED]],CAFB_HungerEstimates!AA:AA,CAFB_HungerEstimates!AA:AA,,0)</f>
        <v>36339.843540000002</v>
      </c>
      <c r="K879">
        <f>_xlfn.XLOOKUP(Data[[#This Row],[F15_DISTRIB]],CAFB_HungerEstimates!AC:AC,CAFB_HungerEstimates!AC:AC,,0)</f>
        <v>12795.967059000001</v>
      </c>
      <c r="L879">
        <f>_xlfn.XLOOKUP(Data[[#This Row],[F15_LB_UNME]],CAFB_HungerEstimates!AB:AB,CAFB_HungerEstimates!AB:AB,,0)</f>
        <v>23543.876480999999</v>
      </c>
      <c r="M879" s="6">
        <f t="shared" si="54"/>
        <v>0.35211948683585331</v>
      </c>
      <c r="N879" s="8">
        <f t="shared" si="55"/>
        <v>136.05490776447078</v>
      </c>
      <c r="O879" s="2" t="str">
        <f>IFERROR(_xlfn.XLOOKUP(Data[[#This Row],[STATEFP10]],StateMap[Code],StateMap[State],,0),"UNK")</f>
        <v>VA</v>
      </c>
      <c r="P879" t="str">
        <f>IF(CalcsTable[[#This Row],[State (Label)]]="MD","Maryland",IF(CalcsTable[[#This Row],[State (Label)]]="DC","District of Columbia","Virginia"))</f>
        <v>Virginia</v>
      </c>
    </row>
    <row r="880" spans="1:16" x14ac:dyDescent="0.25">
      <c r="A880">
        <f>_xlfn.XLOOKUP(Data[[#This Row],[GEOID10]],CAFB_HungerEstimates!D:D,CAFB_HungerEstimates!D:D,,0)</f>
        <v>51059430901</v>
      </c>
      <c r="B880">
        <f>_xlfn.XLOOKUP(Data[[#This Row],[STATEFP10]],CAFB_HungerEstimates!A:A,CAFB_HungerEstimates!A:A,,0)</f>
        <v>51</v>
      </c>
      <c r="C880">
        <f>_xlfn.XLOOKUP(Data[[#This Row],[F14_FI_RATE]],CAFB_HungerEstimates!AJ:AJ,CAFB_HungerEstimates!AJ:AJ,,0)</f>
        <v>6.8</v>
      </c>
      <c r="D880">
        <f>_xlfn.XLOOKUP(Data[[#This Row],[F14_DISTRIB]],CAFB_HungerEstimates!AL:AL,CAFB_HungerEstimates!AL:AL,,0)</f>
        <v>11567.37</v>
      </c>
      <c r="E880">
        <f>_xlfn.XLOOKUP(Data[[#This Row],[F14_LB_UNME]],CAFB_HungerEstimates!AK:AK,CAFB_HungerEstimates!AK:AK,,0)</f>
        <v>51821.555387</v>
      </c>
      <c r="F880">
        <f t="shared" si="52"/>
        <v>63388.925387000003</v>
      </c>
      <c r="G880" s="6">
        <f t="shared" si="53"/>
        <v>0.18248250667414331</v>
      </c>
      <c r="H880">
        <f>_xlfn.XLOOKUP(Data[[#This Row],[F15_FI_RATE]],CAFB_HungerEstimates!Y:Y,CAFB_HungerEstimates!Y:Y,,0)</f>
        <v>6.6000000000000003E-2</v>
      </c>
      <c r="I880">
        <f>_xlfn.XLOOKUP(Data[[#This Row],[F15_FI_POP]],CAFB_HungerEstimates!Z:Z,CAFB_HungerEstimates!Z:Z,,0)</f>
        <v>309.29639400000002</v>
      </c>
      <c r="J880">
        <f>_xlfn.XLOOKUP(Data[[#This Row],[F15_LB_NEED]],CAFB_HungerEstimates!AA:AA,CAFB_HungerEstimates!AA:AA,,0)</f>
        <v>64952.242740000002</v>
      </c>
      <c r="K880">
        <f>_xlfn.XLOOKUP(Data[[#This Row],[F15_DISTRIB]],CAFB_HungerEstimates!AC:AC,CAFB_HungerEstimates!AC:AC,,0)</f>
        <v>8033.872719</v>
      </c>
      <c r="L880">
        <f>_xlfn.XLOOKUP(Data[[#This Row],[F15_LB_UNME]],CAFB_HungerEstimates!AB:AB,CAFB_HungerEstimates!AB:AB,,0)</f>
        <v>56918.370021000002</v>
      </c>
      <c r="M880" s="6">
        <f t="shared" si="54"/>
        <v>0.12368891942898906</v>
      </c>
      <c r="N880" s="8">
        <f t="shared" si="55"/>
        <v>184.02532691991229</v>
      </c>
      <c r="O880" s="2" t="str">
        <f>IFERROR(_xlfn.XLOOKUP(Data[[#This Row],[STATEFP10]],StateMap[Code],StateMap[State],,0),"UNK")</f>
        <v>VA</v>
      </c>
      <c r="P880" t="str">
        <f>IF(CalcsTable[[#This Row],[State (Label)]]="MD","Maryland",IF(CalcsTable[[#This Row],[State (Label)]]="DC","District of Columbia","Virginia"))</f>
        <v>Virginia</v>
      </c>
    </row>
    <row r="881" spans="1:16" x14ac:dyDescent="0.25">
      <c r="A881">
        <f>_xlfn.XLOOKUP(Data[[#This Row],[GEOID10]],CAFB_HungerEstimates!D:D,CAFB_HungerEstimates!D:D,,0)</f>
        <v>51059420700</v>
      </c>
      <c r="B881">
        <f>_xlfn.XLOOKUP(Data[[#This Row],[STATEFP10]],CAFB_HungerEstimates!A:A,CAFB_HungerEstimates!A:A,,0)</f>
        <v>51</v>
      </c>
      <c r="C881">
        <f>_xlfn.XLOOKUP(Data[[#This Row],[F14_FI_RATE]],CAFB_HungerEstimates!AJ:AJ,CAFB_HungerEstimates!AJ:AJ,,0)</f>
        <v>2.5</v>
      </c>
      <c r="D881">
        <f>_xlfn.XLOOKUP(Data[[#This Row],[F14_DISTRIB]],CAFB_HungerEstimates!AL:AL,CAFB_HungerEstimates!AL:AL,,0)</f>
        <v>5055.13</v>
      </c>
      <c r="E881">
        <f>_xlfn.XLOOKUP(Data[[#This Row],[F14_LB_UNME]],CAFB_HungerEstimates!AK:AK,CAFB_HungerEstimates!AK:AK,,0)</f>
        <v>15477.619696</v>
      </c>
      <c r="F881">
        <f t="shared" si="52"/>
        <v>20532.749695999999</v>
      </c>
      <c r="G881" s="6">
        <f t="shared" si="53"/>
        <v>0.24619839402146873</v>
      </c>
      <c r="H881">
        <f>_xlfn.XLOOKUP(Data[[#This Row],[F15_FI_RATE]],CAFB_HungerEstimates!Y:Y,CAFB_HungerEstimates!Y:Y,,0)</f>
        <v>2.9000000000000001E-2</v>
      </c>
      <c r="I881">
        <f>_xlfn.XLOOKUP(Data[[#This Row],[F15_FI_POP]],CAFB_HungerEstimates!Z:Z,CAFB_HungerEstimates!Z:Z,,0)</f>
        <v>111.064954</v>
      </c>
      <c r="J881">
        <f>_xlfn.XLOOKUP(Data[[#This Row],[F15_LB_NEED]],CAFB_HungerEstimates!AA:AA,CAFB_HungerEstimates!AA:AA,,0)</f>
        <v>23323.640340000002</v>
      </c>
      <c r="K881">
        <f>_xlfn.XLOOKUP(Data[[#This Row],[F15_DISTRIB]],CAFB_HungerEstimates!AC:AC,CAFB_HungerEstimates!AC:AC,,0)</f>
        <v>8784.928903</v>
      </c>
      <c r="L881">
        <f>_xlfn.XLOOKUP(Data[[#This Row],[F15_LB_UNME]],CAFB_HungerEstimates!AB:AB,CAFB_HungerEstimates!AB:AB,,0)</f>
        <v>14538.711437</v>
      </c>
      <c r="M881" s="6">
        <f t="shared" si="54"/>
        <v>0.37665342008956737</v>
      </c>
      <c r="N881" s="8">
        <f t="shared" si="55"/>
        <v>130.90278178119084</v>
      </c>
      <c r="O881" s="2" t="str">
        <f>IFERROR(_xlfn.XLOOKUP(Data[[#This Row],[STATEFP10]],StateMap[Code],StateMap[State],,0),"UNK")</f>
        <v>VA</v>
      </c>
      <c r="P881" t="str">
        <f>IF(CalcsTable[[#This Row],[State (Label)]]="MD","Maryland",IF(CalcsTable[[#This Row],[State (Label)]]="DC","District of Columbia","Virginia"))</f>
        <v>Virginia</v>
      </c>
    </row>
    <row r="882" spans="1:16" x14ac:dyDescent="0.25">
      <c r="A882">
        <f>_xlfn.XLOOKUP(Data[[#This Row],[GEOID10]],CAFB_HungerEstimates!D:D,CAFB_HungerEstimates!D:D,,0)</f>
        <v>51059431001</v>
      </c>
      <c r="B882">
        <f>_xlfn.XLOOKUP(Data[[#This Row],[STATEFP10]],CAFB_HungerEstimates!A:A,CAFB_HungerEstimates!A:A,,0)</f>
        <v>51</v>
      </c>
      <c r="C882">
        <f>_xlfn.XLOOKUP(Data[[#This Row],[F14_FI_RATE]],CAFB_HungerEstimates!AJ:AJ,CAFB_HungerEstimates!AJ:AJ,,0)</f>
        <v>2.8</v>
      </c>
      <c r="D882">
        <f>_xlfn.XLOOKUP(Data[[#This Row],[F14_DISTRIB]],CAFB_HungerEstimates!AL:AL,CAFB_HungerEstimates!AL:AL,,0)</f>
        <v>3967.84</v>
      </c>
      <c r="E882">
        <f>_xlfn.XLOOKUP(Data[[#This Row],[F14_LB_UNME]],CAFB_HungerEstimates!AK:AK,CAFB_HungerEstimates!AK:AK,,0)</f>
        <v>24703.041503</v>
      </c>
      <c r="F882">
        <f t="shared" si="52"/>
        <v>28670.881503000001</v>
      </c>
      <c r="G882" s="6">
        <f t="shared" si="53"/>
        <v>0.13839267549499035</v>
      </c>
      <c r="H882">
        <f>_xlfn.XLOOKUP(Data[[#This Row],[F15_FI_RATE]],CAFB_HungerEstimates!Y:Y,CAFB_HungerEstimates!Y:Y,,0)</f>
        <v>2.4E-2</v>
      </c>
      <c r="I882">
        <f>_xlfn.XLOOKUP(Data[[#This Row],[F15_FI_POP]],CAFB_HungerEstimates!Z:Z,CAFB_HungerEstimates!Z:Z,,0)</f>
        <v>123.38049599999999</v>
      </c>
      <c r="J882">
        <f>_xlfn.XLOOKUP(Data[[#This Row],[F15_LB_NEED]],CAFB_HungerEstimates!AA:AA,CAFB_HungerEstimates!AA:AA,,0)</f>
        <v>25909.904159999998</v>
      </c>
      <c r="K882">
        <f>_xlfn.XLOOKUP(Data[[#This Row],[F15_DISTRIB]],CAFB_HungerEstimates!AC:AC,CAFB_HungerEstimates!AC:AC,,0)</f>
        <v>2183.3130059999999</v>
      </c>
      <c r="L882">
        <f>_xlfn.XLOOKUP(Data[[#This Row],[F15_LB_UNME]],CAFB_HungerEstimates!AB:AB,CAFB_HungerEstimates!AB:AB,,0)</f>
        <v>23726.591154000002</v>
      </c>
      <c r="M882" s="6">
        <f t="shared" si="54"/>
        <v>8.4265576303081166E-2</v>
      </c>
      <c r="N882" s="8">
        <f t="shared" si="55"/>
        <v>192.30422897635299</v>
      </c>
      <c r="O882" s="2" t="str">
        <f>IFERROR(_xlfn.XLOOKUP(Data[[#This Row],[STATEFP10]],StateMap[Code],StateMap[State],,0),"UNK")</f>
        <v>VA</v>
      </c>
      <c r="P882" t="str">
        <f>IF(CalcsTable[[#This Row],[State (Label)]]="MD","Maryland",IF(CalcsTable[[#This Row],[State (Label)]]="DC","District of Columbia","Virginia"))</f>
        <v>Virginia</v>
      </c>
    </row>
    <row r="883" spans="1:16" x14ac:dyDescent="0.25">
      <c r="A883">
        <f>_xlfn.XLOOKUP(Data[[#This Row],[GEOID10]],CAFB_HungerEstimates!D:D,CAFB_HungerEstimates!D:D,,0)</f>
        <v>51059415200</v>
      </c>
      <c r="B883">
        <f>_xlfn.XLOOKUP(Data[[#This Row],[STATEFP10]],CAFB_HungerEstimates!A:A,CAFB_HungerEstimates!A:A,,0)</f>
        <v>51</v>
      </c>
      <c r="C883">
        <f>_xlfn.XLOOKUP(Data[[#This Row],[F14_FI_RATE]],CAFB_HungerEstimates!AJ:AJ,CAFB_HungerEstimates!AJ:AJ,,0)</f>
        <v>5</v>
      </c>
      <c r="D883">
        <f>_xlfn.XLOOKUP(Data[[#This Row],[F14_DISTRIB]],CAFB_HungerEstimates!AL:AL,CAFB_HungerEstimates!AL:AL,,0)</f>
        <v>8905.39</v>
      </c>
      <c r="E883">
        <f>_xlfn.XLOOKUP(Data[[#This Row],[F14_LB_UNME]],CAFB_HungerEstimates!AK:AK,CAFB_HungerEstimates!AK:AK,,0)</f>
        <v>23371.611295999999</v>
      </c>
      <c r="F883">
        <f t="shared" si="52"/>
        <v>32277.001295999999</v>
      </c>
      <c r="G883" s="6">
        <f t="shared" si="53"/>
        <v>0.27590512260826472</v>
      </c>
      <c r="H883">
        <f>_xlfn.XLOOKUP(Data[[#This Row],[F15_FI_RATE]],CAFB_HungerEstimates!Y:Y,CAFB_HungerEstimates!Y:Y,,0)</f>
        <v>6.5000000000000002E-2</v>
      </c>
      <c r="I883">
        <f>_xlfn.XLOOKUP(Data[[#This Row],[F15_FI_POP]],CAFB_HungerEstimates!Z:Z,CAFB_HungerEstimates!Z:Z,,0)</f>
        <v>197.99</v>
      </c>
      <c r="J883">
        <f>_xlfn.XLOOKUP(Data[[#This Row],[F15_LB_NEED]],CAFB_HungerEstimates!AA:AA,CAFB_HungerEstimates!AA:AA,,0)</f>
        <v>41577.9</v>
      </c>
      <c r="K883">
        <f>_xlfn.XLOOKUP(Data[[#This Row],[F15_DISTRIB]],CAFB_HungerEstimates!AC:AC,CAFB_HungerEstimates!AC:AC,,0)</f>
        <v>14972.795925</v>
      </c>
      <c r="L883">
        <f>_xlfn.XLOOKUP(Data[[#This Row],[F15_LB_UNME]],CAFB_HungerEstimates!AB:AB,CAFB_HungerEstimates!AB:AB,,0)</f>
        <v>26605.104074999999</v>
      </c>
      <c r="M883" s="6">
        <f t="shared" si="54"/>
        <v>0.36011428968274012</v>
      </c>
      <c r="N883" s="8">
        <f t="shared" si="55"/>
        <v>134.37599916662458</v>
      </c>
      <c r="O883" s="2" t="str">
        <f>IFERROR(_xlfn.XLOOKUP(Data[[#This Row],[STATEFP10]],StateMap[Code],StateMap[State],,0),"UNK")</f>
        <v>VA</v>
      </c>
      <c r="P883" t="str">
        <f>IF(CalcsTable[[#This Row],[State (Label)]]="MD","Maryland",IF(CalcsTable[[#This Row],[State (Label)]]="DC","District of Columbia","Virginia"))</f>
        <v>Virginia</v>
      </c>
    </row>
    <row r="884" spans="1:16" x14ac:dyDescent="0.25">
      <c r="A884">
        <f>_xlfn.XLOOKUP(Data[[#This Row],[GEOID10]],CAFB_HungerEstimates!D:D,CAFB_HungerEstimates!D:D,,0)</f>
        <v>51059430801</v>
      </c>
      <c r="B884">
        <f>_xlfn.XLOOKUP(Data[[#This Row],[STATEFP10]],CAFB_HungerEstimates!A:A,CAFB_HungerEstimates!A:A,,0)</f>
        <v>51</v>
      </c>
      <c r="C884">
        <f>_xlfn.XLOOKUP(Data[[#This Row],[F14_FI_RATE]],CAFB_HungerEstimates!AJ:AJ,CAFB_HungerEstimates!AJ:AJ,,0)</f>
        <v>2.5</v>
      </c>
      <c r="D884">
        <f>_xlfn.XLOOKUP(Data[[#This Row],[F14_DISTRIB]],CAFB_HungerEstimates!AL:AL,CAFB_HungerEstimates!AL:AL,,0)</f>
        <v>6172.44</v>
      </c>
      <c r="E884">
        <f>_xlfn.XLOOKUP(Data[[#This Row],[F14_LB_UNME]],CAFB_HungerEstimates!AK:AK,CAFB_HungerEstimates!AK:AK,,0)</f>
        <v>16460.309451000001</v>
      </c>
      <c r="F884">
        <f t="shared" si="52"/>
        <v>22632.749451</v>
      </c>
      <c r="G884" s="6">
        <f t="shared" si="53"/>
        <v>0.27272161578792531</v>
      </c>
      <c r="H884">
        <f>_xlfn.XLOOKUP(Data[[#This Row],[F15_FI_RATE]],CAFB_HungerEstimates!Y:Y,CAFB_HungerEstimates!Y:Y,,0)</f>
        <v>2.5999999999999999E-2</v>
      </c>
      <c r="I884">
        <f>_xlfn.XLOOKUP(Data[[#This Row],[F15_FI_POP]],CAFB_HungerEstimates!Z:Z,CAFB_HungerEstimates!Z:Z,,0)</f>
        <v>119.236</v>
      </c>
      <c r="J884">
        <f>_xlfn.XLOOKUP(Data[[#This Row],[F15_LB_NEED]],CAFB_HungerEstimates!AA:AA,CAFB_HungerEstimates!AA:AA,,0)</f>
        <v>25039.56</v>
      </c>
      <c r="K884">
        <f>_xlfn.XLOOKUP(Data[[#This Row],[F15_DISTRIB]],CAFB_HungerEstimates!AC:AC,CAFB_HungerEstimates!AC:AC,,0)</f>
        <v>3267.059784</v>
      </c>
      <c r="L884">
        <f>_xlfn.XLOOKUP(Data[[#This Row],[F15_LB_UNME]],CAFB_HungerEstimates!AB:AB,CAFB_HungerEstimates!AB:AB,,0)</f>
        <v>21772.500216</v>
      </c>
      <c r="M884" s="6">
        <f t="shared" si="54"/>
        <v>0.13047592625429519</v>
      </c>
      <c r="N884" s="8">
        <f t="shared" si="55"/>
        <v>182.600055486598</v>
      </c>
      <c r="O884" s="2" t="str">
        <f>IFERROR(_xlfn.XLOOKUP(Data[[#This Row],[STATEFP10]],StateMap[Code],StateMap[State],,0),"UNK")</f>
        <v>VA</v>
      </c>
      <c r="P884" t="str">
        <f>IF(CalcsTable[[#This Row],[State (Label)]]="MD","Maryland",IF(CalcsTable[[#This Row],[State (Label)]]="DC","District of Columbia","Virginia"))</f>
        <v>Virginia</v>
      </c>
    </row>
    <row r="885" spans="1:16" x14ac:dyDescent="0.25">
      <c r="A885">
        <f>_xlfn.XLOOKUP(Data[[#This Row],[GEOID10]],CAFB_HungerEstimates!D:D,CAFB_HungerEstimates!D:D,,0)</f>
        <v>51153901403</v>
      </c>
      <c r="B885">
        <f>_xlfn.XLOOKUP(Data[[#This Row],[STATEFP10]],CAFB_HungerEstimates!A:A,CAFB_HungerEstimates!A:A,,0)</f>
        <v>51</v>
      </c>
      <c r="C885">
        <f>_xlfn.XLOOKUP(Data[[#This Row],[F14_FI_RATE]],CAFB_HungerEstimates!AJ:AJ,CAFB_HungerEstimates!AJ:AJ,,0)</f>
        <v>11.5</v>
      </c>
      <c r="D885">
        <f>_xlfn.XLOOKUP(Data[[#This Row],[F14_DISTRIB]],CAFB_HungerEstimates!AL:AL,CAFB_HungerEstimates!AL:AL,,0)</f>
        <v>41088.269999999997</v>
      </c>
      <c r="E885">
        <f>_xlfn.XLOOKUP(Data[[#This Row],[F14_LB_UNME]],CAFB_HungerEstimates!AK:AK,CAFB_HungerEstimates!AK:AK,,0)</f>
        <v>99585.477253999998</v>
      </c>
      <c r="F885">
        <f t="shared" si="52"/>
        <v>140673.74725399999</v>
      </c>
      <c r="G885" s="6">
        <f t="shared" si="53"/>
        <v>0.29208200394215111</v>
      </c>
      <c r="H885">
        <f>_xlfn.XLOOKUP(Data[[#This Row],[F15_FI_RATE]],CAFB_HungerEstimates!Y:Y,CAFB_HungerEstimates!Y:Y,,0)</f>
        <v>0.1</v>
      </c>
      <c r="I885">
        <f>_xlfn.XLOOKUP(Data[[#This Row],[F15_FI_POP]],CAFB_HungerEstimates!Z:Z,CAFB_HungerEstimates!Z:Z,,0)</f>
        <v>618.58079999999995</v>
      </c>
      <c r="J885">
        <f>_xlfn.XLOOKUP(Data[[#This Row],[F15_LB_NEED]],CAFB_HungerEstimates!AA:AA,CAFB_HungerEstimates!AA:AA,,0)</f>
        <v>129901.96799999999</v>
      </c>
      <c r="K885">
        <f>_xlfn.XLOOKUP(Data[[#This Row],[F15_DISTRIB]],CAFB_HungerEstimates!AC:AC,CAFB_HungerEstimates!AC:AC,,0)</f>
        <v>103285.184586</v>
      </c>
      <c r="L885">
        <f>_xlfn.XLOOKUP(Data[[#This Row],[F15_LB_UNME]],CAFB_HungerEstimates!AB:AB,CAFB_HungerEstimates!AB:AB,,0)</f>
        <v>26616.783414000001</v>
      </c>
      <c r="M885" s="6">
        <f t="shared" si="54"/>
        <v>0.79510099943982382</v>
      </c>
      <c r="N885" s="8">
        <f t="shared" si="55"/>
        <v>43.028790117637023</v>
      </c>
      <c r="O885" s="2" t="str">
        <f>IFERROR(_xlfn.XLOOKUP(Data[[#This Row],[STATEFP10]],StateMap[Code],StateMap[State],,0),"UNK")</f>
        <v>VA</v>
      </c>
      <c r="P885" t="str">
        <f>IF(CalcsTable[[#This Row],[State (Label)]]="MD","Maryland",IF(CalcsTable[[#This Row],[State (Label)]]="DC","District of Columbia","Virginia"))</f>
        <v>Virginia</v>
      </c>
    </row>
    <row r="886" spans="1:16" x14ac:dyDescent="0.25">
      <c r="A886">
        <f>_xlfn.XLOOKUP(Data[[#This Row],[GEOID10]],CAFB_HungerEstimates!D:D,CAFB_HungerEstimates!D:D,,0)</f>
        <v>51153901409</v>
      </c>
      <c r="B886">
        <f>_xlfn.XLOOKUP(Data[[#This Row],[STATEFP10]],CAFB_HungerEstimates!A:A,CAFB_HungerEstimates!A:A,,0)</f>
        <v>51</v>
      </c>
      <c r="C886">
        <f>_xlfn.XLOOKUP(Data[[#This Row],[F14_FI_RATE]],CAFB_HungerEstimates!AJ:AJ,CAFB_HungerEstimates!AJ:AJ,,0)</f>
        <v>4</v>
      </c>
      <c r="D886">
        <f>_xlfn.XLOOKUP(Data[[#This Row],[F14_DISTRIB]],CAFB_HungerEstimates!AL:AL,CAFB_HungerEstimates!AL:AL,,0)</f>
        <v>13237.89</v>
      </c>
      <c r="E886">
        <f>_xlfn.XLOOKUP(Data[[#This Row],[F14_LB_UNME]],CAFB_HungerEstimates!AK:AK,CAFB_HungerEstimates!AK:AK,,0)</f>
        <v>32592.509543</v>
      </c>
      <c r="F886">
        <f t="shared" si="52"/>
        <v>45830.399543</v>
      </c>
      <c r="G886" s="6">
        <f t="shared" si="53"/>
        <v>0.28884517988065228</v>
      </c>
      <c r="H886">
        <f>_xlfn.XLOOKUP(Data[[#This Row],[F15_FI_RATE]],CAFB_HungerEstimates!Y:Y,CAFB_HungerEstimates!Y:Y,,0)</f>
        <v>2.9000000000000001E-2</v>
      </c>
      <c r="I886">
        <f>_xlfn.XLOOKUP(Data[[#This Row],[F15_FI_POP]],CAFB_HungerEstimates!Z:Z,CAFB_HungerEstimates!Z:Z,,0)</f>
        <v>168.52430699999999</v>
      </c>
      <c r="J886">
        <f>_xlfn.XLOOKUP(Data[[#This Row],[F15_LB_NEED]],CAFB_HungerEstimates!AA:AA,CAFB_HungerEstimates!AA:AA,,0)</f>
        <v>35390.104469999998</v>
      </c>
      <c r="K886">
        <f>_xlfn.XLOOKUP(Data[[#This Row],[F15_DISTRIB]],CAFB_HungerEstimates!AC:AC,CAFB_HungerEstimates!AC:AC,,0)</f>
        <v>25623.803328000002</v>
      </c>
      <c r="L886">
        <f>_xlfn.XLOOKUP(Data[[#This Row],[F15_LB_UNME]],CAFB_HungerEstimates!AB:AB,CAFB_HungerEstimates!AB:AB,,0)</f>
        <v>9766.3011420000003</v>
      </c>
      <c r="M886" s="6">
        <f t="shared" si="54"/>
        <v>0.72403864616226721</v>
      </c>
      <c r="N886" s="8">
        <f t="shared" si="55"/>
        <v>57.951884305923898</v>
      </c>
      <c r="O886" s="2" t="str">
        <f>IFERROR(_xlfn.XLOOKUP(Data[[#This Row],[STATEFP10]],StateMap[Code],StateMap[State],,0),"UNK")</f>
        <v>VA</v>
      </c>
      <c r="P886" t="str">
        <f>IF(CalcsTable[[#This Row],[State (Label)]]="MD","Maryland",IF(CalcsTable[[#This Row],[State (Label)]]="DC","District of Columbia","Virginia"))</f>
        <v>Virginia</v>
      </c>
    </row>
    <row r="887" spans="1:16" x14ac:dyDescent="0.25">
      <c r="A887">
        <f>_xlfn.XLOOKUP(Data[[#This Row],[GEOID10]],CAFB_HungerEstimates!D:D,CAFB_HungerEstimates!D:D,,0)</f>
        <v>51059420501</v>
      </c>
      <c r="B887">
        <f>_xlfn.XLOOKUP(Data[[#This Row],[STATEFP10]],CAFB_HungerEstimates!A:A,CAFB_HungerEstimates!A:A,,0)</f>
        <v>51</v>
      </c>
      <c r="C887">
        <f>_xlfn.XLOOKUP(Data[[#This Row],[F14_FI_RATE]],CAFB_HungerEstimates!AJ:AJ,CAFB_HungerEstimates!AJ:AJ,,0)</f>
        <v>10.9</v>
      </c>
      <c r="D887">
        <f>_xlfn.XLOOKUP(Data[[#This Row],[F14_DISTRIB]],CAFB_HungerEstimates!AL:AL,CAFB_HungerEstimates!AL:AL,,0)</f>
        <v>11773.46</v>
      </c>
      <c r="E887">
        <f>_xlfn.XLOOKUP(Data[[#This Row],[F14_LB_UNME]],CAFB_HungerEstimates!AK:AK,CAFB_HungerEstimates!AK:AK,,0)</f>
        <v>25743.250681000001</v>
      </c>
      <c r="F887">
        <f t="shared" si="52"/>
        <v>37516.710680999997</v>
      </c>
      <c r="G887" s="6">
        <f t="shared" si="53"/>
        <v>0.31381908984794243</v>
      </c>
      <c r="H887">
        <f>_xlfn.XLOOKUP(Data[[#This Row],[F15_FI_RATE]],CAFB_HungerEstimates!Y:Y,CAFB_HungerEstimates!Y:Y,,0)</f>
        <v>0.109</v>
      </c>
      <c r="I887">
        <f>_xlfn.XLOOKUP(Data[[#This Row],[F15_FI_POP]],CAFB_HungerEstimates!Z:Z,CAFB_HungerEstimates!Z:Z,,0)</f>
        <v>178.69013100000001</v>
      </c>
      <c r="J887">
        <f>_xlfn.XLOOKUP(Data[[#This Row],[F15_LB_NEED]],CAFB_HungerEstimates!AA:AA,CAFB_HungerEstimates!AA:AA,,0)</f>
        <v>37524.927510000001</v>
      </c>
      <c r="K887">
        <f>_xlfn.XLOOKUP(Data[[#This Row],[F15_DISTRIB]],CAFB_HungerEstimates!AC:AC,CAFB_HungerEstimates!AC:AC,,0)</f>
        <v>13257.410056000001</v>
      </c>
      <c r="L887">
        <f>_xlfn.XLOOKUP(Data[[#This Row],[F15_LB_UNME]],CAFB_HungerEstimates!AB:AB,CAFB_HungerEstimates!AB:AB,,0)</f>
        <v>24267.517454000001</v>
      </c>
      <c r="M887" s="6">
        <f t="shared" si="54"/>
        <v>0.35329608704685811</v>
      </c>
      <c r="N887" s="8">
        <f t="shared" si="55"/>
        <v>135.80782172015981</v>
      </c>
      <c r="O887" s="2" t="str">
        <f>IFERROR(_xlfn.XLOOKUP(Data[[#This Row],[STATEFP10]],StateMap[Code],StateMap[State],,0),"UNK")</f>
        <v>VA</v>
      </c>
      <c r="P887" t="str">
        <f>IF(CalcsTable[[#This Row],[State (Label)]]="MD","Maryland",IF(CalcsTable[[#This Row],[State (Label)]]="DC","District of Columbia","Virginia"))</f>
        <v>Virginia</v>
      </c>
    </row>
    <row r="888" spans="1:16" x14ac:dyDescent="0.25">
      <c r="A888">
        <f>_xlfn.XLOOKUP(Data[[#This Row],[GEOID10]],CAFB_HungerEstimates!D:D,CAFB_HungerEstimates!D:D,,0)</f>
        <v>51059415100</v>
      </c>
      <c r="B888">
        <f>_xlfn.XLOOKUP(Data[[#This Row],[STATEFP10]],CAFB_HungerEstimates!A:A,CAFB_HungerEstimates!A:A,,0)</f>
        <v>51</v>
      </c>
      <c r="C888">
        <f>_xlfn.XLOOKUP(Data[[#This Row],[F14_FI_RATE]],CAFB_HungerEstimates!AJ:AJ,CAFB_HungerEstimates!AJ:AJ,,0)</f>
        <v>6.5</v>
      </c>
      <c r="D888">
        <f>_xlfn.XLOOKUP(Data[[#This Row],[F14_DISTRIB]],CAFB_HungerEstimates!AL:AL,CAFB_HungerEstimates!AL:AL,,0)</f>
        <v>13350.98</v>
      </c>
      <c r="E888">
        <f>_xlfn.XLOOKUP(Data[[#This Row],[F14_LB_UNME]],CAFB_HungerEstimates!AK:AK,CAFB_HungerEstimates!AK:AK,,0)</f>
        <v>37618.117418000002</v>
      </c>
      <c r="F888">
        <f t="shared" si="52"/>
        <v>50969.097418000005</v>
      </c>
      <c r="G888" s="6">
        <f t="shared" si="53"/>
        <v>0.26194264125393418</v>
      </c>
      <c r="H888">
        <f>_xlfn.XLOOKUP(Data[[#This Row],[F15_FI_RATE]],CAFB_HungerEstimates!Y:Y,CAFB_HungerEstimates!Y:Y,,0)</f>
        <v>5.7000000000000002E-2</v>
      </c>
      <c r="I888">
        <f>_xlfn.XLOOKUP(Data[[#This Row],[F15_FI_POP]],CAFB_HungerEstimates!Z:Z,CAFB_HungerEstimates!Z:Z,,0)</f>
        <v>210.44399999999999</v>
      </c>
      <c r="J888">
        <f>_xlfn.XLOOKUP(Data[[#This Row],[F15_LB_NEED]],CAFB_HungerEstimates!AA:AA,CAFB_HungerEstimates!AA:AA,,0)</f>
        <v>44193.24</v>
      </c>
      <c r="K888">
        <f>_xlfn.XLOOKUP(Data[[#This Row],[F15_DISTRIB]],CAFB_HungerEstimates!AC:AC,CAFB_HungerEstimates!AC:AC,,0)</f>
        <v>15253.709987</v>
      </c>
      <c r="L888">
        <f>_xlfn.XLOOKUP(Data[[#This Row],[F15_LB_UNME]],CAFB_HungerEstimates!AB:AB,CAFB_HungerEstimates!AB:AB,,0)</f>
        <v>28939.530013</v>
      </c>
      <c r="M888" s="6">
        <f t="shared" si="54"/>
        <v>0.34515934986889402</v>
      </c>
      <c r="N888" s="8">
        <f t="shared" si="55"/>
        <v>137.51653652753228</v>
      </c>
      <c r="O888" s="2" t="str">
        <f>IFERROR(_xlfn.XLOOKUP(Data[[#This Row],[STATEFP10]],StateMap[Code],StateMap[State],,0),"UNK")</f>
        <v>VA</v>
      </c>
      <c r="P888" t="str">
        <f>IF(CalcsTable[[#This Row],[State (Label)]]="MD","Maryland",IF(CalcsTable[[#This Row],[State (Label)]]="DC","District of Columbia","Virginia"))</f>
        <v>Virginia</v>
      </c>
    </row>
    <row r="889" spans="1:16" x14ac:dyDescent="0.25">
      <c r="A889">
        <f>_xlfn.XLOOKUP(Data[[#This Row],[GEOID10]],CAFB_HungerEstimates!D:D,CAFB_HungerEstimates!D:D,,0)</f>
        <v>24033801406</v>
      </c>
      <c r="B889">
        <f>_xlfn.XLOOKUP(Data[[#This Row],[STATEFP10]],CAFB_HungerEstimates!A:A,CAFB_HungerEstimates!A:A,,0)</f>
        <v>24</v>
      </c>
      <c r="C889">
        <f>_xlfn.XLOOKUP(Data[[#This Row],[F14_FI_RATE]],CAFB_HungerEstimates!AJ:AJ,CAFB_HungerEstimates!AJ:AJ,,0)</f>
        <v>20.5</v>
      </c>
      <c r="D889">
        <f>_xlfn.XLOOKUP(Data[[#This Row],[F14_DISTRIB]],CAFB_HungerEstimates!AL:AL,CAFB_HungerEstimates!AL:AL,,0)</f>
        <v>39143.57</v>
      </c>
      <c r="E889">
        <f>_xlfn.XLOOKUP(Data[[#This Row],[F14_LB_UNME]],CAFB_HungerEstimates!AK:AK,CAFB_HungerEstimates!AK:AK,,0)</f>
        <v>77521.927519000004</v>
      </c>
      <c r="F889">
        <f t="shared" si="52"/>
        <v>116665.497519</v>
      </c>
      <c r="G889" s="6">
        <f t="shared" si="53"/>
        <v>0.33551967661754606</v>
      </c>
      <c r="H889">
        <f>_xlfn.XLOOKUP(Data[[#This Row],[F15_FI_RATE]],CAFB_HungerEstimates!Y:Y,CAFB_HungerEstimates!Y:Y,,0)</f>
        <v>0.193</v>
      </c>
      <c r="I889">
        <f>_xlfn.XLOOKUP(Data[[#This Row],[F15_FI_POP]],CAFB_HungerEstimates!Z:Z,CAFB_HungerEstimates!Z:Z,,0)</f>
        <v>498.71199999999999</v>
      </c>
      <c r="J889">
        <f>_xlfn.XLOOKUP(Data[[#This Row],[F15_LB_NEED]],CAFB_HungerEstimates!AA:AA,CAFB_HungerEstimates!AA:AA,,0)</f>
        <v>104729.52</v>
      </c>
      <c r="K889">
        <f>_xlfn.XLOOKUP(Data[[#This Row],[F15_DISTRIB]],CAFB_HungerEstimates!AC:AC,CAFB_HungerEstimates!AC:AC,,0)</f>
        <v>29188.182079999999</v>
      </c>
      <c r="L889">
        <f>_xlfn.XLOOKUP(Data[[#This Row],[F15_LB_UNME]],CAFB_HungerEstimates!AB:AB,CAFB_HungerEstimates!AB:AB,,0)</f>
        <v>75541.337920000005</v>
      </c>
      <c r="M889" s="6">
        <f t="shared" si="54"/>
        <v>0.27870061927143369</v>
      </c>
      <c r="N889" s="8">
        <f t="shared" si="55"/>
        <v>151.47286995299893</v>
      </c>
      <c r="O889" s="2" t="str">
        <f>IFERROR(_xlfn.XLOOKUP(Data[[#This Row],[STATEFP10]],StateMap[Code],StateMap[State],,0),"UNK")</f>
        <v>MD</v>
      </c>
      <c r="P889" t="str">
        <f>IF(CalcsTable[[#This Row],[State (Label)]]="MD","Maryland",IF(CalcsTable[[#This Row],[State (Label)]]="DC","District of Columbia","Virginia"))</f>
        <v>Maryland</v>
      </c>
    </row>
    <row r="890" spans="1:16" x14ac:dyDescent="0.25">
      <c r="A890">
        <f>_xlfn.XLOOKUP(Data[[#This Row],[GEOID10]],CAFB_HungerEstimates!D:D,CAFB_HungerEstimates!D:D,,0)</f>
        <v>24033801213</v>
      </c>
      <c r="B890">
        <f>_xlfn.XLOOKUP(Data[[#This Row],[STATEFP10]],CAFB_HungerEstimates!A:A,CAFB_HungerEstimates!A:A,,0)</f>
        <v>24</v>
      </c>
      <c r="C890">
        <f>_xlfn.XLOOKUP(Data[[#This Row],[F14_FI_RATE]],CAFB_HungerEstimates!AJ:AJ,CAFB_HungerEstimates!AJ:AJ,,0)</f>
        <v>15.7</v>
      </c>
      <c r="D890">
        <f>_xlfn.XLOOKUP(Data[[#This Row],[F14_DISTRIB]],CAFB_HungerEstimates!AL:AL,CAFB_HungerEstimates!AL:AL,,0)</f>
        <v>35063.760000000002</v>
      </c>
      <c r="E890">
        <f>_xlfn.XLOOKUP(Data[[#This Row],[F14_LB_UNME]],CAFB_HungerEstimates!AK:AK,CAFB_HungerEstimates!AK:AK,,0)</f>
        <v>83067.751264999999</v>
      </c>
      <c r="F890">
        <f t="shared" si="52"/>
        <v>118131.51126500001</v>
      </c>
      <c r="G890" s="6">
        <f t="shared" si="53"/>
        <v>0.29681970224983223</v>
      </c>
      <c r="H890">
        <f>_xlfn.XLOOKUP(Data[[#This Row],[F15_FI_RATE]],CAFB_HungerEstimates!Y:Y,CAFB_HungerEstimates!Y:Y,,0)</f>
        <v>0.14399999999999999</v>
      </c>
      <c r="I890">
        <f>_xlfn.XLOOKUP(Data[[#This Row],[F15_FI_POP]],CAFB_HungerEstimates!Z:Z,CAFB_HungerEstimates!Z:Z,,0)</f>
        <v>486.43200000000002</v>
      </c>
      <c r="J890">
        <f>_xlfn.XLOOKUP(Data[[#This Row],[F15_LB_NEED]],CAFB_HungerEstimates!AA:AA,CAFB_HungerEstimates!AA:AA,,0)</f>
        <v>102150.72</v>
      </c>
      <c r="K890">
        <f>_xlfn.XLOOKUP(Data[[#This Row],[F15_DISTRIB]],CAFB_HungerEstimates!AC:AC,CAFB_HungerEstimates!AC:AC,,0)</f>
        <v>21402.176799000001</v>
      </c>
      <c r="L890">
        <f>_xlfn.XLOOKUP(Data[[#This Row],[F15_LB_UNME]],CAFB_HungerEstimates!AB:AB,CAFB_HungerEstimates!AB:AB,,0)</f>
        <v>80748.543200999993</v>
      </c>
      <c r="M890" s="6">
        <f t="shared" si="54"/>
        <v>0.20951567251802045</v>
      </c>
      <c r="N890" s="8">
        <f t="shared" si="55"/>
        <v>166.0017087712157</v>
      </c>
      <c r="O890" s="2" t="str">
        <f>IFERROR(_xlfn.XLOOKUP(Data[[#This Row],[STATEFP10]],StateMap[Code],StateMap[State],,0),"UNK")</f>
        <v>MD</v>
      </c>
      <c r="P890" t="str">
        <f>IF(CalcsTable[[#This Row],[State (Label)]]="MD","Maryland",IF(CalcsTable[[#This Row],[State (Label)]]="DC","District of Columbia","Virginia"))</f>
        <v>Maryland</v>
      </c>
    </row>
    <row r="891" spans="1:16" x14ac:dyDescent="0.25">
      <c r="A891">
        <f>_xlfn.XLOOKUP(Data[[#This Row],[GEOID10]],CAFB_HungerEstimates!D:D,CAFB_HungerEstimates!D:D,,0)</f>
        <v>51685920100</v>
      </c>
      <c r="B891">
        <f>_xlfn.XLOOKUP(Data[[#This Row],[STATEFP10]],CAFB_HungerEstimates!A:A,CAFB_HungerEstimates!A:A,,0)</f>
        <v>51</v>
      </c>
      <c r="C891">
        <f>_xlfn.XLOOKUP(Data[[#This Row],[F14_FI_RATE]],CAFB_HungerEstimates!AJ:AJ,CAFB_HungerEstimates!AJ:AJ,,0)</f>
        <v>3.9</v>
      </c>
      <c r="D891">
        <f>_xlfn.XLOOKUP(Data[[#This Row],[F14_DISTRIB]],CAFB_HungerEstimates!AL:AL,CAFB_HungerEstimates!AL:AL,,0)</f>
        <v>9334.51</v>
      </c>
      <c r="E891">
        <f>_xlfn.XLOOKUP(Data[[#This Row],[F14_LB_UNME]],CAFB_HungerEstimates!AK:AK,CAFB_HungerEstimates!AK:AK,,0)</f>
        <v>46504.912408999997</v>
      </c>
      <c r="F891">
        <f t="shared" si="52"/>
        <v>55839.422408999999</v>
      </c>
      <c r="G891" s="6">
        <f t="shared" si="53"/>
        <v>0.16716702281819265</v>
      </c>
      <c r="H891">
        <f>_xlfn.XLOOKUP(Data[[#This Row],[F15_FI_RATE]],CAFB_HungerEstimates!Y:Y,CAFB_HungerEstimates!Y:Y,,0)</f>
        <v>1.7000000000000001E-2</v>
      </c>
      <c r="I891">
        <f>_xlfn.XLOOKUP(Data[[#This Row],[F15_FI_POP]],CAFB_HungerEstimates!Z:Z,CAFB_HungerEstimates!Z:Z,,0)</f>
        <v>114.796682</v>
      </c>
      <c r="J891">
        <f>_xlfn.XLOOKUP(Data[[#This Row],[F15_LB_NEED]],CAFB_HungerEstimates!AA:AA,CAFB_HungerEstimates!AA:AA,,0)</f>
        <v>24107.303220000002</v>
      </c>
      <c r="K891">
        <f>_xlfn.XLOOKUP(Data[[#This Row],[F15_DISTRIB]],CAFB_HungerEstimates!AC:AC,CAFB_HungerEstimates!AC:AC,,0)</f>
        <v>19351.171911000001</v>
      </c>
      <c r="L891">
        <f>_xlfn.XLOOKUP(Data[[#This Row],[F15_LB_UNME]],CAFB_HungerEstimates!AB:AB,CAFB_HungerEstimates!AB:AB,,0)</f>
        <v>4756.1313090000003</v>
      </c>
      <c r="M891" s="6">
        <f t="shared" si="54"/>
        <v>0.8027099395732411</v>
      </c>
      <c r="N891" s="8">
        <f t="shared" si="55"/>
        <v>41.430912689619376</v>
      </c>
      <c r="O891" s="2" t="str">
        <f>IFERROR(_xlfn.XLOOKUP(Data[[#This Row],[STATEFP10]],StateMap[Code],StateMap[State],,0),"UNK")</f>
        <v>VA</v>
      </c>
      <c r="P891" t="str">
        <f>IF(CalcsTable[[#This Row],[State (Label)]]="MD","Maryland",IF(CalcsTable[[#This Row],[State (Label)]]="DC","District of Columbia","Virginia"))</f>
        <v>Virginia</v>
      </c>
    </row>
    <row r="892" spans="1:16" x14ac:dyDescent="0.25">
      <c r="A892">
        <f>_xlfn.XLOOKUP(Data[[#This Row],[GEOID10]],CAFB_HungerEstimates!D:D,CAFB_HungerEstimates!D:D,,0)</f>
        <v>51059420800</v>
      </c>
      <c r="B892">
        <f>_xlfn.XLOOKUP(Data[[#This Row],[STATEFP10]],CAFB_HungerEstimates!A:A,CAFB_HungerEstimates!A:A,,0)</f>
        <v>51</v>
      </c>
      <c r="C892">
        <f>_xlfn.XLOOKUP(Data[[#This Row],[F14_FI_RATE]],CAFB_HungerEstimates!AJ:AJ,CAFB_HungerEstimates!AJ:AJ,,0)</f>
        <v>2.7</v>
      </c>
      <c r="D892">
        <f>_xlfn.XLOOKUP(Data[[#This Row],[F14_DISTRIB]],CAFB_HungerEstimates!AL:AL,CAFB_HungerEstimates!AL:AL,,0)</f>
        <v>5744.54</v>
      </c>
      <c r="E892">
        <f>_xlfn.XLOOKUP(Data[[#This Row],[F14_LB_UNME]],CAFB_HungerEstimates!AK:AK,CAFB_HungerEstimates!AK:AK,,0)</f>
        <v>13686.54616</v>
      </c>
      <c r="F892">
        <f t="shared" si="52"/>
        <v>19431.086159999999</v>
      </c>
      <c r="G892" s="6">
        <f t="shared" si="53"/>
        <v>0.29563658730645043</v>
      </c>
      <c r="H892">
        <f>_xlfn.XLOOKUP(Data[[#This Row],[F15_FI_RATE]],CAFB_HungerEstimates!Y:Y,CAFB_HungerEstimates!Y:Y,,0)</f>
        <v>4.1000000000000002E-2</v>
      </c>
      <c r="I892">
        <f>_xlfn.XLOOKUP(Data[[#This Row],[F15_FI_POP]],CAFB_HungerEstimates!Z:Z,CAFB_HungerEstimates!Z:Z,,0)</f>
        <v>143.91</v>
      </c>
      <c r="J892">
        <f>_xlfn.XLOOKUP(Data[[#This Row],[F15_LB_NEED]],CAFB_HungerEstimates!AA:AA,CAFB_HungerEstimates!AA:AA,,0)</f>
        <v>30221.1</v>
      </c>
      <c r="K892">
        <f>_xlfn.XLOOKUP(Data[[#This Row],[F15_DISTRIB]],CAFB_HungerEstimates!AC:AC,CAFB_HungerEstimates!AC:AC,,0)</f>
        <v>10634.229584000001</v>
      </c>
      <c r="L892">
        <f>_xlfn.XLOOKUP(Data[[#This Row],[F15_LB_UNME]],CAFB_HungerEstimates!AB:AB,CAFB_HungerEstimates!AB:AB,,0)</f>
        <v>19586.870416000002</v>
      </c>
      <c r="M892" s="6">
        <f t="shared" si="54"/>
        <v>0.35188095681494058</v>
      </c>
      <c r="N892" s="8">
        <f t="shared" si="55"/>
        <v>136.1049990688625</v>
      </c>
      <c r="O892" s="2" t="str">
        <f>IFERROR(_xlfn.XLOOKUP(Data[[#This Row],[STATEFP10]],StateMap[Code],StateMap[State],,0),"UNK")</f>
        <v>VA</v>
      </c>
      <c r="P892" t="str">
        <f>IF(CalcsTable[[#This Row],[State (Label)]]="MD","Maryland",IF(CalcsTable[[#This Row],[State (Label)]]="DC","District of Columbia","Virginia"))</f>
        <v>Virginia</v>
      </c>
    </row>
    <row r="893" spans="1:16" x14ac:dyDescent="0.25">
      <c r="A893">
        <f>_xlfn.XLOOKUP(Data[[#This Row],[GEOID10]],CAFB_HungerEstimates!D:D,CAFB_HungerEstimates!D:D,,0)</f>
        <v>51059432300</v>
      </c>
      <c r="B893">
        <f>_xlfn.XLOOKUP(Data[[#This Row],[STATEFP10]],CAFB_HungerEstimates!A:A,CAFB_HungerEstimates!A:A,,0)</f>
        <v>51</v>
      </c>
      <c r="C893">
        <f>_xlfn.XLOOKUP(Data[[#This Row],[F14_FI_RATE]],CAFB_HungerEstimates!AJ:AJ,CAFB_HungerEstimates!AJ:AJ,,0)</f>
        <v>2.7</v>
      </c>
      <c r="D893">
        <f>_xlfn.XLOOKUP(Data[[#This Row],[F14_DISTRIB]],CAFB_HungerEstimates!AL:AL,CAFB_HungerEstimates!AL:AL,,0)</f>
        <v>5724.66</v>
      </c>
      <c r="E893">
        <f>_xlfn.XLOOKUP(Data[[#This Row],[F14_LB_UNME]],CAFB_HungerEstimates!AK:AK,CAFB_HungerEstimates!AK:AK,,0)</f>
        <v>23918.096102</v>
      </c>
      <c r="F893">
        <f t="shared" si="52"/>
        <v>29642.756101999999</v>
      </c>
      <c r="G893" s="6">
        <f t="shared" si="53"/>
        <v>0.19312171851704965</v>
      </c>
      <c r="H893">
        <f>_xlfn.XLOOKUP(Data[[#This Row],[F15_FI_RATE]],CAFB_HungerEstimates!Y:Y,CAFB_HungerEstimates!Y:Y,,0)</f>
        <v>2.5999999999999999E-2</v>
      </c>
      <c r="I893">
        <f>_xlfn.XLOOKUP(Data[[#This Row],[F15_FI_POP]],CAFB_HungerEstimates!Z:Z,CAFB_HungerEstimates!Z:Z,,0)</f>
        <v>138.97883999999999</v>
      </c>
      <c r="J893">
        <f>_xlfn.XLOOKUP(Data[[#This Row],[F15_LB_NEED]],CAFB_HungerEstimates!AA:AA,CAFB_HungerEstimates!AA:AA,,0)</f>
        <v>29185.556400000001</v>
      </c>
      <c r="K893">
        <f>_xlfn.XLOOKUP(Data[[#This Row],[F15_DISTRIB]],CAFB_HungerEstimates!AC:AC,CAFB_HungerEstimates!AC:AC,,0)</f>
        <v>1834.1086519999999</v>
      </c>
      <c r="L893">
        <f>_xlfn.XLOOKUP(Data[[#This Row],[F15_LB_UNME]],CAFB_HungerEstimates!AB:AB,CAFB_HungerEstimates!AB:AB,,0)</f>
        <v>27351.447747999999</v>
      </c>
      <c r="M893" s="6">
        <f t="shared" si="54"/>
        <v>6.2843025051939727E-2</v>
      </c>
      <c r="N893" s="8">
        <f t="shared" si="55"/>
        <v>196.80296473909266</v>
      </c>
      <c r="O893" s="2" t="str">
        <f>IFERROR(_xlfn.XLOOKUP(Data[[#This Row],[STATEFP10]],StateMap[Code],StateMap[State],,0),"UNK")</f>
        <v>VA</v>
      </c>
      <c r="P893" t="str">
        <f>IF(CalcsTable[[#This Row],[State (Label)]]="MD","Maryland",IF(CalcsTable[[#This Row],[State (Label)]]="DC","District of Columbia","Virginia"))</f>
        <v>Virginia</v>
      </c>
    </row>
    <row r="894" spans="1:16" x14ac:dyDescent="0.25">
      <c r="A894">
        <f>_xlfn.XLOOKUP(Data[[#This Row],[GEOID10]],CAFB_HungerEstimates!D:D,CAFB_HungerEstimates!D:D,,0)</f>
        <v>51059492100</v>
      </c>
      <c r="B894">
        <f>_xlfn.XLOOKUP(Data[[#This Row],[STATEFP10]],CAFB_HungerEstimates!A:A,CAFB_HungerEstimates!A:A,,0)</f>
        <v>51</v>
      </c>
      <c r="C894">
        <f>_xlfn.XLOOKUP(Data[[#This Row],[F14_FI_RATE]],CAFB_HungerEstimates!AJ:AJ,CAFB_HungerEstimates!AJ:AJ,,0)</f>
        <v>1</v>
      </c>
      <c r="D894">
        <f>_xlfn.XLOOKUP(Data[[#This Row],[F14_DISTRIB]],CAFB_HungerEstimates!AL:AL,CAFB_HungerEstimates!AL:AL,,0)</f>
        <v>811.22</v>
      </c>
      <c r="E894">
        <f>_xlfn.XLOOKUP(Data[[#This Row],[F14_LB_UNME]],CAFB_HungerEstimates!AK:AK,CAFB_HungerEstimates!AK:AK,,0)</f>
        <v>13393.175810000001</v>
      </c>
      <c r="F894">
        <f t="shared" si="52"/>
        <v>14204.39581</v>
      </c>
      <c r="G894" s="6">
        <f t="shared" si="53"/>
        <v>5.7110489657637896E-2</v>
      </c>
      <c r="H894">
        <f>_xlfn.XLOOKUP(Data[[#This Row],[F15_FI_RATE]],CAFB_HungerEstimates!Y:Y,CAFB_HungerEstimates!Y:Y,,0)</f>
        <v>0.01</v>
      </c>
      <c r="I894">
        <f>_xlfn.XLOOKUP(Data[[#This Row],[F15_FI_POP]],CAFB_HungerEstimates!Z:Z,CAFB_HungerEstimates!Z:Z,,0)</f>
        <v>66.463470000000001</v>
      </c>
      <c r="J894">
        <f>_xlfn.XLOOKUP(Data[[#This Row],[F15_LB_NEED]],CAFB_HungerEstimates!AA:AA,CAFB_HungerEstimates!AA:AA,,0)</f>
        <v>13957.3287</v>
      </c>
      <c r="K894">
        <f>_xlfn.XLOOKUP(Data[[#This Row],[F15_DISTRIB]],CAFB_HungerEstimates!AC:AC,CAFB_HungerEstimates!AC:AC,,0)</f>
        <v>210.505708</v>
      </c>
      <c r="L894">
        <f>_xlfn.XLOOKUP(Data[[#This Row],[F15_LB_UNME]],CAFB_HungerEstimates!AB:AB,CAFB_HungerEstimates!AB:AB,,0)</f>
        <v>13746.822991999999</v>
      </c>
      <c r="M894" s="6">
        <f t="shared" si="54"/>
        <v>1.5082091460667541E-2</v>
      </c>
      <c r="N894" s="8">
        <f t="shared" si="55"/>
        <v>206.83276079325981</v>
      </c>
      <c r="O894" s="2" t="str">
        <f>IFERROR(_xlfn.XLOOKUP(Data[[#This Row],[STATEFP10]],StateMap[Code],StateMap[State],,0),"UNK")</f>
        <v>VA</v>
      </c>
      <c r="P894" t="str">
        <f>IF(CalcsTable[[#This Row],[State (Label)]]="MD","Maryland",IF(CalcsTable[[#This Row],[State (Label)]]="DC","District of Columbia","Virginia"))</f>
        <v>Virginia</v>
      </c>
    </row>
    <row r="895" spans="1:16" x14ac:dyDescent="0.25">
      <c r="A895">
        <f>_xlfn.XLOOKUP(Data[[#This Row],[GEOID10]],CAFB_HungerEstimates!D:D,CAFB_HungerEstimates!D:D,,0)</f>
        <v>51059422301</v>
      </c>
      <c r="B895">
        <f>_xlfn.XLOOKUP(Data[[#This Row],[STATEFP10]],CAFB_HungerEstimates!A:A,CAFB_HungerEstimates!A:A,,0)</f>
        <v>51</v>
      </c>
      <c r="C895">
        <f>_xlfn.XLOOKUP(Data[[#This Row],[F14_FI_RATE]],CAFB_HungerEstimates!AJ:AJ,CAFB_HungerEstimates!AJ:AJ,,0)</f>
        <v>8</v>
      </c>
      <c r="D895">
        <f>_xlfn.XLOOKUP(Data[[#This Row],[F14_DISTRIB]],CAFB_HungerEstimates!AL:AL,CAFB_HungerEstimates!AL:AL,,0)</f>
        <v>10468.08</v>
      </c>
      <c r="E895">
        <f>_xlfn.XLOOKUP(Data[[#This Row],[F14_LB_UNME]],CAFB_HungerEstimates!AK:AK,CAFB_HungerEstimates!AK:AK,,0)</f>
        <v>34589.520057000002</v>
      </c>
      <c r="F895">
        <f t="shared" si="52"/>
        <v>45057.600057000003</v>
      </c>
      <c r="G895" s="6">
        <f t="shared" si="53"/>
        <v>0.23232662163003315</v>
      </c>
      <c r="H895">
        <f>_xlfn.XLOOKUP(Data[[#This Row],[F15_FI_RATE]],CAFB_HungerEstimates!Y:Y,CAFB_HungerEstimates!Y:Y,,0)</f>
        <v>6.6000000000000003E-2</v>
      </c>
      <c r="I895">
        <f>_xlfn.XLOOKUP(Data[[#This Row],[F15_FI_POP]],CAFB_HungerEstimates!Z:Z,CAFB_HungerEstimates!Z:Z,,0)</f>
        <v>186.648</v>
      </c>
      <c r="J895">
        <f>_xlfn.XLOOKUP(Data[[#This Row],[F15_LB_NEED]],CAFB_HungerEstimates!AA:AA,CAFB_HungerEstimates!AA:AA,,0)</f>
        <v>39196.080000000002</v>
      </c>
      <c r="K895">
        <f>_xlfn.XLOOKUP(Data[[#This Row],[F15_DISTRIB]],CAFB_HungerEstimates!AC:AC,CAFB_HungerEstimates!AC:AC,,0)</f>
        <v>12537.055467</v>
      </c>
      <c r="L895">
        <f>_xlfn.XLOOKUP(Data[[#This Row],[F15_LB_UNME]],CAFB_HungerEstimates!AB:AB,CAFB_HungerEstimates!AB:AB,,0)</f>
        <v>26659.024533</v>
      </c>
      <c r="M895" s="6">
        <f t="shared" si="54"/>
        <v>0.31985482902882123</v>
      </c>
      <c r="N895" s="8">
        <f t="shared" si="55"/>
        <v>142.83048590394753</v>
      </c>
      <c r="O895" s="2" t="str">
        <f>IFERROR(_xlfn.XLOOKUP(Data[[#This Row],[STATEFP10]],StateMap[Code],StateMap[State],,0),"UNK")</f>
        <v>VA</v>
      </c>
      <c r="P895" t="str">
        <f>IF(CalcsTable[[#This Row],[State (Label)]]="MD","Maryland",IF(CalcsTable[[#This Row],[State (Label)]]="DC","District of Columbia","Virginia"))</f>
        <v>Virginia</v>
      </c>
    </row>
    <row r="896" spans="1:16" x14ac:dyDescent="0.25">
      <c r="A896">
        <f>_xlfn.XLOOKUP(Data[[#This Row],[GEOID10]],CAFB_HungerEstimates!D:D,CAFB_HungerEstimates!D:D,,0)</f>
        <v>24033801005</v>
      </c>
      <c r="B896">
        <f>_xlfn.XLOOKUP(Data[[#This Row],[STATEFP10]],CAFB_HungerEstimates!A:A,CAFB_HungerEstimates!A:A,,0)</f>
        <v>24</v>
      </c>
      <c r="C896">
        <f>_xlfn.XLOOKUP(Data[[#This Row],[F14_FI_RATE]],CAFB_HungerEstimates!AJ:AJ,CAFB_HungerEstimates!AJ:AJ,,0)</f>
        <v>11.3</v>
      </c>
      <c r="D896">
        <f>_xlfn.XLOOKUP(Data[[#This Row],[F14_DISTRIB]],CAFB_HungerEstimates!AL:AL,CAFB_HungerEstimates!AL:AL,,0)</f>
        <v>8852.52</v>
      </c>
      <c r="E896">
        <f>_xlfn.XLOOKUP(Data[[#This Row],[F14_LB_UNME]],CAFB_HungerEstimates!AK:AK,CAFB_HungerEstimates!AK:AK,,0)</f>
        <v>88298.100686000005</v>
      </c>
      <c r="F896">
        <f t="shared" si="52"/>
        <v>97150.620686000009</v>
      </c>
      <c r="G896" s="6">
        <f t="shared" si="53"/>
        <v>9.1121600021601329E-2</v>
      </c>
      <c r="H896">
        <f>_xlfn.XLOOKUP(Data[[#This Row],[F15_FI_RATE]],CAFB_HungerEstimates!Y:Y,CAFB_HungerEstimates!Y:Y,,0)</f>
        <v>0.114</v>
      </c>
      <c r="I896">
        <f>_xlfn.XLOOKUP(Data[[#This Row],[F15_FI_POP]],CAFB_HungerEstimates!Z:Z,CAFB_HungerEstimates!Z:Z,,0)</f>
        <v>466.36317000000003</v>
      </c>
      <c r="J896">
        <f>_xlfn.XLOOKUP(Data[[#This Row],[F15_LB_NEED]],CAFB_HungerEstimates!AA:AA,CAFB_HungerEstimates!AA:AA,,0)</f>
        <v>97936.265700000004</v>
      </c>
      <c r="K896">
        <f>_xlfn.XLOOKUP(Data[[#This Row],[F15_DISTRIB]],CAFB_HungerEstimates!AC:AC,CAFB_HungerEstimates!AC:AC,,0)</f>
        <v>11563.693314</v>
      </c>
      <c r="L896">
        <f>_xlfn.XLOOKUP(Data[[#This Row],[F15_LB_UNME]],CAFB_HungerEstimates!AB:AB,CAFB_HungerEstimates!AB:AB,,0)</f>
        <v>86372.572386</v>
      </c>
      <c r="M896" s="6">
        <f t="shared" si="54"/>
        <v>0.11807365975564249</v>
      </c>
      <c r="N896" s="8">
        <f t="shared" si="55"/>
        <v>185.20453145131506</v>
      </c>
      <c r="O896" s="2" t="str">
        <f>IFERROR(_xlfn.XLOOKUP(Data[[#This Row],[STATEFP10]],StateMap[Code],StateMap[State],,0),"UNK")</f>
        <v>MD</v>
      </c>
      <c r="P896" t="str">
        <f>IF(CalcsTable[[#This Row],[State (Label)]]="MD","Maryland",IF(CalcsTable[[#This Row],[State (Label)]]="DC","District of Columbia","Virginia"))</f>
        <v>Maryland</v>
      </c>
    </row>
    <row r="897" spans="1:16" x14ac:dyDescent="0.25">
      <c r="A897">
        <f>_xlfn.XLOOKUP(Data[[#This Row],[GEOID10]],CAFB_HungerEstimates!D:D,CAFB_HungerEstimates!D:D,,0)</f>
        <v>51153901701</v>
      </c>
      <c r="B897">
        <f>_xlfn.XLOOKUP(Data[[#This Row],[STATEFP10]],CAFB_HungerEstimates!A:A,CAFB_HungerEstimates!A:A,,0)</f>
        <v>51</v>
      </c>
      <c r="C897">
        <f>_xlfn.XLOOKUP(Data[[#This Row],[F14_FI_RATE]],CAFB_HungerEstimates!AJ:AJ,CAFB_HungerEstimates!AJ:AJ,,0)</f>
        <v>12.6</v>
      </c>
      <c r="D897">
        <f>_xlfn.XLOOKUP(Data[[#This Row],[F14_DISTRIB]],CAFB_HungerEstimates!AL:AL,CAFB_HungerEstimates!AL:AL,,0)</f>
        <v>54241.71</v>
      </c>
      <c r="E897">
        <f>_xlfn.XLOOKUP(Data[[#This Row],[F14_LB_UNME]],CAFB_HungerEstimates!AK:AK,CAFB_HungerEstimates!AK:AK,,0)</f>
        <v>140318.67428400001</v>
      </c>
      <c r="F897">
        <f t="shared" si="52"/>
        <v>194560.384284</v>
      </c>
      <c r="G897" s="6">
        <f t="shared" si="53"/>
        <v>0.27879113314673204</v>
      </c>
      <c r="H897">
        <f>_xlfn.XLOOKUP(Data[[#This Row],[F15_FI_RATE]],CAFB_HungerEstimates!Y:Y,CAFB_HungerEstimates!Y:Y,,0)</f>
        <v>0.11799999999999999</v>
      </c>
      <c r="I897">
        <f>_xlfn.XLOOKUP(Data[[#This Row],[F15_FI_POP]],CAFB_HungerEstimates!Z:Z,CAFB_HungerEstimates!Z:Z,,0)</f>
        <v>946.24199999999996</v>
      </c>
      <c r="J897">
        <f>_xlfn.XLOOKUP(Data[[#This Row],[F15_LB_NEED]],CAFB_HungerEstimates!AA:AA,CAFB_HungerEstimates!AA:AA,,0)</f>
        <v>198710.82</v>
      </c>
      <c r="K897">
        <f>_xlfn.XLOOKUP(Data[[#This Row],[F15_DISTRIB]],CAFB_HungerEstimates!AC:AC,CAFB_HungerEstimates!AC:AC,,0)</f>
        <v>157712.917801</v>
      </c>
      <c r="L897">
        <f>_xlfn.XLOOKUP(Data[[#This Row],[F15_LB_UNME]],CAFB_HungerEstimates!AB:AB,CAFB_HungerEstimates!AB:AB,,0)</f>
        <v>40997.902198999996</v>
      </c>
      <c r="M897" s="6">
        <f t="shared" si="54"/>
        <v>0.79368057462094921</v>
      </c>
      <c r="N897" s="8">
        <f t="shared" si="55"/>
        <v>43.327079329600672</v>
      </c>
      <c r="O897" s="2" t="str">
        <f>IFERROR(_xlfn.XLOOKUP(Data[[#This Row],[STATEFP10]],StateMap[Code],StateMap[State],,0),"UNK")</f>
        <v>VA</v>
      </c>
      <c r="P897" t="str">
        <f>IF(CalcsTable[[#This Row],[State (Label)]]="MD","Maryland",IF(CalcsTable[[#This Row],[State (Label)]]="DC","District of Columbia","Virginia"))</f>
        <v>Virginia</v>
      </c>
    </row>
    <row r="898" spans="1:16" x14ac:dyDescent="0.25">
      <c r="A898">
        <f>_xlfn.XLOOKUP(Data[[#This Row],[GEOID10]],CAFB_HungerEstimates!D:D,CAFB_HungerEstimates!D:D,,0)</f>
        <v>51153901412</v>
      </c>
      <c r="B898">
        <f>_xlfn.XLOOKUP(Data[[#This Row],[STATEFP10]],CAFB_HungerEstimates!A:A,CAFB_HungerEstimates!A:A,,0)</f>
        <v>51</v>
      </c>
      <c r="C898">
        <f>_xlfn.XLOOKUP(Data[[#This Row],[F14_FI_RATE]],CAFB_HungerEstimates!AJ:AJ,CAFB_HungerEstimates!AJ:AJ,,0)</f>
        <v>2.2999999999999998</v>
      </c>
      <c r="D898">
        <f>_xlfn.XLOOKUP(Data[[#This Row],[F14_DISTRIB]],CAFB_HungerEstimates!AL:AL,CAFB_HungerEstimates!AL:AL,,0)</f>
        <v>5760.64</v>
      </c>
      <c r="E898">
        <f>_xlfn.XLOOKUP(Data[[#This Row],[F14_LB_UNME]],CAFB_HungerEstimates!AK:AK,CAFB_HungerEstimates!AK:AK,,0)</f>
        <v>24958.157962000001</v>
      </c>
      <c r="F898">
        <f t="shared" si="52"/>
        <v>30718.797962000001</v>
      </c>
      <c r="G898" s="6">
        <f t="shared" si="53"/>
        <v>0.18752817109335043</v>
      </c>
      <c r="H898">
        <f>_xlfn.XLOOKUP(Data[[#This Row],[F15_FI_RATE]],CAFB_HungerEstimates!Y:Y,CAFB_HungerEstimates!Y:Y,,0)</f>
        <v>2.1999999999999999E-2</v>
      </c>
      <c r="I898">
        <f>_xlfn.XLOOKUP(Data[[#This Row],[F15_FI_POP]],CAFB_HungerEstimates!Z:Z,CAFB_HungerEstimates!Z:Z,,0)</f>
        <v>157.256</v>
      </c>
      <c r="J898">
        <f>_xlfn.XLOOKUP(Data[[#This Row],[F15_LB_NEED]],CAFB_HungerEstimates!AA:AA,CAFB_HungerEstimates!AA:AA,,0)</f>
        <v>33023.760000000002</v>
      </c>
      <c r="K898">
        <f>_xlfn.XLOOKUP(Data[[#This Row],[F15_DISTRIB]],CAFB_HungerEstimates!AC:AC,CAFB_HungerEstimates!AC:AC,,0)</f>
        <v>3621.9446950000001</v>
      </c>
      <c r="L898">
        <f>_xlfn.XLOOKUP(Data[[#This Row],[F15_LB_UNME]],CAFB_HungerEstimates!AB:AB,CAFB_HungerEstimates!AB:AB,,0)</f>
        <v>29401.815305</v>
      </c>
      <c r="M898" s="6">
        <f t="shared" si="54"/>
        <v>0.10967693245711573</v>
      </c>
      <c r="N898" s="8">
        <f t="shared" si="55"/>
        <v>186.96784418400568</v>
      </c>
      <c r="O898" s="2" t="str">
        <f>IFERROR(_xlfn.XLOOKUP(Data[[#This Row],[STATEFP10]],StateMap[Code],StateMap[State],,0),"UNK")</f>
        <v>VA</v>
      </c>
      <c r="P898" t="str">
        <f>IF(CalcsTable[[#This Row],[State (Label)]]="MD","Maryland",IF(CalcsTable[[#This Row],[State (Label)]]="DC","District of Columbia","Virginia"))</f>
        <v>Virginia</v>
      </c>
    </row>
    <row r="899" spans="1:16" x14ac:dyDescent="0.25">
      <c r="A899">
        <f>_xlfn.XLOOKUP(Data[[#This Row],[GEOID10]],CAFB_HungerEstimates!D:D,CAFB_HungerEstimates!D:D,,0)</f>
        <v>24033801215</v>
      </c>
      <c r="B899">
        <f>_xlfn.XLOOKUP(Data[[#This Row],[STATEFP10]],CAFB_HungerEstimates!A:A,CAFB_HungerEstimates!A:A,,0)</f>
        <v>24</v>
      </c>
      <c r="C899">
        <f>_xlfn.XLOOKUP(Data[[#This Row],[F14_FI_RATE]],CAFB_HungerEstimates!AJ:AJ,CAFB_HungerEstimates!AJ:AJ,,0)</f>
        <v>0</v>
      </c>
      <c r="D899">
        <f>_xlfn.XLOOKUP(Data[[#This Row],[F14_DISTRIB]],CAFB_HungerEstimates!AL:AL,CAFB_HungerEstimates!AL:AL,,0)</f>
        <v>0</v>
      </c>
      <c r="E899">
        <f>_xlfn.XLOOKUP(Data[[#This Row],[F14_LB_UNME]],CAFB_HungerEstimates!AK:AK,CAFB_HungerEstimates!AK:AK,,0)</f>
        <v>0</v>
      </c>
      <c r="F899">
        <f t="shared" ref="F899:F962" si="56">IFERROR(D899+E899,0)</f>
        <v>0</v>
      </c>
      <c r="G899" s="6">
        <f t="shared" ref="G899:G962" si="57">IFERROR(D899/F899,0)</f>
        <v>0</v>
      </c>
      <c r="H899">
        <f>_xlfn.XLOOKUP(Data[[#This Row],[F15_FI_RATE]],CAFB_HungerEstimates!Y:Y,CAFB_HungerEstimates!Y:Y,,0)</f>
        <v>0.152</v>
      </c>
      <c r="I899">
        <f>_xlfn.XLOOKUP(Data[[#This Row],[F15_FI_POP]],CAFB_HungerEstimates!Z:Z,CAFB_HungerEstimates!Z:Z,,0)</f>
        <v>379.77139199999999</v>
      </c>
      <c r="J899">
        <f>_xlfn.XLOOKUP(Data[[#This Row],[F15_LB_NEED]],CAFB_HungerEstimates!AA:AA,CAFB_HungerEstimates!AA:AA,,0)</f>
        <v>79751.992320000005</v>
      </c>
      <c r="K899">
        <f>_xlfn.XLOOKUP(Data[[#This Row],[F15_DISTRIB]],CAFB_HungerEstimates!AC:AC,CAFB_HungerEstimates!AC:AC,,0)</f>
        <v>9357.9736269999994</v>
      </c>
      <c r="L899">
        <f>_xlfn.XLOOKUP(Data[[#This Row],[F15_LB_UNME]],CAFB_HungerEstimates!AB:AB,CAFB_HungerEstimates!AB:AB,,0)</f>
        <v>70394.018693000005</v>
      </c>
      <c r="M899" s="6">
        <f t="shared" ref="M899:M962" si="58">IFERROR(K899/J899,0)</f>
        <v>0.11733843073727489</v>
      </c>
      <c r="N899" s="8">
        <f t="shared" ref="N899:N962" si="59">IFERROR(L899/I899,0)</f>
        <v>185.35892954517229</v>
      </c>
      <c r="O899" s="2" t="str">
        <f>IFERROR(_xlfn.XLOOKUP(Data[[#This Row],[STATEFP10]],StateMap[Code],StateMap[State],,0),"UNK")</f>
        <v>MD</v>
      </c>
      <c r="P899" t="str">
        <f>IF(CalcsTable[[#This Row],[State (Label)]]="MD","Maryland",IF(CalcsTable[[#This Row],[State (Label)]]="DC","District of Columbia","Virginia"))</f>
        <v>Maryland</v>
      </c>
    </row>
    <row r="900" spans="1:16" x14ac:dyDescent="0.25">
      <c r="A900">
        <f>_xlfn.XLOOKUP(Data[[#This Row],[GEOID10]],CAFB_HungerEstimates!D:D,CAFB_HungerEstimates!D:D,,0)</f>
        <v>51059422302</v>
      </c>
      <c r="B900">
        <f>_xlfn.XLOOKUP(Data[[#This Row],[STATEFP10]],CAFB_HungerEstimates!A:A,CAFB_HungerEstimates!A:A,,0)</f>
        <v>51</v>
      </c>
      <c r="C900">
        <f>_xlfn.XLOOKUP(Data[[#This Row],[F14_FI_RATE]],CAFB_HungerEstimates!AJ:AJ,CAFB_HungerEstimates!AJ:AJ,,0)</f>
        <v>6</v>
      </c>
      <c r="D900">
        <f>_xlfn.XLOOKUP(Data[[#This Row],[F14_DISTRIB]],CAFB_HungerEstimates!AL:AL,CAFB_HungerEstimates!AL:AL,,0)</f>
        <v>19089.86</v>
      </c>
      <c r="E900">
        <f>_xlfn.XLOOKUP(Data[[#This Row],[F14_LB_UNME]],CAFB_HungerEstimates!AK:AK,CAFB_HungerEstimates!AK:AK,,0)</f>
        <v>48383.140629000001</v>
      </c>
      <c r="F900">
        <f t="shared" si="56"/>
        <v>67473.000629000002</v>
      </c>
      <c r="G900" s="6">
        <f t="shared" si="57"/>
        <v>0.28292590846767751</v>
      </c>
      <c r="H900">
        <f>_xlfn.XLOOKUP(Data[[#This Row],[F15_FI_RATE]],CAFB_HungerEstimates!Y:Y,CAFB_HungerEstimates!Y:Y,,0)</f>
        <v>5.2999999999999999E-2</v>
      </c>
      <c r="I900">
        <f>_xlfn.XLOOKUP(Data[[#This Row],[F15_FI_POP]],CAFB_HungerEstimates!Z:Z,CAFB_HungerEstimates!Z:Z,,0)</f>
        <v>288.34936199999999</v>
      </c>
      <c r="J900">
        <f>_xlfn.XLOOKUP(Data[[#This Row],[F15_LB_NEED]],CAFB_HungerEstimates!AA:AA,CAFB_HungerEstimates!AA:AA,,0)</f>
        <v>60553.366020000001</v>
      </c>
      <c r="K900">
        <f>_xlfn.XLOOKUP(Data[[#This Row],[F15_DISTRIB]],CAFB_HungerEstimates!AC:AC,CAFB_HungerEstimates!AC:AC,,0)</f>
        <v>20901.067389</v>
      </c>
      <c r="L900">
        <f>_xlfn.XLOOKUP(Data[[#This Row],[F15_LB_UNME]],CAFB_HungerEstimates!AB:AB,CAFB_HungerEstimates!AB:AB,,0)</f>
        <v>39652.298630999998</v>
      </c>
      <c r="M900" s="6">
        <f t="shared" si="58"/>
        <v>0.34516772167705168</v>
      </c>
      <c r="N900" s="8">
        <f t="shared" si="59"/>
        <v>137.51477844781914</v>
      </c>
      <c r="O900" s="2" t="str">
        <f>IFERROR(_xlfn.XLOOKUP(Data[[#This Row],[STATEFP10]],StateMap[Code],StateMap[State],,0),"UNK")</f>
        <v>VA</v>
      </c>
      <c r="P900" t="str">
        <f>IF(CalcsTable[[#This Row],[State (Label)]]="MD","Maryland",IF(CalcsTable[[#This Row],[State (Label)]]="DC","District of Columbia","Virginia"))</f>
        <v>Virginia</v>
      </c>
    </row>
    <row r="901" spans="1:16" x14ac:dyDescent="0.25">
      <c r="A901">
        <f>_xlfn.XLOOKUP(Data[[#This Row],[GEOID10]],CAFB_HungerEstimates!D:D,CAFB_HungerEstimates!D:D,,0)</f>
        <v>51059431002</v>
      </c>
      <c r="B901">
        <f>_xlfn.XLOOKUP(Data[[#This Row],[STATEFP10]],CAFB_HungerEstimates!A:A,CAFB_HungerEstimates!A:A,,0)</f>
        <v>51</v>
      </c>
      <c r="C901">
        <f>_xlfn.XLOOKUP(Data[[#This Row],[F14_FI_RATE]],CAFB_HungerEstimates!AJ:AJ,CAFB_HungerEstimates!AJ:AJ,,0)</f>
        <v>4.9000000000000004</v>
      </c>
      <c r="D901">
        <f>_xlfn.XLOOKUP(Data[[#This Row],[F14_DISTRIB]],CAFB_HungerEstimates!AL:AL,CAFB_HungerEstimates!AL:AL,,0)</f>
        <v>4815.1099999999997</v>
      </c>
      <c r="E901">
        <f>_xlfn.XLOOKUP(Data[[#This Row],[F14_LB_UNME]],CAFB_HungerEstimates!AK:AK,CAFB_HungerEstimates!AK:AK,,0)</f>
        <v>17092.30186</v>
      </c>
      <c r="F901">
        <f t="shared" si="56"/>
        <v>21907.41186</v>
      </c>
      <c r="G901" s="6">
        <f t="shared" si="57"/>
        <v>0.21979364932613266</v>
      </c>
      <c r="H901">
        <f>_xlfn.XLOOKUP(Data[[#This Row],[F15_FI_RATE]],CAFB_HungerEstimates!Y:Y,CAFB_HungerEstimates!Y:Y,,0)</f>
        <v>6.3E-2</v>
      </c>
      <c r="I901">
        <f>_xlfn.XLOOKUP(Data[[#This Row],[F15_FI_POP]],CAFB_HungerEstimates!Z:Z,CAFB_HungerEstimates!Z:Z,,0)</f>
        <v>136.458</v>
      </c>
      <c r="J901">
        <f>_xlfn.XLOOKUP(Data[[#This Row],[F15_LB_NEED]],CAFB_HungerEstimates!AA:AA,CAFB_HungerEstimates!AA:AA,,0)</f>
        <v>28656.18</v>
      </c>
      <c r="K901">
        <f>_xlfn.XLOOKUP(Data[[#This Row],[F15_DISTRIB]],CAFB_HungerEstimates!AC:AC,CAFB_HungerEstimates!AC:AC,,0)</f>
        <v>2979.6411699999999</v>
      </c>
      <c r="L901">
        <f>_xlfn.XLOOKUP(Data[[#This Row],[F15_LB_UNME]],CAFB_HungerEstimates!AB:AB,CAFB_HungerEstimates!AB:AB,,0)</f>
        <v>25676.538830000001</v>
      </c>
      <c r="M901" s="6">
        <f t="shared" si="58"/>
        <v>0.10397900801851467</v>
      </c>
      <c r="N901" s="8">
        <f t="shared" si="59"/>
        <v>188.16440831611192</v>
      </c>
      <c r="O901" s="2" t="str">
        <f>IFERROR(_xlfn.XLOOKUP(Data[[#This Row],[STATEFP10]],StateMap[Code],StateMap[State],,0),"UNK")</f>
        <v>VA</v>
      </c>
      <c r="P901" t="str">
        <f>IF(CalcsTable[[#This Row],[State (Label)]]="MD","Maryland",IF(CalcsTable[[#This Row],[State (Label)]]="DC","District of Columbia","Virginia"))</f>
        <v>Virginia</v>
      </c>
    </row>
    <row r="902" spans="1:16" x14ac:dyDescent="0.25">
      <c r="A902">
        <f>_xlfn.XLOOKUP(Data[[#This Row],[GEOID10]],CAFB_HungerEstimates!D:D,CAFB_HungerEstimates!D:D,,0)</f>
        <v>51685920200</v>
      </c>
      <c r="B902">
        <f>_xlfn.XLOOKUP(Data[[#This Row],[STATEFP10]],CAFB_HungerEstimates!A:A,CAFB_HungerEstimates!A:A,,0)</f>
        <v>51</v>
      </c>
      <c r="C902">
        <f>_xlfn.XLOOKUP(Data[[#This Row],[F14_FI_RATE]],CAFB_HungerEstimates!AJ:AJ,CAFB_HungerEstimates!AJ:AJ,,0)</f>
        <v>9.5</v>
      </c>
      <c r="D902">
        <f>_xlfn.XLOOKUP(Data[[#This Row],[F14_DISTRIB]],CAFB_HungerEstimates!AL:AL,CAFB_HungerEstimates!AL:AL,,0)</f>
        <v>25449.91</v>
      </c>
      <c r="E902">
        <f>_xlfn.XLOOKUP(Data[[#This Row],[F14_LB_UNME]],CAFB_HungerEstimates!AK:AK,CAFB_HungerEstimates!AK:AK,,0)</f>
        <v>125990.54038599999</v>
      </c>
      <c r="F902">
        <f t="shared" si="56"/>
        <v>151440.45038599998</v>
      </c>
      <c r="G902" s="6">
        <f t="shared" si="57"/>
        <v>0.16805226037780416</v>
      </c>
      <c r="H902">
        <f>_xlfn.XLOOKUP(Data[[#This Row],[F15_FI_RATE]],CAFB_HungerEstimates!Y:Y,CAFB_HungerEstimates!Y:Y,,0)</f>
        <v>9.2999999999999999E-2</v>
      </c>
      <c r="I902">
        <f>_xlfn.XLOOKUP(Data[[#This Row],[F15_FI_POP]],CAFB_HungerEstimates!Z:Z,CAFB_HungerEstimates!Z:Z,,0)</f>
        <v>779.24699999999996</v>
      </c>
      <c r="J902">
        <f>_xlfn.XLOOKUP(Data[[#This Row],[F15_LB_NEED]],CAFB_HungerEstimates!AA:AA,CAFB_HungerEstimates!AA:AA,,0)</f>
        <v>163641.87</v>
      </c>
      <c r="K902">
        <f>_xlfn.XLOOKUP(Data[[#This Row],[F15_DISTRIB]],CAFB_HungerEstimates!AC:AC,CAFB_HungerEstimates!AC:AC,,0)</f>
        <v>113565.84119599999</v>
      </c>
      <c r="L902">
        <f>_xlfn.XLOOKUP(Data[[#This Row],[F15_LB_UNME]],CAFB_HungerEstimates!AB:AB,CAFB_HungerEstimates!AB:AB,,0)</f>
        <v>50076.028804000001</v>
      </c>
      <c r="M902" s="6">
        <f t="shared" si="58"/>
        <v>0.69399012120797687</v>
      </c>
      <c r="N902" s="8">
        <f t="shared" si="59"/>
        <v>64.262074546324854</v>
      </c>
      <c r="O902" s="2" t="str">
        <f>IFERROR(_xlfn.XLOOKUP(Data[[#This Row],[STATEFP10]],StateMap[Code],StateMap[State],,0),"UNK")</f>
        <v>VA</v>
      </c>
      <c r="P902" t="str">
        <f>IF(CalcsTable[[#This Row],[State (Label)]]="MD","Maryland",IF(CalcsTable[[#This Row],[State (Label)]]="DC","District of Columbia","Virginia"))</f>
        <v>Virginia</v>
      </c>
    </row>
    <row r="903" spans="1:16" x14ac:dyDescent="0.25">
      <c r="A903">
        <f>_xlfn.XLOOKUP(Data[[#This Row],[GEOID10]],CAFB_HungerEstimates!D:D,CAFB_HungerEstimates!D:D,,0)</f>
        <v>24033801210</v>
      </c>
      <c r="B903">
        <f>_xlfn.XLOOKUP(Data[[#This Row],[STATEFP10]],CAFB_HungerEstimates!A:A,CAFB_HungerEstimates!A:A,,0)</f>
        <v>24</v>
      </c>
      <c r="C903">
        <f>_xlfn.XLOOKUP(Data[[#This Row],[F14_FI_RATE]],CAFB_HungerEstimates!AJ:AJ,CAFB_HungerEstimates!AJ:AJ,,0)</f>
        <v>12.2</v>
      </c>
      <c r="D903">
        <f>_xlfn.XLOOKUP(Data[[#This Row],[F14_DISTRIB]],CAFB_HungerEstimates!AL:AL,CAFB_HungerEstimates!AL:AL,,0)</f>
        <v>28366.79</v>
      </c>
      <c r="E903">
        <f>_xlfn.XLOOKUP(Data[[#This Row],[F14_LB_UNME]],CAFB_HungerEstimates!AK:AK,CAFB_HungerEstimates!AK:AK,,0)</f>
        <v>84412.450328999999</v>
      </c>
      <c r="F903">
        <f t="shared" si="56"/>
        <v>112779.24032899999</v>
      </c>
      <c r="G903" s="6">
        <f t="shared" si="57"/>
        <v>0.25152492530760362</v>
      </c>
      <c r="H903">
        <f>_xlfn.XLOOKUP(Data[[#This Row],[F15_FI_RATE]],CAFB_HungerEstimates!Y:Y,CAFB_HungerEstimates!Y:Y,,0)</f>
        <v>0.13700000000000001</v>
      </c>
      <c r="I903">
        <f>_xlfn.XLOOKUP(Data[[#This Row],[F15_FI_POP]],CAFB_HungerEstimates!Z:Z,CAFB_HungerEstimates!Z:Z,,0)</f>
        <v>618.69200000000001</v>
      </c>
      <c r="J903">
        <f>_xlfn.XLOOKUP(Data[[#This Row],[F15_LB_NEED]],CAFB_HungerEstimates!AA:AA,CAFB_HungerEstimates!AA:AA,,0)</f>
        <v>129925.32</v>
      </c>
      <c r="K903">
        <f>_xlfn.XLOOKUP(Data[[#This Row],[F15_DISTRIB]],CAFB_HungerEstimates!AC:AC,CAFB_HungerEstimates!AC:AC,,0)</f>
        <v>24141.783869999999</v>
      </c>
      <c r="L903">
        <f>_xlfn.XLOOKUP(Data[[#This Row],[F15_LB_UNME]],CAFB_HungerEstimates!AB:AB,CAFB_HungerEstimates!AB:AB,,0)</f>
        <v>105783.53612999999</v>
      </c>
      <c r="M903" s="6">
        <f t="shared" si="58"/>
        <v>0.18581277206013422</v>
      </c>
      <c r="N903" s="8">
        <f t="shared" si="59"/>
        <v>170.9793178673718</v>
      </c>
      <c r="O903" s="2" t="str">
        <f>IFERROR(_xlfn.XLOOKUP(Data[[#This Row],[STATEFP10]],StateMap[Code],StateMap[State],,0),"UNK")</f>
        <v>MD</v>
      </c>
      <c r="P903" t="str">
        <f>IF(CalcsTable[[#This Row],[State (Label)]]="MD","Maryland",IF(CalcsTable[[#This Row],[State (Label)]]="DC","District of Columbia","Virginia"))</f>
        <v>Maryland</v>
      </c>
    </row>
    <row r="904" spans="1:16" x14ac:dyDescent="0.25">
      <c r="A904">
        <f>_xlfn.XLOOKUP(Data[[#This Row],[GEOID10]],CAFB_HungerEstimates!D:D,CAFB_HungerEstimates!D:D,,0)</f>
        <v>51683910202</v>
      </c>
      <c r="B904">
        <f>_xlfn.XLOOKUP(Data[[#This Row],[STATEFP10]],CAFB_HungerEstimates!A:A,CAFB_HungerEstimates!A:A,,0)</f>
        <v>51</v>
      </c>
      <c r="C904">
        <f>_xlfn.XLOOKUP(Data[[#This Row],[F14_FI_RATE]],CAFB_HungerEstimates!AJ:AJ,CAFB_HungerEstimates!AJ:AJ,,0)</f>
        <v>10.4</v>
      </c>
      <c r="D904">
        <f>_xlfn.XLOOKUP(Data[[#This Row],[F14_DISTRIB]],CAFB_HungerEstimates!AL:AL,CAFB_HungerEstimates!AL:AL,,0)</f>
        <v>44070.04</v>
      </c>
      <c r="E904">
        <f>_xlfn.XLOOKUP(Data[[#This Row],[F14_LB_UNME]],CAFB_HungerEstimates!AK:AK,CAFB_HungerEstimates!AK:AK,,0)</f>
        <v>127505.003811</v>
      </c>
      <c r="F904">
        <f t="shared" si="56"/>
        <v>171575.04381100001</v>
      </c>
      <c r="G904" s="6">
        <f t="shared" si="57"/>
        <v>0.25685577005328197</v>
      </c>
      <c r="H904">
        <f>_xlfn.XLOOKUP(Data[[#This Row],[F15_FI_RATE]],CAFB_HungerEstimates!Y:Y,CAFB_HungerEstimates!Y:Y,,0)</f>
        <v>0.08</v>
      </c>
      <c r="I904">
        <f>_xlfn.XLOOKUP(Data[[#This Row],[F15_FI_POP]],CAFB_HungerEstimates!Z:Z,CAFB_HungerEstimates!Z:Z,,0)</f>
        <v>625.91999999999996</v>
      </c>
      <c r="J904">
        <f>_xlfn.XLOOKUP(Data[[#This Row],[F15_LB_NEED]],CAFB_HungerEstimates!AA:AA,CAFB_HungerEstimates!AA:AA,,0)</f>
        <v>131443.20000000001</v>
      </c>
      <c r="K904">
        <f>_xlfn.XLOOKUP(Data[[#This Row],[F15_DISTRIB]],CAFB_HungerEstimates!AC:AC,CAFB_HungerEstimates!AC:AC,,0)</f>
        <v>108333.203555</v>
      </c>
      <c r="L904">
        <f>_xlfn.XLOOKUP(Data[[#This Row],[F15_LB_UNME]],CAFB_HungerEstimates!AB:AB,CAFB_HungerEstimates!AB:AB,,0)</f>
        <v>23109.996445000001</v>
      </c>
      <c r="M904" s="6">
        <f t="shared" si="58"/>
        <v>0.82418263976379147</v>
      </c>
      <c r="N904" s="8">
        <f t="shared" si="59"/>
        <v>36.921645649603789</v>
      </c>
      <c r="O904" s="2" t="str">
        <f>IFERROR(_xlfn.XLOOKUP(Data[[#This Row],[STATEFP10]],StateMap[Code],StateMap[State],,0),"UNK")</f>
        <v>VA</v>
      </c>
      <c r="P904" t="str">
        <f>IF(CalcsTable[[#This Row],[State (Label)]]="MD","Maryland",IF(CalcsTable[[#This Row],[State (Label)]]="DC","District of Columbia","Virginia"))</f>
        <v>Virginia</v>
      </c>
    </row>
    <row r="905" spans="1:16" x14ac:dyDescent="0.25">
      <c r="A905">
        <f>_xlfn.XLOOKUP(Data[[#This Row],[GEOID10]],CAFB_HungerEstimates!D:D,CAFB_HungerEstimates!D:D,,0)</f>
        <v>51059421001</v>
      </c>
      <c r="B905">
        <f>_xlfn.XLOOKUP(Data[[#This Row],[STATEFP10]],CAFB_HungerEstimates!A:A,CAFB_HungerEstimates!A:A,,0)</f>
        <v>51</v>
      </c>
      <c r="C905">
        <f>_xlfn.XLOOKUP(Data[[#This Row],[F14_FI_RATE]],CAFB_HungerEstimates!AJ:AJ,CAFB_HungerEstimates!AJ:AJ,,0)</f>
        <v>6.5</v>
      </c>
      <c r="D905">
        <f>_xlfn.XLOOKUP(Data[[#This Row],[F14_DISTRIB]],CAFB_HungerEstimates!AL:AL,CAFB_HungerEstimates!AL:AL,,0)</f>
        <v>9908.82</v>
      </c>
      <c r="E905">
        <f>_xlfn.XLOOKUP(Data[[#This Row],[F14_LB_UNME]],CAFB_HungerEstimates!AK:AK,CAFB_HungerEstimates!AK:AK,,0)</f>
        <v>28283.877268</v>
      </c>
      <c r="F905">
        <f t="shared" si="56"/>
        <v>38192.697268000004</v>
      </c>
      <c r="G905" s="6">
        <f t="shared" si="57"/>
        <v>0.25944279165384238</v>
      </c>
      <c r="H905">
        <f>_xlfn.XLOOKUP(Data[[#This Row],[F15_FI_RATE]],CAFB_HungerEstimates!Y:Y,CAFB_HungerEstimates!Y:Y,,0)</f>
        <v>6.2E-2</v>
      </c>
      <c r="I905">
        <f>_xlfn.XLOOKUP(Data[[#This Row],[F15_FI_POP]],CAFB_HungerEstimates!Z:Z,CAFB_HungerEstimates!Z:Z,,0)</f>
        <v>192.01400000000001</v>
      </c>
      <c r="J905">
        <f>_xlfn.XLOOKUP(Data[[#This Row],[F15_LB_NEED]],CAFB_HungerEstimates!AA:AA,CAFB_HungerEstimates!AA:AA,,0)</f>
        <v>40322.94</v>
      </c>
      <c r="K905">
        <f>_xlfn.XLOOKUP(Data[[#This Row],[F15_DISTRIB]],CAFB_HungerEstimates!AC:AC,CAFB_HungerEstimates!AC:AC,,0)</f>
        <v>12810.148207</v>
      </c>
      <c r="L905">
        <f>_xlfn.XLOOKUP(Data[[#This Row],[F15_LB_UNME]],CAFB_HungerEstimates!AB:AB,CAFB_HungerEstimates!AB:AB,,0)</f>
        <v>27512.791793</v>
      </c>
      <c r="M905" s="6">
        <f t="shared" si="58"/>
        <v>0.31768884429061967</v>
      </c>
      <c r="N905" s="8">
        <f t="shared" si="59"/>
        <v>143.28534269896986</v>
      </c>
      <c r="O905" s="2" t="str">
        <f>IFERROR(_xlfn.XLOOKUP(Data[[#This Row],[STATEFP10]],StateMap[Code],StateMap[State],,0),"UNK")</f>
        <v>VA</v>
      </c>
      <c r="P905" t="str">
        <f>IF(CalcsTable[[#This Row],[State (Label)]]="MD","Maryland",IF(CalcsTable[[#This Row],[State (Label)]]="DC","District of Columbia","Virginia"))</f>
        <v>Virginia</v>
      </c>
    </row>
    <row r="906" spans="1:16" x14ac:dyDescent="0.25">
      <c r="A906">
        <f>_xlfn.XLOOKUP(Data[[#This Row],[GEOID10]],CAFB_HungerEstimates!D:D,CAFB_HungerEstimates!D:D,,0)</f>
        <v>51153901231</v>
      </c>
      <c r="B906">
        <f>_xlfn.XLOOKUP(Data[[#This Row],[STATEFP10]],CAFB_HungerEstimates!A:A,CAFB_HungerEstimates!A:A,,0)</f>
        <v>51</v>
      </c>
      <c r="C906">
        <f>_xlfn.XLOOKUP(Data[[#This Row],[F14_FI_RATE]],CAFB_HungerEstimates!AJ:AJ,CAFB_HungerEstimates!AJ:AJ,,0)</f>
        <v>3.5</v>
      </c>
      <c r="D906">
        <f>_xlfn.XLOOKUP(Data[[#This Row],[F14_DISTRIB]],CAFB_HungerEstimates!AL:AL,CAFB_HungerEstimates!AL:AL,,0)</f>
        <v>10959.12</v>
      </c>
      <c r="E906">
        <f>_xlfn.XLOOKUP(Data[[#This Row],[F14_LB_UNME]],CAFB_HungerEstimates!AK:AK,CAFB_HungerEstimates!AK:AK,,0)</f>
        <v>33559.828945000001</v>
      </c>
      <c r="F906">
        <f t="shared" si="56"/>
        <v>44518.948945000004</v>
      </c>
      <c r="G906" s="6">
        <f t="shared" si="57"/>
        <v>0.24616753673900105</v>
      </c>
      <c r="H906">
        <f>_xlfn.XLOOKUP(Data[[#This Row],[F15_FI_RATE]],CAFB_HungerEstimates!Y:Y,CAFB_HungerEstimates!Y:Y,,0)</f>
        <v>3.4000000000000002E-2</v>
      </c>
      <c r="I906">
        <f>_xlfn.XLOOKUP(Data[[#This Row],[F15_FI_POP]],CAFB_HungerEstimates!Z:Z,CAFB_HungerEstimates!Z:Z,,0)</f>
        <v>206.78800000000001</v>
      </c>
      <c r="J906">
        <f>_xlfn.XLOOKUP(Data[[#This Row],[F15_LB_NEED]],CAFB_HungerEstimates!AA:AA,CAFB_HungerEstimates!AA:AA,,0)</f>
        <v>43425.48</v>
      </c>
      <c r="K906">
        <f>_xlfn.XLOOKUP(Data[[#This Row],[F15_DISTRIB]],CAFB_HungerEstimates!AC:AC,CAFB_HungerEstimates!AC:AC,,0)</f>
        <v>28262.121661000001</v>
      </c>
      <c r="L906">
        <f>_xlfn.XLOOKUP(Data[[#This Row],[F15_LB_UNME]],CAFB_HungerEstimates!AB:AB,CAFB_HungerEstimates!AB:AB,,0)</f>
        <v>15163.358339</v>
      </c>
      <c r="M906" s="6">
        <f t="shared" si="58"/>
        <v>0.65081886627390184</v>
      </c>
      <c r="N906" s="8">
        <f t="shared" si="59"/>
        <v>73.328038082480603</v>
      </c>
      <c r="O906" s="2" t="str">
        <f>IFERROR(_xlfn.XLOOKUP(Data[[#This Row],[STATEFP10]],StateMap[Code],StateMap[State],,0),"UNK")</f>
        <v>VA</v>
      </c>
      <c r="P906" t="str">
        <f>IF(CalcsTable[[#This Row],[State (Label)]]="MD","Maryland",IF(CalcsTable[[#This Row],[State (Label)]]="DC","District of Columbia","Virginia"))</f>
        <v>Virginia</v>
      </c>
    </row>
    <row r="907" spans="1:16" x14ac:dyDescent="0.25">
      <c r="A907">
        <f>_xlfn.XLOOKUP(Data[[#This Row],[GEOID10]],CAFB_HungerEstimates!D:D,CAFB_HungerEstimates!D:D,,0)</f>
        <v>24033800800</v>
      </c>
      <c r="B907">
        <f>_xlfn.XLOOKUP(Data[[#This Row],[STATEFP10]],CAFB_HungerEstimates!A:A,CAFB_HungerEstimates!A:A,,0)</f>
        <v>24</v>
      </c>
      <c r="C907">
        <f>_xlfn.XLOOKUP(Data[[#This Row],[F14_FI_RATE]],CAFB_HungerEstimates!AJ:AJ,CAFB_HungerEstimates!AJ:AJ,,0)</f>
        <v>8.1999999999999993</v>
      </c>
      <c r="D907">
        <f>_xlfn.XLOOKUP(Data[[#This Row],[F14_DISTRIB]],CAFB_HungerEstimates!AL:AL,CAFB_HungerEstimates!AL:AL,,0)</f>
        <v>10192.290000000001</v>
      </c>
      <c r="E907">
        <f>_xlfn.XLOOKUP(Data[[#This Row],[F14_LB_UNME]],CAFB_HungerEstimates!AK:AK,CAFB_HungerEstimates!AK:AK,,0)</f>
        <v>49939.946862999997</v>
      </c>
      <c r="F907">
        <f t="shared" si="56"/>
        <v>60132.236862999998</v>
      </c>
      <c r="G907" s="6">
        <f t="shared" si="57"/>
        <v>0.16949793541226843</v>
      </c>
      <c r="H907">
        <f>_xlfn.XLOOKUP(Data[[#This Row],[F15_FI_RATE]],CAFB_HungerEstimates!Y:Y,CAFB_HungerEstimates!Y:Y,,0)</f>
        <v>8.7999999999999995E-2</v>
      </c>
      <c r="I907">
        <f>_xlfn.XLOOKUP(Data[[#This Row],[F15_FI_POP]],CAFB_HungerEstimates!Z:Z,CAFB_HungerEstimates!Z:Z,,0)</f>
        <v>289.34399999999999</v>
      </c>
      <c r="J907">
        <f>_xlfn.XLOOKUP(Data[[#This Row],[F15_LB_NEED]],CAFB_HungerEstimates!AA:AA,CAFB_HungerEstimates!AA:AA,,0)</f>
        <v>60762.239999999998</v>
      </c>
      <c r="K907">
        <f>_xlfn.XLOOKUP(Data[[#This Row],[F15_DISTRIB]],CAFB_HungerEstimates!AC:AC,CAFB_HungerEstimates!AC:AC,,0)</f>
        <v>34502.891714999998</v>
      </c>
      <c r="L907">
        <f>_xlfn.XLOOKUP(Data[[#This Row],[F15_LB_UNME]],CAFB_HungerEstimates!AB:AB,CAFB_HungerEstimates!AB:AB,,0)</f>
        <v>26259.348285</v>
      </c>
      <c r="M907" s="6">
        <f t="shared" si="58"/>
        <v>0.56783442669328843</v>
      </c>
      <c r="N907" s="8">
        <f t="shared" si="59"/>
        <v>90.75477039440942</v>
      </c>
      <c r="O907" s="2" t="str">
        <f>IFERROR(_xlfn.XLOOKUP(Data[[#This Row],[STATEFP10]],StateMap[Code],StateMap[State],,0),"UNK")</f>
        <v>MD</v>
      </c>
      <c r="P907" t="str">
        <f>IF(CalcsTable[[#This Row],[State (Label)]]="MD","Maryland",IF(CalcsTable[[#This Row],[State (Label)]]="DC","District of Columbia","Virginia"))</f>
        <v>Maryland</v>
      </c>
    </row>
    <row r="908" spans="1:16" x14ac:dyDescent="0.25">
      <c r="A908">
        <f>_xlfn.XLOOKUP(Data[[#This Row],[GEOID10]],CAFB_HungerEstimates!D:D,CAFB_HungerEstimates!D:D,,0)</f>
        <v>51059421400</v>
      </c>
      <c r="B908">
        <f>_xlfn.XLOOKUP(Data[[#This Row],[STATEFP10]],CAFB_HungerEstimates!A:A,CAFB_HungerEstimates!A:A,,0)</f>
        <v>51</v>
      </c>
      <c r="C908">
        <f>_xlfn.XLOOKUP(Data[[#This Row],[F14_FI_RATE]],CAFB_HungerEstimates!AJ:AJ,CAFB_HungerEstimates!AJ:AJ,,0)</f>
        <v>20.5</v>
      </c>
      <c r="D908">
        <f>_xlfn.XLOOKUP(Data[[#This Row],[F14_DISTRIB]],CAFB_HungerEstimates!AL:AL,CAFB_HungerEstimates!AL:AL,,0)</f>
        <v>92001.47</v>
      </c>
      <c r="E908">
        <f>_xlfn.XLOOKUP(Data[[#This Row],[F14_LB_UNME]],CAFB_HungerEstimates!AK:AK,CAFB_HungerEstimates!AK:AK,,0)</f>
        <v>201943.93024399999</v>
      </c>
      <c r="F908">
        <f t="shared" si="56"/>
        <v>293945.40024400002</v>
      </c>
      <c r="G908" s="6">
        <f t="shared" si="57"/>
        <v>0.31298829620613505</v>
      </c>
      <c r="H908">
        <f>_xlfn.XLOOKUP(Data[[#This Row],[F15_FI_RATE]],CAFB_HungerEstimates!Y:Y,CAFB_HungerEstimates!Y:Y,,0)</f>
        <v>0.16600000000000001</v>
      </c>
      <c r="I908">
        <f>_xlfn.XLOOKUP(Data[[#This Row],[F15_FI_POP]],CAFB_HungerEstimates!Z:Z,CAFB_HungerEstimates!Z:Z,,0)</f>
        <v>1179.2639999999999</v>
      </c>
      <c r="J908">
        <f>_xlfn.XLOOKUP(Data[[#This Row],[F15_LB_NEED]],CAFB_HungerEstimates!AA:AA,CAFB_HungerEstimates!AA:AA,,0)</f>
        <v>247645.44</v>
      </c>
      <c r="K908">
        <f>_xlfn.XLOOKUP(Data[[#This Row],[F15_DISTRIB]],CAFB_HungerEstimates!AC:AC,CAFB_HungerEstimates!AC:AC,,0)</f>
        <v>78373.719203999994</v>
      </c>
      <c r="L908">
        <f>_xlfn.XLOOKUP(Data[[#This Row],[F15_LB_UNME]],CAFB_HungerEstimates!AB:AB,CAFB_HungerEstimates!AB:AB,,0)</f>
        <v>169271.72079600001</v>
      </c>
      <c r="M908" s="6">
        <f t="shared" si="58"/>
        <v>0.3164755192100448</v>
      </c>
      <c r="N908" s="8">
        <f t="shared" si="59"/>
        <v>143.5401409658906</v>
      </c>
      <c r="O908" s="2" t="str">
        <f>IFERROR(_xlfn.XLOOKUP(Data[[#This Row],[STATEFP10]],StateMap[Code],StateMap[State],,0),"UNK")</f>
        <v>VA</v>
      </c>
      <c r="P908" t="str">
        <f>IF(CalcsTable[[#This Row],[State (Label)]]="MD","Maryland",IF(CalcsTable[[#This Row],[State (Label)]]="DC","District of Columbia","Virginia"))</f>
        <v>Virginia</v>
      </c>
    </row>
    <row r="909" spans="1:16" x14ac:dyDescent="0.25">
      <c r="A909">
        <f>_xlfn.XLOOKUP(Data[[#This Row],[GEOID10]],CAFB_HungerEstimates!D:D,CAFB_HungerEstimates!D:D,,0)</f>
        <v>51059422403</v>
      </c>
      <c r="B909">
        <f>_xlfn.XLOOKUP(Data[[#This Row],[STATEFP10]],CAFB_HungerEstimates!A:A,CAFB_HungerEstimates!A:A,,0)</f>
        <v>51</v>
      </c>
      <c r="C909">
        <f>_xlfn.XLOOKUP(Data[[#This Row],[F14_FI_RATE]],CAFB_HungerEstimates!AJ:AJ,CAFB_HungerEstimates!AJ:AJ,,0)</f>
        <v>5</v>
      </c>
      <c r="D909">
        <f>_xlfn.XLOOKUP(Data[[#This Row],[F14_DISTRIB]],CAFB_HungerEstimates!AL:AL,CAFB_HungerEstimates!AL:AL,,0)</f>
        <v>6059.1</v>
      </c>
      <c r="E909">
        <f>_xlfn.XLOOKUP(Data[[#This Row],[F14_LB_UNME]],CAFB_HungerEstimates!AK:AK,CAFB_HungerEstimates!AK:AK,,0)</f>
        <v>18962.400623000001</v>
      </c>
      <c r="F909">
        <f t="shared" si="56"/>
        <v>25021.500623</v>
      </c>
      <c r="G909" s="6">
        <f t="shared" si="57"/>
        <v>0.24215574002905399</v>
      </c>
      <c r="H909">
        <f>_xlfn.XLOOKUP(Data[[#This Row],[F15_FI_RATE]],CAFB_HungerEstimates!Y:Y,CAFB_HungerEstimates!Y:Y,,0)</f>
        <v>0.04</v>
      </c>
      <c r="I909">
        <f>_xlfn.XLOOKUP(Data[[#This Row],[F15_FI_POP]],CAFB_HungerEstimates!Z:Z,CAFB_HungerEstimates!Z:Z,,0)</f>
        <v>102.04</v>
      </c>
      <c r="J909">
        <f>_xlfn.XLOOKUP(Data[[#This Row],[F15_LB_NEED]],CAFB_HungerEstimates!AA:AA,CAFB_HungerEstimates!AA:AA,,0)</f>
        <v>21428.400000000001</v>
      </c>
      <c r="K909">
        <f>_xlfn.XLOOKUP(Data[[#This Row],[F15_DISTRIB]],CAFB_HungerEstimates!AC:AC,CAFB_HungerEstimates!AC:AC,,0)</f>
        <v>7166.8023110000004</v>
      </c>
      <c r="L909">
        <f>_xlfn.XLOOKUP(Data[[#This Row],[F15_LB_UNME]],CAFB_HungerEstimates!AB:AB,CAFB_HungerEstimates!AB:AB,,0)</f>
        <v>14261.597689</v>
      </c>
      <c r="M909" s="6">
        <f t="shared" si="58"/>
        <v>0.33445345014093447</v>
      </c>
      <c r="N909" s="8">
        <f t="shared" si="59"/>
        <v>139.76477547040375</v>
      </c>
      <c r="O909" s="2" t="str">
        <f>IFERROR(_xlfn.XLOOKUP(Data[[#This Row],[STATEFP10]],StateMap[Code],StateMap[State],,0),"UNK")</f>
        <v>VA</v>
      </c>
      <c r="P909" t="str">
        <f>IF(CalcsTable[[#This Row],[State (Label)]]="MD","Maryland",IF(CalcsTable[[#This Row],[State (Label)]]="DC","District of Columbia","Virginia"))</f>
        <v>Virginia</v>
      </c>
    </row>
    <row r="910" spans="1:16" x14ac:dyDescent="0.25">
      <c r="A910">
        <f>_xlfn.XLOOKUP(Data[[#This Row],[GEOID10]],CAFB_HungerEstimates!D:D,CAFB_HungerEstimates!D:D,,0)</f>
        <v>51059431500</v>
      </c>
      <c r="B910">
        <f>_xlfn.XLOOKUP(Data[[#This Row],[STATEFP10]],CAFB_HungerEstimates!A:A,CAFB_HungerEstimates!A:A,,0)</f>
        <v>51</v>
      </c>
      <c r="C910">
        <f>_xlfn.XLOOKUP(Data[[#This Row],[F14_FI_RATE]],CAFB_HungerEstimates!AJ:AJ,CAFB_HungerEstimates!AJ:AJ,,0)</f>
        <v>4.4000000000000004</v>
      </c>
      <c r="D910">
        <f>_xlfn.XLOOKUP(Data[[#This Row],[F14_DISTRIB]],CAFB_HungerEstimates!AL:AL,CAFB_HungerEstimates!AL:AL,,0)</f>
        <v>6619.2</v>
      </c>
      <c r="E910">
        <f>_xlfn.XLOOKUP(Data[[#This Row],[F14_LB_UNME]],CAFB_HungerEstimates!AK:AK,CAFB_HungerEstimates!AK:AK,,0)</f>
        <v>41327.155452999999</v>
      </c>
      <c r="F910">
        <f t="shared" si="56"/>
        <v>47946.355452999996</v>
      </c>
      <c r="G910" s="6">
        <f t="shared" si="57"/>
        <v>0.13805428874544076</v>
      </c>
      <c r="H910">
        <f>_xlfn.XLOOKUP(Data[[#This Row],[F15_FI_RATE]],CAFB_HungerEstimates!Y:Y,CAFB_HungerEstimates!Y:Y,,0)</f>
        <v>3.9E-2</v>
      </c>
      <c r="I910">
        <f>_xlfn.XLOOKUP(Data[[#This Row],[F15_FI_POP]],CAFB_HungerEstimates!Z:Z,CAFB_HungerEstimates!Z:Z,,0)</f>
        <v>199.40700000000001</v>
      </c>
      <c r="J910">
        <f>_xlfn.XLOOKUP(Data[[#This Row],[F15_LB_NEED]],CAFB_HungerEstimates!AA:AA,CAFB_HungerEstimates!AA:AA,,0)</f>
        <v>41875.47</v>
      </c>
      <c r="K910">
        <f>_xlfn.XLOOKUP(Data[[#This Row],[F15_DISTRIB]],CAFB_HungerEstimates!AC:AC,CAFB_HungerEstimates!AC:AC,,0)</f>
        <v>9782.4963489999991</v>
      </c>
      <c r="L910">
        <f>_xlfn.XLOOKUP(Data[[#This Row],[F15_LB_UNME]],CAFB_HungerEstimates!AB:AB,CAFB_HungerEstimates!AB:AB,,0)</f>
        <v>32092.973651</v>
      </c>
      <c r="M910" s="6">
        <f t="shared" si="58"/>
        <v>0.2336092311083314</v>
      </c>
      <c r="N910" s="8">
        <f t="shared" si="59"/>
        <v>160.9420614672504</v>
      </c>
      <c r="O910" s="2" t="str">
        <f>IFERROR(_xlfn.XLOOKUP(Data[[#This Row],[STATEFP10]],StateMap[Code],StateMap[State],,0),"UNK")</f>
        <v>VA</v>
      </c>
      <c r="P910" t="str">
        <f>IF(CalcsTable[[#This Row],[State (Label)]]="MD","Maryland",IF(CalcsTable[[#This Row],[State (Label)]]="DC","District of Columbia","Virginia"))</f>
        <v>Virginia</v>
      </c>
    </row>
    <row r="911" spans="1:16" x14ac:dyDescent="0.25">
      <c r="A911">
        <f>_xlfn.XLOOKUP(Data[[#This Row],[GEOID10]],CAFB_HungerEstimates!D:D,CAFB_HungerEstimates!D:D,,0)</f>
        <v>24033801411</v>
      </c>
      <c r="B911">
        <f>_xlfn.XLOOKUP(Data[[#This Row],[STATEFP10]],CAFB_HungerEstimates!A:A,CAFB_HungerEstimates!A:A,,0)</f>
        <v>24</v>
      </c>
      <c r="C911">
        <f>_xlfn.XLOOKUP(Data[[#This Row],[F14_FI_RATE]],CAFB_HungerEstimates!AJ:AJ,CAFB_HungerEstimates!AJ:AJ,,0)</f>
        <v>9.1</v>
      </c>
      <c r="D911">
        <f>_xlfn.XLOOKUP(Data[[#This Row],[F14_DISTRIB]],CAFB_HungerEstimates!AL:AL,CAFB_HungerEstimates!AL:AL,,0)</f>
        <v>22043.96</v>
      </c>
      <c r="E911">
        <f>_xlfn.XLOOKUP(Data[[#This Row],[F14_LB_UNME]],CAFB_HungerEstimates!AK:AK,CAFB_HungerEstimates!AK:AK,,0)</f>
        <v>43637.105261999997</v>
      </c>
      <c r="F911">
        <f t="shared" si="56"/>
        <v>65681.065261999989</v>
      </c>
      <c r="G911" s="6">
        <f t="shared" si="57"/>
        <v>0.3356212313559051</v>
      </c>
      <c r="H911">
        <f>_xlfn.XLOOKUP(Data[[#This Row],[F15_FI_RATE]],CAFB_HungerEstimates!Y:Y,CAFB_HungerEstimates!Y:Y,,0)</f>
        <v>0.109</v>
      </c>
      <c r="I911">
        <f>_xlfn.XLOOKUP(Data[[#This Row],[F15_FI_POP]],CAFB_HungerEstimates!Z:Z,CAFB_HungerEstimates!Z:Z,,0)</f>
        <v>379.75599999999997</v>
      </c>
      <c r="J911">
        <f>_xlfn.XLOOKUP(Data[[#This Row],[F15_LB_NEED]],CAFB_HungerEstimates!AA:AA,CAFB_HungerEstimates!AA:AA,,0)</f>
        <v>79748.759999999995</v>
      </c>
      <c r="K911">
        <f>_xlfn.XLOOKUP(Data[[#This Row],[F15_DISTRIB]],CAFB_HungerEstimates!AC:AC,CAFB_HungerEstimates!AC:AC,,0)</f>
        <v>33959.249266999999</v>
      </c>
      <c r="L911">
        <f>_xlfn.XLOOKUP(Data[[#This Row],[F15_LB_UNME]],CAFB_HungerEstimates!AB:AB,CAFB_HungerEstimates!AB:AB,,0)</f>
        <v>45789.510733000003</v>
      </c>
      <c r="M911" s="6">
        <f t="shared" si="58"/>
        <v>0.42582792844678713</v>
      </c>
      <c r="N911" s="8">
        <f t="shared" si="59"/>
        <v>120.57613502617471</v>
      </c>
      <c r="O911" s="2" t="str">
        <f>IFERROR(_xlfn.XLOOKUP(Data[[#This Row],[STATEFP10]],StateMap[Code],StateMap[State],,0),"UNK")</f>
        <v>MD</v>
      </c>
      <c r="P911" t="str">
        <f>IF(CalcsTable[[#This Row],[State (Label)]]="MD","Maryland",IF(CalcsTable[[#This Row],[State (Label)]]="DC","District of Columbia","Virginia"))</f>
        <v>Maryland</v>
      </c>
    </row>
    <row r="912" spans="1:16" x14ac:dyDescent="0.25">
      <c r="A912">
        <f>_xlfn.XLOOKUP(Data[[#This Row],[GEOID10]],CAFB_HungerEstimates!D:D,CAFB_HungerEstimates!D:D,,0)</f>
        <v>51059421002</v>
      </c>
      <c r="B912">
        <f>_xlfn.XLOOKUP(Data[[#This Row],[STATEFP10]],CAFB_HungerEstimates!A:A,CAFB_HungerEstimates!A:A,,0)</f>
        <v>51</v>
      </c>
      <c r="C912">
        <f>_xlfn.XLOOKUP(Data[[#This Row],[F14_FI_RATE]],CAFB_HungerEstimates!AJ:AJ,CAFB_HungerEstimates!AJ:AJ,,0)</f>
        <v>12.7</v>
      </c>
      <c r="D912">
        <f>_xlfn.XLOOKUP(Data[[#This Row],[F14_DISTRIB]],CAFB_HungerEstimates!AL:AL,CAFB_HungerEstimates!AL:AL,,0)</f>
        <v>31670.92</v>
      </c>
      <c r="E912">
        <f>_xlfn.XLOOKUP(Data[[#This Row],[F14_LB_UNME]],CAFB_HungerEstimates!AK:AK,CAFB_HungerEstimates!AK:AK,,0)</f>
        <v>100718.95738599999</v>
      </c>
      <c r="F912">
        <f t="shared" si="56"/>
        <v>132389.87738600001</v>
      </c>
      <c r="G912" s="6">
        <f t="shared" si="57"/>
        <v>0.23922463427969864</v>
      </c>
      <c r="H912">
        <f>_xlfn.XLOOKUP(Data[[#This Row],[F15_FI_RATE]],CAFB_HungerEstimates!Y:Y,CAFB_HungerEstimates!Y:Y,,0)</f>
        <v>0.129</v>
      </c>
      <c r="I912">
        <f>_xlfn.XLOOKUP(Data[[#This Row],[F15_FI_POP]],CAFB_HungerEstimates!Z:Z,CAFB_HungerEstimates!Z:Z,,0)</f>
        <v>672.09</v>
      </c>
      <c r="J912">
        <f>_xlfn.XLOOKUP(Data[[#This Row],[F15_LB_NEED]],CAFB_HungerEstimates!AA:AA,CAFB_HungerEstimates!AA:AA,,0)</f>
        <v>141138.9</v>
      </c>
      <c r="K912">
        <f>_xlfn.XLOOKUP(Data[[#This Row],[F15_DISTRIB]],CAFB_HungerEstimates!AC:AC,CAFB_HungerEstimates!AC:AC,,0)</f>
        <v>26602.911938000001</v>
      </c>
      <c r="L912">
        <f>_xlfn.XLOOKUP(Data[[#This Row],[F15_LB_UNME]],CAFB_HungerEstimates!AB:AB,CAFB_HungerEstimates!AB:AB,,0)</f>
        <v>114535.988062</v>
      </c>
      <c r="M912" s="6">
        <f t="shared" si="58"/>
        <v>0.1884874541178938</v>
      </c>
      <c r="N912" s="8">
        <f t="shared" si="59"/>
        <v>170.41763463524231</v>
      </c>
      <c r="O912" s="2" t="str">
        <f>IFERROR(_xlfn.XLOOKUP(Data[[#This Row],[STATEFP10]],StateMap[Code],StateMap[State],,0),"UNK")</f>
        <v>VA</v>
      </c>
      <c r="P912" t="str">
        <f>IF(CalcsTable[[#This Row],[State (Label)]]="MD","Maryland",IF(CalcsTable[[#This Row],[State (Label)]]="DC","District of Columbia","Virginia"))</f>
        <v>Virginia</v>
      </c>
    </row>
    <row r="913" spans="1:16" x14ac:dyDescent="0.25">
      <c r="A913">
        <f>_xlfn.XLOOKUP(Data[[#This Row],[GEOID10]],CAFB_HungerEstimates!D:D,CAFB_HungerEstimates!D:D,,0)</f>
        <v>51059431400</v>
      </c>
      <c r="B913">
        <f>_xlfn.XLOOKUP(Data[[#This Row],[STATEFP10]],CAFB_HungerEstimates!A:A,CAFB_HungerEstimates!A:A,,0)</f>
        <v>51</v>
      </c>
      <c r="C913">
        <f>_xlfn.XLOOKUP(Data[[#This Row],[F14_FI_RATE]],CAFB_HungerEstimates!AJ:AJ,CAFB_HungerEstimates!AJ:AJ,,0)</f>
        <v>7.3</v>
      </c>
      <c r="D913">
        <f>_xlfn.XLOOKUP(Data[[#This Row],[F14_DISTRIB]],CAFB_HungerEstimates!AL:AL,CAFB_HungerEstimates!AL:AL,,0)</f>
        <v>11013.66</v>
      </c>
      <c r="E913">
        <f>_xlfn.XLOOKUP(Data[[#This Row],[F14_LB_UNME]],CAFB_HungerEstimates!AK:AK,CAFB_HungerEstimates!AK:AK,,0)</f>
        <v>62033.794393999997</v>
      </c>
      <c r="F913">
        <f t="shared" si="56"/>
        <v>73047.454394</v>
      </c>
      <c r="G913" s="6">
        <f t="shared" si="57"/>
        <v>0.15077404259147795</v>
      </c>
      <c r="H913">
        <f>_xlfn.XLOOKUP(Data[[#This Row],[F15_FI_RATE]],CAFB_HungerEstimates!Y:Y,CAFB_HungerEstimates!Y:Y,,0)</f>
        <v>6.7000000000000004E-2</v>
      </c>
      <c r="I913">
        <f>_xlfn.XLOOKUP(Data[[#This Row],[F15_FI_POP]],CAFB_HungerEstimates!Z:Z,CAFB_HungerEstimates!Z:Z,,0)</f>
        <v>314.565</v>
      </c>
      <c r="J913">
        <f>_xlfn.XLOOKUP(Data[[#This Row],[F15_LB_NEED]],CAFB_HungerEstimates!AA:AA,CAFB_HungerEstimates!AA:AA,,0)</f>
        <v>66058.649999999994</v>
      </c>
      <c r="K913">
        <f>_xlfn.XLOOKUP(Data[[#This Row],[F15_DISTRIB]],CAFB_HungerEstimates!AC:AC,CAFB_HungerEstimates!AC:AC,,0)</f>
        <v>15070.515415</v>
      </c>
      <c r="L913">
        <f>_xlfn.XLOOKUP(Data[[#This Row],[F15_LB_UNME]],CAFB_HungerEstimates!AB:AB,CAFB_HungerEstimates!AB:AB,,0)</f>
        <v>50988.134585</v>
      </c>
      <c r="M913" s="6">
        <f t="shared" si="58"/>
        <v>0.22813841056394585</v>
      </c>
      <c r="N913" s="8">
        <f t="shared" si="59"/>
        <v>162.09093378157138</v>
      </c>
      <c r="O913" s="2" t="str">
        <f>IFERROR(_xlfn.XLOOKUP(Data[[#This Row],[STATEFP10]],StateMap[Code],StateMap[State],,0),"UNK")</f>
        <v>VA</v>
      </c>
      <c r="P913" t="str">
        <f>IF(CalcsTable[[#This Row],[State (Label)]]="MD","Maryland",IF(CalcsTable[[#This Row],[State (Label)]]="DC","District of Columbia","Virginia"))</f>
        <v>Virginia</v>
      </c>
    </row>
    <row r="914" spans="1:16" x14ac:dyDescent="0.25">
      <c r="A914">
        <f>_xlfn.XLOOKUP(Data[[#This Row],[GEOID10]],CAFB_HungerEstimates!D:D,CAFB_HungerEstimates!D:D,,0)</f>
        <v>51059431600</v>
      </c>
      <c r="B914">
        <f>_xlfn.XLOOKUP(Data[[#This Row],[STATEFP10]],CAFB_HungerEstimates!A:A,CAFB_HungerEstimates!A:A,,0)</f>
        <v>51</v>
      </c>
      <c r="C914">
        <f>_xlfn.XLOOKUP(Data[[#This Row],[F14_FI_RATE]],CAFB_HungerEstimates!AJ:AJ,CAFB_HungerEstimates!AJ:AJ,,0)</f>
        <v>9.1</v>
      </c>
      <c r="D914">
        <f>_xlfn.XLOOKUP(Data[[#This Row],[F14_DISTRIB]],CAFB_HungerEstimates!AL:AL,CAFB_HungerEstimates!AL:AL,,0)</f>
        <v>35858.6</v>
      </c>
      <c r="E914">
        <f>_xlfn.XLOOKUP(Data[[#This Row],[F14_LB_UNME]],CAFB_HungerEstimates!AK:AK,CAFB_HungerEstimates!AK:AK,,0)</f>
        <v>120365.651082</v>
      </c>
      <c r="F914">
        <f t="shared" si="56"/>
        <v>156224.251082</v>
      </c>
      <c r="G914" s="6">
        <f t="shared" si="57"/>
        <v>0.22953286542675314</v>
      </c>
      <c r="H914">
        <f>_xlfn.XLOOKUP(Data[[#This Row],[F15_FI_RATE]],CAFB_HungerEstimates!Y:Y,CAFB_HungerEstimates!Y:Y,,0)</f>
        <v>7.6999999999999999E-2</v>
      </c>
      <c r="I914">
        <f>_xlfn.XLOOKUP(Data[[#This Row],[F15_FI_POP]],CAFB_HungerEstimates!Z:Z,CAFB_HungerEstimates!Z:Z,,0)</f>
        <v>607.22199999999998</v>
      </c>
      <c r="J914">
        <f>_xlfn.XLOOKUP(Data[[#This Row],[F15_LB_NEED]],CAFB_HungerEstimates!AA:AA,CAFB_HungerEstimates!AA:AA,,0)</f>
        <v>127516.62</v>
      </c>
      <c r="K914">
        <f>_xlfn.XLOOKUP(Data[[#This Row],[F15_DISTRIB]],CAFB_HungerEstimates!AC:AC,CAFB_HungerEstimates!AC:AC,,0)</f>
        <v>31079.118267000002</v>
      </c>
      <c r="L914">
        <f>_xlfn.XLOOKUP(Data[[#This Row],[F15_LB_UNME]],CAFB_HungerEstimates!AB:AB,CAFB_HungerEstimates!AB:AB,,0)</f>
        <v>96437.501732999997</v>
      </c>
      <c r="M914" s="6">
        <f t="shared" si="58"/>
        <v>0.24372601992587323</v>
      </c>
      <c r="N914" s="8">
        <f t="shared" si="59"/>
        <v>158.81753581556663</v>
      </c>
      <c r="O914" s="2" t="str">
        <f>IFERROR(_xlfn.XLOOKUP(Data[[#This Row],[STATEFP10]],StateMap[Code],StateMap[State],,0),"UNK")</f>
        <v>VA</v>
      </c>
      <c r="P914" t="str">
        <f>IF(CalcsTable[[#This Row],[State (Label)]]="MD","Maryland",IF(CalcsTable[[#This Row],[State (Label)]]="DC","District of Columbia","Virginia"))</f>
        <v>Virginia</v>
      </c>
    </row>
    <row r="915" spans="1:16" x14ac:dyDescent="0.25">
      <c r="A915">
        <f>_xlfn.XLOOKUP(Data[[#This Row],[GEOID10]],CAFB_HungerEstimates!D:D,CAFB_HungerEstimates!D:D,,0)</f>
        <v>24033800705</v>
      </c>
      <c r="B915">
        <f>_xlfn.XLOOKUP(Data[[#This Row],[STATEFP10]],CAFB_HungerEstimates!A:A,CAFB_HungerEstimates!A:A,,0)</f>
        <v>24</v>
      </c>
      <c r="C915">
        <f>_xlfn.XLOOKUP(Data[[#This Row],[F14_FI_RATE]],CAFB_HungerEstimates!AJ:AJ,CAFB_HungerEstimates!AJ:AJ,,0)</f>
        <v>14.4</v>
      </c>
      <c r="D915">
        <f>_xlfn.XLOOKUP(Data[[#This Row],[F14_DISTRIB]],CAFB_HungerEstimates!AL:AL,CAFB_HungerEstimates!AL:AL,,0)</f>
        <v>33850.080000000002</v>
      </c>
      <c r="E915">
        <f>_xlfn.XLOOKUP(Data[[#This Row],[F14_LB_UNME]],CAFB_HungerEstimates!AK:AK,CAFB_HungerEstimates!AK:AK,,0)</f>
        <v>97693.923802999998</v>
      </c>
      <c r="F915">
        <f t="shared" si="56"/>
        <v>131544.003803</v>
      </c>
      <c r="G915" s="6">
        <f t="shared" si="57"/>
        <v>0.25732894713083088</v>
      </c>
      <c r="H915">
        <f>_xlfn.XLOOKUP(Data[[#This Row],[F15_FI_RATE]],CAFB_HungerEstimates!Y:Y,CAFB_HungerEstimates!Y:Y,,0)</f>
        <v>0.17499999999999999</v>
      </c>
      <c r="I915">
        <f>_xlfn.XLOOKUP(Data[[#This Row],[F15_FI_POP]],CAFB_HungerEstimates!Z:Z,CAFB_HungerEstimates!Z:Z,,0)</f>
        <v>739.2</v>
      </c>
      <c r="J915">
        <f>_xlfn.XLOOKUP(Data[[#This Row],[F15_LB_NEED]],CAFB_HungerEstimates!AA:AA,CAFB_HungerEstimates!AA:AA,,0)</f>
        <v>155232</v>
      </c>
      <c r="K915">
        <f>_xlfn.XLOOKUP(Data[[#This Row],[F15_DISTRIB]],CAFB_HungerEstimates!AC:AC,CAFB_HungerEstimates!AC:AC,,0)</f>
        <v>3893.4427300000002</v>
      </c>
      <c r="L915">
        <f>_xlfn.XLOOKUP(Data[[#This Row],[F15_LB_UNME]],CAFB_HungerEstimates!AB:AB,CAFB_HungerEstimates!AB:AB,,0)</f>
        <v>151338.55726999999</v>
      </c>
      <c r="M915" s="6">
        <f t="shared" si="58"/>
        <v>2.5081444096578028E-2</v>
      </c>
      <c r="N915" s="8">
        <f t="shared" si="59"/>
        <v>204.7328967397186</v>
      </c>
      <c r="O915" s="2" t="str">
        <f>IFERROR(_xlfn.XLOOKUP(Data[[#This Row],[STATEFP10]],StateMap[Code],StateMap[State],,0),"UNK")</f>
        <v>MD</v>
      </c>
      <c r="P915" t="str">
        <f>IF(CalcsTable[[#This Row],[State (Label)]]="MD","Maryland",IF(CalcsTable[[#This Row],[State (Label)]]="DC","District of Columbia","Virginia"))</f>
        <v>Maryland</v>
      </c>
    </row>
    <row r="916" spans="1:16" x14ac:dyDescent="0.25">
      <c r="A916">
        <f>_xlfn.XLOOKUP(Data[[#This Row],[GEOID10]],CAFB_HungerEstimates!D:D,CAFB_HungerEstimates!D:D,,0)</f>
        <v>51059432402</v>
      </c>
      <c r="B916">
        <f>_xlfn.XLOOKUP(Data[[#This Row],[STATEFP10]],CAFB_HungerEstimates!A:A,CAFB_HungerEstimates!A:A,,0)</f>
        <v>51</v>
      </c>
      <c r="C916">
        <f>_xlfn.XLOOKUP(Data[[#This Row],[F14_FI_RATE]],CAFB_HungerEstimates!AJ:AJ,CAFB_HungerEstimates!AJ:AJ,,0)</f>
        <v>3.8</v>
      </c>
      <c r="D916">
        <f>_xlfn.XLOOKUP(Data[[#This Row],[F14_DISTRIB]],CAFB_HungerEstimates!AL:AL,CAFB_HungerEstimates!AL:AL,,0)</f>
        <v>5924.53</v>
      </c>
      <c r="E916">
        <f>_xlfn.XLOOKUP(Data[[#This Row],[F14_LB_UNME]],CAFB_HungerEstimates!AK:AK,CAFB_HungerEstimates!AK:AK,,0)</f>
        <v>36361.490521</v>
      </c>
      <c r="F916">
        <f t="shared" si="56"/>
        <v>42286.020520999999</v>
      </c>
      <c r="G916" s="6">
        <f t="shared" si="57"/>
        <v>0.14010611372280282</v>
      </c>
      <c r="H916">
        <f>_xlfn.XLOOKUP(Data[[#This Row],[F15_FI_RATE]],CAFB_HungerEstimates!Y:Y,CAFB_HungerEstimates!Y:Y,,0)</f>
        <v>4.5999999999999999E-2</v>
      </c>
      <c r="I916">
        <f>_xlfn.XLOOKUP(Data[[#This Row],[F15_FI_POP]],CAFB_HungerEstimates!Z:Z,CAFB_HungerEstimates!Z:Z,,0)</f>
        <v>239.89</v>
      </c>
      <c r="J916">
        <f>_xlfn.XLOOKUP(Data[[#This Row],[F15_LB_NEED]],CAFB_HungerEstimates!AA:AA,CAFB_HungerEstimates!AA:AA,,0)</f>
        <v>50376.9</v>
      </c>
      <c r="K916">
        <f>_xlfn.XLOOKUP(Data[[#This Row],[F15_DISTRIB]],CAFB_HungerEstimates!AC:AC,CAFB_HungerEstimates!AC:AC,,0)</f>
        <v>3266.5572390000002</v>
      </c>
      <c r="L916">
        <f>_xlfn.XLOOKUP(Data[[#This Row],[F15_LB_UNME]],CAFB_HungerEstimates!AB:AB,CAFB_HungerEstimates!AB:AB,,0)</f>
        <v>47110.342761</v>
      </c>
      <c r="M916" s="6">
        <f t="shared" si="58"/>
        <v>6.4842363047349083E-2</v>
      </c>
      <c r="N916" s="8">
        <f t="shared" si="59"/>
        <v>196.38310376005671</v>
      </c>
      <c r="O916" s="2" t="str">
        <f>IFERROR(_xlfn.XLOOKUP(Data[[#This Row],[STATEFP10]],StateMap[Code],StateMap[State],,0),"UNK")</f>
        <v>VA</v>
      </c>
      <c r="P916" t="str">
        <f>IF(CalcsTable[[#This Row],[State (Label)]]="MD","Maryland",IF(CalcsTable[[#This Row],[State (Label)]]="DC","District of Columbia","Virginia"))</f>
        <v>Virginia</v>
      </c>
    </row>
    <row r="917" spans="1:16" x14ac:dyDescent="0.25">
      <c r="A917">
        <f>_xlfn.XLOOKUP(Data[[#This Row],[GEOID10]],CAFB_HungerEstimates!D:D,CAFB_HungerEstimates!D:D,,0)</f>
        <v>51059432401</v>
      </c>
      <c r="B917">
        <f>_xlfn.XLOOKUP(Data[[#This Row],[STATEFP10]],CAFB_HungerEstimates!A:A,CAFB_HungerEstimates!A:A,,0)</f>
        <v>51</v>
      </c>
      <c r="C917">
        <f>_xlfn.XLOOKUP(Data[[#This Row],[F14_FI_RATE]],CAFB_HungerEstimates!AJ:AJ,CAFB_HungerEstimates!AJ:AJ,,0)</f>
        <v>3.1</v>
      </c>
      <c r="D917">
        <f>_xlfn.XLOOKUP(Data[[#This Row],[F14_DISTRIB]],CAFB_HungerEstimates!AL:AL,CAFB_HungerEstimates!AL:AL,,0)</f>
        <v>2184.84</v>
      </c>
      <c r="E917">
        <f>_xlfn.XLOOKUP(Data[[#This Row],[F14_LB_UNME]],CAFB_HungerEstimates!AK:AK,CAFB_HungerEstimates!AK:AK,,0)</f>
        <v>19591.109627000002</v>
      </c>
      <c r="F917">
        <f t="shared" si="56"/>
        <v>21775.949627000002</v>
      </c>
      <c r="G917" s="6">
        <f t="shared" si="57"/>
        <v>0.10033270821360722</v>
      </c>
      <c r="H917">
        <f>_xlfn.XLOOKUP(Data[[#This Row],[F15_FI_RATE]],CAFB_HungerEstimates!Y:Y,CAFB_HungerEstimates!Y:Y,,0)</f>
        <v>2.5000000000000001E-2</v>
      </c>
      <c r="I917">
        <f>_xlfn.XLOOKUP(Data[[#This Row],[F15_FI_POP]],CAFB_HungerEstimates!Z:Z,CAFB_HungerEstimates!Z:Z,,0)</f>
        <v>83.75</v>
      </c>
      <c r="J917">
        <f>_xlfn.XLOOKUP(Data[[#This Row],[F15_LB_NEED]],CAFB_HungerEstimates!AA:AA,CAFB_HungerEstimates!AA:AA,,0)</f>
        <v>17587.5</v>
      </c>
      <c r="K917">
        <f>_xlfn.XLOOKUP(Data[[#This Row],[F15_DISTRIB]],CAFB_HungerEstimates!AC:AC,CAFB_HungerEstimates!AC:AC,,0)</f>
        <v>1085.88615</v>
      </c>
      <c r="L917">
        <f>_xlfn.XLOOKUP(Data[[#This Row],[F15_LB_UNME]],CAFB_HungerEstimates!AB:AB,CAFB_HungerEstimates!AB:AB,,0)</f>
        <v>16501.613850000002</v>
      </c>
      <c r="M917" s="6">
        <f t="shared" si="58"/>
        <v>6.1741927505330495E-2</v>
      </c>
      <c r="N917" s="8">
        <f t="shared" si="59"/>
        <v>197.0341952238806</v>
      </c>
      <c r="O917" s="2" t="str">
        <f>IFERROR(_xlfn.XLOOKUP(Data[[#This Row],[STATEFP10]],StateMap[Code],StateMap[State],,0),"UNK")</f>
        <v>VA</v>
      </c>
      <c r="P917" t="str">
        <f>IF(CalcsTable[[#This Row],[State (Label)]]="MD","Maryland",IF(CalcsTable[[#This Row],[State (Label)]]="DC","District of Columbia","Virginia"))</f>
        <v>Virginia</v>
      </c>
    </row>
    <row r="918" spans="1:16" x14ac:dyDescent="0.25">
      <c r="A918">
        <f>_xlfn.XLOOKUP(Data[[#This Row],[GEOID10]],CAFB_HungerEstimates!D:D,CAFB_HungerEstimates!D:D,,0)</f>
        <v>24033801217</v>
      </c>
      <c r="B918">
        <f>_xlfn.XLOOKUP(Data[[#This Row],[STATEFP10]],CAFB_HungerEstimates!A:A,CAFB_HungerEstimates!A:A,,0)</f>
        <v>24</v>
      </c>
      <c r="C918">
        <f>_xlfn.XLOOKUP(Data[[#This Row],[F14_FI_RATE]],CAFB_HungerEstimates!AJ:AJ,CAFB_HungerEstimates!AJ:AJ,,0)</f>
        <v>13.9</v>
      </c>
      <c r="D918">
        <f>_xlfn.XLOOKUP(Data[[#This Row],[F14_DISTRIB]],CAFB_HungerEstimates!AL:AL,CAFB_HungerEstimates!AL:AL,,0)</f>
        <v>20734.740000000002</v>
      </c>
      <c r="E918">
        <f>_xlfn.XLOOKUP(Data[[#This Row],[F14_LB_UNME]],CAFB_HungerEstimates!AK:AK,CAFB_HungerEstimates!AK:AK,,0)</f>
        <v>96784.200356000001</v>
      </c>
      <c r="F918">
        <f t="shared" si="56"/>
        <v>117518.94035600001</v>
      </c>
      <c r="G918" s="6">
        <f t="shared" si="57"/>
        <v>0.17643743159347997</v>
      </c>
      <c r="H918">
        <f>_xlfn.XLOOKUP(Data[[#This Row],[F15_FI_RATE]],CAFB_HungerEstimates!Y:Y,CAFB_HungerEstimates!Y:Y,,0)</f>
        <v>0.13300000000000001</v>
      </c>
      <c r="I918">
        <f>_xlfn.XLOOKUP(Data[[#This Row],[F15_FI_POP]],CAFB_HungerEstimates!Z:Z,CAFB_HungerEstimates!Z:Z,,0)</f>
        <v>535.59100000000001</v>
      </c>
      <c r="J918">
        <f>_xlfn.XLOOKUP(Data[[#This Row],[F15_LB_NEED]],CAFB_HungerEstimates!AA:AA,CAFB_HungerEstimates!AA:AA,,0)</f>
        <v>112474.11</v>
      </c>
      <c r="K918">
        <f>_xlfn.XLOOKUP(Data[[#This Row],[F15_DISTRIB]],CAFB_HungerEstimates!AC:AC,CAFB_HungerEstimates!AC:AC,,0)</f>
        <v>16520.93579</v>
      </c>
      <c r="L918">
        <f>_xlfn.XLOOKUP(Data[[#This Row],[F15_LB_UNME]],CAFB_HungerEstimates!AB:AB,CAFB_HungerEstimates!AB:AB,,0)</f>
        <v>95953.174209999997</v>
      </c>
      <c r="M918" s="6">
        <f t="shared" si="58"/>
        <v>0.14688656607285</v>
      </c>
      <c r="N918" s="8">
        <f t="shared" si="59"/>
        <v>179.15382112470149</v>
      </c>
      <c r="O918" s="2" t="str">
        <f>IFERROR(_xlfn.XLOOKUP(Data[[#This Row],[STATEFP10]],StateMap[Code],StateMap[State],,0),"UNK")</f>
        <v>MD</v>
      </c>
      <c r="P918" t="str">
        <f>IF(CalcsTable[[#This Row],[State (Label)]]="MD","Maryland",IF(CalcsTable[[#This Row],[State (Label)]]="DC","District of Columbia","Virginia"))</f>
        <v>Maryland</v>
      </c>
    </row>
    <row r="919" spans="1:16" x14ac:dyDescent="0.25">
      <c r="A919">
        <f>_xlfn.XLOOKUP(Data[[#This Row],[GEOID10]],CAFB_HungerEstimates!D:D,CAFB_HungerEstimates!D:D,,0)</f>
        <v>24033801305</v>
      </c>
      <c r="B919">
        <f>_xlfn.XLOOKUP(Data[[#This Row],[STATEFP10]],CAFB_HungerEstimates!A:A,CAFB_HungerEstimates!A:A,,0)</f>
        <v>24</v>
      </c>
      <c r="C919">
        <f>_xlfn.XLOOKUP(Data[[#This Row],[F14_FI_RATE]],CAFB_HungerEstimates!AJ:AJ,CAFB_HungerEstimates!AJ:AJ,,0)</f>
        <v>14.4</v>
      </c>
      <c r="D919">
        <f>_xlfn.XLOOKUP(Data[[#This Row],[F14_DISTRIB]],CAFB_HungerEstimates!AL:AL,CAFB_HungerEstimates!AL:AL,,0)</f>
        <v>36293.42</v>
      </c>
      <c r="E919">
        <f>_xlfn.XLOOKUP(Data[[#This Row],[F14_LB_UNME]],CAFB_HungerEstimates!AK:AK,CAFB_HungerEstimates!AK:AK,,0)</f>
        <v>130208.02286899999</v>
      </c>
      <c r="F919">
        <f t="shared" si="56"/>
        <v>166501.44286899999</v>
      </c>
      <c r="G919" s="6">
        <f t="shared" si="57"/>
        <v>0.21797660953938361</v>
      </c>
      <c r="H919">
        <f>_xlfn.XLOOKUP(Data[[#This Row],[F15_FI_RATE]],CAFB_HungerEstimates!Y:Y,CAFB_HungerEstimates!Y:Y,,0)</f>
        <v>0.14599999999999999</v>
      </c>
      <c r="I919">
        <f>_xlfn.XLOOKUP(Data[[#This Row],[F15_FI_POP]],CAFB_HungerEstimates!Z:Z,CAFB_HungerEstimates!Z:Z,,0)</f>
        <v>867.09400000000005</v>
      </c>
      <c r="J919">
        <f>_xlfn.XLOOKUP(Data[[#This Row],[F15_LB_NEED]],CAFB_HungerEstimates!AA:AA,CAFB_HungerEstimates!AA:AA,,0)</f>
        <v>182089.74</v>
      </c>
      <c r="K919">
        <f>_xlfn.XLOOKUP(Data[[#This Row],[F15_DISTRIB]],CAFB_HungerEstimates!AC:AC,CAFB_HungerEstimates!AC:AC,,0)</f>
        <v>38515.339569000003</v>
      </c>
      <c r="L919">
        <f>_xlfn.XLOOKUP(Data[[#This Row],[F15_LB_UNME]],CAFB_HungerEstimates!AB:AB,CAFB_HungerEstimates!AB:AB,,0)</f>
        <v>143574.40043099999</v>
      </c>
      <c r="M919" s="6">
        <f t="shared" si="58"/>
        <v>0.21151845001810649</v>
      </c>
      <c r="N919" s="8">
        <f t="shared" si="59"/>
        <v>165.58112549619761</v>
      </c>
      <c r="O919" s="2" t="str">
        <f>IFERROR(_xlfn.XLOOKUP(Data[[#This Row],[STATEFP10]],StateMap[Code],StateMap[State],,0),"UNK")</f>
        <v>MD</v>
      </c>
      <c r="P919" t="str">
        <f>IF(CalcsTable[[#This Row],[State (Label)]]="MD","Maryland",IF(CalcsTable[[#This Row],[State (Label)]]="DC","District of Columbia","Virginia"))</f>
        <v>Maryland</v>
      </c>
    </row>
    <row r="920" spans="1:16" x14ac:dyDescent="0.25">
      <c r="A920">
        <f>_xlfn.XLOOKUP(Data[[#This Row],[GEOID10]],CAFB_HungerEstimates!D:D,CAFB_HungerEstimates!D:D,,0)</f>
        <v>51059431300</v>
      </c>
      <c r="B920">
        <f>_xlfn.XLOOKUP(Data[[#This Row],[STATEFP10]],CAFB_HungerEstimates!A:A,CAFB_HungerEstimates!A:A,,0)</f>
        <v>51</v>
      </c>
      <c r="C920">
        <f>_xlfn.XLOOKUP(Data[[#This Row],[F14_FI_RATE]],CAFB_HungerEstimates!AJ:AJ,CAFB_HungerEstimates!AJ:AJ,,0)</f>
        <v>3</v>
      </c>
      <c r="D920">
        <f>_xlfn.XLOOKUP(Data[[#This Row],[F14_DISTRIB]],CAFB_HungerEstimates!AL:AL,CAFB_HungerEstimates!AL:AL,,0)</f>
        <v>3810.3</v>
      </c>
      <c r="E920">
        <f>_xlfn.XLOOKUP(Data[[#This Row],[F14_LB_UNME]],CAFB_HungerEstimates!AK:AK,CAFB_HungerEstimates!AK:AK,,0)</f>
        <v>21843.304937000001</v>
      </c>
      <c r="F920">
        <f t="shared" si="56"/>
        <v>25653.604937</v>
      </c>
      <c r="G920" s="6">
        <f t="shared" si="57"/>
        <v>0.14852883286217733</v>
      </c>
      <c r="H920">
        <f>_xlfn.XLOOKUP(Data[[#This Row],[F15_FI_RATE]],CAFB_HungerEstimates!Y:Y,CAFB_HungerEstimates!Y:Y,,0)</f>
        <v>2.5000000000000001E-2</v>
      </c>
      <c r="I920">
        <f>_xlfn.XLOOKUP(Data[[#This Row],[F15_FI_POP]],CAFB_HungerEstimates!Z:Z,CAFB_HungerEstimates!Z:Z,,0)</f>
        <v>105.175</v>
      </c>
      <c r="J920">
        <f>_xlfn.XLOOKUP(Data[[#This Row],[F15_LB_NEED]],CAFB_HungerEstimates!AA:AA,CAFB_HungerEstimates!AA:AA,,0)</f>
        <v>22086.75</v>
      </c>
      <c r="K920">
        <f>_xlfn.XLOOKUP(Data[[#This Row],[F15_DISTRIB]],CAFB_HungerEstimates!AC:AC,CAFB_HungerEstimates!AC:AC,,0)</f>
        <v>4289.2462530000003</v>
      </c>
      <c r="L920">
        <f>_xlfn.XLOOKUP(Data[[#This Row],[F15_LB_UNME]],CAFB_HungerEstimates!AB:AB,CAFB_HungerEstimates!AB:AB,,0)</f>
        <v>17797.503746999999</v>
      </c>
      <c r="M920" s="6">
        <f t="shared" si="58"/>
        <v>0.19419997297021971</v>
      </c>
      <c r="N920" s="8">
        <f t="shared" si="59"/>
        <v>169.21800567625385</v>
      </c>
      <c r="O920" s="2" t="str">
        <f>IFERROR(_xlfn.XLOOKUP(Data[[#This Row],[STATEFP10]],StateMap[Code],StateMap[State],,0),"UNK")</f>
        <v>VA</v>
      </c>
      <c r="P920" t="str">
        <f>IF(CalcsTable[[#This Row],[State (Label)]]="MD","Maryland",IF(CalcsTable[[#This Row],[State (Label)]]="DC","District of Columbia","Virginia"))</f>
        <v>Virginia</v>
      </c>
    </row>
    <row r="921" spans="1:16" x14ac:dyDescent="0.25">
      <c r="A921">
        <f>_xlfn.XLOOKUP(Data[[#This Row],[GEOID10]],CAFB_HungerEstimates!D:D,CAFB_HungerEstimates!D:D,,0)</f>
        <v>24033801207</v>
      </c>
      <c r="B921">
        <f>_xlfn.XLOOKUP(Data[[#This Row],[STATEFP10]],CAFB_HungerEstimates!A:A,CAFB_HungerEstimates!A:A,,0)</f>
        <v>24</v>
      </c>
      <c r="C921">
        <f>_xlfn.XLOOKUP(Data[[#This Row],[F14_FI_RATE]],CAFB_HungerEstimates!AJ:AJ,CAFB_HungerEstimates!AJ:AJ,,0)</f>
        <v>15.6</v>
      </c>
      <c r="D921">
        <f>_xlfn.XLOOKUP(Data[[#This Row],[F14_DISTRIB]],CAFB_HungerEstimates!AL:AL,CAFB_HungerEstimates!AL:AL,,0)</f>
        <v>19406.91</v>
      </c>
      <c r="E921">
        <f>_xlfn.XLOOKUP(Data[[#This Row],[F14_LB_UNME]],CAFB_HungerEstimates!AK:AK,CAFB_HungerEstimates!AK:AK,,0)</f>
        <v>130502.849411</v>
      </c>
      <c r="F921">
        <f t="shared" si="56"/>
        <v>149909.75941100001</v>
      </c>
      <c r="G921" s="6">
        <f t="shared" si="57"/>
        <v>0.12945728200919232</v>
      </c>
      <c r="H921">
        <f>_xlfn.XLOOKUP(Data[[#This Row],[F15_FI_RATE]],CAFB_HungerEstimates!Y:Y,CAFB_HungerEstimates!Y:Y,,0)</f>
        <v>0.157</v>
      </c>
      <c r="I921">
        <f>_xlfn.XLOOKUP(Data[[#This Row],[F15_FI_POP]],CAFB_HungerEstimates!Z:Z,CAFB_HungerEstimates!Z:Z,,0)</f>
        <v>697.55100000000004</v>
      </c>
      <c r="J921">
        <f>_xlfn.XLOOKUP(Data[[#This Row],[F15_LB_NEED]],CAFB_HungerEstimates!AA:AA,CAFB_HungerEstimates!AA:AA,,0)</f>
        <v>146485.71</v>
      </c>
      <c r="K921">
        <f>_xlfn.XLOOKUP(Data[[#This Row],[F15_DISTRIB]],CAFB_HungerEstimates!AC:AC,CAFB_HungerEstimates!AC:AC,,0)</f>
        <v>18096.653782000001</v>
      </c>
      <c r="L921">
        <f>_xlfn.XLOOKUP(Data[[#This Row],[F15_LB_UNME]],CAFB_HungerEstimates!AB:AB,CAFB_HungerEstimates!AB:AB,,0)</f>
        <v>128389.056218</v>
      </c>
      <c r="M921" s="6">
        <f t="shared" si="58"/>
        <v>0.12353869726951525</v>
      </c>
      <c r="N921" s="8">
        <f t="shared" si="59"/>
        <v>184.05687357340179</v>
      </c>
      <c r="O921" s="2" t="str">
        <f>IFERROR(_xlfn.XLOOKUP(Data[[#This Row],[STATEFP10]],StateMap[Code],StateMap[State],,0),"UNK")</f>
        <v>MD</v>
      </c>
      <c r="P921" t="str">
        <f>IF(CalcsTable[[#This Row],[State (Label)]]="MD","Maryland",IF(CalcsTable[[#This Row],[State (Label)]]="DC","District of Columbia","Virginia"))</f>
        <v>Maryland</v>
      </c>
    </row>
    <row r="922" spans="1:16" x14ac:dyDescent="0.25">
      <c r="A922">
        <f>_xlfn.XLOOKUP(Data[[#This Row],[GEOID10]],CAFB_HungerEstimates!D:D,CAFB_HungerEstimates!D:D,,0)</f>
        <v>51683910201</v>
      </c>
      <c r="B922">
        <f>_xlfn.XLOOKUP(Data[[#This Row],[STATEFP10]],CAFB_HungerEstimates!A:A,CAFB_HungerEstimates!A:A,,0)</f>
        <v>51</v>
      </c>
      <c r="C922">
        <f>_xlfn.XLOOKUP(Data[[#This Row],[F14_FI_RATE]],CAFB_HungerEstimates!AJ:AJ,CAFB_HungerEstimates!AJ:AJ,,0)</f>
        <v>7.7</v>
      </c>
      <c r="D922">
        <f>_xlfn.XLOOKUP(Data[[#This Row],[F14_DISTRIB]],CAFB_HungerEstimates!AL:AL,CAFB_HungerEstimates!AL:AL,,0)</f>
        <v>17804.45</v>
      </c>
      <c r="E922">
        <f>_xlfn.XLOOKUP(Data[[#This Row],[F14_LB_UNME]],CAFB_HungerEstimates!AK:AK,CAFB_HungerEstimates!AK:AK,,0)</f>
        <v>51775.055236</v>
      </c>
      <c r="F922">
        <f t="shared" si="56"/>
        <v>69579.505235999997</v>
      </c>
      <c r="G922" s="6">
        <f t="shared" si="57"/>
        <v>0.25588641281093921</v>
      </c>
      <c r="H922">
        <f>_xlfn.XLOOKUP(Data[[#This Row],[F15_FI_RATE]],CAFB_HungerEstimates!Y:Y,CAFB_HungerEstimates!Y:Y,,0)</f>
        <v>6.6000000000000003E-2</v>
      </c>
      <c r="I922">
        <f>_xlfn.XLOOKUP(Data[[#This Row],[F15_FI_POP]],CAFB_HungerEstimates!Z:Z,CAFB_HungerEstimates!Z:Z,,0)</f>
        <v>308.154</v>
      </c>
      <c r="J922">
        <f>_xlfn.XLOOKUP(Data[[#This Row],[F15_LB_NEED]],CAFB_HungerEstimates!AA:AA,CAFB_HungerEstimates!AA:AA,,0)</f>
        <v>64712.34</v>
      </c>
      <c r="K922">
        <f>_xlfn.XLOOKUP(Data[[#This Row],[F15_DISTRIB]],CAFB_HungerEstimates!AC:AC,CAFB_HungerEstimates!AC:AC,,0)</f>
        <v>51703.959132000004</v>
      </c>
      <c r="L922">
        <f>_xlfn.XLOOKUP(Data[[#This Row],[F15_LB_UNME]],CAFB_HungerEstimates!AB:AB,CAFB_HungerEstimates!AB:AB,,0)</f>
        <v>13008.380868</v>
      </c>
      <c r="M922" s="6">
        <f t="shared" si="58"/>
        <v>0.79898144823692063</v>
      </c>
      <c r="N922" s="8">
        <f t="shared" si="59"/>
        <v>42.213895870246695</v>
      </c>
      <c r="O922" s="2" t="str">
        <f>IFERROR(_xlfn.XLOOKUP(Data[[#This Row],[STATEFP10]],StateMap[Code],StateMap[State],,0),"UNK")</f>
        <v>VA</v>
      </c>
      <c r="P922" t="str">
        <f>IF(CalcsTable[[#This Row],[State (Label)]]="MD","Maryland",IF(CalcsTable[[#This Row],[State (Label)]]="DC","District of Columbia","Virginia"))</f>
        <v>Virginia</v>
      </c>
    </row>
    <row r="923" spans="1:16" x14ac:dyDescent="0.25">
      <c r="A923">
        <f>_xlfn.XLOOKUP(Data[[#This Row],[GEOID10]],CAFB_HungerEstimates!D:D,CAFB_HungerEstimates!D:D,,0)</f>
        <v>51059415300</v>
      </c>
      <c r="B923">
        <f>_xlfn.XLOOKUP(Data[[#This Row],[STATEFP10]],CAFB_HungerEstimates!A:A,CAFB_HungerEstimates!A:A,,0)</f>
        <v>51</v>
      </c>
      <c r="C923">
        <f>_xlfn.XLOOKUP(Data[[#This Row],[F14_FI_RATE]],CAFB_HungerEstimates!AJ:AJ,CAFB_HungerEstimates!AJ:AJ,,0)</f>
        <v>6.4</v>
      </c>
      <c r="D923">
        <f>_xlfn.XLOOKUP(Data[[#This Row],[F14_DISTRIB]],CAFB_HungerEstimates!AL:AL,CAFB_HungerEstimates!AL:AL,,0)</f>
        <v>12872.79</v>
      </c>
      <c r="E923">
        <f>_xlfn.XLOOKUP(Data[[#This Row],[F14_LB_UNME]],CAFB_HungerEstimates!AK:AK,CAFB_HungerEstimates!AK:AK,,0)</f>
        <v>36841.769038999999</v>
      </c>
      <c r="F923">
        <f t="shared" si="56"/>
        <v>49714.559039</v>
      </c>
      <c r="G923" s="6">
        <f t="shared" si="57"/>
        <v>0.25893400743837586</v>
      </c>
      <c r="H923">
        <f>_xlfn.XLOOKUP(Data[[#This Row],[F15_FI_RATE]],CAFB_HungerEstimates!Y:Y,CAFB_HungerEstimates!Y:Y,,0)</f>
        <v>5.1999999999999998E-2</v>
      </c>
      <c r="I923">
        <f>_xlfn.XLOOKUP(Data[[#This Row],[F15_FI_POP]],CAFB_HungerEstimates!Z:Z,CAFB_HungerEstimates!Z:Z,,0)</f>
        <v>201.18098000000001</v>
      </c>
      <c r="J923">
        <f>_xlfn.XLOOKUP(Data[[#This Row],[F15_LB_NEED]],CAFB_HungerEstimates!AA:AA,CAFB_HungerEstimates!AA:AA,,0)</f>
        <v>42248.005799999999</v>
      </c>
      <c r="K923">
        <f>_xlfn.XLOOKUP(Data[[#This Row],[F15_DISTRIB]],CAFB_HungerEstimates!AC:AC,CAFB_HungerEstimates!AC:AC,,0)</f>
        <v>14061.545819999999</v>
      </c>
      <c r="L923">
        <f>_xlfn.XLOOKUP(Data[[#This Row],[F15_LB_UNME]],CAFB_HungerEstimates!AB:AB,CAFB_HungerEstimates!AB:AB,,0)</f>
        <v>28186.45998</v>
      </c>
      <c r="M923" s="6">
        <f t="shared" si="58"/>
        <v>0.33283336227907828</v>
      </c>
      <c r="N923" s="8">
        <f t="shared" si="59"/>
        <v>140.10499392139357</v>
      </c>
      <c r="O923" s="2" t="str">
        <f>IFERROR(_xlfn.XLOOKUP(Data[[#This Row],[STATEFP10]],StateMap[Code],StateMap[State],,0),"UNK")</f>
        <v>VA</v>
      </c>
      <c r="P923" t="str">
        <f>IF(CalcsTable[[#This Row],[State (Label)]]="MD","Maryland",IF(CalcsTable[[#This Row],[State (Label)]]="DC","District of Columbia","Virginia"))</f>
        <v>Virginia</v>
      </c>
    </row>
    <row r="924" spans="1:16" x14ac:dyDescent="0.25">
      <c r="A924">
        <f>_xlfn.XLOOKUP(Data[[#This Row],[GEOID10]],CAFB_HungerEstimates!D:D,CAFB_HungerEstimates!D:D,,0)</f>
        <v>51153901417</v>
      </c>
      <c r="B924">
        <f>_xlfn.XLOOKUP(Data[[#This Row],[STATEFP10]],CAFB_HungerEstimates!A:A,CAFB_HungerEstimates!A:A,,0)</f>
        <v>51</v>
      </c>
      <c r="C924">
        <f>_xlfn.XLOOKUP(Data[[#This Row],[F14_FI_RATE]],CAFB_HungerEstimates!AJ:AJ,CAFB_HungerEstimates!AJ:AJ,,0)</f>
        <v>3.8</v>
      </c>
      <c r="D924">
        <f>_xlfn.XLOOKUP(Data[[#This Row],[F14_DISTRIB]],CAFB_HungerEstimates!AL:AL,CAFB_HungerEstimates!AL:AL,,0)</f>
        <v>2813.88</v>
      </c>
      <c r="E924">
        <f>_xlfn.XLOOKUP(Data[[#This Row],[F14_LB_UNME]],CAFB_HungerEstimates!AK:AK,CAFB_HungerEstimates!AK:AK,,0)</f>
        <v>15204.958127</v>
      </c>
      <c r="F924">
        <f t="shared" si="56"/>
        <v>18018.838126999999</v>
      </c>
      <c r="G924" s="6">
        <f t="shared" si="57"/>
        <v>0.15616323206675534</v>
      </c>
      <c r="H924">
        <f>_xlfn.XLOOKUP(Data[[#This Row],[F15_FI_RATE]],CAFB_HungerEstimates!Y:Y,CAFB_HungerEstimates!Y:Y,,0)</f>
        <v>4.3999999999999997E-2</v>
      </c>
      <c r="I924">
        <f>_xlfn.XLOOKUP(Data[[#This Row],[F15_FI_POP]],CAFB_HungerEstimates!Z:Z,CAFB_HungerEstimates!Z:Z,,0)</f>
        <v>105.248</v>
      </c>
      <c r="J924">
        <f>_xlfn.XLOOKUP(Data[[#This Row],[F15_LB_NEED]],CAFB_HungerEstimates!AA:AA,CAFB_HungerEstimates!AA:AA,,0)</f>
        <v>22102.080000000002</v>
      </c>
      <c r="K924">
        <f>_xlfn.XLOOKUP(Data[[#This Row],[F15_DISTRIB]],CAFB_HungerEstimates!AC:AC,CAFB_HungerEstimates!AC:AC,,0)</f>
        <v>1315.5007109999999</v>
      </c>
      <c r="L924">
        <f>_xlfn.XLOOKUP(Data[[#This Row],[F15_LB_UNME]],CAFB_HungerEstimates!AB:AB,CAFB_HungerEstimates!AB:AB,,0)</f>
        <v>20786.579289000001</v>
      </c>
      <c r="M924" s="6">
        <f t="shared" si="58"/>
        <v>5.9519317231681357E-2</v>
      </c>
      <c r="N924" s="8">
        <f t="shared" si="59"/>
        <v>197.50094338134693</v>
      </c>
      <c r="O924" s="2" t="str">
        <f>IFERROR(_xlfn.XLOOKUP(Data[[#This Row],[STATEFP10]],StateMap[Code],StateMap[State],,0),"UNK")</f>
        <v>VA</v>
      </c>
      <c r="P924" t="str">
        <f>IF(CalcsTable[[#This Row],[State (Label)]]="MD","Maryland",IF(CalcsTable[[#This Row],[State (Label)]]="DC","District of Columbia","Virginia"))</f>
        <v>Virginia</v>
      </c>
    </row>
    <row r="925" spans="1:16" x14ac:dyDescent="0.25">
      <c r="A925">
        <f>_xlfn.XLOOKUP(Data[[#This Row],[GEOID10]],CAFB_HungerEstimates!D:D,CAFB_HungerEstimates!D:D,,0)</f>
        <v>24033801006</v>
      </c>
      <c r="B925">
        <f>_xlfn.XLOOKUP(Data[[#This Row],[STATEFP10]],CAFB_HungerEstimates!A:A,CAFB_HungerEstimates!A:A,,0)</f>
        <v>24</v>
      </c>
      <c r="C925">
        <f>_xlfn.XLOOKUP(Data[[#This Row],[F14_FI_RATE]],CAFB_HungerEstimates!AJ:AJ,CAFB_HungerEstimates!AJ:AJ,,0)</f>
        <v>13.1</v>
      </c>
      <c r="D925">
        <f>_xlfn.XLOOKUP(Data[[#This Row],[F14_DISTRIB]],CAFB_HungerEstimates!AL:AL,CAFB_HungerEstimates!AL:AL,,0)</f>
        <v>10296.25</v>
      </c>
      <c r="E925">
        <f>_xlfn.XLOOKUP(Data[[#This Row],[F14_LB_UNME]],CAFB_HungerEstimates!AK:AK,CAFB_HungerEstimates!AK:AK,,0)</f>
        <v>101806.99748200001</v>
      </c>
      <c r="F925">
        <f t="shared" si="56"/>
        <v>112103.24748200001</v>
      </c>
      <c r="G925" s="6">
        <f t="shared" si="57"/>
        <v>9.1846134980641217E-2</v>
      </c>
      <c r="H925">
        <f>_xlfn.XLOOKUP(Data[[#This Row],[F15_FI_RATE]],CAFB_HungerEstimates!Y:Y,CAFB_HungerEstimates!Y:Y,,0)</f>
        <v>0.13800000000000001</v>
      </c>
      <c r="I925">
        <f>_xlfn.XLOOKUP(Data[[#This Row],[F15_FI_POP]],CAFB_HungerEstimates!Z:Z,CAFB_HungerEstimates!Z:Z,,0)</f>
        <v>521.91600000000005</v>
      </c>
      <c r="J925">
        <f>_xlfn.XLOOKUP(Data[[#This Row],[F15_LB_NEED]],CAFB_HungerEstimates!AA:AA,CAFB_HungerEstimates!AA:AA,,0)</f>
        <v>109602.36</v>
      </c>
      <c r="K925">
        <f>_xlfn.XLOOKUP(Data[[#This Row],[F15_DISTRIB]],CAFB_HungerEstimates!AC:AC,CAFB_HungerEstimates!AC:AC,,0)</f>
        <v>8246.7153469999994</v>
      </c>
      <c r="L925">
        <f>_xlfn.XLOOKUP(Data[[#This Row],[F15_LB_UNME]],CAFB_HungerEstimates!AB:AB,CAFB_HungerEstimates!AB:AB,,0)</f>
        <v>101355.644653</v>
      </c>
      <c r="M925" s="6">
        <f t="shared" si="58"/>
        <v>7.5242132988742202E-2</v>
      </c>
      <c r="N925" s="8">
        <f t="shared" si="59"/>
        <v>194.19915207236411</v>
      </c>
      <c r="O925" s="2" t="str">
        <f>IFERROR(_xlfn.XLOOKUP(Data[[#This Row],[STATEFP10]],StateMap[Code],StateMap[State],,0),"UNK")</f>
        <v>MD</v>
      </c>
      <c r="P925" t="str">
        <f>IF(CalcsTable[[#This Row],[State (Label)]]="MD","Maryland",IF(CalcsTable[[#This Row],[State (Label)]]="DC","District of Columbia","Virginia"))</f>
        <v>Maryland</v>
      </c>
    </row>
    <row r="926" spans="1:16" x14ac:dyDescent="0.25">
      <c r="A926">
        <f>_xlfn.XLOOKUP(Data[[#This Row],[GEOID10]],CAFB_HungerEstimates!D:D,CAFB_HungerEstimates!D:D,,0)</f>
        <v>51059421300</v>
      </c>
      <c r="B926">
        <f>_xlfn.XLOOKUP(Data[[#This Row],[STATEFP10]],CAFB_HungerEstimates!A:A,CAFB_HungerEstimates!A:A,,0)</f>
        <v>51</v>
      </c>
      <c r="C926">
        <f>_xlfn.XLOOKUP(Data[[#This Row],[F14_FI_RATE]],CAFB_HungerEstimates!AJ:AJ,CAFB_HungerEstimates!AJ:AJ,,0)</f>
        <v>4.5</v>
      </c>
      <c r="D926">
        <f>_xlfn.XLOOKUP(Data[[#This Row],[F14_DISTRIB]],CAFB_HungerEstimates!AL:AL,CAFB_HungerEstimates!AL:AL,,0)</f>
        <v>7852.52</v>
      </c>
      <c r="E926">
        <f>_xlfn.XLOOKUP(Data[[#This Row],[F14_LB_UNME]],CAFB_HungerEstimates!AK:AK,CAFB_HungerEstimates!AK:AK,,0)</f>
        <v>28340.981540000001</v>
      </c>
      <c r="F926">
        <f t="shared" si="56"/>
        <v>36193.501539999997</v>
      </c>
      <c r="G926" s="6">
        <f t="shared" si="57"/>
        <v>0.21695938955565339</v>
      </c>
      <c r="H926">
        <f>_xlfn.XLOOKUP(Data[[#This Row],[F15_FI_RATE]],CAFB_HungerEstimates!Y:Y,CAFB_HungerEstimates!Y:Y,,0)</f>
        <v>4.4999999999999998E-2</v>
      </c>
      <c r="I926">
        <f>_xlfn.XLOOKUP(Data[[#This Row],[F15_FI_POP]],CAFB_HungerEstimates!Z:Z,CAFB_HungerEstimates!Z:Z,,0)</f>
        <v>167.715</v>
      </c>
      <c r="J926">
        <f>_xlfn.XLOOKUP(Data[[#This Row],[F15_LB_NEED]],CAFB_HungerEstimates!AA:AA,CAFB_HungerEstimates!AA:AA,,0)</f>
        <v>35220.15</v>
      </c>
      <c r="K926">
        <f>_xlfn.XLOOKUP(Data[[#This Row],[F15_DISTRIB]],CAFB_HungerEstimates!AC:AC,CAFB_HungerEstimates!AC:AC,,0)</f>
        <v>12230.63573</v>
      </c>
      <c r="L926">
        <f>_xlfn.XLOOKUP(Data[[#This Row],[F15_LB_UNME]],CAFB_HungerEstimates!AB:AB,CAFB_HungerEstimates!AB:AB,,0)</f>
        <v>22989.51427</v>
      </c>
      <c r="M926" s="6">
        <f t="shared" si="58"/>
        <v>0.34726245430527691</v>
      </c>
      <c r="N926" s="8">
        <f t="shared" si="59"/>
        <v>137.07488459589183</v>
      </c>
      <c r="O926" s="2" t="str">
        <f>IFERROR(_xlfn.XLOOKUP(Data[[#This Row],[STATEFP10]],StateMap[Code],StateMap[State],,0),"UNK")</f>
        <v>VA</v>
      </c>
      <c r="P926" t="str">
        <f>IF(CalcsTable[[#This Row],[State (Label)]]="MD","Maryland",IF(CalcsTable[[#This Row],[State (Label)]]="DC","District of Columbia","Virginia"))</f>
        <v>Virginia</v>
      </c>
    </row>
    <row r="927" spans="1:16" x14ac:dyDescent="0.25">
      <c r="A927">
        <f>_xlfn.XLOOKUP(Data[[#This Row],[GEOID10]],CAFB_HungerEstimates!D:D,CAFB_HungerEstimates!D:D,,0)</f>
        <v>51153901413</v>
      </c>
      <c r="B927">
        <f>_xlfn.XLOOKUP(Data[[#This Row],[STATEFP10]],CAFB_HungerEstimates!A:A,CAFB_HungerEstimates!A:A,,0)</f>
        <v>51</v>
      </c>
      <c r="C927">
        <f>_xlfn.XLOOKUP(Data[[#This Row],[F14_FI_RATE]],CAFB_HungerEstimates!AJ:AJ,CAFB_HungerEstimates!AJ:AJ,,0)</f>
        <v>3</v>
      </c>
      <c r="D927">
        <f>_xlfn.XLOOKUP(Data[[#This Row],[F14_DISTRIB]],CAFB_HungerEstimates!AL:AL,CAFB_HungerEstimates!AL:AL,,0)</f>
        <v>7795.24</v>
      </c>
      <c r="E927">
        <f>_xlfn.XLOOKUP(Data[[#This Row],[F14_LB_UNME]],CAFB_HungerEstimates!AK:AK,CAFB_HungerEstimates!AK:AK,,0)</f>
        <v>21102.862501</v>
      </c>
      <c r="F927">
        <f t="shared" si="56"/>
        <v>28898.102501000001</v>
      </c>
      <c r="G927" s="6">
        <f t="shared" si="57"/>
        <v>0.26974919892163335</v>
      </c>
      <c r="H927">
        <f>_xlfn.XLOOKUP(Data[[#This Row],[F15_FI_RATE]],CAFB_HungerEstimates!Y:Y,CAFB_HungerEstimates!Y:Y,,0)</f>
        <v>4.2000000000000003E-2</v>
      </c>
      <c r="I927">
        <f>_xlfn.XLOOKUP(Data[[#This Row],[F15_FI_POP]],CAFB_HungerEstimates!Z:Z,CAFB_HungerEstimates!Z:Z,,0)</f>
        <v>184.59</v>
      </c>
      <c r="J927">
        <f>_xlfn.XLOOKUP(Data[[#This Row],[F15_LB_NEED]],CAFB_HungerEstimates!AA:AA,CAFB_HungerEstimates!AA:AA,,0)</f>
        <v>38763.9</v>
      </c>
      <c r="K927">
        <f>_xlfn.XLOOKUP(Data[[#This Row],[F15_DISTRIB]],CAFB_HungerEstimates!AC:AC,CAFB_HungerEstimates!AC:AC,,0)</f>
        <v>6141.9474479999999</v>
      </c>
      <c r="L927">
        <f>_xlfn.XLOOKUP(Data[[#This Row],[F15_LB_UNME]],CAFB_HungerEstimates!AB:AB,CAFB_HungerEstimates!AB:AB,,0)</f>
        <v>32621.952551999999</v>
      </c>
      <c r="M927" s="6">
        <f t="shared" si="58"/>
        <v>0.15844503385882225</v>
      </c>
      <c r="N927" s="8">
        <f t="shared" si="59"/>
        <v>176.72654288964731</v>
      </c>
      <c r="O927" s="2" t="str">
        <f>IFERROR(_xlfn.XLOOKUP(Data[[#This Row],[STATEFP10]],StateMap[Code],StateMap[State],,0),"UNK")</f>
        <v>VA</v>
      </c>
      <c r="P927" t="str">
        <f>IF(CalcsTable[[#This Row],[State (Label)]]="MD","Maryland",IF(CalcsTable[[#This Row],[State (Label)]]="DC","District of Columbia","Virginia"))</f>
        <v>Virginia</v>
      </c>
    </row>
    <row r="928" spans="1:16" x14ac:dyDescent="0.25">
      <c r="A928">
        <f>_xlfn.XLOOKUP(Data[[#This Row],[GEOID10]],CAFB_HungerEstimates!D:D,CAFB_HungerEstimates!D:D,,0)</f>
        <v>51059422402</v>
      </c>
      <c r="B928">
        <f>_xlfn.XLOOKUP(Data[[#This Row],[STATEFP10]],CAFB_HungerEstimates!A:A,CAFB_HungerEstimates!A:A,,0)</f>
        <v>51</v>
      </c>
      <c r="C928">
        <f>_xlfn.XLOOKUP(Data[[#This Row],[F14_FI_RATE]],CAFB_HungerEstimates!AJ:AJ,CAFB_HungerEstimates!AJ:AJ,,0)</f>
        <v>7.1</v>
      </c>
      <c r="D928">
        <f>_xlfn.XLOOKUP(Data[[#This Row],[F14_DISTRIB]],CAFB_HungerEstimates!AL:AL,CAFB_HungerEstimates!AL:AL,,0)</f>
        <v>20311.3</v>
      </c>
      <c r="E928">
        <f>_xlfn.XLOOKUP(Data[[#This Row],[F14_LB_UNME]],CAFB_HungerEstimates!AK:AK,CAFB_HungerEstimates!AK:AK,,0)</f>
        <v>55565.690126000001</v>
      </c>
      <c r="F928">
        <f t="shared" si="56"/>
        <v>75876.990126000004</v>
      </c>
      <c r="G928" s="6">
        <f t="shared" si="57"/>
        <v>0.26768721276728835</v>
      </c>
      <c r="H928">
        <f>_xlfn.XLOOKUP(Data[[#This Row],[F15_FI_RATE]],CAFB_HungerEstimates!Y:Y,CAFB_HungerEstimates!Y:Y,,0)</f>
        <v>5.8999999999999997E-2</v>
      </c>
      <c r="I928">
        <f>_xlfn.XLOOKUP(Data[[#This Row],[F15_FI_POP]],CAFB_HungerEstimates!Z:Z,CAFB_HungerEstimates!Z:Z,,0)</f>
        <v>307.685</v>
      </c>
      <c r="J928">
        <f>_xlfn.XLOOKUP(Data[[#This Row],[F15_LB_NEED]],CAFB_HungerEstimates!AA:AA,CAFB_HungerEstimates!AA:AA,,0)</f>
        <v>64613.85</v>
      </c>
      <c r="K928">
        <f>_xlfn.XLOOKUP(Data[[#This Row],[F15_DISTRIB]],CAFB_HungerEstimates!AC:AC,CAFB_HungerEstimates!AC:AC,,0)</f>
        <v>24218.991641000001</v>
      </c>
      <c r="L928">
        <f>_xlfn.XLOOKUP(Data[[#This Row],[F15_LB_UNME]],CAFB_HungerEstimates!AB:AB,CAFB_HungerEstimates!AB:AB,,0)</f>
        <v>40394.858358999998</v>
      </c>
      <c r="M928" s="6">
        <f t="shared" si="58"/>
        <v>0.37482662990984134</v>
      </c>
      <c r="N928" s="8">
        <f t="shared" si="59"/>
        <v>131.2864077189333</v>
      </c>
      <c r="O928" s="2" t="str">
        <f>IFERROR(_xlfn.XLOOKUP(Data[[#This Row],[STATEFP10]],StateMap[Code],StateMap[State],,0),"UNK")</f>
        <v>VA</v>
      </c>
      <c r="P928" t="str">
        <f>IF(CalcsTable[[#This Row],[State (Label)]]="MD","Maryland",IF(CalcsTable[[#This Row],[State (Label)]]="DC","District of Columbia","Virginia"))</f>
        <v>Virginia</v>
      </c>
    </row>
    <row r="929" spans="1:16" x14ac:dyDescent="0.25">
      <c r="A929">
        <f>_xlfn.XLOOKUP(Data[[#This Row],[GEOID10]],CAFB_HungerEstimates!D:D,CAFB_HungerEstimates!D:D,,0)</f>
        <v>24033801410</v>
      </c>
      <c r="B929">
        <f>_xlfn.XLOOKUP(Data[[#This Row],[STATEFP10]],CAFB_HungerEstimates!A:A,CAFB_HungerEstimates!A:A,,0)</f>
        <v>24</v>
      </c>
      <c r="C929">
        <f>_xlfn.XLOOKUP(Data[[#This Row],[F14_FI_RATE]],CAFB_HungerEstimates!AJ:AJ,CAFB_HungerEstimates!AJ:AJ,,0)</f>
        <v>11</v>
      </c>
      <c r="D929">
        <f>_xlfn.XLOOKUP(Data[[#This Row],[F14_DISTRIB]],CAFB_HungerEstimates!AL:AL,CAFB_HungerEstimates!AL:AL,,0)</f>
        <v>17412.259999999998</v>
      </c>
      <c r="E929">
        <f>_xlfn.XLOOKUP(Data[[#This Row],[F14_LB_UNME]],CAFB_HungerEstimates!AK:AK,CAFB_HungerEstimates!AK:AK,,0)</f>
        <v>66001.843964</v>
      </c>
      <c r="F929">
        <f t="shared" si="56"/>
        <v>83414.103963999994</v>
      </c>
      <c r="G929" s="6">
        <f t="shared" si="57"/>
        <v>0.20874479461548628</v>
      </c>
      <c r="H929">
        <f>_xlfn.XLOOKUP(Data[[#This Row],[F15_FI_RATE]],CAFB_HungerEstimates!Y:Y,CAFB_HungerEstimates!Y:Y,,0)</f>
        <v>0.122</v>
      </c>
      <c r="I929">
        <f>_xlfn.XLOOKUP(Data[[#This Row],[F15_FI_POP]],CAFB_HungerEstimates!Z:Z,CAFB_HungerEstimates!Z:Z,,0)</f>
        <v>430.17200000000003</v>
      </c>
      <c r="J929">
        <f>_xlfn.XLOOKUP(Data[[#This Row],[F15_LB_NEED]],CAFB_HungerEstimates!AA:AA,CAFB_HungerEstimates!AA:AA,,0)</f>
        <v>90336.12</v>
      </c>
      <c r="K929">
        <f>_xlfn.XLOOKUP(Data[[#This Row],[F15_DISTRIB]],CAFB_HungerEstimates!AC:AC,CAFB_HungerEstimates!AC:AC,,0)</f>
        <v>32388.159614</v>
      </c>
      <c r="L929">
        <f>_xlfn.XLOOKUP(Data[[#This Row],[F15_LB_UNME]],CAFB_HungerEstimates!AB:AB,CAFB_HungerEstimates!AB:AB,,0)</f>
        <v>57947.960385999999</v>
      </c>
      <c r="M929" s="6">
        <f t="shared" si="58"/>
        <v>0.35852945216154958</v>
      </c>
      <c r="N929" s="8">
        <f t="shared" si="59"/>
        <v>134.70881504607459</v>
      </c>
      <c r="O929" s="2" t="str">
        <f>IFERROR(_xlfn.XLOOKUP(Data[[#This Row],[STATEFP10]],StateMap[Code],StateMap[State],,0),"UNK")</f>
        <v>MD</v>
      </c>
      <c r="P929" t="str">
        <f>IF(CalcsTable[[#This Row],[State (Label)]]="MD","Maryland",IF(CalcsTable[[#This Row],[State (Label)]]="DC","District of Columbia","Virginia"))</f>
        <v>Maryland</v>
      </c>
    </row>
    <row r="930" spans="1:16" x14ac:dyDescent="0.25">
      <c r="A930">
        <f>_xlfn.XLOOKUP(Data[[#This Row],[GEOID10]],CAFB_HungerEstimates!D:D,CAFB_HungerEstimates!D:D,,0)</f>
        <v>51683910100</v>
      </c>
      <c r="B930">
        <f>_xlfn.XLOOKUP(Data[[#This Row],[STATEFP10]],CAFB_HungerEstimates!A:A,CAFB_HungerEstimates!A:A,,0)</f>
        <v>51</v>
      </c>
      <c r="C930">
        <f>_xlfn.XLOOKUP(Data[[#This Row],[F14_FI_RATE]],CAFB_HungerEstimates!AJ:AJ,CAFB_HungerEstimates!AJ:AJ,,0)</f>
        <v>7.9</v>
      </c>
      <c r="D930">
        <f>_xlfn.XLOOKUP(Data[[#This Row],[F14_DISTRIB]],CAFB_HungerEstimates!AL:AL,CAFB_HungerEstimates!AL:AL,,0)</f>
        <v>17634.650000000001</v>
      </c>
      <c r="E930">
        <f>_xlfn.XLOOKUP(Data[[#This Row],[F14_LB_UNME]],CAFB_HungerEstimates!AK:AK,CAFB_HungerEstimates!AK:AK,,0)</f>
        <v>50732.734561999998</v>
      </c>
      <c r="F930">
        <f t="shared" si="56"/>
        <v>68367.384561999992</v>
      </c>
      <c r="G930" s="6">
        <f t="shared" si="57"/>
        <v>0.25793951476976207</v>
      </c>
      <c r="H930">
        <f>_xlfn.XLOOKUP(Data[[#This Row],[F15_FI_RATE]],CAFB_HungerEstimates!Y:Y,CAFB_HungerEstimates!Y:Y,,0)</f>
        <v>7.5999999999999998E-2</v>
      </c>
      <c r="I930">
        <f>_xlfn.XLOOKUP(Data[[#This Row],[F15_FI_POP]],CAFB_HungerEstimates!Z:Z,CAFB_HungerEstimates!Z:Z,,0)</f>
        <v>314.249436</v>
      </c>
      <c r="J930">
        <f>_xlfn.XLOOKUP(Data[[#This Row],[F15_LB_NEED]],CAFB_HungerEstimates!AA:AA,CAFB_HungerEstimates!AA:AA,,0)</f>
        <v>65992.381559999994</v>
      </c>
      <c r="K930">
        <f>_xlfn.XLOOKUP(Data[[#This Row],[F15_DISTRIB]],CAFB_HungerEstimates!AC:AC,CAFB_HungerEstimates!AC:AC,,0)</f>
        <v>52755.417249999999</v>
      </c>
      <c r="L930">
        <f>_xlfn.XLOOKUP(Data[[#This Row],[F15_LB_UNME]],CAFB_HungerEstimates!AB:AB,CAFB_HungerEstimates!AB:AB,,0)</f>
        <v>13236.964309999999</v>
      </c>
      <c r="M930" s="6">
        <f t="shared" si="58"/>
        <v>0.79941678119367454</v>
      </c>
      <c r="N930" s="8">
        <f t="shared" si="59"/>
        <v>42.122475949328354</v>
      </c>
      <c r="O930" s="2" t="str">
        <f>IFERROR(_xlfn.XLOOKUP(Data[[#This Row],[STATEFP10]],StateMap[Code],StateMap[State],,0),"UNK")</f>
        <v>VA</v>
      </c>
      <c r="P930" t="str">
        <f>IF(CalcsTable[[#This Row],[State (Label)]]="MD","Maryland",IF(CalcsTable[[#This Row],[State (Label)]]="DC","District of Columbia","Virginia"))</f>
        <v>Virginia</v>
      </c>
    </row>
    <row r="931" spans="1:16" x14ac:dyDescent="0.25">
      <c r="A931">
        <f>_xlfn.XLOOKUP(Data[[#This Row],[GEOID10]],CAFB_HungerEstimates!D:D,CAFB_HungerEstimates!D:D,,0)</f>
        <v>51059415600</v>
      </c>
      <c r="B931">
        <f>_xlfn.XLOOKUP(Data[[#This Row],[STATEFP10]],CAFB_HungerEstimates!A:A,CAFB_HungerEstimates!A:A,,0)</f>
        <v>51</v>
      </c>
      <c r="C931">
        <f>_xlfn.XLOOKUP(Data[[#This Row],[F14_FI_RATE]],CAFB_HungerEstimates!AJ:AJ,CAFB_HungerEstimates!AJ:AJ,,0)</f>
        <v>2</v>
      </c>
      <c r="D931">
        <f>_xlfn.XLOOKUP(Data[[#This Row],[F14_DISTRIB]],CAFB_HungerEstimates!AL:AL,CAFB_HungerEstimates!AL:AL,,0)</f>
        <v>2436.9899999999998</v>
      </c>
      <c r="E931">
        <f>_xlfn.XLOOKUP(Data[[#This Row],[F14_LB_UNME]],CAFB_HungerEstimates!AK:AK,CAFB_HungerEstimates!AK:AK,,0)</f>
        <v>9180.2115369999992</v>
      </c>
      <c r="F931">
        <f t="shared" si="56"/>
        <v>11617.201536999999</v>
      </c>
      <c r="G931" s="6">
        <f t="shared" si="57"/>
        <v>0.20977427242166299</v>
      </c>
      <c r="H931">
        <f>_xlfn.XLOOKUP(Data[[#This Row],[F15_FI_RATE]],CAFB_HungerEstimates!Y:Y,CAFB_HungerEstimates!Y:Y,,0)</f>
        <v>1.4E-2</v>
      </c>
      <c r="I931">
        <f>_xlfn.XLOOKUP(Data[[#This Row],[F15_FI_POP]],CAFB_HungerEstimates!Z:Z,CAFB_HungerEstimates!Z:Z,,0)</f>
        <v>39.914000000000001</v>
      </c>
      <c r="J931">
        <f>_xlfn.XLOOKUP(Data[[#This Row],[F15_LB_NEED]],CAFB_HungerEstimates!AA:AA,CAFB_HungerEstimates!AA:AA,,0)</f>
        <v>8381.94</v>
      </c>
      <c r="K931">
        <f>_xlfn.XLOOKUP(Data[[#This Row],[F15_DISTRIB]],CAFB_HungerEstimates!AC:AC,CAFB_HungerEstimates!AC:AC,,0)</f>
        <v>3136.468852</v>
      </c>
      <c r="L931">
        <f>_xlfn.XLOOKUP(Data[[#This Row],[F15_LB_UNME]],CAFB_HungerEstimates!AB:AB,CAFB_HungerEstimates!AB:AB,,0)</f>
        <v>5245.4711479999996</v>
      </c>
      <c r="M931" s="6">
        <f t="shared" si="58"/>
        <v>0.37419366542828986</v>
      </c>
      <c r="N931" s="8">
        <f t="shared" si="59"/>
        <v>131.41933026005913</v>
      </c>
      <c r="O931" s="2" t="str">
        <f>IFERROR(_xlfn.XLOOKUP(Data[[#This Row],[STATEFP10]],StateMap[Code],StateMap[State],,0),"UNK")</f>
        <v>VA</v>
      </c>
      <c r="P931" t="str">
        <f>IF(CalcsTable[[#This Row],[State (Label)]]="MD","Maryland",IF(CalcsTable[[#This Row],[State (Label)]]="DC","District of Columbia","Virginia"))</f>
        <v>Virginia</v>
      </c>
    </row>
    <row r="932" spans="1:16" x14ac:dyDescent="0.25">
      <c r="A932">
        <f>_xlfn.XLOOKUP(Data[[#This Row],[GEOID10]],CAFB_HungerEstimates!D:D,CAFB_HungerEstimates!D:D,,0)</f>
        <v>51059422401</v>
      </c>
      <c r="B932">
        <f>_xlfn.XLOOKUP(Data[[#This Row],[STATEFP10]],CAFB_HungerEstimates!A:A,CAFB_HungerEstimates!A:A,,0)</f>
        <v>51</v>
      </c>
      <c r="C932">
        <f>_xlfn.XLOOKUP(Data[[#This Row],[F14_FI_RATE]],CAFB_HungerEstimates!AJ:AJ,CAFB_HungerEstimates!AJ:AJ,,0)</f>
        <v>11.3</v>
      </c>
      <c r="D932">
        <f>_xlfn.XLOOKUP(Data[[#This Row],[F14_DISTRIB]],CAFB_HungerEstimates!AL:AL,CAFB_HungerEstimates!AL:AL,,0)</f>
        <v>12219.53</v>
      </c>
      <c r="E932">
        <f>_xlfn.XLOOKUP(Data[[#This Row],[F14_LB_UNME]],CAFB_HungerEstimates!AK:AK,CAFB_HungerEstimates!AK:AK,,0)</f>
        <v>37684.659786999997</v>
      </c>
      <c r="F932">
        <f t="shared" si="56"/>
        <v>49904.189786999996</v>
      </c>
      <c r="G932" s="6">
        <f t="shared" si="57"/>
        <v>0.244859801394535</v>
      </c>
      <c r="H932">
        <f>_xlfn.XLOOKUP(Data[[#This Row],[F15_FI_RATE]],CAFB_HungerEstimates!Y:Y,CAFB_HungerEstimates!Y:Y,,0)</f>
        <v>9.1999999999999998E-2</v>
      </c>
      <c r="I932">
        <f>_xlfn.XLOOKUP(Data[[#This Row],[F15_FI_POP]],CAFB_HungerEstimates!Z:Z,CAFB_HungerEstimates!Z:Z,,0)</f>
        <v>215.28</v>
      </c>
      <c r="J932">
        <f>_xlfn.XLOOKUP(Data[[#This Row],[F15_LB_NEED]],CAFB_HungerEstimates!AA:AA,CAFB_HungerEstimates!AA:AA,,0)</f>
        <v>45208.800000000003</v>
      </c>
      <c r="K932">
        <f>_xlfn.XLOOKUP(Data[[#This Row],[F15_DISTRIB]],CAFB_HungerEstimates!AC:AC,CAFB_HungerEstimates!AC:AC,,0)</f>
        <v>12774.137783</v>
      </c>
      <c r="L932">
        <f>_xlfn.XLOOKUP(Data[[#This Row],[F15_LB_UNME]],CAFB_HungerEstimates!AB:AB,CAFB_HungerEstimates!AB:AB,,0)</f>
        <v>32434.662217000001</v>
      </c>
      <c r="M932" s="6">
        <f t="shared" si="58"/>
        <v>0.28255865634566718</v>
      </c>
      <c r="N932" s="8">
        <f t="shared" si="59"/>
        <v>150.66268216740988</v>
      </c>
      <c r="O932" s="2" t="str">
        <f>IFERROR(_xlfn.XLOOKUP(Data[[#This Row],[STATEFP10]],StateMap[Code],StateMap[State],,0),"UNK")</f>
        <v>VA</v>
      </c>
      <c r="P932" t="str">
        <f>IF(CalcsTable[[#This Row],[State (Label)]]="MD","Maryland",IF(CalcsTable[[#This Row],[State (Label)]]="DC","District of Columbia","Virginia"))</f>
        <v>Virginia</v>
      </c>
    </row>
    <row r="933" spans="1:16" x14ac:dyDescent="0.25">
      <c r="A933">
        <f>_xlfn.XLOOKUP(Data[[#This Row],[GEOID10]],CAFB_HungerEstimates!D:D,CAFB_HungerEstimates!D:D,,0)</f>
        <v>24033801216</v>
      </c>
      <c r="B933">
        <f>_xlfn.XLOOKUP(Data[[#This Row],[STATEFP10]],CAFB_HungerEstimates!A:A,CAFB_HungerEstimates!A:A,,0)</f>
        <v>24</v>
      </c>
      <c r="C933">
        <f>_xlfn.XLOOKUP(Data[[#This Row],[F14_FI_RATE]],CAFB_HungerEstimates!AJ:AJ,CAFB_HungerEstimates!AJ:AJ,,0)</f>
        <v>18.7</v>
      </c>
      <c r="D933">
        <f>_xlfn.XLOOKUP(Data[[#This Row],[F14_DISTRIB]],CAFB_HungerEstimates!AL:AL,CAFB_HungerEstimates!AL:AL,,0)</f>
        <v>23503.51</v>
      </c>
      <c r="E933">
        <f>_xlfn.XLOOKUP(Data[[#This Row],[F14_LB_UNME]],CAFB_HungerEstimates!AK:AK,CAFB_HungerEstimates!AK:AK,,0)</f>
        <v>104163.261237</v>
      </c>
      <c r="F933">
        <f t="shared" si="56"/>
        <v>127666.77123699999</v>
      </c>
      <c r="G933" s="6">
        <f t="shared" si="57"/>
        <v>0.18410044972758177</v>
      </c>
      <c r="H933">
        <f>_xlfn.XLOOKUP(Data[[#This Row],[F15_FI_RATE]],CAFB_HungerEstimates!Y:Y,CAFB_HungerEstimates!Y:Y,,0)</f>
        <v>0.16800000000000001</v>
      </c>
      <c r="I933">
        <f>_xlfn.XLOOKUP(Data[[#This Row],[F15_FI_POP]],CAFB_HungerEstimates!Z:Z,CAFB_HungerEstimates!Z:Z,,0)</f>
        <v>582.87028799999996</v>
      </c>
      <c r="J933">
        <f>_xlfn.XLOOKUP(Data[[#This Row],[F15_LB_NEED]],CAFB_HungerEstimates!AA:AA,CAFB_HungerEstimates!AA:AA,,0)</f>
        <v>122402.76048</v>
      </c>
      <c r="K933">
        <f>_xlfn.XLOOKUP(Data[[#This Row],[F15_DISTRIB]],CAFB_HungerEstimates!AC:AC,CAFB_HungerEstimates!AC:AC,,0)</f>
        <v>23269.801056</v>
      </c>
      <c r="L933">
        <f>_xlfn.XLOOKUP(Data[[#This Row],[F15_LB_UNME]],CAFB_HungerEstimates!AB:AB,CAFB_HungerEstimates!AB:AB,,0)</f>
        <v>99132.959424000001</v>
      </c>
      <c r="M933" s="6">
        <f t="shared" si="58"/>
        <v>0.1901084662204344</v>
      </c>
      <c r="N933" s="8">
        <f t="shared" si="59"/>
        <v>170.0772220937088</v>
      </c>
      <c r="O933" s="2" t="str">
        <f>IFERROR(_xlfn.XLOOKUP(Data[[#This Row],[STATEFP10]],StateMap[Code],StateMap[State],,0),"UNK")</f>
        <v>MD</v>
      </c>
      <c r="P933" t="str">
        <f>IF(CalcsTable[[#This Row],[State (Label)]]="MD","Maryland",IF(CalcsTable[[#This Row],[State (Label)]]="DC","District of Columbia","Virginia"))</f>
        <v>Maryland</v>
      </c>
    </row>
    <row r="934" spans="1:16" x14ac:dyDescent="0.25">
      <c r="A934">
        <f>_xlfn.XLOOKUP(Data[[#This Row],[GEOID10]],CAFB_HungerEstimates!D:D,CAFB_HungerEstimates!D:D,,0)</f>
        <v>51683910301</v>
      </c>
      <c r="B934">
        <f>_xlfn.XLOOKUP(Data[[#This Row],[STATEFP10]],CAFB_HungerEstimates!A:A,CAFB_HungerEstimates!A:A,,0)</f>
        <v>51</v>
      </c>
      <c r="C934">
        <f>_xlfn.XLOOKUP(Data[[#This Row],[F14_FI_RATE]],CAFB_HungerEstimates!AJ:AJ,CAFB_HungerEstimates!AJ:AJ,,0)</f>
        <v>12.5</v>
      </c>
      <c r="D934">
        <f>_xlfn.XLOOKUP(Data[[#This Row],[F14_DISTRIB]],CAFB_HungerEstimates!AL:AL,CAFB_HungerEstimates!AL:AL,,0)</f>
        <v>30648.98</v>
      </c>
      <c r="E934">
        <f>_xlfn.XLOOKUP(Data[[#This Row],[F14_LB_UNME]],CAFB_HungerEstimates!AK:AK,CAFB_HungerEstimates!AK:AK,,0)</f>
        <v>90311.018213999996</v>
      </c>
      <c r="F934">
        <f t="shared" si="56"/>
        <v>120959.99821399999</v>
      </c>
      <c r="G934" s="6">
        <f t="shared" si="57"/>
        <v>0.2533811214660936</v>
      </c>
      <c r="H934">
        <f>_xlfn.XLOOKUP(Data[[#This Row],[F15_FI_RATE]],CAFB_HungerEstimates!Y:Y,CAFB_HungerEstimates!Y:Y,,0)</f>
        <v>0.11</v>
      </c>
      <c r="I934">
        <f>_xlfn.XLOOKUP(Data[[#This Row],[F15_FI_POP]],CAFB_HungerEstimates!Z:Z,CAFB_HungerEstimates!Z:Z,,0)</f>
        <v>508.70819999999998</v>
      </c>
      <c r="J934">
        <f>_xlfn.XLOOKUP(Data[[#This Row],[F15_LB_NEED]],CAFB_HungerEstimates!AA:AA,CAFB_HungerEstimates!AA:AA,,0)</f>
        <v>106828.72199999999</v>
      </c>
      <c r="K934">
        <f>_xlfn.XLOOKUP(Data[[#This Row],[F15_DISTRIB]],CAFB_HungerEstimates!AC:AC,CAFB_HungerEstimates!AC:AC,,0)</f>
        <v>82346.596411000006</v>
      </c>
      <c r="L934">
        <f>_xlfn.XLOOKUP(Data[[#This Row],[F15_LB_UNME]],CAFB_HungerEstimates!AB:AB,CAFB_HungerEstimates!AB:AB,,0)</f>
        <v>24482.125588999999</v>
      </c>
      <c r="M934" s="6">
        <f t="shared" si="58"/>
        <v>0.77082824608722744</v>
      </c>
      <c r="N934" s="8">
        <f t="shared" si="59"/>
        <v>48.126068321682254</v>
      </c>
      <c r="O934" s="2" t="str">
        <f>IFERROR(_xlfn.XLOOKUP(Data[[#This Row],[STATEFP10]],StateMap[Code],StateMap[State],,0),"UNK")</f>
        <v>VA</v>
      </c>
      <c r="P934" t="str">
        <f>IF(CalcsTable[[#This Row],[State (Label)]]="MD","Maryland",IF(CalcsTable[[#This Row],[State (Label)]]="DC","District of Columbia","Virginia"))</f>
        <v>Virginia</v>
      </c>
    </row>
    <row r="935" spans="1:16" x14ac:dyDescent="0.25">
      <c r="A935">
        <f>_xlfn.XLOOKUP(Data[[#This Row],[GEOID10]],CAFB_HungerEstimates!D:D,CAFB_HungerEstimates!D:D,,0)</f>
        <v>51059432500</v>
      </c>
      <c r="B935">
        <f>_xlfn.XLOOKUP(Data[[#This Row],[STATEFP10]],CAFB_HungerEstimates!A:A,CAFB_HungerEstimates!A:A,,0)</f>
        <v>51</v>
      </c>
      <c r="C935">
        <f>_xlfn.XLOOKUP(Data[[#This Row],[F14_FI_RATE]],CAFB_HungerEstimates!AJ:AJ,CAFB_HungerEstimates!AJ:AJ,,0)</f>
        <v>3.6</v>
      </c>
      <c r="D935">
        <f>_xlfn.XLOOKUP(Data[[#This Row],[F14_DISTRIB]],CAFB_HungerEstimates!AL:AL,CAFB_HungerEstimates!AL:AL,,0)</f>
        <v>7953.77</v>
      </c>
      <c r="E935">
        <f>_xlfn.XLOOKUP(Data[[#This Row],[F14_LB_UNME]],CAFB_HungerEstimates!AK:AK,CAFB_HungerEstimates!AK:AK,,0)</f>
        <v>35758.150440999998</v>
      </c>
      <c r="F935">
        <f t="shared" si="56"/>
        <v>43711.920440999995</v>
      </c>
      <c r="G935" s="6">
        <f t="shared" si="57"/>
        <v>0.18195883227632545</v>
      </c>
      <c r="H935">
        <f>_xlfn.XLOOKUP(Data[[#This Row],[F15_FI_RATE]],CAFB_HungerEstimates!Y:Y,CAFB_HungerEstimates!Y:Y,,0)</f>
        <v>3.1E-2</v>
      </c>
      <c r="I935">
        <f>_xlfn.XLOOKUP(Data[[#This Row],[F15_FI_POP]],CAFB_HungerEstimates!Z:Z,CAFB_HungerEstimates!Z:Z,,0)</f>
        <v>174.03399999999999</v>
      </c>
      <c r="J935">
        <f>_xlfn.XLOOKUP(Data[[#This Row],[F15_LB_NEED]],CAFB_HungerEstimates!AA:AA,CAFB_HungerEstimates!AA:AA,,0)</f>
        <v>36547.14</v>
      </c>
      <c r="K935">
        <f>_xlfn.XLOOKUP(Data[[#This Row],[F15_DISTRIB]],CAFB_HungerEstimates!AC:AC,CAFB_HungerEstimates!AC:AC,,0)</f>
        <v>6401.2855259999997</v>
      </c>
      <c r="L935">
        <f>_xlfn.XLOOKUP(Data[[#This Row],[F15_LB_UNME]],CAFB_HungerEstimates!AB:AB,CAFB_HungerEstimates!AB:AB,,0)</f>
        <v>30145.854474</v>
      </c>
      <c r="M935" s="6">
        <f t="shared" si="58"/>
        <v>0.17515147631251035</v>
      </c>
      <c r="N935" s="8">
        <f t="shared" si="59"/>
        <v>173.21818997437282</v>
      </c>
      <c r="O935" s="2" t="str">
        <f>IFERROR(_xlfn.XLOOKUP(Data[[#This Row],[STATEFP10]],StateMap[Code],StateMap[State],,0),"UNK")</f>
        <v>VA</v>
      </c>
      <c r="P935" t="str">
        <f>IF(CalcsTable[[#This Row],[State (Label)]]="MD","Maryland",IF(CalcsTable[[#This Row],[State (Label)]]="DC","District of Columbia","Virginia"))</f>
        <v>Virginia</v>
      </c>
    </row>
    <row r="936" spans="1:16" x14ac:dyDescent="0.25">
      <c r="A936">
        <f>_xlfn.XLOOKUP(Data[[#This Row],[GEOID10]],CAFB_HungerEstimates!D:D,CAFB_HungerEstimates!D:D,,0)</f>
        <v>51059415401</v>
      </c>
      <c r="B936">
        <f>_xlfn.XLOOKUP(Data[[#This Row],[STATEFP10]],CAFB_HungerEstimates!A:A,CAFB_HungerEstimates!A:A,,0)</f>
        <v>51</v>
      </c>
      <c r="C936">
        <f>_xlfn.XLOOKUP(Data[[#This Row],[F14_FI_RATE]],CAFB_HungerEstimates!AJ:AJ,CAFB_HungerEstimates!AJ:AJ,,0)</f>
        <v>14.9</v>
      </c>
      <c r="D936">
        <f>_xlfn.XLOOKUP(Data[[#This Row],[F14_DISTRIB]],CAFB_HungerEstimates!AL:AL,CAFB_HungerEstimates!AL:AL,,0)</f>
        <v>35301.97</v>
      </c>
      <c r="E936">
        <f>_xlfn.XLOOKUP(Data[[#This Row],[F14_LB_UNME]],CAFB_HungerEstimates!AK:AK,CAFB_HungerEstimates!AK:AK,,0)</f>
        <v>117674.842689</v>
      </c>
      <c r="F936">
        <f t="shared" si="56"/>
        <v>152976.81268899998</v>
      </c>
      <c r="G936" s="6">
        <f t="shared" si="57"/>
        <v>0.2307668030171898</v>
      </c>
      <c r="H936">
        <f>_xlfn.XLOOKUP(Data[[#This Row],[F15_FI_RATE]],CAFB_HungerEstimates!Y:Y,CAFB_HungerEstimates!Y:Y,,0)</f>
        <v>0.13900000000000001</v>
      </c>
      <c r="I936">
        <f>_xlfn.XLOOKUP(Data[[#This Row],[F15_FI_POP]],CAFB_HungerEstimates!Z:Z,CAFB_HungerEstimates!Z:Z,,0)</f>
        <v>743.04521099999999</v>
      </c>
      <c r="J936">
        <f>_xlfn.XLOOKUP(Data[[#This Row],[F15_LB_NEED]],CAFB_HungerEstimates!AA:AA,CAFB_HungerEstimates!AA:AA,,0)</f>
        <v>156039.49431000001</v>
      </c>
      <c r="K936">
        <f>_xlfn.XLOOKUP(Data[[#This Row],[F15_DISTRIB]],CAFB_HungerEstimates!AC:AC,CAFB_HungerEstimates!AC:AC,,0)</f>
        <v>49930.034319999999</v>
      </c>
      <c r="L936">
        <f>_xlfn.XLOOKUP(Data[[#This Row],[F15_LB_UNME]],CAFB_HungerEstimates!AB:AB,CAFB_HungerEstimates!AB:AB,,0)</f>
        <v>106109.45999</v>
      </c>
      <c r="M936" s="6">
        <f t="shared" si="58"/>
        <v>0.31998331281954279</v>
      </c>
      <c r="N936" s="8">
        <f t="shared" si="59"/>
        <v>142.80350430789602</v>
      </c>
      <c r="O936" s="2" t="str">
        <f>IFERROR(_xlfn.XLOOKUP(Data[[#This Row],[STATEFP10]],StateMap[Code],StateMap[State],,0),"UNK")</f>
        <v>VA</v>
      </c>
      <c r="P936" t="str">
        <f>IF(CalcsTable[[#This Row],[State (Label)]]="MD","Maryland",IF(CalcsTable[[#This Row],[State (Label)]]="DC","District of Columbia","Virginia"))</f>
        <v>Virginia</v>
      </c>
    </row>
    <row r="937" spans="1:16" x14ac:dyDescent="0.25">
      <c r="A937">
        <f>_xlfn.XLOOKUP(Data[[#This Row],[GEOID10]],CAFB_HungerEstimates!D:D,CAFB_HungerEstimates!D:D,,0)</f>
        <v>51059421102</v>
      </c>
      <c r="B937">
        <f>_xlfn.XLOOKUP(Data[[#This Row],[STATEFP10]],CAFB_HungerEstimates!A:A,CAFB_HungerEstimates!A:A,,0)</f>
        <v>51</v>
      </c>
      <c r="C937">
        <f>_xlfn.XLOOKUP(Data[[#This Row],[F14_FI_RATE]],CAFB_HungerEstimates!AJ:AJ,CAFB_HungerEstimates!AJ:AJ,,0)</f>
        <v>9.1</v>
      </c>
      <c r="D937">
        <f>_xlfn.XLOOKUP(Data[[#This Row],[F14_DISTRIB]],CAFB_HungerEstimates!AL:AL,CAFB_HungerEstimates!AL:AL,,0)</f>
        <v>14365.17</v>
      </c>
      <c r="E937">
        <f>_xlfn.XLOOKUP(Data[[#This Row],[F14_LB_UNME]],CAFB_HungerEstimates!AK:AK,CAFB_HungerEstimates!AK:AK,,0)</f>
        <v>58558.587980999997</v>
      </c>
      <c r="F937">
        <f t="shared" si="56"/>
        <v>72923.757981000002</v>
      </c>
      <c r="G937" s="6">
        <f t="shared" si="57"/>
        <v>0.1969888880897058</v>
      </c>
      <c r="H937">
        <f>_xlfn.XLOOKUP(Data[[#This Row],[F15_FI_RATE]],CAFB_HungerEstimates!Y:Y,CAFB_HungerEstimates!Y:Y,,0)</f>
        <v>7.5999999999999998E-2</v>
      </c>
      <c r="I937">
        <f>_xlfn.XLOOKUP(Data[[#This Row],[F15_FI_POP]],CAFB_HungerEstimates!Z:Z,CAFB_HungerEstimates!Z:Z,,0)</f>
        <v>286.14</v>
      </c>
      <c r="J937">
        <f>_xlfn.XLOOKUP(Data[[#This Row],[F15_LB_NEED]],CAFB_HungerEstimates!AA:AA,CAFB_HungerEstimates!AA:AA,,0)</f>
        <v>60089.4</v>
      </c>
      <c r="K937">
        <f>_xlfn.XLOOKUP(Data[[#This Row],[F15_DISTRIB]],CAFB_HungerEstimates!AC:AC,CAFB_HungerEstimates!AC:AC,,0)</f>
        <v>26017.900236000001</v>
      </c>
      <c r="L937">
        <f>_xlfn.XLOOKUP(Data[[#This Row],[F15_LB_UNME]],CAFB_HungerEstimates!AB:AB,CAFB_HungerEstimates!AB:AB,,0)</f>
        <v>34071.499764</v>
      </c>
      <c r="M937" s="6">
        <f t="shared" si="58"/>
        <v>0.43298652068418059</v>
      </c>
      <c r="N937" s="8">
        <f t="shared" si="59"/>
        <v>119.07283065632208</v>
      </c>
      <c r="O937" s="2" t="str">
        <f>IFERROR(_xlfn.XLOOKUP(Data[[#This Row],[STATEFP10]],StateMap[Code],StateMap[State],,0),"UNK")</f>
        <v>VA</v>
      </c>
      <c r="P937" t="str">
        <f>IF(CalcsTable[[#This Row],[State (Label)]]="MD","Maryland",IF(CalcsTable[[#This Row],[State (Label)]]="DC","District of Columbia","Virginia"))</f>
        <v>Virginia</v>
      </c>
    </row>
    <row r="938" spans="1:16" x14ac:dyDescent="0.25">
      <c r="A938">
        <f>_xlfn.XLOOKUP(Data[[#This Row],[GEOID10]],CAFB_HungerEstimates!D:D,CAFB_HungerEstimates!D:D,,0)</f>
        <v>51059421101</v>
      </c>
      <c r="B938">
        <f>_xlfn.XLOOKUP(Data[[#This Row],[STATEFP10]],CAFB_HungerEstimates!A:A,CAFB_HungerEstimates!A:A,,0)</f>
        <v>51</v>
      </c>
      <c r="C938">
        <f>_xlfn.XLOOKUP(Data[[#This Row],[F14_FI_RATE]],CAFB_HungerEstimates!AJ:AJ,CAFB_HungerEstimates!AJ:AJ,,0)</f>
        <v>2.9</v>
      </c>
      <c r="D938">
        <f>_xlfn.XLOOKUP(Data[[#This Row],[F14_DISTRIB]],CAFB_HungerEstimates!AL:AL,CAFB_HungerEstimates!AL:AL,,0)</f>
        <v>5877.34</v>
      </c>
      <c r="E938">
        <f>_xlfn.XLOOKUP(Data[[#This Row],[F14_LB_UNME]],CAFB_HungerEstimates!AK:AK,CAFB_HungerEstimates!AK:AK,,0)</f>
        <v>28080.495244999998</v>
      </c>
      <c r="F938">
        <f t="shared" si="56"/>
        <v>33957.835244999995</v>
      </c>
      <c r="G938" s="6">
        <f t="shared" si="57"/>
        <v>0.17307758158304243</v>
      </c>
      <c r="H938">
        <f>_xlfn.XLOOKUP(Data[[#This Row],[F15_FI_RATE]],CAFB_HungerEstimates!Y:Y,CAFB_HungerEstimates!Y:Y,,0)</f>
        <v>4.2000000000000003E-2</v>
      </c>
      <c r="I938">
        <f>_xlfn.XLOOKUP(Data[[#This Row],[F15_FI_POP]],CAFB_HungerEstimates!Z:Z,CAFB_HungerEstimates!Z:Z,,0)</f>
        <v>249.65010000000001</v>
      </c>
      <c r="J938">
        <f>_xlfn.XLOOKUP(Data[[#This Row],[F15_LB_NEED]],CAFB_HungerEstimates!AA:AA,CAFB_HungerEstimates!AA:AA,,0)</f>
        <v>52426.521000000001</v>
      </c>
      <c r="K938">
        <f>_xlfn.XLOOKUP(Data[[#This Row],[F15_DISTRIB]],CAFB_HungerEstimates!AC:AC,CAFB_HungerEstimates!AC:AC,,0)</f>
        <v>19903.274116000001</v>
      </c>
      <c r="L938">
        <f>_xlfn.XLOOKUP(Data[[#This Row],[F15_LB_UNME]],CAFB_HungerEstimates!AB:AB,CAFB_HungerEstimates!AB:AB,,0)</f>
        <v>32523.246884</v>
      </c>
      <c r="M938" s="6">
        <f t="shared" si="58"/>
        <v>0.3796413291662058</v>
      </c>
      <c r="N938" s="8">
        <f t="shared" si="59"/>
        <v>130.27532087509678</v>
      </c>
      <c r="O938" s="2" t="str">
        <f>IFERROR(_xlfn.XLOOKUP(Data[[#This Row],[STATEFP10]],StateMap[Code],StateMap[State],,0),"UNK")</f>
        <v>VA</v>
      </c>
      <c r="P938" t="str">
        <f>IF(CalcsTable[[#This Row],[State (Label)]]="MD","Maryland",IF(CalcsTable[[#This Row],[State (Label)]]="DC","District of Columbia","Virginia"))</f>
        <v>Virginia</v>
      </c>
    </row>
    <row r="939" spans="1:16" x14ac:dyDescent="0.25">
      <c r="A939">
        <f>_xlfn.XLOOKUP(Data[[#This Row],[GEOID10]],CAFB_HungerEstimates!D:D,CAFB_HungerEstimates!D:D,,0)</f>
        <v>51153901414</v>
      </c>
      <c r="B939">
        <f>_xlfn.XLOOKUP(Data[[#This Row],[STATEFP10]],CAFB_HungerEstimates!A:A,CAFB_HungerEstimates!A:A,,0)</f>
        <v>51</v>
      </c>
      <c r="C939">
        <f>_xlfn.XLOOKUP(Data[[#This Row],[F14_FI_RATE]],CAFB_HungerEstimates!AJ:AJ,CAFB_HungerEstimates!AJ:AJ,,0)</f>
        <v>5.8</v>
      </c>
      <c r="D939">
        <f>_xlfn.XLOOKUP(Data[[#This Row],[F14_DISTRIB]],CAFB_HungerEstimates!AL:AL,CAFB_HungerEstimates!AL:AL,,0)</f>
        <v>14988.41</v>
      </c>
      <c r="E939">
        <f>_xlfn.XLOOKUP(Data[[#This Row],[F14_LB_UNME]],CAFB_HungerEstimates!AK:AK,CAFB_HungerEstimates!AK:AK,,0)</f>
        <v>42732.608496000001</v>
      </c>
      <c r="F939">
        <f t="shared" si="56"/>
        <v>57721.018496000004</v>
      </c>
      <c r="G939" s="6">
        <f t="shared" si="57"/>
        <v>0.25966988092974619</v>
      </c>
      <c r="H939">
        <f>_xlfn.XLOOKUP(Data[[#This Row],[F15_FI_RATE]],CAFB_HungerEstimates!Y:Y,CAFB_HungerEstimates!Y:Y,,0)</f>
        <v>6.0999999999999999E-2</v>
      </c>
      <c r="I939">
        <f>_xlfn.XLOOKUP(Data[[#This Row],[F15_FI_POP]],CAFB_HungerEstimates!Z:Z,CAFB_HungerEstimates!Z:Z,,0)</f>
        <v>301.82799999999997</v>
      </c>
      <c r="J939">
        <f>_xlfn.XLOOKUP(Data[[#This Row],[F15_LB_NEED]],CAFB_HungerEstimates!AA:AA,CAFB_HungerEstimates!AA:AA,,0)</f>
        <v>63383.88</v>
      </c>
      <c r="K939">
        <f>_xlfn.XLOOKUP(Data[[#This Row],[F15_DISTRIB]],CAFB_HungerEstimates!AC:AC,CAFB_HungerEstimates!AC:AC,,0)</f>
        <v>7444.8572329999997</v>
      </c>
      <c r="L939">
        <f>_xlfn.XLOOKUP(Data[[#This Row],[F15_LB_UNME]],CAFB_HungerEstimates!AB:AB,CAFB_HungerEstimates!AB:AB,,0)</f>
        <v>55939.022767000002</v>
      </c>
      <c r="M939" s="6">
        <f t="shared" si="58"/>
        <v>0.11745663460488692</v>
      </c>
      <c r="N939" s="8">
        <f t="shared" si="59"/>
        <v>185.33410673297377</v>
      </c>
      <c r="O939" s="2" t="str">
        <f>IFERROR(_xlfn.XLOOKUP(Data[[#This Row],[STATEFP10]],StateMap[Code],StateMap[State],,0),"UNK")</f>
        <v>VA</v>
      </c>
      <c r="P939" t="str">
        <f>IF(CalcsTable[[#This Row],[State (Label)]]="MD","Maryland",IF(CalcsTable[[#This Row],[State (Label)]]="DC","District of Columbia","Virginia"))</f>
        <v>Virginia</v>
      </c>
    </row>
    <row r="940" spans="1:16" x14ac:dyDescent="0.25">
      <c r="A940">
        <f>_xlfn.XLOOKUP(Data[[#This Row],[GEOID10]],CAFB_HungerEstimates!D:D,CAFB_HungerEstimates!D:D,,0)</f>
        <v>51059415402</v>
      </c>
      <c r="B940">
        <f>_xlfn.XLOOKUP(Data[[#This Row],[STATEFP10]],CAFB_HungerEstimates!A:A,CAFB_HungerEstimates!A:A,,0)</f>
        <v>51</v>
      </c>
      <c r="C940">
        <f>_xlfn.XLOOKUP(Data[[#This Row],[F14_FI_RATE]],CAFB_HungerEstimates!AJ:AJ,CAFB_HungerEstimates!AJ:AJ,,0)</f>
        <v>5.8</v>
      </c>
      <c r="D940">
        <f>_xlfn.XLOOKUP(Data[[#This Row],[F14_DISTRIB]],CAFB_HungerEstimates!AL:AL,CAFB_HungerEstimates!AL:AL,,0)</f>
        <v>6508.06</v>
      </c>
      <c r="E940">
        <f>_xlfn.XLOOKUP(Data[[#This Row],[F14_LB_UNME]],CAFB_HungerEstimates!AK:AK,CAFB_HungerEstimates!AK:AK,,0)</f>
        <v>28192.764020999999</v>
      </c>
      <c r="F940">
        <f t="shared" si="56"/>
        <v>34700.824021</v>
      </c>
      <c r="G940" s="6">
        <f t="shared" si="57"/>
        <v>0.18754770768733037</v>
      </c>
      <c r="H940">
        <f>_xlfn.XLOOKUP(Data[[#This Row],[F15_FI_RATE]],CAFB_HungerEstimates!Y:Y,CAFB_HungerEstimates!Y:Y,,0)</f>
        <v>0.06</v>
      </c>
      <c r="I940">
        <f>_xlfn.XLOOKUP(Data[[#This Row],[F15_FI_POP]],CAFB_HungerEstimates!Z:Z,CAFB_HungerEstimates!Z:Z,,0)</f>
        <v>173.34</v>
      </c>
      <c r="J940">
        <f>_xlfn.XLOOKUP(Data[[#This Row],[F15_LB_NEED]],CAFB_HungerEstimates!AA:AA,CAFB_HungerEstimates!AA:AA,,0)</f>
        <v>36401.4</v>
      </c>
      <c r="K940">
        <f>_xlfn.XLOOKUP(Data[[#This Row],[F15_DISTRIB]],CAFB_HungerEstimates!AC:AC,CAFB_HungerEstimates!AC:AC,,0)</f>
        <v>13161.801061</v>
      </c>
      <c r="L940">
        <f>_xlfn.XLOOKUP(Data[[#This Row],[F15_LB_UNME]],CAFB_HungerEstimates!AB:AB,CAFB_HungerEstimates!AB:AB,,0)</f>
        <v>23239.598939</v>
      </c>
      <c r="M940" s="6">
        <f t="shared" si="58"/>
        <v>0.36157403454262749</v>
      </c>
      <c r="N940" s="8">
        <f t="shared" si="59"/>
        <v>134.06945274604823</v>
      </c>
      <c r="O940" s="2" t="str">
        <f>IFERROR(_xlfn.XLOOKUP(Data[[#This Row],[STATEFP10]],StateMap[Code],StateMap[State],,0),"UNK")</f>
        <v>VA</v>
      </c>
      <c r="P940" t="str">
        <f>IF(CalcsTable[[#This Row],[State (Label)]]="MD","Maryland",IF(CalcsTable[[#This Row],[State (Label)]]="DC","District of Columbia","Virginia"))</f>
        <v>Virginia</v>
      </c>
    </row>
    <row r="941" spans="1:16" x14ac:dyDescent="0.25">
      <c r="A941">
        <f>_xlfn.XLOOKUP(Data[[#This Row],[GEOID10]],CAFB_HungerEstimates!D:D,CAFB_HungerEstimates!D:D,,0)</f>
        <v>51153901415</v>
      </c>
      <c r="B941">
        <f>_xlfn.XLOOKUP(Data[[#This Row],[STATEFP10]],CAFB_HungerEstimates!A:A,CAFB_HungerEstimates!A:A,,0)</f>
        <v>51</v>
      </c>
      <c r="C941">
        <f>_xlfn.XLOOKUP(Data[[#This Row],[F14_FI_RATE]],CAFB_HungerEstimates!AJ:AJ,CAFB_HungerEstimates!AJ:AJ,,0)</f>
        <v>3.8</v>
      </c>
      <c r="D941">
        <f>_xlfn.XLOOKUP(Data[[#This Row],[F14_DISTRIB]],CAFB_HungerEstimates!AL:AL,CAFB_HungerEstimates!AL:AL,,0)</f>
        <v>8350.7999999999993</v>
      </c>
      <c r="E941">
        <f>_xlfn.XLOOKUP(Data[[#This Row],[F14_LB_UNME]],CAFB_HungerEstimates!AK:AK,CAFB_HungerEstimates!AK:AK,,0)</f>
        <v>23401.624041999999</v>
      </c>
      <c r="F941">
        <f t="shared" si="56"/>
        <v>31752.424041999999</v>
      </c>
      <c r="G941" s="6">
        <f t="shared" si="57"/>
        <v>0.2629972435790765</v>
      </c>
      <c r="H941">
        <f>_xlfn.XLOOKUP(Data[[#This Row],[F15_FI_RATE]],CAFB_HungerEstimates!Y:Y,CAFB_HungerEstimates!Y:Y,,0)</f>
        <v>3.2000000000000001E-2</v>
      </c>
      <c r="I941">
        <f>_xlfn.XLOOKUP(Data[[#This Row],[F15_FI_POP]],CAFB_HungerEstimates!Z:Z,CAFB_HungerEstimates!Z:Z,,0)</f>
        <v>133.21600000000001</v>
      </c>
      <c r="J941">
        <f>_xlfn.XLOOKUP(Data[[#This Row],[F15_LB_NEED]],CAFB_HungerEstimates!AA:AA,CAFB_HungerEstimates!AA:AA,,0)</f>
        <v>27975.360000000001</v>
      </c>
      <c r="K941">
        <f>_xlfn.XLOOKUP(Data[[#This Row],[F15_DISTRIB]],CAFB_HungerEstimates!AC:AC,CAFB_HungerEstimates!AC:AC,,0)</f>
        <v>14068.780747999999</v>
      </c>
      <c r="L941">
        <f>_xlfn.XLOOKUP(Data[[#This Row],[F15_LB_UNME]],CAFB_HungerEstimates!AB:AB,CAFB_HungerEstimates!AB:AB,,0)</f>
        <v>13906.579252</v>
      </c>
      <c r="M941" s="6">
        <f t="shared" si="58"/>
        <v>0.50289900641135621</v>
      </c>
      <c r="N941" s="8">
        <f t="shared" si="59"/>
        <v>104.39120865361517</v>
      </c>
      <c r="O941" s="2" t="str">
        <f>IFERROR(_xlfn.XLOOKUP(Data[[#This Row],[STATEFP10]],StateMap[Code],StateMap[State],,0),"UNK")</f>
        <v>VA</v>
      </c>
      <c r="P941" t="str">
        <f>IF(CalcsTable[[#This Row],[State (Label)]]="MD","Maryland",IF(CalcsTable[[#This Row],[State (Label)]]="DC","District of Columbia","Virginia"))</f>
        <v>Virginia</v>
      </c>
    </row>
    <row r="942" spans="1:16" x14ac:dyDescent="0.25">
      <c r="A942">
        <f>_xlfn.XLOOKUP(Data[[#This Row],[GEOID10]],CAFB_HungerEstimates!D:D,CAFB_HungerEstimates!D:D,,0)</f>
        <v>24033801307</v>
      </c>
      <c r="B942">
        <f>_xlfn.XLOOKUP(Data[[#This Row],[STATEFP10]],CAFB_HungerEstimates!A:A,CAFB_HungerEstimates!A:A,,0)</f>
        <v>24</v>
      </c>
      <c r="C942">
        <f>_xlfn.XLOOKUP(Data[[#This Row],[F14_FI_RATE]],CAFB_HungerEstimates!AJ:AJ,CAFB_HungerEstimates!AJ:AJ,,0)</f>
        <v>12.7</v>
      </c>
      <c r="D942">
        <f>_xlfn.XLOOKUP(Data[[#This Row],[F14_DISTRIB]],CAFB_HungerEstimates!AL:AL,CAFB_HungerEstimates!AL:AL,,0)</f>
        <v>16637.849999999999</v>
      </c>
      <c r="E942">
        <f>_xlfn.XLOOKUP(Data[[#This Row],[F14_LB_UNME]],CAFB_HungerEstimates!AK:AK,CAFB_HungerEstimates!AK:AK,,0)</f>
        <v>82841.251451999997</v>
      </c>
      <c r="F942">
        <f t="shared" si="56"/>
        <v>99479.101452000003</v>
      </c>
      <c r="G942" s="6">
        <f t="shared" si="57"/>
        <v>0.16724970126542593</v>
      </c>
      <c r="H942">
        <f>_xlfn.XLOOKUP(Data[[#This Row],[F15_FI_RATE]],CAFB_HungerEstimates!Y:Y,CAFB_HungerEstimates!Y:Y,,0)</f>
        <v>0.13600000000000001</v>
      </c>
      <c r="I942">
        <f>_xlfn.XLOOKUP(Data[[#This Row],[F15_FI_POP]],CAFB_HungerEstimates!Z:Z,CAFB_HungerEstimates!Z:Z,,0)</f>
        <v>511.76799999999997</v>
      </c>
      <c r="J942">
        <f>_xlfn.XLOOKUP(Data[[#This Row],[F15_LB_NEED]],CAFB_HungerEstimates!AA:AA,CAFB_HungerEstimates!AA:AA,,0)</f>
        <v>107471.28</v>
      </c>
      <c r="K942">
        <f>_xlfn.XLOOKUP(Data[[#This Row],[F15_DISTRIB]],CAFB_HungerEstimates!AC:AC,CAFB_HungerEstimates!AC:AC,,0)</f>
        <v>41729.569194999996</v>
      </c>
      <c r="L942">
        <f>_xlfn.XLOOKUP(Data[[#This Row],[F15_LB_UNME]],CAFB_HungerEstimates!AB:AB,CAFB_HungerEstimates!AB:AB,,0)</f>
        <v>65741.710804999995</v>
      </c>
      <c r="M942" s="6">
        <f t="shared" si="58"/>
        <v>0.38828577453436858</v>
      </c>
      <c r="N942" s="8">
        <f t="shared" si="59"/>
        <v>128.45998734778257</v>
      </c>
      <c r="O942" s="2" t="str">
        <f>IFERROR(_xlfn.XLOOKUP(Data[[#This Row],[STATEFP10]],StateMap[Code],StateMap[State],,0),"UNK")</f>
        <v>MD</v>
      </c>
      <c r="P942" t="str">
        <f>IF(CalcsTable[[#This Row],[State (Label)]]="MD","Maryland",IF(CalcsTable[[#This Row],[State (Label)]]="DC","District of Columbia","Virginia"))</f>
        <v>Maryland</v>
      </c>
    </row>
    <row r="943" spans="1:16" x14ac:dyDescent="0.25">
      <c r="A943">
        <f>_xlfn.XLOOKUP(Data[[#This Row],[GEOID10]],CAFB_HungerEstimates!D:D,CAFB_HungerEstimates!D:D,,0)</f>
        <v>51683910402</v>
      </c>
      <c r="B943">
        <f>_xlfn.XLOOKUP(Data[[#This Row],[STATEFP10]],CAFB_HungerEstimates!A:A,CAFB_HungerEstimates!A:A,,0)</f>
        <v>51</v>
      </c>
      <c r="C943">
        <f>_xlfn.XLOOKUP(Data[[#This Row],[F14_FI_RATE]],CAFB_HungerEstimates!AJ:AJ,CAFB_HungerEstimates!AJ:AJ,,0)</f>
        <v>5.4</v>
      </c>
      <c r="D943">
        <f>_xlfn.XLOOKUP(Data[[#This Row],[F14_DISTRIB]],CAFB_HungerEstimates!AL:AL,CAFB_HungerEstimates!AL:AL,,0)</f>
        <v>16008.7</v>
      </c>
      <c r="E943">
        <f>_xlfn.XLOOKUP(Data[[#This Row],[F14_LB_UNME]],CAFB_HungerEstimates!AK:AK,CAFB_HungerEstimates!AK:AK,,0)</f>
        <v>40713.976374999998</v>
      </c>
      <c r="F943">
        <f t="shared" si="56"/>
        <v>56722.676374999995</v>
      </c>
      <c r="G943" s="6">
        <f t="shared" si="57"/>
        <v>0.28222751504468307</v>
      </c>
      <c r="H943">
        <f>_xlfn.XLOOKUP(Data[[#This Row],[F15_FI_RATE]],CAFB_HungerEstimates!Y:Y,CAFB_HungerEstimates!Y:Y,,0)</f>
        <v>7.6999999999999999E-2</v>
      </c>
      <c r="I943">
        <f>_xlfn.XLOOKUP(Data[[#This Row],[F15_FI_POP]],CAFB_HungerEstimates!Z:Z,CAFB_HungerEstimates!Z:Z,,0)</f>
        <v>405.30728699999997</v>
      </c>
      <c r="J943">
        <f>_xlfn.XLOOKUP(Data[[#This Row],[F15_LB_NEED]],CAFB_HungerEstimates!AA:AA,CAFB_HungerEstimates!AA:AA,,0)</f>
        <v>85114.530270000003</v>
      </c>
      <c r="K943">
        <f>_xlfn.XLOOKUP(Data[[#This Row],[F15_DISTRIB]],CAFB_HungerEstimates!AC:AC,CAFB_HungerEstimates!AC:AC,,0)</f>
        <v>67317.458633999995</v>
      </c>
      <c r="L943">
        <f>_xlfn.XLOOKUP(Data[[#This Row],[F15_LB_UNME]],CAFB_HungerEstimates!AB:AB,CAFB_HungerEstimates!AB:AB,,0)</f>
        <v>17797.071636000001</v>
      </c>
      <c r="M943" s="6">
        <f t="shared" si="58"/>
        <v>0.79090442513699832</v>
      </c>
      <c r="N943" s="8">
        <f t="shared" si="59"/>
        <v>43.91007072123034</v>
      </c>
      <c r="O943" s="2" t="str">
        <f>IFERROR(_xlfn.XLOOKUP(Data[[#This Row],[STATEFP10]],StateMap[Code],StateMap[State],,0),"UNK")</f>
        <v>VA</v>
      </c>
      <c r="P943" t="str">
        <f>IF(CalcsTable[[#This Row],[State (Label)]]="MD","Maryland",IF(CalcsTable[[#This Row],[State (Label)]]="DC","District of Columbia","Virginia"))</f>
        <v>Virginia</v>
      </c>
    </row>
    <row r="944" spans="1:16" x14ac:dyDescent="0.25">
      <c r="A944">
        <f>_xlfn.XLOOKUP(Data[[#This Row],[GEOID10]],CAFB_HungerEstimates!D:D,CAFB_HungerEstimates!D:D,,0)</f>
        <v>51059421500</v>
      </c>
      <c r="B944">
        <f>_xlfn.XLOOKUP(Data[[#This Row],[STATEFP10]],CAFB_HungerEstimates!A:A,CAFB_HungerEstimates!A:A,,0)</f>
        <v>51</v>
      </c>
      <c r="C944">
        <f>_xlfn.XLOOKUP(Data[[#This Row],[F14_FI_RATE]],CAFB_HungerEstimates!AJ:AJ,CAFB_HungerEstimates!AJ:AJ,,0)</f>
        <v>12.1</v>
      </c>
      <c r="D944">
        <f>_xlfn.XLOOKUP(Data[[#This Row],[F14_DISTRIB]],CAFB_HungerEstimates!AL:AL,CAFB_HungerEstimates!AL:AL,,0)</f>
        <v>34361.26</v>
      </c>
      <c r="E944">
        <f>_xlfn.XLOOKUP(Data[[#This Row],[F14_LB_UNME]],CAFB_HungerEstimates!AK:AK,CAFB_HungerEstimates!AK:AK,,0)</f>
        <v>145668.59075599999</v>
      </c>
      <c r="F944">
        <f t="shared" si="56"/>
        <v>180029.850756</v>
      </c>
      <c r="G944" s="6">
        <f t="shared" si="57"/>
        <v>0.19086423643471701</v>
      </c>
      <c r="H944">
        <f>_xlfn.XLOOKUP(Data[[#This Row],[F15_FI_RATE]],CAFB_HungerEstimates!Y:Y,CAFB_HungerEstimates!Y:Y,,0)</f>
        <v>0.11600000000000001</v>
      </c>
      <c r="I944">
        <f>_xlfn.XLOOKUP(Data[[#This Row],[F15_FI_POP]],CAFB_HungerEstimates!Z:Z,CAFB_HungerEstimates!Z:Z,,0)</f>
        <v>801.66486399999997</v>
      </c>
      <c r="J944">
        <f>_xlfn.XLOOKUP(Data[[#This Row],[F15_LB_NEED]],CAFB_HungerEstimates!AA:AA,CAFB_HungerEstimates!AA:AA,,0)</f>
        <v>168349.62143999999</v>
      </c>
      <c r="K944">
        <f>_xlfn.XLOOKUP(Data[[#This Row],[F15_DISTRIB]],CAFB_HungerEstimates!AC:AC,CAFB_HungerEstimates!AC:AC,,0)</f>
        <v>62453.047552999997</v>
      </c>
      <c r="L944">
        <f>_xlfn.XLOOKUP(Data[[#This Row],[F15_LB_UNME]],CAFB_HungerEstimates!AB:AB,CAFB_HungerEstimates!AB:AB,,0)</f>
        <v>105896.57388700001</v>
      </c>
      <c r="M944" s="6">
        <f t="shared" si="58"/>
        <v>0.37097230762267164</v>
      </c>
      <c r="N944" s="8">
        <f t="shared" si="59"/>
        <v>132.09581539923897</v>
      </c>
      <c r="O944" s="2" t="str">
        <f>IFERROR(_xlfn.XLOOKUP(Data[[#This Row],[STATEFP10]],StateMap[Code],StateMap[State],,0),"UNK")</f>
        <v>VA</v>
      </c>
      <c r="P944" t="str">
        <f>IF(CalcsTable[[#This Row],[State (Label)]]="MD","Maryland",IF(CalcsTable[[#This Row],[State (Label)]]="DC","District of Columbia","Virginia"))</f>
        <v>Virginia</v>
      </c>
    </row>
    <row r="945" spans="1:16" x14ac:dyDescent="0.25">
      <c r="A945">
        <f>_xlfn.XLOOKUP(Data[[#This Row],[GEOID10]],CAFB_HungerEstimates!D:D,CAFB_HungerEstimates!D:D,,0)</f>
        <v>51059432701</v>
      </c>
      <c r="B945">
        <f>_xlfn.XLOOKUP(Data[[#This Row],[STATEFP10]],CAFB_HungerEstimates!A:A,CAFB_HungerEstimates!A:A,,0)</f>
        <v>51</v>
      </c>
      <c r="C945">
        <f>_xlfn.XLOOKUP(Data[[#This Row],[F14_FI_RATE]],CAFB_HungerEstimates!AJ:AJ,CAFB_HungerEstimates!AJ:AJ,,0)</f>
        <v>4.5999999999999996</v>
      </c>
      <c r="D945">
        <f>_xlfn.XLOOKUP(Data[[#This Row],[F14_DISTRIB]],CAFB_HungerEstimates!AL:AL,CAFB_HungerEstimates!AL:AL,,0)</f>
        <v>6989.45</v>
      </c>
      <c r="E945">
        <f>_xlfn.XLOOKUP(Data[[#This Row],[F14_LB_UNME]],CAFB_HungerEstimates!AK:AK,CAFB_HungerEstimates!AK:AK,,0)</f>
        <v>24753.311099999999</v>
      </c>
      <c r="F945">
        <f t="shared" si="56"/>
        <v>31742.7611</v>
      </c>
      <c r="G945" s="6">
        <f t="shared" si="57"/>
        <v>0.2201903601889251</v>
      </c>
      <c r="H945">
        <f>_xlfn.XLOOKUP(Data[[#This Row],[F15_FI_RATE]],CAFB_HungerEstimates!Y:Y,CAFB_HungerEstimates!Y:Y,,0)</f>
        <v>5.3999999999999999E-2</v>
      </c>
      <c r="I945">
        <f>_xlfn.XLOOKUP(Data[[#This Row],[F15_FI_POP]],CAFB_HungerEstimates!Z:Z,CAFB_HungerEstimates!Z:Z,,0)</f>
        <v>184.92688799999999</v>
      </c>
      <c r="J945">
        <f>_xlfn.XLOOKUP(Data[[#This Row],[F15_LB_NEED]],CAFB_HungerEstimates!AA:AA,CAFB_HungerEstimates!AA:AA,,0)</f>
        <v>38834.646480000003</v>
      </c>
      <c r="K945">
        <f>_xlfn.XLOOKUP(Data[[#This Row],[F15_DISTRIB]],CAFB_HungerEstimates!AC:AC,CAFB_HungerEstimates!AC:AC,,0)</f>
        <v>7768.3966170000003</v>
      </c>
      <c r="L945">
        <f>_xlfn.XLOOKUP(Data[[#This Row],[F15_LB_UNME]],CAFB_HungerEstimates!AB:AB,CAFB_HungerEstimates!AB:AB,,0)</f>
        <v>31066.249863000001</v>
      </c>
      <c r="M945" s="6">
        <f t="shared" si="58"/>
        <v>0.20003778381247156</v>
      </c>
      <c r="N945" s="8">
        <f t="shared" si="59"/>
        <v>167.99206539938098</v>
      </c>
      <c r="O945" s="2" t="str">
        <f>IFERROR(_xlfn.XLOOKUP(Data[[#This Row],[STATEFP10]],StateMap[Code],StateMap[State],,0),"UNK")</f>
        <v>VA</v>
      </c>
      <c r="P945" t="str">
        <f>IF(CalcsTable[[#This Row],[State (Label)]]="MD","Maryland",IF(CalcsTable[[#This Row],[State (Label)]]="DC","District of Columbia","Virginia"))</f>
        <v>Virginia</v>
      </c>
    </row>
    <row r="946" spans="1:16" x14ac:dyDescent="0.25">
      <c r="A946">
        <f>_xlfn.XLOOKUP(Data[[#This Row],[GEOID10]],CAFB_HungerEstimates!D:D,CAFB_HungerEstimates!D:D,,0)</f>
        <v>24033801311</v>
      </c>
      <c r="B946">
        <f>_xlfn.XLOOKUP(Data[[#This Row],[STATEFP10]],CAFB_HungerEstimates!A:A,CAFB_HungerEstimates!A:A,,0)</f>
        <v>24</v>
      </c>
      <c r="C946">
        <f>_xlfn.XLOOKUP(Data[[#This Row],[F14_FI_RATE]],CAFB_HungerEstimates!AJ:AJ,CAFB_HungerEstimates!AJ:AJ,,0)</f>
        <v>16.600000000000001</v>
      </c>
      <c r="D946">
        <f>_xlfn.XLOOKUP(Data[[#This Row],[F14_DISTRIB]],CAFB_HungerEstimates!AL:AL,CAFB_HungerEstimates!AL:AL,,0)</f>
        <v>23983.040000000001</v>
      </c>
      <c r="E946">
        <f>_xlfn.XLOOKUP(Data[[#This Row],[F14_LB_UNME]],CAFB_HungerEstimates!AK:AK,CAFB_HungerEstimates!AK:AK,,0)</f>
        <v>187721.73819500001</v>
      </c>
      <c r="F946">
        <f t="shared" si="56"/>
        <v>211704.77819500002</v>
      </c>
      <c r="G946" s="6">
        <f t="shared" si="57"/>
        <v>0.11328530326277929</v>
      </c>
      <c r="H946">
        <f>_xlfn.XLOOKUP(Data[[#This Row],[F15_FI_RATE]],CAFB_HungerEstimates!Y:Y,CAFB_HungerEstimates!Y:Y,,0)</f>
        <v>0.16500000000000001</v>
      </c>
      <c r="I946">
        <f>_xlfn.XLOOKUP(Data[[#This Row],[F15_FI_POP]],CAFB_HungerEstimates!Z:Z,CAFB_HungerEstimates!Z:Z,,0)</f>
        <v>1111.2750000000001</v>
      </c>
      <c r="J946">
        <f>_xlfn.XLOOKUP(Data[[#This Row],[F15_LB_NEED]],CAFB_HungerEstimates!AA:AA,CAFB_HungerEstimates!AA:AA,,0)</f>
        <v>233367.75</v>
      </c>
      <c r="K946">
        <f>_xlfn.XLOOKUP(Data[[#This Row],[F15_DISTRIB]],CAFB_HungerEstimates!AC:AC,CAFB_HungerEstimates!AC:AC,,0)</f>
        <v>60045.670574000003</v>
      </c>
      <c r="L946">
        <f>_xlfn.XLOOKUP(Data[[#This Row],[F15_LB_UNME]],CAFB_HungerEstimates!AB:AB,CAFB_HungerEstimates!AB:AB,,0)</f>
        <v>173322.07942600001</v>
      </c>
      <c r="M946" s="6">
        <f t="shared" si="58"/>
        <v>0.25730063633042699</v>
      </c>
      <c r="N946" s="8">
        <f t="shared" si="59"/>
        <v>155.96686637061032</v>
      </c>
      <c r="O946" s="2" t="str">
        <f>IFERROR(_xlfn.XLOOKUP(Data[[#This Row],[STATEFP10]],StateMap[Code],StateMap[State],,0),"UNK")</f>
        <v>MD</v>
      </c>
      <c r="P946" t="str">
        <f>IF(CalcsTable[[#This Row],[State (Label)]]="MD","Maryland",IF(CalcsTable[[#This Row],[State (Label)]]="DC","District of Columbia","Virginia"))</f>
        <v>Maryland</v>
      </c>
    </row>
    <row r="947" spans="1:16" x14ac:dyDescent="0.25">
      <c r="A947">
        <f>_xlfn.XLOOKUP(Data[[#This Row],[GEOID10]],CAFB_HungerEstimates!D:D,CAFB_HungerEstimates!D:D,,0)</f>
        <v>51059432600</v>
      </c>
      <c r="B947">
        <f>_xlfn.XLOOKUP(Data[[#This Row],[STATEFP10]],CAFB_HungerEstimates!A:A,CAFB_HungerEstimates!A:A,,0)</f>
        <v>51</v>
      </c>
      <c r="C947">
        <f>_xlfn.XLOOKUP(Data[[#This Row],[F14_FI_RATE]],CAFB_HungerEstimates!AJ:AJ,CAFB_HungerEstimates!AJ:AJ,,0)</f>
        <v>3.7</v>
      </c>
      <c r="D947">
        <f>_xlfn.XLOOKUP(Data[[#This Row],[F14_DISTRIB]],CAFB_HungerEstimates!AL:AL,CAFB_HungerEstimates!AL:AL,,0)</f>
        <v>8364.52</v>
      </c>
      <c r="E947">
        <f>_xlfn.XLOOKUP(Data[[#This Row],[F14_LB_UNME]],CAFB_HungerEstimates!AK:AK,CAFB_HungerEstimates!AK:AK,,0)</f>
        <v>30190.217786000001</v>
      </c>
      <c r="F947">
        <f t="shared" si="56"/>
        <v>38554.737785999998</v>
      </c>
      <c r="G947" s="6">
        <f t="shared" si="57"/>
        <v>0.2169518061937728</v>
      </c>
      <c r="H947">
        <f>_xlfn.XLOOKUP(Data[[#This Row],[F15_FI_RATE]],CAFB_HungerEstimates!Y:Y,CAFB_HungerEstimates!Y:Y,,0)</f>
        <v>3.1E-2</v>
      </c>
      <c r="I947">
        <f>_xlfn.XLOOKUP(Data[[#This Row],[F15_FI_POP]],CAFB_HungerEstimates!Z:Z,CAFB_HungerEstimates!Z:Z,,0)</f>
        <v>157.69414800000001</v>
      </c>
      <c r="J947">
        <f>_xlfn.XLOOKUP(Data[[#This Row],[F15_LB_NEED]],CAFB_HungerEstimates!AA:AA,CAFB_HungerEstimates!AA:AA,,0)</f>
        <v>33115.771079999999</v>
      </c>
      <c r="K947">
        <f>_xlfn.XLOOKUP(Data[[#This Row],[F15_DISTRIB]],CAFB_HungerEstimates!AC:AC,CAFB_HungerEstimates!AC:AC,,0)</f>
        <v>6531.9334209999997</v>
      </c>
      <c r="L947">
        <f>_xlfn.XLOOKUP(Data[[#This Row],[F15_LB_UNME]],CAFB_HungerEstimates!AB:AB,CAFB_HungerEstimates!AB:AB,,0)</f>
        <v>26583.837659000001</v>
      </c>
      <c r="M947" s="6">
        <f t="shared" si="58"/>
        <v>0.19724539722237988</v>
      </c>
      <c r="N947" s="8">
        <f t="shared" si="59"/>
        <v>168.57846658330021</v>
      </c>
      <c r="O947" s="2" t="str">
        <f>IFERROR(_xlfn.XLOOKUP(Data[[#This Row],[STATEFP10]],StateMap[Code],StateMap[State],,0),"UNK")</f>
        <v>VA</v>
      </c>
      <c r="P947" t="str">
        <f>IF(CalcsTable[[#This Row],[State (Label)]]="MD","Maryland",IF(CalcsTable[[#This Row],[State (Label)]]="DC","District of Columbia","Virginia"))</f>
        <v>Virginia</v>
      </c>
    </row>
    <row r="948" spans="1:16" x14ac:dyDescent="0.25">
      <c r="A948">
        <f>_xlfn.XLOOKUP(Data[[#This Row],[GEOID10]],CAFB_HungerEstimates!D:D,CAFB_HungerEstimates!D:D,,0)</f>
        <v>51153901232</v>
      </c>
      <c r="B948">
        <f>_xlfn.XLOOKUP(Data[[#This Row],[STATEFP10]],CAFB_HungerEstimates!A:A,CAFB_HungerEstimates!A:A,,0)</f>
        <v>51</v>
      </c>
      <c r="C948">
        <f>_xlfn.XLOOKUP(Data[[#This Row],[F14_FI_RATE]],CAFB_HungerEstimates!AJ:AJ,CAFB_HungerEstimates!AJ:AJ,,0)</f>
        <v>3.5</v>
      </c>
      <c r="D948">
        <f>_xlfn.XLOOKUP(Data[[#This Row],[F14_DISTRIB]],CAFB_HungerEstimates!AL:AL,CAFB_HungerEstimates!AL:AL,,0)</f>
        <v>7116.07</v>
      </c>
      <c r="E948">
        <f>_xlfn.XLOOKUP(Data[[#This Row],[F14_LB_UNME]],CAFB_HungerEstimates!AK:AK,CAFB_HungerEstimates!AK:AK,,0)</f>
        <v>23232.084776</v>
      </c>
      <c r="F948">
        <f t="shared" si="56"/>
        <v>30348.154775999999</v>
      </c>
      <c r="G948" s="6">
        <f t="shared" si="57"/>
        <v>0.23448114234699854</v>
      </c>
      <c r="H948">
        <f>_xlfn.XLOOKUP(Data[[#This Row],[F15_FI_RATE]],CAFB_HungerEstimates!Y:Y,CAFB_HungerEstimates!Y:Y,,0)</f>
        <v>3.3000000000000002E-2</v>
      </c>
      <c r="I948">
        <f>_xlfn.XLOOKUP(Data[[#This Row],[F15_FI_POP]],CAFB_HungerEstimates!Z:Z,CAFB_HungerEstimates!Z:Z,,0)</f>
        <v>144.71757299999999</v>
      </c>
      <c r="J948">
        <f>_xlfn.XLOOKUP(Data[[#This Row],[F15_LB_NEED]],CAFB_HungerEstimates!AA:AA,CAFB_HungerEstimates!AA:AA,,0)</f>
        <v>30390.690330000001</v>
      </c>
      <c r="K948">
        <f>_xlfn.XLOOKUP(Data[[#This Row],[F15_DISTRIB]],CAFB_HungerEstimates!AC:AC,CAFB_HungerEstimates!AC:AC,,0)</f>
        <v>18812.261076999999</v>
      </c>
      <c r="L948">
        <f>_xlfn.XLOOKUP(Data[[#This Row],[F15_LB_UNME]],CAFB_HungerEstimates!AB:AB,CAFB_HungerEstimates!AB:AB,,0)</f>
        <v>11578.429253</v>
      </c>
      <c r="M948" s="6">
        <f t="shared" si="58"/>
        <v>0.61901394383363451</v>
      </c>
      <c r="N948" s="8">
        <f t="shared" si="59"/>
        <v>80.007071794936763</v>
      </c>
      <c r="O948" s="2" t="str">
        <f>IFERROR(_xlfn.XLOOKUP(Data[[#This Row],[STATEFP10]],StateMap[Code],StateMap[State],,0),"UNK")</f>
        <v>VA</v>
      </c>
      <c r="P948" t="str">
        <f>IF(CalcsTable[[#This Row],[State (Label)]]="MD","Maryland",IF(CalcsTable[[#This Row],[State (Label)]]="DC","District of Columbia","Virginia"))</f>
        <v>Virginia</v>
      </c>
    </row>
    <row r="949" spans="1:16" x14ac:dyDescent="0.25">
      <c r="A949">
        <f>_xlfn.XLOOKUP(Data[[#This Row],[GEOID10]],CAFB_HungerEstimates!D:D,CAFB_HungerEstimates!D:D,,0)</f>
        <v>24033801208</v>
      </c>
      <c r="B949">
        <f>_xlfn.XLOOKUP(Data[[#This Row],[STATEFP10]],CAFB_HungerEstimates!A:A,CAFB_HungerEstimates!A:A,,0)</f>
        <v>24</v>
      </c>
      <c r="C949">
        <f>_xlfn.XLOOKUP(Data[[#This Row],[F14_FI_RATE]],CAFB_HungerEstimates!AJ:AJ,CAFB_HungerEstimates!AJ:AJ,,0)</f>
        <v>10.6</v>
      </c>
      <c r="D949">
        <f>_xlfn.XLOOKUP(Data[[#This Row],[F14_DISTRIB]],CAFB_HungerEstimates!AL:AL,CAFB_HungerEstimates!AL:AL,,0)</f>
        <v>12573.72</v>
      </c>
      <c r="E949">
        <f>_xlfn.XLOOKUP(Data[[#This Row],[F14_LB_UNME]],CAFB_HungerEstimates!AK:AK,CAFB_HungerEstimates!AK:AK,,0)</f>
        <v>68964.663927999994</v>
      </c>
      <c r="F949">
        <f t="shared" si="56"/>
        <v>81538.383927999996</v>
      </c>
      <c r="G949" s="6">
        <f t="shared" si="57"/>
        <v>0.15420614677748387</v>
      </c>
      <c r="H949">
        <f>_xlfn.XLOOKUP(Data[[#This Row],[F15_FI_RATE]],CAFB_HungerEstimates!Y:Y,CAFB_HungerEstimates!Y:Y,,0)</f>
        <v>0.13400000000000001</v>
      </c>
      <c r="I949">
        <f>_xlfn.XLOOKUP(Data[[#This Row],[F15_FI_POP]],CAFB_HungerEstimates!Z:Z,CAFB_HungerEstimates!Z:Z,,0)</f>
        <v>488.83199999999999</v>
      </c>
      <c r="J949">
        <f>_xlfn.XLOOKUP(Data[[#This Row],[F15_LB_NEED]],CAFB_HungerEstimates!AA:AA,CAFB_HungerEstimates!AA:AA,,0)</f>
        <v>102654.72</v>
      </c>
      <c r="K949">
        <f>_xlfn.XLOOKUP(Data[[#This Row],[F15_DISTRIB]],CAFB_HungerEstimates!AC:AC,CAFB_HungerEstimates!AC:AC,,0)</f>
        <v>10922.780922</v>
      </c>
      <c r="L949">
        <f>_xlfn.XLOOKUP(Data[[#This Row],[F15_LB_UNME]],CAFB_HungerEstimates!AB:AB,CAFB_HungerEstimates!AB:AB,,0)</f>
        <v>91731.939077999996</v>
      </c>
      <c r="M949" s="6">
        <f t="shared" si="58"/>
        <v>0.10640310471841918</v>
      </c>
      <c r="N949" s="8">
        <f t="shared" si="59"/>
        <v>187.65534800913196</v>
      </c>
      <c r="O949" s="2" t="str">
        <f>IFERROR(_xlfn.XLOOKUP(Data[[#This Row],[STATEFP10]],StateMap[Code],StateMap[State],,0),"UNK")</f>
        <v>MD</v>
      </c>
      <c r="P949" t="str">
        <f>IF(CalcsTable[[#This Row],[State (Label)]]="MD","Maryland",IF(CalcsTable[[#This Row],[State (Label)]]="DC","District of Columbia","Virginia"))</f>
        <v>Maryland</v>
      </c>
    </row>
    <row r="950" spans="1:16" x14ac:dyDescent="0.25">
      <c r="A950">
        <f>_xlfn.XLOOKUP(Data[[#This Row],[GEOID10]],CAFB_HungerEstimates!D:D,CAFB_HungerEstimates!D:D,,0)</f>
        <v>24033801004</v>
      </c>
      <c r="B950">
        <f>_xlfn.XLOOKUP(Data[[#This Row],[STATEFP10]],CAFB_HungerEstimates!A:A,CAFB_HungerEstimates!A:A,,0)</f>
        <v>24</v>
      </c>
      <c r="C950">
        <f>_xlfn.XLOOKUP(Data[[#This Row],[F14_FI_RATE]],CAFB_HungerEstimates!AJ:AJ,CAFB_HungerEstimates!AJ:AJ,,0)</f>
        <v>9.6999999999999993</v>
      </c>
      <c r="D950">
        <f>_xlfn.XLOOKUP(Data[[#This Row],[F14_DISTRIB]],CAFB_HungerEstimates!AL:AL,CAFB_HungerEstimates!AL:AL,,0)</f>
        <v>22230.69</v>
      </c>
      <c r="E950">
        <f>_xlfn.XLOOKUP(Data[[#This Row],[F14_LB_UNME]],CAFB_HungerEstimates!AK:AK,CAFB_HungerEstimates!AK:AK,,0)</f>
        <v>66256.591874000005</v>
      </c>
      <c r="F950">
        <f t="shared" si="56"/>
        <v>88487.281874000008</v>
      </c>
      <c r="G950" s="6">
        <f t="shared" si="57"/>
        <v>0.25123034100714065</v>
      </c>
      <c r="H950">
        <f>_xlfn.XLOOKUP(Data[[#This Row],[F15_FI_RATE]],CAFB_HungerEstimates!Y:Y,CAFB_HungerEstimates!Y:Y,,0)</f>
        <v>9.7000000000000003E-2</v>
      </c>
      <c r="I950">
        <f>_xlfn.XLOOKUP(Data[[#This Row],[F15_FI_POP]],CAFB_HungerEstimates!Z:Z,CAFB_HungerEstimates!Z:Z,,0)</f>
        <v>436.839403</v>
      </c>
      <c r="J950">
        <f>_xlfn.XLOOKUP(Data[[#This Row],[F15_LB_NEED]],CAFB_HungerEstimates!AA:AA,CAFB_HungerEstimates!AA:AA,,0)</f>
        <v>91736.27463</v>
      </c>
      <c r="K950">
        <f>_xlfn.XLOOKUP(Data[[#This Row],[F15_DISTRIB]],CAFB_HungerEstimates!AC:AC,CAFB_HungerEstimates!AC:AC,,0)</f>
        <v>10945.882624</v>
      </c>
      <c r="L950">
        <f>_xlfn.XLOOKUP(Data[[#This Row],[F15_LB_UNME]],CAFB_HungerEstimates!AB:AB,CAFB_HungerEstimates!AB:AB,,0)</f>
        <v>80790.392005999995</v>
      </c>
      <c r="M950" s="6">
        <f t="shared" si="58"/>
        <v>0.11931902258019565</v>
      </c>
      <c r="N950" s="8">
        <f t="shared" si="59"/>
        <v>184.94300525815891</v>
      </c>
      <c r="O950" s="2" t="str">
        <f>IFERROR(_xlfn.XLOOKUP(Data[[#This Row],[STATEFP10]],StateMap[Code],StateMap[State],,0),"UNK")</f>
        <v>MD</v>
      </c>
      <c r="P950" t="str">
        <f>IF(CalcsTable[[#This Row],[State (Label)]]="MD","Maryland",IF(CalcsTable[[#This Row],[State (Label)]]="DC","District of Columbia","Virginia"))</f>
        <v>Maryland</v>
      </c>
    </row>
    <row r="951" spans="1:16" x14ac:dyDescent="0.25">
      <c r="A951">
        <f>_xlfn.XLOOKUP(Data[[#This Row],[GEOID10]],CAFB_HungerEstimates!D:D,CAFB_HungerEstimates!D:D,,0)</f>
        <v>51059421103</v>
      </c>
      <c r="B951">
        <f>_xlfn.XLOOKUP(Data[[#This Row],[STATEFP10]],CAFB_HungerEstimates!A:A,CAFB_HungerEstimates!A:A,,0)</f>
        <v>51</v>
      </c>
      <c r="C951">
        <f>_xlfn.XLOOKUP(Data[[#This Row],[F14_FI_RATE]],CAFB_HungerEstimates!AJ:AJ,CAFB_HungerEstimates!AJ:AJ,,0)</f>
        <v>4.5999999999999996</v>
      </c>
      <c r="D951">
        <f>_xlfn.XLOOKUP(Data[[#This Row],[F14_DISTRIB]],CAFB_HungerEstimates!AL:AL,CAFB_HungerEstimates!AL:AL,,0)</f>
        <v>11091.81</v>
      </c>
      <c r="E951">
        <f>_xlfn.XLOOKUP(Data[[#This Row],[F14_LB_UNME]],CAFB_HungerEstimates!AK:AK,CAFB_HungerEstimates!AK:AK,,0)</f>
        <v>37256.487313999998</v>
      </c>
      <c r="F951">
        <f t="shared" si="56"/>
        <v>48348.297313999996</v>
      </c>
      <c r="G951" s="6">
        <f t="shared" si="57"/>
        <v>0.22941469743936968</v>
      </c>
      <c r="H951">
        <f>_xlfn.XLOOKUP(Data[[#This Row],[F15_FI_RATE]],CAFB_HungerEstimates!Y:Y,CAFB_HungerEstimates!Y:Y,,0)</f>
        <v>4.7E-2</v>
      </c>
      <c r="I951">
        <f>_xlfn.XLOOKUP(Data[[#This Row],[F15_FI_POP]],CAFB_HungerEstimates!Z:Z,CAFB_HungerEstimates!Z:Z,,0)</f>
        <v>235.18799999999999</v>
      </c>
      <c r="J951">
        <f>_xlfn.XLOOKUP(Data[[#This Row],[F15_LB_NEED]],CAFB_HungerEstimates!AA:AA,CAFB_HungerEstimates!AA:AA,,0)</f>
        <v>49389.48</v>
      </c>
      <c r="K951">
        <f>_xlfn.XLOOKUP(Data[[#This Row],[F15_DISTRIB]],CAFB_HungerEstimates!AC:AC,CAFB_HungerEstimates!AC:AC,,0)</f>
        <v>20740.421562</v>
      </c>
      <c r="L951">
        <f>_xlfn.XLOOKUP(Data[[#This Row],[F15_LB_UNME]],CAFB_HungerEstimates!AB:AB,CAFB_HungerEstimates!AB:AB,,0)</f>
        <v>28649.058438</v>
      </c>
      <c r="M951" s="6">
        <f t="shared" si="58"/>
        <v>0.41993601799411528</v>
      </c>
      <c r="N951" s="8">
        <f t="shared" si="59"/>
        <v>121.81343622123579</v>
      </c>
      <c r="O951" s="2" t="str">
        <f>IFERROR(_xlfn.XLOOKUP(Data[[#This Row],[STATEFP10]],StateMap[Code],StateMap[State],,0),"UNK")</f>
        <v>VA</v>
      </c>
      <c r="P951" t="str">
        <f>IF(CalcsTable[[#This Row],[State (Label)]]="MD","Maryland",IF(CalcsTable[[#This Row],[State (Label)]]="DC","District of Columbia","Virginia"))</f>
        <v>Virginia</v>
      </c>
    </row>
    <row r="952" spans="1:16" x14ac:dyDescent="0.25">
      <c r="A952">
        <f>_xlfn.XLOOKUP(Data[[#This Row],[GEOID10]],CAFB_HungerEstimates!D:D,CAFB_HungerEstimates!D:D,,0)</f>
        <v>51059421200</v>
      </c>
      <c r="B952">
        <f>_xlfn.XLOOKUP(Data[[#This Row],[STATEFP10]],CAFB_HungerEstimates!A:A,CAFB_HungerEstimates!A:A,,0)</f>
        <v>51</v>
      </c>
      <c r="C952">
        <f>_xlfn.XLOOKUP(Data[[#This Row],[F14_FI_RATE]],CAFB_HungerEstimates!AJ:AJ,CAFB_HungerEstimates!AJ:AJ,,0)</f>
        <v>4.5</v>
      </c>
      <c r="D952">
        <f>_xlfn.XLOOKUP(Data[[#This Row],[F14_DISTRIB]],CAFB_HungerEstimates!AL:AL,CAFB_HungerEstimates!AL:AL,,0)</f>
        <v>3941.18</v>
      </c>
      <c r="E952">
        <f>_xlfn.XLOOKUP(Data[[#This Row],[F14_LB_UNME]],CAFB_HungerEstimates!AK:AK,CAFB_HungerEstimates!AK:AK,,0)</f>
        <v>15780.967486</v>
      </c>
      <c r="F952">
        <f t="shared" si="56"/>
        <v>19722.147485999998</v>
      </c>
      <c r="G952" s="6">
        <f t="shared" si="57"/>
        <v>0.19983523613732701</v>
      </c>
      <c r="H952">
        <f>_xlfn.XLOOKUP(Data[[#This Row],[F15_FI_RATE]],CAFB_HungerEstimates!Y:Y,CAFB_HungerEstimates!Y:Y,,0)</f>
        <v>4.4999999999999998E-2</v>
      </c>
      <c r="I952">
        <f>_xlfn.XLOOKUP(Data[[#This Row],[F15_FI_POP]],CAFB_HungerEstimates!Z:Z,CAFB_HungerEstimates!Z:Z,,0)</f>
        <v>94.675229999999999</v>
      </c>
      <c r="J952">
        <f>_xlfn.XLOOKUP(Data[[#This Row],[F15_LB_NEED]],CAFB_HungerEstimates!AA:AA,CAFB_HungerEstimates!AA:AA,,0)</f>
        <v>19881.798299999999</v>
      </c>
      <c r="K952">
        <f>_xlfn.XLOOKUP(Data[[#This Row],[F15_DISTRIB]],CAFB_HungerEstimates!AC:AC,CAFB_HungerEstimates!AC:AC,,0)</f>
        <v>6373.7047700000003</v>
      </c>
      <c r="L952">
        <f>_xlfn.XLOOKUP(Data[[#This Row],[F15_LB_UNME]],CAFB_HungerEstimates!AB:AB,CAFB_HungerEstimates!AB:AB,,0)</f>
        <v>13508.09353</v>
      </c>
      <c r="M952" s="6">
        <f t="shared" si="58"/>
        <v>0.32057989291642702</v>
      </c>
      <c r="N952" s="8">
        <f t="shared" si="59"/>
        <v>142.67822248755033</v>
      </c>
      <c r="O952" s="2" t="str">
        <f>IFERROR(_xlfn.XLOOKUP(Data[[#This Row],[STATEFP10]],StateMap[Code],StateMap[State],,0),"UNK")</f>
        <v>VA</v>
      </c>
      <c r="P952" t="str">
        <f>IF(CalcsTable[[#This Row],[State (Label)]]="MD","Maryland",IF(CalcsTable[[#This Row],[State (Label)]]="DC","District of Columbia","Virginia"))</f>
        <v>Virginia</v>
      </c>
    </row>
    <row r="953" spans="1:16" x14ac:dyDescent="0.25">
      <c r="A953">
        <f>_xlfn.XLOOKUP(Data[[#This Row],[GEOID10]],CAFB_HungerEstimates!D:D,CAFB_HungerEstimates!D:D,,0)</f>
        <v>24033801313</v>
      </c>
      <c r="B953">
        <f>_xlfn.XLOOKUP(Data[[#This Row],[STATEFP10]],CAFB_HungerEstimates!A:A,CAFB_HungerEstimates!A:A,,0)</f>
        <v>24</v>
      </c>
      <c r="C953">
        <f>_xlfn.XLOOKUP(Data[[#This Row],[F14_FI_RATE]],CAFB_HungerEstimates!AJ:AJ,CAFB_HungerEstimates!AJ:AJ,,0)</f>
        <v>15.5</v>
      </c>
      <c r="D953">
        <f>_xlfn.XLOOKUP(Data[[#This Row],[F14_DISTRIB]],CAFB_HungerEstimates!AL:AL,CAFB_HungerEstimates!AL:AL,,0)</f>
        <v>28391.11</v>
      </c>
      <c r="E953">
        <f>_xlfn.XLOOKUP(Data[[#This Row],[F14_LB_UNME]],CAFB_HungerEstimates!AK:AK,CAFB_HungerEstimates!AK:AK,,0)</f>
        <v>69974.992520999993</v>
      </c>
      <c r="F953">
        <f t="shared" si="56"/>
        <v>98366.102520999993</v>
      </c>
      <c r="G953" s="6">
        <f t="shared" si="57"/>
        <v>0.28862696876638816</v>
      </c>
      <c r="H953">
        <f>_xlfn.XLOOKUP(Data[[#This Row],[F15_FI_RATE]],CAFB_HungerEstimates!Y:Y,CAFB_HungerEstimates!Y:Y,,0)</f>
        <v>0.14899999999999999</v>
      </c>
      <c r="I953">
        <f>_xlfn.XLOOKUP(Data[[#This Row],[F15_FI_POP]],CAFB_HungerEstimates!Z:Z,CAFB_HungerEstimates!Z:Z,,0)</f>
        <v>485.77829300000002</v>
      </c>
      <c r="J953">
        <f>_xlfn.XLOOKUP(Data[[#This Row],[F15_LB_NEED]],CAFB_HungerEstimates!AA:AA,CAFB_HungerEstimates!AA:AA,,0)</f>
        <v>102013.44153</v>
      </c>
      <c r="K953">
        <f>_xlfn.XLOOKUP(Data[[#This Row],[F15_DISTRIB]],CAFB_HungerEstimates!AC:AC,CAFB_HungerEstimates!AC:AC,,0)</f>
        <v>13907.054980000001</v>
      </c>
      <c r="L953">
        <f>_xlfn.XLOOKUP(Data[[#This Row],[F15_LB_UNME]],CAFB_HungerEstimates!AB:AB,CAFB_HungerEstimates!AB:AB,,0)</f>
        <v>88106.386549999996</v>
      </c>
      <c r="M953" s="6">
        <f t="shared" si="58"/>
        <v>0.13632571131236887</v>
      </c>
      <c r="N953" s="8">
        <f t="shared" si="59"/>
        <v>181.37160062440253</v>
      </c>
      <c r="O953" s="2" t="str">
        <f>IFERROR(_xlfn.XLOOKUP(Data[[#This Row],[STATEFP10]],StateMap[Code],StateMap[State],,0),"UNK")</f>
        <v>MD</v>
      </c>
      <c r="P953" t="str">
        <f>IF(CalcsTable[[#This Row],[State (Label)]]="MD","Maryland",IF(CalcsTable[[#This Row],[State (Label)]]="DC","District of Columbia","Virginia"))</f>
        <v>Maryland</v>
      </c>
    </row>
    <row r="954" spans="1:16" x14ac:dyDescent="0.25">
      <c r="A954">
        <f>_xlfn.XLOOKUP(Data[[#This Row],[GEOID10]],CAFB_HungerEstimates!D:D,CAFB_HungerEstimates!D:D,,0)</f>
        <v>51059492202</v>
      </c>
      <c r="B954">
        <f>_xlfn.XLOOKUP(Data[[#This Row],[STATEFP10]],CAFB_HungerEstimates!A:A,CAFB_HungerEstimates!A:A,,0)</f>
        <v>51</v>
      </c>
      <c r="C954">
        <f>_xlfn.XLOOKUP(Data[[#This Row],[F14_FI_RATE]],CAFB_HungerEstimates!AJ:AJ,CAFB_HungerEstimates!AJ:AJ,,0)</f>
        <v>1.1000000000000001</v>
      </c>
      <c r="D954">
        <f>_xlfn.XLOOKUP(Data[[#This Row],[F14_DISTRIB]],CAFB_HungerEstimates!AL:AL,CAFB_HungerEstimates!AL:AL,,0)</f>
        <v>3279.37</v>
      </c>
      <c r="E954">
        <f>_xlfn.XLOOKUP(Data[[#This Row],[F14_LB_UNME]],CAFB_HungerEstimates!AK:AK,CAFB_HungerEstimates!AK:AK,,0)</f>
        <v>12287.720791</v>
      </c>
      <c r="F954">
        <f t="shared" si="56"/>
        <v>15567.090790999999</v>
      </c>
      <c r="G954" s="6">
        <f t="shared" si="57"/>
        <v>0.21066042743811478</v>
      </c>
      <c r="H954">
        <f>_xlfn.XLOOKUP(Data[[#This Row],[F15_FI_RATE]],CAFB_HungerEstimates!Y:Y,CAFB_HungerEstimates!Y:Y,,0)</f>
        <v>0</v>
      </c>
      <c r="I954">
        <f>_xlfn.XLOOKUP(Data[[#This Row],[F15_FI_POP]],CAFB_HungerEstimates!Z:Z,CAFB_HungerEstimates!Z:Z,,0)</f>
        <v>0</v>
      </c>
      <c r="J954">
        <f>_xlfn.XLOOKUP(Data[[#This Row],[F15_LB_NEED]],CAFB_HungerEstimates!AA:AA,CAFB_HungerEstimates!AA:AA,,0)</f>
        <v>0</v>
      </c>
      <c r="K954">
        <f>_xlfn.XLOOKUP(Data[[#This Row],[F15_DISTRIB]],CAFB_HungerEstimates!AC:AC,CAFB_HungerEstimates!AC:AC,,0)</f>
        <v>0</v>
      </c>
      <c r="L954">
        <f>_xlfn.XLOOKUP(Data[[#This Row],[F15_LB_UNME]],CAFB_HungerEstimates!AB:AB,CAFB_HungerEstimates!AB:AB,,0)</f>
        <v>0</v>
      </c>
      <c r="M954" s="6">
        <f t="shared" si="58"/>
        <v>0</v>
      </c>
      <c r="N954" s="8">
        <f t="shared" si="59"/>
        <v>0</v>
      </c>
      <c r="O954" s="2" t="str">
        <f>IFERROR(_xlfn.XLOOKUP(Data[[#This Row],[STATEFP10]],StateMap[Code],StateMap[State],,0),"UNK")</f>
        <v>VA</v>
      </c>
      <c r="P954" t="str">
        <f>IF(CalcsTable[[#This Row],[State (Label)]]="MD","Maryland",IF(CalcsTable[[#This Row],[State (Label)]]="DC","District of Columbia","Virginia"))</f>
        <v>Virginia</v>
      </c>
    </row>
    <row r="955" spans="1:16" x14ac:dyDescent="0.25">
      <c r="A955">
        <f>_xlfn.XLOOKUP(Data[[#This Row],[GEOID10]],CAFB_HungerEstimates!D:D,CAFB_HungerEstimates!D:D,,0)</f>
        <v>51683910401</v>
      </c>
      <c r="B955">
        <f>_xlfn.XLOOKUP(Data[[#This Row],[STATEFP10]],CAFB_HungerEstimates!A:A,CAFB_HungerEstimates!A:A,,0)</f>
        <v>51</v>
      </c>
      <c r="C955">
        <f>_xlfn.XLOOKUP(Data[[#This Row],[F14_FI_RATE]],CAFB_HungerEstimates!AJ:AJ,CAFB_HungerEstimates!AJ:AJ,,0)</f>
        <v>12.6</v>
      </c>
      <c r="D955">
        <f>_xlfn.XLOOKUP(Data[[#This Row],[F14_DISTRIB]],CAFB_HungerEstimates!AL:AL,CAFB_HungerEstimates!AL:AL,,0)</f>
        <v>47624.35</v>
      </c>
      <c r="E955">
        <f>_xlfn.XLOOKUP(Data[[#This Row],[F14_LB_UNME]],CAFB_HungerEstimates!AK:AK,CAFB_HungerEstimates!AK:AK,,0)</f>
        <v>121507.965536</v>
      </c>
      <c r="F955">
        <f t="shared" si="56"/>
        <v>169132.31553600001</v>
      </c>
      <c r="G955" s="6">
        <f t="shared" si="57"/>
        <v>0.28158042919871867</v>
      </c>
      <c r="H955">
        <f>_xlfn.XLOOKUP(Data[[#This Row],[F15_FI_RATE]],CAFB_HungerEstimates!Y:Y,CAFB_HungerEstimates!Y:Y,,0)</f>
        <v>9.1999999999999998E-2</v>
      </c>
      <c r="I955">
        <f>_xlfn.XLOOKUP(Data[[#This Row],[F15_FI_POP]],CAFB_HungerEstimates!Z:Z,CAFB_HungerEstimates!Z:Z,,0)</f>
        <v>624.12800000000004</v>
      </c>
      <c r="J955">
        <f>_xlfn.XLOOKUP(Data[[#This Row],[F15_LB_NEED]],CAFB_HungerEstimates!AA:AA,CAFB_HungerEstimates!AA:AA,,0)</f>
        <v>131066.88</v>
      </c>
      <c r="K955">
        <f>_xlfn.XLOOKUP(Data[[#This Row],[F15_DISTRIB]],CAFB_HungerEstimates!AC:AC,CAFB_HungerEstimates!AC:AC,,0)</f>
        <v>104869.58506100001</v>
      </c>
      <c r="L955">
        <f>_xlfn.XLOOKUP(Data[[#This Row],[F15_LB_UNME]],CAFB_HungerEstimates!AB:AB,CAFB_HungerEstimates!AB:AB,,0)</f>
        <v>26197.294938999999</v>
      </c>
      <c r="M955" s="6">
        <f t="shared" si="58"/>
        <v>0.80012269355156695</v>
      </c>
      <c r="N955" s="8">
        <f t="shared" si="59"/>
        <v>41.974234354170939</v>
      </c>
      <c r="O955" s="2" t="str">
        <f>IFERROR(_xlfn.XLOOKUP(Data[[#This Row],[STATEFP10]],StateMap[Code],StateMap[State],,0),"UNK")</f>
        <v>VA</v>
      </c>
      <c r="P955" t="str">
        <f>IF(CalcsTable[[#This Row],[State (Label)]]="MD","Maryland",IF(CalcsTable[[#This Row],[State (Label)]]="DC","District of Columbia","Virginia"))</f>
        <v>Virginia</v>
      </c>
    </row>
    <row r="956" spans="1:16" x14ac:dyDescent="0.25">
      <c r="A956">
        <f>_xlfn.XLOOKUP(Data[[#This Row],[GEOID10]],CAFB_HungerEstimates!D:D,CAFB_HungerEstimates!D:D,,0)</f>
        <v>51059432800</v>
      </c>
      <c r="B956">
        <f>_xlfn.XLOOKUP(Data[[#This Row],[STATEFP10]],CAFB_HungerEstimates!A:A,CAFB_HungerEstimates!A:A,,0)</f>
        <v>51</v>
      </c>
      <c r="C956">
        <f>_xlfn.XLOOKUP(Data[[#This Row],[F14_FI_RATE]],CAFB_HungerEstimates!AJ:AJ,CAFB_HungerEstimates!AJ:AJ,,0)</f>
        <v>9.3000000000000007</v>
      </c>
      <c r="D956">
        <f>_xlfn.XLOOKUP(Data[[#This Row],[F14_DISTRIB]],CAFB_HungerEstimates!AL:AL,CAFB_HungerEstimates!AL:AL,,0)</f>
        <v>10348.15</v>
      </c>
      <c r="E956">
        <f>_xlfn.XLOOKUP(Data[[#This Row],[F14_LB_UNME]],CAFB_HungerEstimates!AK:AK,CAFB_HungerEstimates!AK:AK,,0)</f>
        <v>34395.082252</v>
      </c>
      <c r="F956">
        <f t="shared" si="56"/>
        <v>44743.232252000002</v>
      </c>
      <c r="G956" s="6">
        <f t="shared" si="57"/>
        <v>0.23127855273659723</v>
      </c>
      <c r="H956">
        <f>_xlfn.XLOOKUP(Data[[#This Row],[F15_FI_RATE]],CAFB_HungerEstimates!Y:Y,CAFB_HungerEstimates!Y:Y,,0)</f>
        <v>8.4000000000000005E-2</v>
      </c>
      <c r="I956">
        <f>_xlfn.XLOOKUP(Data[[#This Row],[F15_FI_POP]],CAFB_HungerEstimates!Z:Z,CAFB_HungerEstimates!Z:Z,,0)</f>
        <v>193.0068</v>
      </c>
      <c r="J956">
        <f>_xlfn.XLOOKUP(Data[[#This Row],[F15_LB_NEED]],CAFB_HungerEstimates!AA:AA,CAFB_HungerEstimates!AA:AA,,0)</f>
        <v>40531.428</v>
      </c>
      <c r="K956">
        <f>_xlfn.XLOOKUP(Data[[#This Row],[F15_DISTRIB]],CAFB_HungerEstimates!AC:AC,CAFB_HungerEstimates!AC:AC,,0)</f>
        <v>8883.0462630000002</v>
      </c>
      <c r="L956">
        <f>_xlfn.XLOOKUP(Data[[#This Row],[F15_LB_UNME]],CAFB_HungerEstimates!AB:AB,CAFB_HungerEstimates!AB:AB,,0)</f>
        <v>31648.381737</v>
      </c>
      <c r="M956" s="6">
        <f t="shared" si="58"/>
        <v>0.2191644040520852</v>
      </c>
      <c r="N956" s="8">
        <f t="shared" si="59"/>
        <v>163.97547514906211</v>
      </c>
      <c r="O956" s="2" t="str">
        <f>IFERROR(_xlfn.XLOOKUP(Data[[#This Row],[STATEFP10]],StateMap[Code],StateMap[State],,0),"UNK")</f>
        <v>VA</v>
      </c>
      <c r="P956" t="str">
        <f>IF(CalcsTable[[#This Row],[State (Label)]]="MD","Maryland",IF(CalcsTable[[#This Row],[State (Label)]]="DC","District of Columbia","Virginia"))</f>
        <v>Virginia</v>
      </c>
    </row>
    <row r="957" spans="1:16" x14ac:dyDescent="0.25">
      <c r="A957">
        <f>_xlfn.XLOOKUP(Data[[#This Row],[GEOID10]],CAFB_HungerEstimates!D:D,CAFB_HungerEstimates!D:D,,0)</f>
        <v>51059492201</v>
      </c>
      <c r="B957">
        <f>_xlfn.XLOOKUP(Data[[#This Row],[STATEFP10]],CAFB_HungerEstimates!A:A,CAFB_HungerEstimates!A:A,,0)</f>
        <v>51</v>
      </c>
      <c r="C957">
        <f>_xlfn.XLOOKUP(Data[[#This Row],[F14_FI_RATE]],CAFB_HungerEstimates!AJ:AJ,CAFB_HungerEstimates!AJ:AJ,,0)</f>
        <v>1.8</v>
      </c>
      <c r="D957">
        <f>_xlfn.XLOOKUP(Data[[#This Row],[F14_DISTRIB]],CAFB_HungerEstimates!AL:AL,CAFB_HungerEstimates!AL:AL,,0)</f>
        <v>1684.05</v>
      </c>
      <c r="E957">
        <f>_xlfn.XLOOKUP(Data[[#This Row],[F14_LB_UNME]],CAFB_HungerEstimates!AK:AK,CAFB_HungerEstimates!AK:AK,,0)</f>
        <v>9020.908829</v>
      </c>
      <c r="F957">
        <f t="shared" si="56"/>
        <v>10704.958828999999</v>
      </c>
      <c r="G957" s="6">
        <f t="shared" si="57"/>
        <v>0.15731494412083741</v>
      </c>
      <c r="H957">
        <f>_xlfn.XLOOKUP(Data[[#This Row],[F15_FI_RATE]],CAFB_HungerEstimates!Y:Y,CAFB_HungerEstimates!Y:Y,,0)</f>
        <v>1.7999999999999999E-2</v>
      </c>
      <c r="I957">
        <f>_xlfn.XLOOKUP(Data[[#This Row],[F15_FI_POP]],CAFB_HungerEstimates!Z:Z,CAFB_HungerEstimates!Z:Z,,0)</f>
        <v>54.035981999999997</v>
      </c>
      <c r="J957">
        <f>_xlfn.XLOOKUP(Data[[#This Row],[F15_LB_NEED]],CAFB_HungerEstimates!AA:AA,CAFB_HungerEstimates!AA:AA,,0)</f>
        <v>11347.55622</v>
      </c>
      <c r="K957">
        <f>_xlfn.XLOOKUP(Data[[#This Row],[F15_DISTRIB]],CAFB_HungerEstimates!AC:AC,CAFB_HungerEstimates!AC:AC,,0)</f>
        <v>1225.171593</v>
      </c>
      <c r="L957">
        <f>_xlfn.XLOOKUP(Data[[#This Row],[F15_LB_UNME]],CAFB_HungerEstimates!AB:AB,CAFB_HungerEstimates!AB:AB,,0)</f>
        <v>10122.384626999999</v>
      </c>
      <c r="M957" s="6">
        <f t="shared" si="58"/>
        <v>0.107967880418221</v>
      </c>
      <c r="N957" s="8">
        <f t="shared" si="59"/>
        <v>187.3267451121736</v>
      </c>
      <c r="O957" s="2" t="str">
        <f>IFERROR(_xlfn.XLOOKUP(Data[[#This Row],[STATEFP10]],StateMap[Code],StateMap[State],,0),"UNK")</f>
        <v>VA</v>
      </c>
      <c r="P957" t="str">
        <f>IF(CalcsTable[[#This Row],[State (Label)]]="MD","Maryland",IF(CalcsTable[[#This Row],[State (Label)]]="DC","District of Columbia","Virginia"))</f>
        <v>Virginia</v>
      </c>
    </row>
    <row r="958" spans="1:16" x14ac:dyDescent="0.25">
      <c r="A958">
        <f>_xlfn.XLOOKUP(Data[[#This Row],[GEOID10]],CAFB_HungerEstimates!D:D,CAFB_HungerEstimates!D:D,,0)</f>
        <v>51683910302</v>
      </c>
      <c r="B958">
        <f>_xlfn.XLOOKUP(Data[[#This Row],[STATEFP10]],CAFB_HungerEstimates!A:A,CAFB_HungerEstimates!A:A,,0)</f>
        <v>51</v>
      </c>
      <c r="C958">
        <f>_xlfn.XLOOKUP(Data[[#This Row],[F14_FI_RATE]],CAFB_HungerEstimates!AJ:AJ,CAFB_HungerEstimates!AJ:AJ,,0)</f>
        <v>12.5</v>
      </c>
      <c r="D958">
        <f>_xlfn.XLOOKUP(Data[[#This Row],[F14_DISTRIB]],CAFB_HungerEstimates!AL:AL,CAFB_HungerEstimates!AL:AL,,0)</f>
        <v>38045.61</v>
      </c>
      <c r="E958">
        <f>_xlfn.XLOOKUP(Data[[#This Row],[F14_LB_UNME]],CAFB_HungerEstimates!AK:AK,CAFB_HungerEstimates!AK:AK,,0)</f>
        <v>110555.642817</v>
      </c>
      <c r="F958">
        <f t="shared" si="56"/>
        <v>148601.252817</v>
      </c>
      <c r="G958" s="6">
        <f t="shared" si="57"/>
        <v>0.25602482670083909</v>
      </c>
      <c r="H958">
        <f>_xlfn.XLOOKUP(Data[[#This Row],[F15_FI_RATE]],CAFB_HungerEstimates!Y:Y,CAFB_HungerEstimates!Y:Y,,0)</f>
        <v>8.3000000000000004E-2</v>
      </c>
      <c r="I958">
        <f>_xlfn.XLOOKUP(Data[[#This Row],[F15_FI_POP]],CAFB_HungerEstimates!Z:Z,CAFB_HungerEstimates!Z:Z,,0)</f>
        <v>498.99599999999998</v>
      </c>
      <c r="J958">
        <f>_xlfn.XLOOKUP(Data[[#This Row],[F15_LB_NEED]],CAFB_HungerEstimates!AA:AA,CAFB_HungerEstimates!AA:AA,,0)</f>
        <v>104789.16</v>
      </c>
      <c r="K958">
        <f>_xlfn.XLOOKUP(Data[[#This Row],[F15_DISTRIB]],CAFB_HungerEstimates!AC:AC,CAFB_HungerEstimates!AC:AC,,0)</f>
        <v>81748.316963999998</v>
      </c>
      <c r="L958">
        <f>_xlfn.XLOOKUP(Data[[#This Row],[F15_LB_UNME]],CAFB_HungerEstimates!AB:AB,CAFB_HungerEstimates!AB:AB,,0)</f>
        <v>23040.843035999998</v>
      </c>
      <c r="M958" s="6">
        <f t="shared" si="58"/>
        <v>0.78012188440102004</v>
      </c>
      <c r="N958" s="8">
        <f t="shared" si="59"/>
        <v>46.174404275785776</v>
      </c>
      <c r="O958" s="2" t="str">
        <f>IFERROR(_xlfn.XLOOKUP(Data[[#This Row],[STATEFP10]],StateMap[Code],StateMap[State],,0),"UNK")</f>
        <v>VA</v>
      </c>
      <c r="P958" t="str">
        <f>IF(CalcsTable[[#This Row],[State (Label)]]="MD","Maryland",IF(CalcsTable[[#This Row],[State (Label)]]="DC","District of Columbia","Virginia"))</f>
        <v>Virginia</v>
      </c>
    </row>
    <row r="959" spans="1:16" x14ac:dyDescent="0.25">
      <c r="A959">
        <f>_xlfn.XLOOKUP(Data[[#This Row],[GEOID10]],CAFB_HungerEstimates!D:D,CAFB_HungerEstimates!D:D,,0)</f>
        <v>51059415500</v>
      </c>
      <c r="B959">
        <f>_xlfn.XLOOKUP(Data[[#This Row],[STATEFP10]],CAFB_HungerEstimates!A:A,CAFB_HungerEstimates!A:A,,0)</f>
        <v>51</v>
      </c>
      <c r="C959">
        <f>_xlfn.XLOOKUP(Data[[#This Row],[F14_FI_RATE]],CAFB_HungerEstimates!AJ:AJ,CAFB_HungerEstimates!AJ:AJ,,0)</f>
        <v>7.7</v>
      </c>
      <c r="D959">
        <f>_xlfn.XLOOKUP(Data[[#This Row],[F14_DISTRIB]],CAFB_HungerEstimates!AL:AL,CAFB_HungerEstimates!AL:AL,,0)</f>
        <v>17258.259999999998</v>
      </c>
      <c r="E959">
        <f>_xlfn.XLOOKUP(Data[[#This Row],[F14_LB_UNME]],CAFB_HungerEstimates!AK:AK,CAFB_HungerEstimates!AK:AK,,0)</f>
        <v>80408.543516999998</v>
      </c>
      <c r="F959">
        <f t="shared" si="56"/>
        <v>97666.803516999993</v>
      </c>
      <c r="G959" s="6">
        <f t="shared" si="57"/>
        <v>0.17670548618903051</v>
      </c>
      <c r="H959">
        <f>_xlfn.XLOOKUP(Data[[#This Row],[F15_FI_RATE]],CAFB_HungerEstimates!Y:Y,CAFB_HungerEstimates!Y:Y,,0)</f>
        <v>7.1999999999999995E-2</v>
      </c>
      <c r="I959">
        <f>_xlfn.XLOOKUP(Data[[#This Row],[F15_FI_POP]],CAFB_HungerEstimates!Z:Z,CAFB_HungerEstimates!Z:Z,,0)</f>
        <v>434.37599999999998</v>
      </c>
      <c r="J959">
        <f>_xlfn.XLOOKUP(Data[[#This Row],[F15_LB_NEED]],CAFB_HungerEstimates!AA:AA,CAFB_HungerEstimates!AA:AA,,0)</f>
        <v>91218.96</v>
      </c>
      <c r="K959">
        <f>_xlfn.XLOOKUP(Data[[#This Row],[F15_DISTRIB]],CAFB_HungerEstimates!AC:AC,CAFB_HungerEstimates!AC:AC,,0)</f>
        <v>27645.375923</v>
      </c>
      <c r="L959">
        <f>_xlfn.XLOOKUP(Data[[#This Row],[F15_LB_UNME]],CAFB_HungerEstimates!AB:AB,CAFB_HungerEstimates!AB:AB,,0)</f>
        <v>63573.584077</v>
      </c>
      <c r="M959" s="6">
        <f t="shared" si="58"/>
        <v>0.30306611611226436</v>
      </c>
      <c r="N959" s="8">
        <f t="shared" si="59"/>
        <v>146.35611561642449</v>
      </c>
      <c r="O959" s="2" t="str">
        <f>IFERROR(_xlfn.XLOOKUP(Data[[#This Row],[STATEFP10]],StateMap[Code],StateMap[State],,0),"UNK")</f>
        <v>VA</v>
      </c>
      <c r="P959" t="str">
        <f>IF(CalcsTable[[#This Row],[State (Label)]]="MD","Maryland",IF(CalcsTable[[#This Row],[State (Label)]]="DC","District of Columbia","Virginia"))</f>
        <v>Virginia</v>
      </c>
    </row>
    <row r="960" spans="1:16" x14ac:dyDescent="0.25">
      <c r="A960">
        <f>_xlfn.XLOOKUP(Data[[#This Row],[GEOID10]],CAFB_HungerEstimates!D:D,CAFB_HungerEstimates!D:D,,0)</f>
        <v>24033801209</v>
      </c>
      <c r="B960">
        <f>_xlfn.XLOOKUP(Data[[#This Row],[STATEFP10]],CAFB_HungerEstimates!A:A,CAFB_HungerEstimates!A:A,,0)</f>
        <v>24</v>
      </c>
      <c r="C960">
        <f>_xlfn.XLOOKUP(Data[[#This Row],[F14_FI_RATE]],CAFB_HungerEstimates!AJ:AJ,CAFB_HungerEstimates!AJ:AJ,,0)</f>
        <v>16.8</v>
      </c>
      <c r="D960">
        <f>_xlfn.XLOOKUP(Data[[#This Row],[F14_DISTRIB]],CAFB_HungerEstimates!AL:AL,CAFB_HungerEstimates!AL:AL,,0)</f>
        <v>23919.439999999999</v>
      </c>
      <c r="E960">
        <f>_xlfn.XLOOKUP(Data[[#This Row],[F14_LB_UNME]],CAFB_HungerEstimates!AK:AK,CAFB_HungerEstimates!AK:AK,,0)</f>
        <v>130889.200163</v>
      </c>
      <c r="F960">
        <f t="shared" si="56"/>
        <v>154808.640163</v>
      </c>
      <c r="G960" s="6">
        <f t="shared" si="57"/>
        <v>0.1545097222920821</v>
      </c>
      <c r="H960">
        <f>_xlfn.XLOOKUP(Data[[#This Row],[F15_FI_RATE]],CAFB_HungerEstimates!Y:Y,CAFB_HungerEstimates!Y:Y,,0)</f>
        <v>0.159</v>
      </c>
      <c r="I960">
        <f>_xlfn.XLOOKUP(Data[[#This Row],[F15_FI_POP]],CAFB_HungerEstimates!Z:Z,CAFB_HungerEstimates!Z:Z,,0)</f>
        <v>702.394902</v>
      </c>
      <c r="J960">
        <f>_xlfn.XLOOKUP(Data[[#This Row],[F15_LB_NEED]],CAFB_HungerEstimates!AA:AA,CAFB_HungerEstimates!AA:AA,,0)</f>
        <v>147502.92942</v>
      </c>
      <c r="K960">
        <f>_xlfn.XLOOKUP(Data[[#This Row],[F15_DISTRIB]],CAFB_HungerEstimates!AC:AC,CAFB_HungerEstimates!AC:AC,,0)</f>
        <v>24843.867867000001</v>
      </c>
      <c r="L960">
        <f>_xlfn.XLOOKUP(Data[[#This Row],[F15_LB_UNME]],CAFB_HungerEstimates!AB:AB,CAFB_HungerEstimates!AB:AB,,0)</f>
        <v>122659.06155300001</v>
      </c>
      <c r="M960" s="6">
        <f t="shared" si="58"/>
        <v>0.16842965739520702</v>
      </c>
      <c r="N960" s="8">
        <f t="shared" si="59"/>
        <v>174.62977194700653</v>
      </c>
      <c r="O960" s="2" t="str">
        <f>IFERROR(_xlfn.XLOOKUP(Data[[#This Row],[STATEFP10]],StateMap[Code],StateMap[State],,0),"UNK")</f>
        <v>MD</v>
      </c>
      <c r="P960" t="str">
        <f>IF(CalcsTable[[#This Row],[State (Label)]]="MD","Maryland",IF(CalcsTable[[#This Row],[State (Label)]]="DC","District of Columbia","Virginia"))</f>
        <v>Maryland</v>
      </c>
    </row>
    <row r="961" spans="1:16" x14ac:dyDescent="0.25">
      <c r="A961">
        <f>_xlfn.XLOOKUP(Data[[#This Row],[GEOID10]],CAFB_HungerEstimates!D:D,CAFB_HungerEstimates!D:D,,0)</f>
        <v>51153901416</v>
      </c>
      <c r="B961">
        <f>_xlfn.XLOOKUP(Data[[#This Row],[STATEFP10]],CAFB_HungerEstimates!A:A,CAFB_HungerEstimates!A:A,,0)</f>
        <v>51</v>
      </c>
      <c r="C961">
        <f>_xlfn.XLOOKUP(Data[[#This Row],[F14_FI_RATE]],CAFB_HungerEstimates!AJ:AJ,CAFB_HungerEstimates!AJ:AJ,,0)</f>
        <v>3.4</v>
      </c>
      <c r="D961">
        <f>_xlfn.XLOOKUP(Data[[#This Row],[F14_DISTRIB]],CAFB_HungerEstimates!AL:AL,CAFB_HungerEstimates!AL:AL,,0)</f>
        <v>9638.82</v>
      </c>
      <c r="E961">
        <f>_xlfn.XLOOKUP(Data[[#This Row],[F14_LB_UNME]],CAFB_HungerEstimates!AK:AK,CAFB_HungerEstimates!AK:AK,,0)</f>
        <v>27082.199859</v>
      </c>
      <c r="F961">
        <f t="shared" si="56"/>
        <v>36721.019859</v>
      </c>
      <c r="G961" s="6">
        <f t="shared" si="57"/>
        <v>0.26248780771914237</v>
      </c>
      <c r="H961">
        <f>_xlfn.XLOOKUP(Data[[#This Row],[F15_FI_RATE]],CAFB_HungerEstimates!Y:Y,CAFB_HungerEstimates!Y:Y,,0)</f>
        <v>3.5999999999999997E-2</v>
      </c>
      <c r="I961">
        <f>_xlfn.XLOOKUP(Data[[#This Row],[F15_FI_POP]],CAFB_HungerEstimates!Z:Z,CAFB_HungerEstimates!Z:Z,,0)</f>
        <v>198.32400000000001</v>
      </c>
      <c r="J961">
        <f>_xlfn.XLOOKUP(Data[[#This Row],[F15_LB_NEED]],CAFB_HungerEstimates!AA:AA,CAFB_HungerEstimates!AA:AA,,0)</f>
        <v>41648.04</v>
      </c>
      <c r="K961">
        <f>_xlfn.XLOOKUP(Data[[#This Row],[F15_DISTRIB]],CAFB_HungerEstimates!AC:AC,CAFB_HungerEstimates!AC:AC,,0)</f>
        <v>30715.256936000002</v>
      </c>
      <c r="L961">
        <f>_xlfn.XLOOKUP(Data[[#This Row],[F15_LB_UNME]],CAFB_HungerEstimates!AB:AB,CAFB_HungerEstimates!AB:AB,,0)</f>
        <v>10932.783063999999</v>
      </c>
      <c r="M961" s="6">
        <f t="shared" si="58"/>
        <v>0.73749585661173978</v>
      </c>
      <c r="N961" s="8">
        <f t="shared" si="59"/>
        <v>55.125870111534653</v>
      </c>
      <c r="O961" s="2" t="str">
        <f>IFERROR(_xlfn.XLOOKUP(Data[[#This Row],[STATEFP10]],StateMap[Code],StateMap[State],,0),"UNK")</f>
        <v>VA</v>
      </c>
      <c r="P961" t="str">
        <f>IF(CalcsTable[[#This Row],[State (Label)]]="MD","Maryland",IF(CalcsTable[[#This Row],[State (Label)]]="DC","District of Columbia","Virginia"))</f>
        <v>Virginia</v>
      </c>
    </row>
    <row r="962" spans="1:16" x14ac:dyDescent="0.25">
      <c r="A962">
        <f>_xlfn.XLOOKUP(Data[[#This Row],[GEOID10]],CAFB_HungerEstimates!D:D,CAFB_HungerEstimates!D:D,,0)</f>
        <v>51059421600</v>
      </c>
      <c r="B962">
        <f>_xlfn.XLOOKUP(Data[[#This Row],[STATEFP10]],CAFB_HungerEstimates!A:A,CAFB_HungerEstimates!A:A,,0)</f>
        <v>51</v>
      </c>
      <c r="C962">
        <f>_xlfn.XLOOKUP(Data[[#This Row],[F14_FI_RATE]],CAFB_HungerEstimates!AJ:AJ,CAFB_HungerEstimates!AJ:AJ,,0)</f>
        <v>13.1</v>
      </c>
      <c r="D962">
        <f>_xlfn.XLOOKUP(Data[[#This Row],[F14_DISTRIB]],CAFB_HungerEstimates!AL:AL,CAFB_HungerEstimates!AL:AL,,0)</f>
        <v>29383.759999999998</v>
      </c>
      <c r="E962">
        <f>_xlfn.XLOOKUP(Data[[#This Row],[F14_LB_UNME]],CAFB_HungerEstimates!AK:AK,CAFB_HungerEstimates!AK:AK,,0)</f>
        <v>125304.973801</v>
      </c>
      <c r="F962">
        <f t="shared" si="56"/>
        <v>154688.73380099999</v>
      </c>
      <c r="G962" s="6">
        <f t="shared" si="57"/>
        <v>0.18995410511150002</v>
      </c>
      <c r="H962">
        <f>_xlfn.XLOOKUP(Data[[#This Row],[F15_FI_RATE]],CAFB_HungerEstimates!Y:Y,CAFB_HungerEstimates!Y:Y,,0)</f>
        <v>0.123</v>
      </c>
      <c r="I962">
        <f>_xlfn.XLOOKUP(Data[[#This Row],[F15_FI_POP]],CAFB_HungerEstimates!Z:Z,CAFB_HungerEstimates!Z:Z,,0)</f>
        <v>682.09022700000003</v>
      </c>
      <c r="J962">
        <f>_xlfn.XLOOKUP(Data[[#This Row],[F15_LB_NEED]],CAFB_HungerEstimates!AA:AA,CAFB_HungerEstimates!AA:AA,,0)</f>
        <v>143238.94766999999</v>
      </c>
      <c r="K962">
        <f>_xlfn.XLOOKUP(Data[[#This Row],[F15_DISTRIB]],CAFB_HungerEstimates!AC:AC,CAFB_HungerEstimates!AC:AC,,0)</f>
        <v>40862.363287</v>
      </c>
      <c r="L962">
        <f>_xlfn.XLOOKUP(Data[[#This Row],[F15_LB_UNME]],CAFB_HungerEstimates!AB:AB,CAFB_HungerEstimates!AB:AB,,0)</f>
        <v>102376.58438299999</v>
      </c>
      <c r="M962" s="6">
        <f t="shared" si="58"/>
        <v>0.28527410981223106</v>
      </c>
      <c r="N962" s="8">
        <f t="shared" si="59"/>
        <v>150.09243693943145</v>
      </c>
      <c r="O962" s="2" t="str">
        <f>IFERROR(_xlfn.XLOOKUP(Data[[#This Row],[STATEFP10]],StateMap[Code],StateMap[State],,0),"UNK")</f>
        <v>VA</v>
      </c>
      <c r="P962" t="str">
        <f>IF(CalcsTable[[#This Row],[State (Label)]]="MD","Maryland",IF(CalcsTable[[#This Row],[State (Label)]]="DC","District of Columbia","Virginia"))</f>
        <v>Virginia</v>
      </c>
    </row>
    <row r="963" spans="1:16" x14ac:dyDescent="0.25">
      <c r="A963">
        <f>_xlfn.XLOOKUP(Data[[#This Row],[GEOID10]],CAFB_HungerEstimates!D:D,CAFB_HungerEstimates!D:D,,0)</f>
        <v>51059492300</v>
      </c>
      <c r="B963">
        <f>_xlfn.XLOOKUP(Data[[#This Row],[STATEFP10]],CAFB_HungerEstimates!A:A,CAFB_HungerEstimates!A:A,,0)</f>
        <v>51</v>
      </c>
      <c r="C963">
        <f>_xlfn.XLOOKUP(Data[[#This Row],[F14_FI_RATE]],CAFB_HungerEstimates!AJ:AJ,CAFB_HungerEstimates!AJ:AJ,,0)</f>
        <v>6.4</v>
      </c>
      <c r="D963">
        <f>_xlfn.XLOOKUP(Data[[#This Row],[F14_DISTRIB]],CAFB_HungerEstimates!AL:AL,CAFB_HungerEstimates!AL:AL,,0)</f>
        <v>8855.2000000000007</v>
      </c>
      <c r="E963">
        <f>_xlfn.XLOOKUP(Data[[#This Row],[F14_LB_UNME]],CAFB_HungerEstimates!AK:AK,CAFB_HungerEstimates!AK:AK,,0)</f>
        <v>36141.922755</v>
      </c>
      <c r="F963">
        <f t="shared" ref="F963:F1026" si="60">IFERROR(D963+E963,0)</f>
        <v>44997.122755000004</v>
      </c>
      <c r="G963" s="6">
        <f t="shared" ref="G963:G1026" si="61">IFERROR(D963/F963,0)</f>
        <v>0.1967948050415296</v>
      </c>
      <c r="H963">
        <f>_xlfn.XLOOKUP(Data[[#This Row],[F15_FI_RATE]],CAFB_HungerEstimates!Y:Y,CAFB_HungerEstimates!Y:Y,,0)</f>
        <v>7.1999999999999995E-2</v>
      </c>
      <c r="I963">
        <f>_xlfn.XLOOKUP(Data[[#This Row],[F15_FI_POP]],CAFB_HungerEstimates!Z:Z,CAFB_HungerEstimates!Z:Z,,0)</f>
        <v>225.781992</v>
      </c>
      <c r="J963">
        <f>_xlfn.XLOOKUP(Data[[#This Row],[F15_LB_NEED]],CAFB_HungerEstimates!AA:AA,CAFB_HungerEstimates!AA:AA,,0)</f>
        <v>47414.21832</v>
      </c>
      <c r="K963">
        <f>_xlfn.XLOOKUP(Data[[#This Row],[F15_DISTRIB]],CAFB_HungerEstimates!AC:AC,CAFB_HungerEstimates!AC:AC,,0)</f>
        <v>9851.0891950000005</v>
      </c>
      <c r="L963">
        <f>_xlfn.XLOOKUP(Data[[#This Row],[F15_LB_UNME]],CAFB_HungerEstimates!AB:AB,CAFB_HungerEstimates!AB:AB,,0)</f>
        <v>37563.129124999999</v>
      </c>
      <c r="M963" s="6">
        <f t="shared" ref="M963:M1026" si="62">IFERROR(K963/J963,0)</f>
        <v>0.20776656336533275</v>
      </c>
      <c r="N963" s="8">
        <f t="shared" ref="N963:N1026" si="63">IFERROR(L963/I963,0)</f>
        <v>166.36902169328013</v>
      </c>
      <c r="O963" s="2" t="str">
        <f>IFERROR(_xlfn.XLOOKUP(Data[[#This Row],[STATEFP10]],StateMap[Code],StateMap[State],,0),"UNK")</f>
        <v>VA</v>
      </c>
      <c r="P963" t="str">
        <f>IF(CalcsTable[[#This Row],[State (Label)]]="MD","Maryland",IF(CalcsTable[[#This Row],[State (Label)]]="DC","District of Columbia","Virginia"))</f>
        <v>Virginia</v>
      </c>
    </row>
    <row r="964" spans="1:16" x14ac:dyDescent="0.25">
      <c r="A964">
        <f>_xlfn.XLOOKUP(Data[[#This Row],[GEOID10]],CAFB_HungerEstimates!D:D,CAFB_HungerEstimates!D:D,,0)</f>
        <v>51059421702</v>
      </c>
      <c r="B964">
        <f>_xlfn.XLOOKUP(Data[[#This Row],[STATEFP10]],CAFB_HungerEstimates!A:A,CAFB_HungerEstimates!A:A,,0)</f>
        <v>51</v>
      </c>
      <c r="C964">
        <f>_xlfn.XLOOKUP(Data[[#This Row],[F14_FI_RATE]],CAFB_HungerEstimates!AJ:AJ,CAFB_HungerEstimates!AJ:AJ,,0)</f>
        <v>5.4</v>
      </c>
      <c r="D964">
        <f>_xlfn.XLOOKUP(Data[[#This Row],[F14_DISTRIB]],CAFB_HungerEstimates!AL:AL,CAFB_HungerEstimates!AL:AL,,0)</f>
        <v>9209.09</v>
      </c>
      <c r="E964">
        <f>_xlfn.XLOOKUP(Data[[#This Row],[F14_LB_UNME]],CAFB_HungerEstimates!AK:AK,CAFB_HungerEstimates!AK:AK,,0)</f>
        <v>38804.466612999997</v>
      </c>
      <c r="F964">
        <f t="shared" si="60"/>
        <v>48013.556612999993</v>
      </c>
      <c r="G964" s="6">
        <f t="shared" si="61"/>
        <v>0.19180187117208011</v>
      </c>
      <c r="H964">
        <f>_xlfn.XLOOKUP(Data[[#This Row],[F15_FI_RATE]],CAFB_HungerEstimates!Y:Y,CAFB_HungerEstimates!Y:Y,,0)</f>
        <v>4.7E-2</v>
      </c>
      <c r="I964">
        <f>_xlfn.XLOOKUP(Data[[#This Row],[F15_FI_POP]],CAFB_HungerEstimates!Z:Z,CAFB_HungerEstimates!Z:Z,,0)</f>
        <v>175.087737</v>
      </c>
      <c r="J964">
        <f>_xlfn.XLOOKUP(Data[[#This Row],[F15_LB_NEED]],CAFB_HungerEstimates!AA:AA,CAFB_HungerEstimates!AA:AA,,0)</f>
        <v>36768.424769999998</v>
      </c>
      <c r="K964">
        <f>_xlfn.XLOOKUP(Data[[#This Row],[F15_DISTRIB]],CAFB_HungerEstimates!AC:AC,CAFB_HungerEstimates!AC:AC,,0)</f>
        <v>11033.494291000001</v>
      </c>
      <c r="L964">
        <f>_xlfn.XLOOKUP(Data[[#This Row],[F15_LB_UNME]],CAFB_HungerEstimates!AB:AB,CAFB_HungerEstimates!AB:AB,,0)</f>
        <v>25734.930478999999</v>
      </c>
      <c r="M964" s="6">
        <f t="shared" si="62"/>
        <v>0.30008069042986096</v>
      </c>
      <c r="N964" s="8">
        <f t="shared" si="63"/>
        <v>146.98305500972918</v>
      </c>
      <c r="O964" s="2" t="str">
        <f>IFERROR(_xlfn.XLOOKUP(Data[[#This Row],[STATEFP10]],StateMap[Code],StateMap[State],,0),"UNK")</f>
        <v>VA</v>
      </c>
      <c r="P964" t="str">
        <f>IF(CalcsTable[[#This Row],[State (Label)]]="MD","Maryland",IF(CalcsTable[[#This Row],[State (Label)]]="DC","District of Columbia","Virginia"))</f>
        <v>Virginia</v>
      </c>
    </row>
    <row r="965" spans="1:16" x14ac:dyDescent="0.25">
      <c r="A965">
        <f>_xlfn.XLOOKUP(Data[[#This Row],[GEOID10]],CAFB_HungerEstimates!D:D,CAFB_HungerEstimates!D:D,,0)</f>
        <v>51059432702</v>
      </c>
      <c r="B965">
        <f>_xlfn.XLOOKUP(Data[[#This Row],[STATEFP10]],CAFB_HungerEstimates!A:A,CAFB_HungerEstimates!A:A,,0)</f>
        <v>51</v>
      </c>
      <c r="C965">
        <f>_xlfn.XLOOKUP(Data[[#This Row],[F14_FI_RATE]],CAFB_HungerEstimates!AJ:AJ,CAFB_HungerEstimates!AJ:AJ,,0)</f>
        <v>9.1999999999999993</v>
      </c>
      <c r="D965">
        <f>_xlfn.XLOOKUP(Data[[#This Row],[F14_DISTRIB]],CAFB_HungerEstimates!AL:AL,CAFB_HungerEstimates!AL:AL,,0)</f>
        <v>18600.34</v>
      </c>
      <c r="E965">
        <f>_xlfn.XLOOKUP(Data[[#This Row],[F14_LB_UNME]],CAFB_HungerEstimates!AK:AK,CAFB_HungerEstimates!AK:AK,,0)</f>
        <v>58756.937080000003</v>
      </c>
      <c r="F965">
        <f t="shared" si="60"/>
        <v>77357.27708</v>
      </c>
      <c r="G965" s="6">
        <f t="shared" si="61"/>
        <v>0.24044719129351239</v>
      </c>
      <c r="H965">
        <f>_xlfn.XLOOKUP(Data[[#This Row],[F15_FI_RATE]],CAFB_HungerEstimates!Y:Y,CAFB_HungerEstimates!Y:Y,,0)</f>
        <v>7.8E-2</v>
      </c>
      <c r="I965">
        <f>_xlfn.XLOOKUP(Data[[#This Row],[F15_FI_POP]],CAFB_HungerEstimates!Z:Z,CAFB_HungerEstimates!Z:Z,,0)</f>
        <v>340.548</v>
      </c>
      <c r="J965">
        <f>_xlfn.XLOOKUP(Data[[#This Row],[F15_LB_NEED]],CAFB_HungerEstimates!AA:AA,CAFB_HungerEstimates!AA:AA,,0)</f>
        <v>71515.08</v>
      </c>
      <c r="K965">
        <f>_xlfn.XLOOKUP(Data[[#This Row],[F15_DISTRIB]],CAFB_HungerEstimates!AC:AC,CAFB_HungerEstimates!AC:AC,,0)</f>
        <v>18699.049631999998</v>
      </c>
      <c r="L965">
        <f>_xlfn.XLOOKUP(Data[[#This Row],[F15_LB_UNME]],CAFB_HungerEstimates!AB:AB,CAFB_HungerEstimates!AB:AB,,0)</f>
        <v>52816.030368</v>
      </c>
      <c r="M965" s="6">
        <f t="shared" si="62"/>
        <v>0.26147002327341307</v>
      </c>
      <c r="N965" s="8">
        <f t="shared" si="63"/>
        <v>155.09129511258325</v>
      </c>
      <c r="O965" s="2" t="str">
        <f>IFERROR(_xlfn.XLOOKUP(Data[[#This Row],[STATEFP10]],StateMap[Code],StateMap[State],,0),"UNK")</f>
        <v>VA</v>
      </c>
      <c r="P965" t="str">
        <f>IF(CalcsTable[[#This Row],[State (Label)]]="MD","Maryland",IF(CalcsTable[[#This Row],[State (Label)]]="DC","District of Columbia","Virginia"))</f>
        <v>Virginia</v>
      </c>
    </row>
    <row r="966" spans="1:16" x14ac:dyDescent="0.25">
      <c r="A966">
        <f>_xlfn.XLOOKUP(Data[[#This Row],[GEOID10]],CAFB_HungerEstimates!D:D,CAFB_HungerEstimates!D:D,,0)</f>
        <v>51153901303</v>
      </c>
      <c r="B966">
        <f>_xlfn.XLOOKUP(Data[[#This Row],[STATEFP10]],CAFB_HungerEstimates!A:A,CAFB_HungerEstimates!A:A,,0)</f>
        <v>51</v>
      </c>
      <c r="C966">
        <f>_xlfn.XLOOKUP(Data[[#This Row],[F14_FI_RATE]],CAFB_HungerEstimates!AJ:AJ,CAFB_HungerEstimates!AJ:AJ,,0)</f>
        <v>3.9</v>
      </c>
      <c r="D966">
        <f>_xlfn.XLOOKUP(Data[[#This Row],[F14_DISTRIB]],CAFB_HungerEstimates!AL:AL,CAFB_HungerEstimates!AL:AL,,0)</f>
        <v>9532.7099999999991</v>
      </c>
      <c r="E966">
        <f>_xlfn.XLOOKUP(Data[[#This Row],[F14_LB_UNME]],CAFB_HungerEstimates!AK:AK,CAFB_HungerEstimates!AK:AK,,0)</f>
        <v>26626.143411000001</v>
      </c>
      <c r="F966">
        <f t="shared" si="60"/>
        <v>36158.853411000004</v>
      </c>
      <c r="G966" s="6">
        <f t="shared" si="61"/>
        <v>0.26363418916098769</v>
      </c>
      <c r="H966">
        <f>_xlfn.XLOOKUP(Data[[#This Row],[F15_FI_RATE]],CAFB_HungerEstimates!Y:Y,CAFB_HungerEstimates!Y:Y,,0)</f>
        <v>5.0999999999999997E-2</v>
      </c>
      <c r="I966">
        <f>_xlfn.XLOOKUP(Data[[#This Row],[F15_FI_POP]],CAFB_HungerEstimates!Z:Z,CAFB_HungerEstimates!Z:Z,,0)</f>
        <v>256.63200000000001</v>
      </c>
      <c r="J966">
        <f>_xlfn.XLOOKUP(Data[[#This Row],[F15_LB_NEED]],CAFB_HungerEstimates!AA:AA,CAFB_HungerEstimates!AA:AA,,0)</f>
        <v>53892.72</v>
      </c>
      <c r="K966">
        <f>_xlfn.XLOOKUP(Data[[#This Row],[F15_DISTRIB]],CAFB_HungerEstimates!AC:AC,CAFB_HungerEstimates!AC:AC,,0)</f>
        <v>41975.531070999998</v>
      </c>
      <c r="L966">
        <f>_xlfn.XLOOKUP(Data[[#This Row],[F15_LB_UNME]],CAFB_HungerEstimates!AB:AB,CAFB_HungerEstimates!AB:AB,,0)</f>
        <v>11917.188929</v>
      </c>
      <c r="M966" s="6">
        <f t="shared" si="62"/>
        <v>0.77887200851988914</v>
      </c>
      <c r="N966" s="8">
        <f t="shared" si="63"/>
        <v>46.436878210823281</v>
      </c>
      <c r="O966" s="2" t="str">
        <f>IFERROR(_xlfn.XLOOKUP(Data[[#This Row],[STATEFP10]],StateMap[Code],StateMap[State],,0),"UNK")</f>
        <v>VA</v>
      </c>
      <c r="P966" t="str">
        <f>IF(CalcsTable[[#This Row],[State (Label)]]="MD","Maryland",IF(CalcsTable[[#This Row],[State (Label)]]="DC","District of Columbia","Virginia"))</f>
        <v>Virginia</v>
      </c>
    </row>
    <row r="967" spans="1:16" x14ac:dyDescent="0.25">
      <c r="A967">
        <f>_xlfn.XLOOKUP(Data[[#This Row],[GEOID10]],CAFB_HungerEstimates!D:D,CAFB_HungerEstimates!D:D,,0)</f>
        <v>51059421701</v>
      </c>
      <c r="B967">
        <f>_xlfn.XLOOKUP(Data[[#This Row],[STATEFP10]],CAFB_HungerEstimates!A:A,CAFB_HungerEstimates!A:A,,0)</f>
        <v>51</v>
      </c>
      <c r="C967">
        <f>_xlfn.XLOOKUP(Data[[#This Row],[F14_FI_RATE]],CAFB_HungerEstimates!AJ:AJ,CAFB_HungerEstimates!AJ:AJ,,0)</f>
        <v>9.1999999999999993</v>
      </c>
      <c r="D967">
        <f>_xlfn.XLOOKUP(Data[[#This Row],[F14_DISTRIB]],CAFB_HungerEstimates!AL:AL,CAFB_HungerEstimates!AL:AL,,0)</f>
        <v>17071.3</v>
      </c>
      <c r="E967">
        <f>_xlfn.XLOOKUP(Data[[#This Row],[F14_LB_UNME]],CAFB_HungerEstimates!AK:AK,CAFB_HungerEstimates!AK:AK,,0)</f>
        <v>68844.737213</v>
      </c>
      <c r="F967">
        <f t="shared" si="60"/>
        <v>85916.037213000003</v>
      </c>
      <c r="G967" s="6">
        <f t="shared" si="61"/>
        <v>0.19869747900124204</v>
      </c>
      <c r="H967">
        <f>_xlfn.XLOOKUP(Data[[#This Row],[F15_FI_RATE]],CAFB_HungerEstimates!Y:Y,CAFB_HungerEstimates!Y:Y,,0)</f>
        <v>7.0000000000000007E-2</v>
      </c>
      <c r="I967">
        <f>_xlfn.XLOOKUP(Data[[#This Row],[F15_FI_POP]],CAFB_HungerEstimates!Z:Z,CAFB_HungerEstimates!Z:Z,,0)</f>
        <v>318.08</v>
      </c>
      <c r="J967">
        <f>_xlfn.XLOOKUP(Data[[#This Row],[F15_LB_NEED]],CAFB_HungerEstimates!AA:AA,CAFB_HungerEstimates!AA:AA,,0)</f>
        <v>66796.800000000003</v>
      </c>
      <c r="K967">
        <f>_xlfn.XLOOKUP(Data[[#This Row],[F15_DISTRIB]],CAFB_HungerEstimates!AC:AC,CAFB_HungerEstimates!AC:AC,,0)</f>
        <v>18464.163315000002</v>
      </c>
      <c r="L967">
        <f>_xlfn.XLOOKUP(Data[[#This Row],[F15_LB_UNME]],CAFB_HungerEstimates!AB:AB,CAFB_HungerEstimates!AB:AB,,0)</f>
        <v>48332.636684999998</v>
      </c>
      <c r="M967" s="6">
        <f t="shared" si="62"/>
        <v>0.27642287227831275</v>
      </c>
      <c r="N967" s="8">
        <f t="shared" si="63"/>
        <v>151.95119682155433</v>
      </c>
      <c r="O967" s="2" t="str">
        <f>IFERROR(_xlfn.XLOOKUP(Data[[#This Row],[STATEFP10]],StateMap[Code],StateMap[State],,0),"UNK")</f>
        <v>VA</v>
      </c>
      <c r="P967" t="str">
        <f>IF(CalcsTable[[#This Row],[State (Label)]]="MD","Maryland",IF(CalcsTable[[#This Row],[State (Label)]]="DC","District of Columbia","Virginia"))</f>
        <v>Virginia</v>
      </c>
    </row>
    <row r="968" spans="1:16" x14ac:dyDescent="0.25">
      <c r="A968">
        <f>_xlfn.XLOOKUP(Data[[#This Row],[GEOID10]],CAFB_HungerEstimates!D:D,CAFB_HungerEstimates!D:D,,0)</f>
        <v>51059415900</v>
      </c>
      <c r="B968">
        <f>_xlfn.XLOOKUP(Data[[#This Row],[STATEFP10]],CAFB_HungerEstimates!A:A,CAFB_HungerEstimates!A:A,,0)</f>
        <v>51</v>
      </c>
      <c r="C968">
        <f>_xlfn.XLOOKUP(Data[[#This Row],[F14_FI_RATE]],CAFB_HungerEstimates!AJ:AJ,CAFB_HungerEstimates!AJ:AJ,,0)</f>
        <v>0.8</v>
      </c>
      <c r="D968">
        <f>_xlfn.XLOOKUP(Data[[#This Row],[F14_DISTRIB]],CAFB_HungerEstimates!AL:AL,CAFB_HungerEstimates!AL:AL,,0)</f>
        <v>863.01</v>
      </c>
      <c r="E968">
        <f>_xlfn.XLOOKUP(Data[[#This Row],[F14_LB_UNME]],CAFB_HungerEstimates!AK:AK,CAFB_HungerEstimates!AK:AK,,0)</f>
        <v>4492.8278540000001</v>
      </c>
      <c r="F968">
        <f t="shared" si="60"/>
        <v>5355.8378540000003</v>
      </c>
      <c r="G968" s="6">
        <f t="shared" si="61"/>
        <v>0.16113445244714833</v>
      </c>
      <c r="H968">
        <f>_xlfn.XLOOKUP(Data[[#This Row],[F15_FI_RATE]],CAFB_HungerEstimates!Y:Y,CAFB_HungerEstimates!Y:Y,,0)</f>
        <v>8.9999999999999993E-3</v>
      </c>
      <c r="I968">
        <f>_xlfn.XLOOKUP(Data[[#This Row],[F15_FI_POP]],CAFB_HungerEstimates!Z:Z,CAFB_HungerEstimates!Z:Z,,0)</f>
        <v>28.504476</v>
      </c>
      <c r="J968">
        <f>_xlfn.XLOOKUP(Data[[#This Row],[F15_LB_NEED]],CAFB_HungerEstimates!AA:AA,CAFB_HungerEstimates!AA:AA,,0)</f>
        <v>5985.9399599999997</v>
      </c>
      <c r="K968">
        <f>_xlfn.XLOOKUP(Data[[#This Row],[F15_DISTRIB]],CAFB_HungerEstimates!AC:AC,CAFB_HungerEstimates!AC:AC,,0)</f>
        <v>1745.589641</v>
      </c>
      <c r="L968">
        <f>_xlfn.XLOOKUP(Data[[#This Row],[F15_LB_UNME]],CAFB_HungerEstimates!AB:AB,CAFB_HungerEstimates!AB:AB,,0)</f>
        <v>4240.3503190000001</v>
      </c>
      <c r="M968" s="6">
        <f t="shared" si="62"/>
        <v>0.29161495983330915</v>
      </c>
      <c r="N968" s="8">
        <f t="shared" si="63"/>
        <v>148.76085843500508</v>
      </c>
      <c r="O968" s="2" t="str">
        <f>IFERROR(_xlfn.XLOOKUP(Data[[#This Row],[STATEFP10]],StateMap[Code],StateMap[State],,0),"UNK")</f>
        <v>VA</v>
      </c>
      <c r="P968" t="str">
        <f>IF(CalcsTable[[#This Row],[State (Label)]]="MD","Maryland",IF(CalcsTable[[#This Row],[State (Label)]]="DC","District of Columbia","Virginia"))</f>
        <v>Virginia</v>
      </c>
    </row>
    <row r="969" spans="1:16" x14ac:dyDescent="0.25">
      <c r="A969">
        <f>_xlfn.XLOOKUP(Data[[#This Row],[GEOID10]],CAFB_HungerEstimates!D:D,CAFB_HungerEstimates!D:D,,0)</f>
        <v>51059416000</v>
      </c>
      <c r="B969">
        <f>_xlfn.XLOOKUP(Data[[#This Row],[STATEFP10]],CAFB_HungerEstimates!A:A,CAFB_HungerEstimates!A:A,,0)</f>
        <v>51</v>
      </c>
      <c r="C969">
        <f>_xlfn.XLOOKUP(Data[[#This Row],[F14_FI_RATE]],CAFB_HungerEstimates!AJ:AJ,CAFB_HungerEstimates!AJ:AJ,,0)</f>
        <v>11.4</v>
      </c>
      <c r="D969">
        <f>_xlfn.XLOOKUP(Data[[#This Row],[F14_DISTRIB]],CAFB_HungerEstimates!AL:AL,CAFB_HungerEstimates!AL:AL,,0)</f>
        <v>26538.240000000002</v>
      </c>
      <c r="E969">
        <f>_xlfn.XLOOKUP(Data[[#This Row],[F14_LB_UNME]],CAFB_HungerEstimates!AK:AK,CAFB_HungerEstimates!AK:AK,,0)</f>
        <v>106376.636403</v>
      </c>
      <c r="F969">
        <f t="shared" si="60"/>
        <v>132914.876403</v>
      </c>
      <c r="G969" s="6">
        <f t="shared" si="61"/>
        <v>0.19966342909228338</v>
      </c>
      <c r="H969">
        <f>_xlfn.XLOOKUP(Data[[#This Row],[F15_FI_RATE]],CAFB_HungerEstimates!Y:Y,CAFB_HungerEstimates!Y:Y,,0)</f>
        <v>0.112</v>
      </c>
      <c r="I969">
        <f>_xlfn.XLOOKUP(Data[[#This Row],[F15_FI_POP]],CAFB_HungerEstimates!Z:Z,CAFB_HungerEstimates!Z:Z,,0)</f>
        <v>669.98400000000004</v>
      </c>
      <c r="J969">
        <f>_xlfn.XLOOKUP(Data[[#This Row],[F15_LB_NEED]],CAFB_HungerEstimates!AA:AA,CAFB_HungerEstimates!AA:AA,,0)</f>
        <v>140696.64000000001</v>
      </c>
      <c r="K969">
        <f>_xlfn.XLOOKUP(Data[[#This Row],[F15_DISTRIB]],CAFB_HungerEstimates!AC:AC,CAFB_HungerEstimates!AC:AC,,0)</f>
        <v>40054.310857999997</v>
      </c>
      <c r="L969">
        <f>_xlfn.XLOOKUP(Data[[#This Row],[F15_LB_UNME]],CAFB_HungerEstimates!AB:AB,CAFB_HungerEstimates!AB:AB,,0)</f>
        <v>100642.329142</v>
      </c>
      <c r="M969" s="6">
        <f t="shared" si="62"/>
        <v>0.28468562474555181</v>
      </c>
      <c r="N969" s="8">
        <f t="shared" si="63"/>
        <v>150.21601880343411</v>
      </c>
      <c r="O969" s="2" t="str">
        <f>IFERROR(_xlfn.XLOOKUP(Data[[#This Row],[STATEFP10]],StateMap[Code],StateMap[State],,0),"UNK")</f>
        <v>VA</v>
      </c>
      <c r="P969" t="str">
        <f>IF(CalcsTable[[#This Row],[State (Label)]]="MD","Maryland",IF(CalcsTable[[#This Row],[State (Label)]]="DC","District of Columbia","Virginia"))</f>
        <v>Virginia</v>
      </c>
    </row>
    <row r="970" spans="1:16" x14ac:dyDescent="0.25">
      <c r="A970">
        <f>_xlfn.XLOOKUP(Data[[#This Row],[GEOID10]],CAFB_HungerEstimates!D:D,CAFB_HungerEstimates!D:D,,0)</f>
        <v>51059422000</v>
      </c>
      <c r="B970">
        <f>_xlfn.XLOOKUP(Data[[#This Row],[STATEFP10]],CAFB_HungerEstimates!A:A,CAFB_HungerEstimates!A:A,,0)</f>
        <v>51</v>
      </c>
      <c r="C970">
        <f>_xlfn.XLOOKUP(Data[[#This Row],[F14_FI_RATE]],CAFB_HungerEstimates!AJ:AJ,CAFB_HungerEstimates!AJ:AJ,,0)</f>
        <v>9.5</v>
      </c>
      <c r="D970">
        <f>_xlfn.XLOOKUP(Data[[#This Row],[F14_DISTRIB]],CAFB_HungerEstimates!AL:AL,CAFB_HungerEstimates!AL:AL,,0)</f>
        <v>20080.37</v>
      </c>
      <c r="E970">
        <f>_xlfn.XLOOKUP(Data[[#This Row],[F14_LB_UNME]],CAFB_HungerEstimates!AK:AK,CAFB_HungerEstimates!AK:AK,,0)</f>
        <v>59240.829326999999</v>
      </c>
      <c r="F970">
        <f t="shared" si="60"/>
        <v>79321.199326999995</v>
      </c>
      <c r="G970" s="6">
        <f t="shared" si="61"/>
        <v>0.25315262717119408</v>
      </c>
      <c r="H970">
        <f>_xlfn.XLOOKUP(Data[[#This Row],[F15_FI_RATE]],CAFB_HungerEstimates!Y:Y,CAFB_HungerEstimates!Y:Y,,0)</f>
        <v>7.4999999999999997E-2</v>
      </c>
      <c r="I970">
        <f>_xlfn.XLOOKUP(Data[[#This Row],[F15_FI_POP]],CAFB_HungerEstimates!Z:Z,CAFB_HungerEstimates!Z:Z,,0)</f>
        <v>291.07499999999999</v>
      </c>
      <c r="J970">
        <f>_xlfn.XLOOKUP(Data[[#This Row],[F15_LB_NEED]],CAFB_HungerEstimates!AA:AA,CAFB_HungerEstimates!AA:AA,,0)</f>
        <v>61125.75</v>
      </c>
      <c r="K970">
        <f>_xlfn.XLOOKUP(Data[[#This Row],[F15_DISTRIB]],CAFB_HungerEstimates!AC:AC,CAFB_HungerEstimates!AC:AC,,0)</f>
        <v>16310.987321000001</v>
      </c>
      <c r="L970">
        <f>_xlfn.XLOOKUP(Data[[#This Row],[F15_LB_UNME]],CAFB_HungerEstimates!AB:AB,CAFB_HungerEstimates!AB:AB,,0)</f>
        <v>44814.762678999999</v>
      </c>
      <c r="M970" s="6">
        <f t="shared" si="62"/>
        <v>0.26684314419045985</v>
      </c>
      <c r="N970" s="8">
        <f t="shared" si="63"/>
        <v>153.96293972000345</v>
      </c>
      <c r="O970" s="2" t="str">
        <f>IFERROR(_xlfn.XLOOKUP(Data[[#This Row],[STATEFP10]],StateMap[Code],StateMap[State],,0),"UNK")</f>
        <v>VA</v>
      </c>
      <c r="P970" t="str">
        <f>IF(CalcsTable[[#This Row],[State (Label)]]="MD","Maryland",IF(CalcsTable[[#This Row],[State (Label)]]="DC","District of Columbia","Virginia"))</f>
        <v>Virginia</v>
      </c>
    </row>
    <row r="971" spans="1:16" x14ac:dyDescent="0.25">
      <c r="A971">
        <f>_xlfn.XLOOKUP(Data[[#This Row],[GEOID10]],CAFB_HungerEstimates!D:D,CAFB_HungerEstimates!D:D,,0)</f>
        <v>51153901304</v>
      </c>
      <c r="B971">
        <f>_xlfn.XLOOKUP(Data[[#This Row],[STATEFP10]],CAFB_HungerEstimates!A:A,CAFB_HungerEstimates!A:A,,0)</f>
        <v>51</v>
      </c>
      <c r="C971">
        <f>_xlfn.XLOOKUP(Data[[#This Row],[F14_FI_RATE]],CAFB_HungerEstimates!AJ:AJ,CAFB_HungerEstimates!AJ:AJ,,0)</f>
        <v>7.6</v>
      </c>
      <c r="D971">
        <f>_xlfn.XLOOKUP(Data[[#This Row],[F14_DISTRIB]],CAFB_HungerEstimates!AL:AL,CAFB_HungerEstimates!AL:AL,,0)</f>
        <v>10442.43</v>
      </c>
      <c r="E971">
        <f>_xlfn.XLOOKUP(Data[[#This Row],[F14_LB_UNME]],CAFB_HungerEstimates!AK:AK,CAFB_HungerEstimates!AK:AK,,0)</f>
        <v>30941.851610999998</v>
      </c>
      <c r="F971">
        <f t="shared" si="60"/>
        <v>41384.281610999999</v>
      </c>
      <c r="G971" s="6">
        <f t="shared" si="61"/>
        <v>0.25232841053411903</v>
      </c>
      <c r="H971">
        <f>_xlfn.XLOOKUP(Data[[#This Row],[F15_FI_RATE]],CAFB_HungerEstimates!Y:Y,CAFB_HungerEstimates!Y:Y,,0)</f>
        <v>6.9000000000000006E-2</v>
      </c>
      <c r="I971">
        <f>_xlfn.XLOOKUP(Data[[#This Row],[F15_FI_POP]],CAFB_HungerEstimates!Z:Z,CAFB_HungerEstimates!Z:Z,,0)</f>
        <v>164.97900000000001</v>
      </c>
      <c r="J971">
        <f>_xlfn.XLOOKUP(Data[[#This Row],[F15_LB_NEED]],CAFB_HungerEstimates!AA:AA,CAFB_HungerEstimates!AA:AA,,0)</f>
        <v>34645.589999999997</v>
      </c>
      <c r="K971">
        <f>_xlfn.XLOOKUP(Data[[#This Row],[F15_DISTRIB]],CAFB_HungerEstimates!AC:AC,CAFB_HungerEstimates!AC:AC,,0)</f>
        <v>22375.590112999998</v>
      </c>
      <c r="L971">
        <f>_xlfn.XLOOKUP(Data[[#This Row],[F15_LB_UNME]],CAFB_HungerEstimates!AB:AB,CAFB_HungerEstimates!AB:AB,,0)</f>
        <v>12269.999887</v>
      </c>
      <c r="M971" s="6">
        <f t="shared" si="62"/>
        <v>0.64584237454175264</v>
      </c>
      <c r="N971" s="8">
        <f t="shared" si="63"/>
        <v>74.373101346231934</v>
      </c>
      <c r="O971" s="2" t="str">
        <f>IFERROR(_xlfn.XLOOKUP(Data[[#This Row],[STATEFP10]],StateMap[Code],StateMap[State],,0),"UNK")</f>
        <v>VA</v>
      </c>
      <c r="P971" t="str">
        <f>IF(CalcsTable[[#This Row],[State (Label)]]="MD","Maryland",IF(CalcsTable[[#This Row],[State (Label)]]="DC","District of Columbia","Virginia"))</f>
        <v>Virginia</v>
      </c>
    </row>
    <row r="972" spans="1:16" x14ac:dyDescent="0.25">
      <c r="A972">
        <f>_xlfn.XLOOKUP(Data[[#This Row],[GEOID10]],CAFB_HungerEstimates!D:D,CAFB_HungerEstimates!D:D,,0)</f>
        <v>51059492400</v>
      </c>
      <c r="B972">
        <f>_xlfn.XLOOKUP(Data[[#This Row],[STATEFP10]],CAFB_HungerEstimates!A:A,CAFB_HungerEstimates!A:A,,0)</f>
        <v>51</v>
      </c>
      <c r="C972">
        <f>_xlfn.XLOOKUP(Data[[#This Row],[F14_FI_RATE]],CAFB_HungerEstimates!AJ:AJ,CAFB_HungerEstimates!AJ:AJ,,0)</f>
        <v>6.1</v>
      </c>
      <c r="D972">
        <f>_xlfn.XLOOKUP(Data[[#This Row],[F14_DISTRIB]],CAFB_HungerEstimates!AL:AL,CAFB_HungerEstimates!AL:AL,,0)</f>
        <v>12000.53</v>
      </c>
      <c r="E972">
        <f>_xlfn.XLOOKUP(Data[[#This Row],[F14_LB_UNME]],CAFB_HungerEstimates!AK:AK,CAFB_HungerEstimates!AK:AK,,0)</f>
        <v>50973.429451999997</v>
      </c>
      <c r="F972">
        <f t="shared" si="60"/>
        <v>62973.959451999996</v>
      </c>
      <c r="G972" s="6">
        <f t="shared" si="61"/>
        <v>0.19056337102555929</v>
      </c>
      <c r="H972">
        <f>_xlfn.XLOOKUP(Data[[#This Row],[F15_FI_RATE]],CAFB_HungerEstimates!Y:Y,CAFB_HungerEstimates!Y:Y,,0)</f>
        <v>5.7000000000000002E-2</v>
      </c>
      <c r="I972">
        <f>_xlfn.XLOOKUP(Data[[#This Row],[F15_FI_POP]],CAFB_HungerEstimates!Z:Z,CAFB_HungerEstimates!Z:Z,,0)</f>
        <v>260.79894000000002</v>
      </c>
      <c r="J972">
        <f>_xlfn.XLOOKUP(Data[[#This Row],[F15_LB_NEED]],CAFB_HungerEstimates!AA:AA,CAFB_HungerEstimates!AA:AA,,0)</f>
        <v>54767.777399999999</v>
      </c>
      <c r="K972">
        <f>_xlfn.XLOOKUP(Data[[#This Row],[F15_DISTRIB]],CAFB_HungerEstimates!AC:AC,CAFB_HungerEstimates!AC:AC,,0)</f>
        <v>14867.310643999999</v>
      </c>
      <c r="L972">
        <f>_xlfn.XLOOKUP(Data[[#This Row],[F15_LB_UNME]],CAFB_HungerEstimates!AB:AB,CAFB_HungerEstimates!AB:AB,,0)</f>
        <v>39900.466756000002</v>
      </c>
      <c r="M972" s="6">
        <f t="shared" si="62"/>
        <v>0.27146090912938892</v>
      </c>
      <c r="N972" s="8">
        <f t="shared" si="63"/>
        <v>152.99320908282832</v>
      </c>
      <c r="O972" s="2" t="str">
        <f>IFERROR(_xlfn.XLOOKUP(Data[[#This Row],[STATEFP10]],StateMap[Code],StateMap[State],,0),"UNK")</f>
        <v>VA</v>
      </c>
      <c r="P972" t="str">
        <f>IF(CalcsTable[[#This Row],[State (Label)]]="MD","Maryland",IF(CalcsTable[[#This Row],[State (Label)]]="DC","District of Columbia","Virginia"))</f>
        <v>Virginia</v>
      </c>
    </row>
    <row r="973" spans="1:16" x14ac:dyDescent="0.25">
      <c r="A973">
        <f>_xlfn.XLOOKUP(Data[[#This Row],[GEOID10]],CAFB_HungerEstimates!D:D,CAFB_HungerEstimates!D:D,,0)</f>
        <v>51059492203</v>
      </c>
      <c r="B973">
        <f>_xlfn.XLOOKUP(Data[[#This Row],[STATEFP10]],CAFB_HungerEstimates!A:A,CAFB_HungerEstimates!A:A,,0)</f>
        <v>51</v>
      </c>
      <c r="C973">
        <f>_xlfn.XLOOKUP(Data[[#This Row],[F14_FI_RATE]],CAFB_HungerEstimates!AJ:AJ,CAFB_HungerEstimates!AJ:AJ,,0)</f>
        <v>1.8</v>
      </c>
      <c r="D973">
        <f>_xlfn.XLOOKUP(Data[[#This Row],[F14_DISTRIB]],CAFB_HungerEstimates!AL:AL,CAFB_HungerEstimates!AL:AL,,0)</f>
        <v>2770.32</v>
      </c>
      <c r="E973">
        <f>_xlfn.XLOOKUP(Data[[#This Row],[F14_LB_UNME]],CAFB_HungerEstimates!AK:AK,CAFB_HungerEstimates!AK:AK,,0)</f>
        <v>13207.737721</v>
      </c>
      <c r="F973">
        <f t="shared" si="60"/>
        <v>15978.057720999999</v>
      </c>
      <c r="G973" s="6">
        <f t="shared" si="61"/>
        <v>0.1733827758275627</v>
      </c>
      <c r="H973">
        <f>_xlfn.XLOOKUP(Data[[#This Row],[F15_FI_RATE]],CAFB_HungerEstimates!Y:Y,CAFB_HungerEstimates!Y:Y,,0)</f>
        <v>3.1E-2</v>
      </c>
      <c r="I973">
        <f>_xlfn.XLOOKUP(Data[[#This Row],[F15_FI_POP]],CAFB_HungerEstimates!Z:Z,CAFB_HungerEstimates!Z:Z,,0)</f>
        <v>127.561311</v>
      </c>
      <c r="J973">
        <f>_xlfn.XLOOKUP(Data[[#This Row],[F15_LB_NEED]],CAFB_HungerEstimates!AA:AA,CAFB_HungerEstimates!AA:AA,,0)</f>
        <v>26787.875309999999</v>
      </c>
      <c r="K973">
        <f>_xlfn.XLOOKUP(Data[[#This Row],[F15_DISTRIB]],CAFB_HungerEstimates!AC:AC,CAFB_HungerEstimates!AC:AC,,0)</f>
        <v>6492.5140099999999</v>
      </c>
      <c r="L973">
        <f>_xlfn.XLOOKUP(Data[[#This Row],[F15_LB_UNME]],CAFB_HungerEstimates!AB:AB,CAFB_HungerEstimates!AB:AB,,0)</f>
        <v>20295.3613</v>
      </c>
      <c r="M973" s="6">
        <f t="shared" si="62"/>
        <v>0.24236763591236829</v>
      </c>
      <c r="N973" s="8">
        <f t="shared" si="63"/>
        <v>159.10279645840265</v>
      </c>
      <c r="O973" s="2" t="str">
        <f>IFERROR(_xlfn.XLOOKUP(Data[[#This Row],[STATEFP10]],StateMap[Code],StateMap[State],,0),"UNK")</f>
        <v>VA</v>
      </c>
      <c r="P973" t="str">
        <f>IF(CalcsTable[[#This Row],[State (Label)]]="MD","Maryland",IF(CalcsTable[[#This Row],[State (Label)]]="DC","District of Columbia","Virginia"))</f>
        <v>Virginia</v>
      </c>
    </row>
    <row r="974" spans="1:16" x14ac:dyDescent="0.25">
      <c r="A974">
        <f>_xlfn.XLOOKUP(Data[[#This Row],[GEOID10]],CAFB_HungerEstimates!D:D,CAFB_HungerEstimates!D:D,,0)</f>
        <v>24033801312</v>
      </c>
      <c r="B974">
        <f>_xlfn.XLOOKUP(Data[[#This Row],[STATEFP10]],CAFB_HungerEstimates!A:A,CAFB_HungerEstimates!A:A,,0)</f>
        <v>24</v>
      </c>
      <c r="C974">
        <f>_xlfn.XLOOKUP(Data[[#This Row],[F14_FI_RATE]],CAFB_HungerEstimates!AJ:AJ,CAFB_HungerEstimates!AJ:AJ,,0)</f>
        <v>18.399999999999999</v>
      </c>
      <c r="D974">
        <f>_xlfn.XLOOKUP(Data[[#This Row],[F14_DISTRIB]],CAFB_HungerEstimates!AL:AL,CAFB_HungerEstimates!AL:AL,,0)</f>
        <v>25577.69</v>
      </c>
      <c r="E974">
        <f>_xlfn.XLOOKUP(Data[[#This Row],[F14_LB_UNME]],CAFB_HungerEstimates!AK:AK,CAFB_HungerEstimates!AK:AK,,0)</f>
        <v>112328.46715</v>
      </c>
      <c r="F974">
        <f t="shared" si="60"/>
        <v>137906.15714999998</v>
      </c>
      <c r="G974" s="6">
        <f t="shared" si="61"/>
        <v>0.18547170429946247</v>
      </c>
      <c r="H974">
        <f>_xlfn.XLOOKUP(Data[[#This Row],[F15_FI_RATE]],CAFB_HungerEstimates!Y:Y,CAFB_HungerEstimates!Y:Y,,0)</f>
        <v>0.18</v>
      </c>
      <c r="I974">
        <f>_xlfn.XLOOKUP(Data[[#This Row],[F15_FI_POP]],CAFB_HungerEstimates!Z:Z,CAFB_HungerEstimates!Z:Z,,0)</f>
        <v>634.95432000000005</v>
      </c>
      <c r="J974">
        <f>_xlfn.XLOOKUP(Data[[#This Row],[F15_LB_NEED]],CAFB_HungerEstimates!AA:AA,CAFB_HungerEstimates!AA:AA,,0)</f>
        <v>133340.40719999999</v>
      </c>
      <c r="K974">
        <f>_xlfn.XLOOKUP(Data[[#This Row],[F15_DISTRIB]],CAFB_HungerEstimates!AC:AC,CAFB_HungerEstimates!AC:AC,,0)</f>
        <v>28959.303893</v>
      </c>
      <c r="L974">
        <f>_xlfn.XLOOKUP(Data[[#This Row],[F15_LB_UNME]],CAFB_HungerEstimates!AB:AB,CAFB_HungerEstimates!AB:AB,,0)</f>
        <v>104381.103307</v>
      </c>
      <c r="M974" s="6">
        <f t="shared" si="62"/>
        <v>0.21718325675699604</v>
      </c>
      <c r="N974" s="8">
        <f t="shared" si="63"/>
        <v>164.39151608103083</v>
      </c>
      <c r="O974" s="2" t="str">
        <f>IFERROR(_xlfn.XLOOKUP(Data[[#This Row],[STATEFP10]],StateMap[Code],StateMap[State],,0),"UNK")</f>
        <v>MD</v>
      </c>
      <c r="P974" t="str">
        <f>IF(CalcsTable[[#This Row],[State (Label)]]="MD","Maryland",IF(CalcsTable[[#This Row],[State (Label)]]="DC","District of Columbia","Virginia"))</f>
        <v>Maryland</v>
      </c>
    </row>
    <row r="975" spans="1:16" x14ac:dyDescent="0.25">
      <c r="A975">
        <f>_xlfn.XLOOKUP(Data[[#This Row],[GEOID10]],CAFB_HungerEstimates!D:D,CAFB_HungerEstimates!D:D,,0)</f>
        <v>51059415800</v>
      </c>
      <c r="B975">
        <f>_xlfn.XLOOKUP(Data[[#This Row],[STATEFP10]],CAFB_HungerEstimates!A:A,CAFB_HungerEstimates!A:A,,0)</f>
        <v>51</v>
      </c>
      <c r="C975">
        <f>_xlfn.XLOOKUP(Data[[#This Row],[F14_FI_RATE]],CAFB_HungerEstimates!AJ:AJ,CAFB_HungerEstimates!AJ:AJ,,0)</f>
        <v>2.9</v>
      </c>
      <c r="D975">
        <f>_xlfn.XLOOKUP(Data[[#This Row],[F14_DISTRIB]],CAFB_HungerEstimates!AL:AL,CAFB_HungerEstimates!AL:AL,,0)</f>
        <v>4573.28</v>
      </c>
      <c r="E975">
        <f>_xlfn.XLOOKUP(Data[[#This Row],[F14_LB_UNME]],CAFB_HungerEstimates!AK:AK,CAFB_HungerEstimates!AK:AK,,0)</f>
        <v>24829.236583999998</v>
      </c>
      <c r="F975">
        <f t="shared" si="60"/>
        <v>29402.516583999997</v>
      </c>
      <c r="G975" s="6">
        <f t="shared" si="61"/>
        <v>0.15554042753226938</v>
      </c>
      <c r="H975">
        <f>_xlfn.XLOOKUP(Data[[#This Row],[F15_FI_RATE]],CAFB_HungerEstimates!Y:Y,CAFB_HungerEstimates!Y:Y,,0)</f>
        <v>2.1000000000000001E-2</v>
      </c>
      <c r="I975">
        <f>_xlfn.XLOOKUP(Data[[#This Row],[F15_FI_POP]],CAFB_HungerEstimates!Z:Z,CAFB_HungerEstimates!Z:Z,,0)</f>
        <v>101.367</v>
      </c>
      <c r="J975">
        <f>_xlfn.XLOOKUP(Data[[#This Row],[F15_LB_NEED]],CAFB_HungerEstimates!AA:AA,CAFB_HungerEstimates!AA:AA,,0)</f>
        <v>21287.07</v>
      </c>
      <c r="K975">
        <f>_xlfn.XLOOKUP(Data[[#This Row],[F15_DISTRIB]],CAFB_HungerEstimates!AC:AC,CAFB_HungerEstimates!AC:AC,,0)</f>
        <v>9633.1530879999991</v>
      </c>
      <c r="L975">
        <f>_xlfn.XLOOKUP(Data[[#This Row],[F15_LB_UNME]],CAFB_HungerEstimates!AB:AB,CAFB_HungerEstimates!AB:AB,,0)</f>
        <v>11653.916912000001</v>
      </c>
      <c r="M975" s="6">
        <f t="shared" si="62"/>
        <v>0.45253541647582307</v>
      </c>
      <c r="N975" s="8">
        <f t="shared" si="63"/>
        <v>114.96756254007714</v>
      </c>
      <c r="O975" s="2" t="str">
        <f>IFERROR(_xlfn.XLOOKUP(Data[[#This Row],[STATEFP10]],StateMap[Code],StateMap[State],,0),"UNK")</f>
        <v>VA</v>
      </c>
      <c r="P975" t="str">
        <f>IF(CalcsTable[[#This Row],[State (Label)]]="MD","Maryland",IF(CalcsTable[[#This Row],[State (Label)]]="DC","District of Columbia","Virginia"))</f>
        <v>Virginia</v>
      </c>
    </row>
    <row r="976" spans="1:16" x14ac:dyDescent="0.25">
      <c r="A976">
        <f>_xlfn.XLOOKUP(Data[[#This Row],[GEOID10]],CAFB_HungerEstimates!D:D,CAFB_HungerEstimates!D:D,,0)</f>
        <v>51059415700</v>
      </c>
      <c r="B976">
        <f>_xlfn.XLOOKUP(Data[[#This Row],[STATEFP10]],CAFB_HungerEstimates!A:A,CAFB_HungerEstimates!A:A,,0)</f>
        <v>51</v>
      </c>
      <c r="C976">
        <f>_xlfn.XLOOKUP(Data[[#This Row],[F14_FI_RATE]],CAFB_HungerEstimates!AJ:AJ,CAFB_HungerEstimates!AJ:AJ,,0)</f>
        <v>3.3</v>
      </c>
      <c r="D976">
        <f>_xlfn.XLOOKUP(Data[[#This Row],[F14_DISTRIB]],CAFB_HungerEstimates!AL:AL,CAFB_HungerEstimates!AL:AL,,0)</f>
        <v>3950.64</v>
      </c>
      <c r="E976">
        <f>_xlfn.XLOOKUP(Data[[#This Row],[F14_LB_UNME]],CAFB_HungerEstimates!AK:AK,CAFB_HungerEstimates!AK:AK,,0)</f>
        <v>22327.919903000002</v>
      </c>
      <c r="F976">
        <f t="shared" si="60"/>
        <v>26278.559903000001</v>
      </c>
      <c r="G976" s="6">
        <f t="shared" si="61"/>
        <v>0.15033700532231178</v>
      </c>
      <c r="H976">
        <f>_xlfn.XLOOKUP(Data[[#This Row],[F15_FI_RATE]],CAFB_HungerEstimates!Y:Y,CAFB_HungerEstimates!Y:Y,,0)</f>
        <v>0.03</v>
      </c>
      <c r="I976">
        <f>_xlfn.XLOOKUP(Data[[#This Row],[F15_FI_POP]],CAFB_HungerEstimates!Z:Z,CAFB_HungerEstimates!Z:Z,,0)</f>
        <v>110.16972</v>
      </c>
      <c r="J976">
        <f>_xlfn.XLOOKUP(Data[[#This Row],[F15_LB_NEED]],CAFB_HungerEstimates!AA:AA,CAFB_HungerEstimates!AA:AA,,0)</f>
        <v>23135.641199999998</v>
      </c>
      <c r="K976">
        <f>_xlfn.XLOOKUP(Data[[#This Row],[F15_DISTRIB]],CAFB_HungerEstimates!AC:AC,CAFB_HungerEstimates!AC:AC,,0)</f>
        <v>9074.0328310000004</v>
      </c>
      <c r="L976">
        <f>_xlfn.XLOOKUP(Data[[#This Row],[F15_LB_UNME]],CAFB_HungerEstimates!AB:AB,CAFB_HungerEstimates!AB:AB,,0)</f>
        <v>14061.608369</v>
      </c>
      <c r="M976" s="6">
        <f t="shared" si="62"/>
        <v>0.39221012949491979</v>
      </c>
      <c r="N976" s="8">
        <f t="shared" si="63"/>
        <v>127.63587280606686</v>
      </c>
      <c r="O976" s="2" t="str">
        <f>IFERROR(_xlfn.XLOOKUP(Data[[#This Row],[STATEFP10]],StateMap[Code],StateMap[State],,0),"UNK")</f>
        <v>VA</v>
      </c>
      <c r="P976" t="str">
        <f>IF(CalcsTable[[#This Row],[State (Label)]]="MD","Maryland",IF(CalcsTable[[#This Row],[State (Label)]]="DC","District of Columbia","Virginia"))</f>
        <v>Virginia</v>
      </c>
    </row>
    <row r="977" spans="1:16" x14ac:dyDescent="0.25">
      <c r="A977">
        <f>_xlfn.XLOOKUP(Data[[#This Row],[GEOID10]],CAFB_HungerEstimates!D:D,CAFB_HungerEstimates!D:D,,0)</f>
        <v>51059421800</v>
      </c>
      <c r="B977">
        <f>_xlfn.XLOOKUP(Data[[#This Row],[STATEFP10]],CAFB_HungerEstimates!A:A,CAFB_HungerEstimates!A:A,,0)</f>
        <v>51</v>
      </c>
      <c r="C977">
        <f>_xlfn.XLOOKUP(Data[[#This Row],[F14_FI_RATE]],CAFB_HungerEstimates!AJ:AJ,CAFB_HungerEstimates!AJ:AJ,,0)</f>
        <v>14.3</v>
      </c>
      <c r="D977">
        <f>_xlfn.XLOOKUP(Data[[#This Row],[F14_DISTRIB]],CAFB_HungerEstimates!AL:AL,CAFB_HungerEstimates!AL:AL,,0)</f>
        <v>24060.240000000002</v>
      </c>
      <c r="E977">
        <f>_xlfn.XLOOKUP(Data[[#This Row],[F14_LB_UNME]],CAFB_HungerEstimates!AK:AK,CAFB_HungerEstimates!AK:AK,,0)</f>
        <v>129393.06499300001</v>
      </c>
      <c r="F977">
        <f t="shared" si="60"/>
        <v>153453.304993</v>
      </c>
      <c r="G977" s="6">
        <f t="shared" si="61"/>
        <v>0.15679193094666516</v>
      </c>
      <c r="H977">
        <f>_xlfn.XLOOKUP(Data[[#This Row],[F15_FI_RATE]],CAFB_HungerEstimates!Y:Y,CAFB_HungerEstimates!Y:Y,,0)</f>
        <v>0.128</v>
      </c>
      <c r="I977">
        <f>_xlfn.XLOOKUP(Data[[#This Row],[F15_FI_POP]],CAFB_HungerEstimates!Z:Z,CAFB_HungerEstimates!Z:Z,,0)</f>
        <v>707.64364799999998</v>
      </c>
      <c r="J977">
        <f>_xlfn.XLOOKUP(Data[[#This Row],[F15_LB_NEED]],CAFB_HungerEstimates!AA:AA,CAFB_HungerEstimates!AA:AA,,0)</f>
        <v>148605.16608</v>
      </c>
      <c r="K977">
        <f>_xlfn.XLOOKUP(Data[[#This Row],[F15_DISTRIB]],CAFB_HungerEstimates!AC:AC,CAFB_HungerEstimates!AC:AC,,0)</f>
        <v>42008.453163999999</v>
      </c>
      <c r="L977">
        <f>_xlfn.XLOOKUP(Data[[#This Row],[F15_LB_UNME]],CAFB_HungerEstimates!AB:AB,CAFB_HungerEstimates!AB:AB,,0)</f>
        <v>106596.712916</v>
      </c>
      <c r="M977" s="6">
        <f t="shared" si="62"/>
        <v>0.28268501204988528</v>
      </c>
      <c r="N977" s="8">
        <f t="shared" si="63"/>
        <v>150.6361474695241</v>
      </c>
      <c r="O977" s="2" t="str">
        <f>IFERROR(_xlfn.XLOOKUP(Data[[#This Row],[STATEFP10]],StateMap[Code],StateMap[State],,0),"UNK")</f>
        <v>VA</v>
      </c>
      <c r="P977" t="str">
        <f>IF(CalcsTable[[#This Row],[State (Label)]]="MD","Maryland",IF(CalcsTable[[#This Row],[State (Label)]]="DC","District of Columbia","Virginia"))</f>
        <v>Virginia</v>
      </c>
    </row>
    <row r="978" spans="1:16" x14ac:dyDescent="0.25">
      <c r="A978">
        <f>_xlfn.XLOOKUP(Data[[#This Row],[GEOID10]],CAFB_HungerEstimates!D:D,CAFB_HungerEstimates!D:D,,0)</f>
        <v>51153901219</v>
      </c>
      <c r="B978">
        <f>_xlfn.XLOOKUP(Data[[#This Row],[STATEFP10]],CAFB_HungerEstimates!A:A,CAFB_HungerEstimates!A:A,,0)</f>
        <v>51</v>
      </c>
      <c r="C978">
        <f>_xlfn.XLOOKUP(Data[[#This Row],[F14_FI_RATE]],CAFB_HungerEstimates!AJ:AJ,CAFB_HungerEstimates!AJ:AJ,,0)</f>
        <v>1.5</v>
      </c>
      <c r="D978">
        <f>_xlfn.XLOOKUP(Data[[#This Row],[F14_DISTRIB]],CAFB_HungerEstimates!AL:AL,CAFB_HungerEstimates!AL:AL,,0)</f>
        <v>2831.84</v>
      </c>
      <c r="E978">
        <f>_xlfn.XLOOKUP(Data[[#This Row],[F14_LB_UNME]],CAFB_HungerEstimates!AK:AK,CAFB_HungerEstimates!AK:AK,,0)</f>
        <v>13809.609269</v>
      </c>
      <c r="F978">
        <f t="shared" si="60"/>
        <v>16641.449269000001</v>
      </c>
      <c r="G978" s="6">
        <f t="shared" si="61"/>
        <v>0.17016787145307133</v>
      </c>
      <c r="H978">
        <f>_xlfn.XLOOKUP(Data[[#This Row],[F15_FI_RATE]],CAFB_HungerEstimates!Y:Y,CAFB_HungerEstimates!Y:Y,,0)</f>
        <v>1.4999999999999999E-2</v>
      </c>
      <c r="I978">
        <f>_xlfn.XLOOKUP(Data[[#This Row],[F15_FI_POP]],CAFB_HungerEstimates!Z:Z,CAFB_HungerEstimates!Z:Z,,0)</f>
        <v>80.234999999999999</v>
      </c>
      <c r="J978">
        <f>_xlfn.XLOOKUP(Data[[#This Row],[F15_LB_NEED]],CAFB_HungerEstimates!AA:AA,CAFB_HungerEstimates!AA:AA,,0)</f>
        <v>16849.349999999999</v>
      </c>
      <c r="K978">
        <f>_xlfn.XLOOKUP(Data[[#This Row],[F15_DISTRIB]],CAFB_HungerEstimates!AC:AC,CAFB_HungerEstimates!AC:AC,,0)</f>
        <v>220.70512099999999</v>
      </c>
      <c r="L978">
        <f>_xlfn.XLOOKUP(Data[[#This Row],[F15_LB_UNME]],CAFB_HungerEstimates!AB:AB,CAFB_HungerEstimates!AB:AB,,0)</f>
        <v>16628.644878999999</v>
      </c>
      <c r="M978" s="6">
        <f t="shared" si="62"/>
        <v>1.3098732057913214E-2</v>
      </c>
      <c r="N978" s="8">
        <f t="shared" si="63"/>
        <v>207.24926626783821</v>
      </c>
      <c r="O978" s="2" t="str">
        <f>IFERROR(_xlfn.XLOOKUP(Data[[#This Row],[STATEFP10]],StateMap[Code],StateMap[State],,0),"UNK")</f>
        <v>VA</v>
      </c>
      <c r="P978" t="str">
        <f>IF(CalcsTable[[#This Row],[State (Label)]]="MD","Maryland",IF(CalcsTable[[#This Row],[State (Label)]]="DC","District of Columbia","Virginia"))</f>
        <v>Virginia</v>
      </c>
    </row>
    <row r="979" spans="1:16" x14ac:dyDescent="0.25">
      <c r="A979">
        <f>_xlfn.XLOOKUP(Data[[#This Row],[GEOID10]],CAFB_HungerEstimates!D:D,CAFB_HungerEstimates!D:D,,0)</f>
        <v>51153901305</v>
      </c>
      <c r="B979">
        <f>_xlfn.XLOOKUP(Data[[#This Row],[STATEFP10]],CAFB_HungerEstimates!A:A,CAFB_HungerEstimates!A:A,,0)</f>
        <v>51</v>
      </c>
      <c r="C979">
        <f>_xlfn.XLOOKUP(Data[[#This Row],[F14_FI_RATE]],CAFB_HungerEstimates!AJ:AJ,CAFB_HungerEstimates!AJ:AJ,,0)</f>
        <v>4.0999999999999996</v>
      </c>
      <c r="D979">
        <f>_xlfn.XLOOKUP(Data[[#This Row],[F14_DISTRIB]],CAFB_HungerEstimates!AL:AL,CAFB_HungerEstimates!AL:AL,,0)</f>
        <v>2326.34</v>
      </c>
      <c r="E979">
        <f>_xlfn.XLOOKUP(Data[[#This Row],[F14_LB_UNME]],CAFB_HungerEstimates!AK:AK,CAFB_HungerEstimates!AK:AK,,0)</f>
        <v>19267.544647999999</v>
      </c>
      <c r="F979">
        <f t="shared" si="60"/>
        <v>21593.884647999999</v>
      </c>
      <c r="G979" s="6">
        <f t="shared" si="61"/>
        <v>0.10773142664793586</v>
      </c>
      <c r="H979">
        <f>_xlfn.XLOOKUP(Data[[#This Row],[F15_FI_RATE]],CAFB_HungerEstimates!Y:Y,CAFB_HungerEstimates!Y:Y,,0)</f>
        <v>5.2999999999999999E-2</v>
      </c>
      <c r="I979">
        <f>_xlfn.XLOOKUP(Data[[#This Row],[F15_FI_POP]],CAFB_HungerEstimates!Z:Z,CAFB_HungerEstimates!Z:Z,,0)</f>
        <v>140.60900000000001</v>
      </c>
      <c r="J979">
        <f>_xlfn.XLOOKUP(Data[[#This Row],[F15_LB_NEED]],CAFB_HungerEstimates!AA:AA,CAFB_HungerEstimates!AA:AA,,0)</f>
        <v>29527.89</v>
      </c>
      <c r="K979">
        <f>_xlfn.XLOOKUP(Data[[#This Row],[F15_DISTRIB]],CAFB_HungerEstimates!AC:AC,CAFB_HungerEstimates!AC:AC,,0)</f>
        <v>1302.562328</v>
      </c>
      <c r="L979">
        <f>_xlfn.XLOOKUP(Data[[#This Row],[F15_LB_UNME]],CAFB_HungerEstimates!AB:AB,CAFB_HungerEstimates!AB:AB,,0)</f>
        <v>28225.327671999999</v>
      </c>
      <c r="M979" s="6">
        <f t="shared" si="62"/>
        <v>4.411294975699246E-2</v>
      </c>
      <c r="N979" s="8">
        <f t="shared" si="63"/>
        <v>200.73628055103157</v>
      </c>
      <c r="O979" s="2" t="str">
        <f>IFERROR(_xlfn.XLOOKUP(Data[[#This Row],[STATEFP10]],StateMap[Code],StateMap[State],,0),"UNK")</f>
        <v>VA</v>
      </c>
      <c r="P979" t="str">
        <f>IF(CalcsTable[[#This Row],[State (Label)]]="MD","Maryland",IF(CalcsTable[[#This Row],[State (Label)]]="DC","District of Columbia","Virginia"))</f>
        <v>Virginia</v>
      </c>
    </row>
    <row r="980" spans="1:16" x14ac:dyDescent="0.25">
      <c r="A980">
        <f>_xlfn.XLOOKUP(Data[[#This Row],[GEOID10]],CAFB_HungerEstimates!D:D,CAFB_HungerEstimates!D:D,,0)</f>
        <v>24033801309</v>
      </c>
      <c r="B980">
        <f>_xlfn.XLOOKUP(Data[[#This Row],[STATEFP10]],CAFB_HungerEstimates!A:A,CAFB_HungerEstimates!A:A,,0)</f>
        <v>24</v>
      </c>
      <c r="C980">
        <f>_xlfn.XLOOKUP(Data[[#This Row],[F14_FI_RATE]],CAFB_HungerEstimates!AJ:AJ,CAFB_HungerEstimates!AJ:AJ,,0)</f>
        <v>10.6</v>
      </c>
      <c r="D980">
        <f>_xlfn.XLOOKUP(Data[[#This Row],[F14_DISTRIB]],CAFB_HungerEstimates!AL:AL,CAFB_HungerEstimates!AL:AL,,0)</f>
        <v>11878.5</v>
      </c>
      <c r="E980">
        <f>_xlfn.XLOOKUP(Data[[#This Row],[F14_LB_UNME]],CAFB_HungerEstimates!AK:AK,CAFB_HungerEstimates!AK:AK,,0)</f>
        <v>73889.276528999995</v>
      </c>
      <c r="F980">
        <f t="shared" si="60"/>
        <v>85767.776528999995</v>
      </c>
      <c r="G980" s="6">
        <f t="shared" si="61"/>
        <v>0.1384960702109797</v>
      </c>
      <c r="H980">
        <f>_xlfn.XLOOKUP(Data[[#This Row],[F15_FI_RATE]],CAFB_HungerEstimates!Y:Y,CAFB_HungerEstimates!Y:Y,,0)</f>
        <v>0.109</v>
      </c>
      <c r="I980">
        <f>_xlfn.XLOOKUP(Data[[#This Row],[F15_FI_POP]],CAFB_HungerEstimates!Z:Z,CAFB_HungerEstimates!Z:Z,,0)</f>
        <v>417.90600000000001</v>
      </c>
      <c r="J980">
        <f>_xlfn.XLOOKUP(Data[[#This Row],[F15_LB_NEED]],CAFB_HungerEstimates!AA:AA,CAFB_HungerEstimates!AA:AA,,0)</f>
        <v>87760.26</v>
      </c>
      <c r="K980">
        <f>_xlfn.XLOOKUP(Data[[#This Row],[F15_DISTRIB]],CAFB_HungerEstimates!AC:AC,CAFB_HungerEstimates!AC:AC,,0)</f>
        <v>31964.312591999998</v>
      </c>
      <c r="L980">
        <f>_xlfn.XLOOKUP(Data[[#This Row],[F15_LB_UNME]],CAFB_HungerEstimates!AB:AB,CAFB_HungerEstimates!AB:AB,,0)</f>
        <v>55795.947408</v>
      </c>
      <c r="M980" s="6">
        <f t="shared" si="62"/>
        <v>0.36422308448037871</v>
      </c>
      <c r="N980" s="8">
        <f t="shared" si="63"/>
        <v>133.51315225912046</v>
      </c>
      <c r="O980" s="2" t="str">
        <f>IFERROR(_xlfn.XLOOKUP(Data[[#This Row],[STATEFP10]],StateMap[Code],StateMap[State],,0),"UNK")</f>
        <v>MD</v>
      </c>
      <c r="P980" t="str">
        <f>IF(CalcsTable[[#This Row],[State (Label)]]="MD","Maryland",IF(CalcsTable[[#This Row],[State (Label)]]="DC","District of Columbia","Virginia"))</f>
        <v>Maryland</v>
      </c>
    </row>
    <row r="981" spans="1:16" x14ac:dyDescent="0.25">
      <c r="A981">
        <f>_xlfn.XLOOKUP(Data[[#This Row],[GEOID10]],CAFB_HungerEstimates!D:D,CAFB_HungerEstimates!D:D,,0)</f>
        <v>51059422201</v>
      </c>
      <c r="B981">
        <f>_xlfn.XLOOKUP(Data[[#This Row],[STATEFP10]],CAFB_HungerEstimates!A:A,CAFB_HungerEstimates!A:A,,0)</f>
        <v>51</v>
      </c>
      <c r="C981">
        <f>_xlfn.XLOOKUP(Data[[#This Row],[F14_FI_RATE]],CAFB_HungerEstimates!AJ:AJ,CAFB_HungerEstimates!AJ:AJ,,0)</f>
        <v>3.9</v>
      </c>
      <c r="D981">
        <f>_xlfn.XLOOKUP(Data[[#This Row],[F14_DISTRIB]],CAFB_HungerEstimates!AL:AL,CAFB_HungerEstimates!AL:AL,,0)</f>
        <v>5633.73</v>
      </c>
      <c r="E981">
        <f>_xlfn.XLOOKUP(Data[[#This Row],[F14_LB_UNME]],CAFB_HungerEstimates!AK:AK,CAFB_HungerEstimates!AK:AK,,0)</f>
        <v>21991.137138999999</v>
      </c>
      <c r="F981">
        <f t="shared" si="60"/>
        <v>27624.867138999998</v>
      </c>
      <c r="G981" s="6">
        <f t="shared" si="61"/>
        <v>0.20393690842575893</v>
      </c>
      <c r="H981">
        <f>_xlfn.XLOOKUP(Data[[#This Row],[F15_FI_RATE]],CAFB_HungerEstimates!Y:Y,CAFB_HungerEstimates!Y:Y,,0)</f>
        <v>4.1000000000000002E-2</v>
      </c>
      <c r="I981">
        <f>_xlfn.XLOOKUP(Data[[#This Row],[F15_FI_POP]],CAFB_HungerEstimates!Z:Z,CAFB_HungerEstimates!Z:Z,,0)</f>
        <v>146.83801500000001</v>
      </c>
      <c r="J981">
        <f>_xlfn.XLOOKUP(Data[[#This Row],[F15_LB_NEED]],CAFB_HungerEstimates!AA:AA,CAFB_HungerEstimates!AA:AA,,0)</f>
        <v>30835.98315</v>
      </c>
      <c r="K981">
        <f>_xlfn.XLOOKUP(Data[[#This Row],[F15_DISTRIB]],CAFB_HungerEstimates!AC:AC,CAFB_HungerEstimates!AC:AC,,0)</f>
        <v>9236.8962609999999</v>
      </c>
      <c r="L981">
        <f>_xlfn.XLOOKUP(Data[[#This Row],[F15_LB_UNME]],CAFB_HungerEstimates!AB:AB,CAFB_HungerEstimates!AB:AB,,0)</f>
        <v>21599.086888999998</v>
      </c>
      <c r="M981" s="6">
        <f t="shared" si="62"/>
        <v>0.29954927060595438</v>
      </c>
      <c r="N981" s="8">
        <f t="shared" si="63"/>
        <v>147.09465317274956</v>
      </c>
      <c r="O981" s="2" t="str">
        <f>IFERROR(_xlfn.XLOOKUP(Data[[#This Row],[STATEFP10]],StateMap[Code],StateMap[State],,0),"UNK")</f>
        <v>VA</v>
      </c>
      <c r="P981" t="str">
        <f>IF(CalcsTable[[#This Row],[State (Label)]]="MD","Maryland",IF(CalcsTable[[#This Row],[State (Label)]]="DC","District of Columbia","Virginia"))</f>
        <v>Virginia</v>
      </c>
    </row>
    <row r="982" spans="1:16" x14ac:dyDescent="0.25">
      <c r="A982">
        <f>_xlfn.XLOOKUP(Data[[#This Row],[GEOID10]],CAFB_HungerEstimates!D:D,CAFB_HungerEstimates!D:D,,0)</f>
        <v>24033801308</v>
      </c>
      <c r="B982">
        <f>_xlfn.XLOOKUP(Data[[#This Row],[STATEFP10]],CAFB_HungerEstimates!A:A,CAFB_HungerEstimates!A:A,,0)</f>
        <v>24</v>
      </c>
      <c r="C982">
        <f>_xlfn.XLOOKUP(Data[[#This Row],[F14_FI_RATE]],CAFB_HungerEstimates!AJ:AJ,CAFB_HungerEstimates!AJ:AJ,,0)</f>
        <v>13</v>
      </c>
      <c r="D982">
        <f>_xlfn.XLOOKUP(Data[[#This Row],[F14_DISTRIB]],CAFB_HungerEstimates!AL:AL,CAFB_HungerEstimates!AL:AL,,0)</f>
        <v>15286.72</v>
      </c>
      <c r="E982">
        <f>_xlfn.XLOOKUP(Data[[#This Row],[F14_LB_UNME]],CAFB_HungerEstimates!AK:AK,CAFB_HungerEstimates!AK:AK,,0)</f>
        <v>91538.178322000007</v>
      </c>
      <c r="F982">
        <f t="shared" si="60"/>
        <v>106824.89832200001</v>
      </c>
      <c r="G982" s="6">
        <f t="shared" si="61"/>
        <v>0.14310072127493692</v>
      </c>
      <c r="H982">
        <f>_xlfn.XLOOKUP(Data[[#This Row],[F15_FI_RATE]],CAFB_HungerEstimates!Y:Y,CAFB_HungerEstimates!Y:Y,,0)</f>
        <v>0.14199999999999999</v>
      </c>
      <c r="I982">
        <f>_xlfn.XLOOKUP(Data[[#This Row],[F15_FI_POP]],CAFB_HungerEstimates!Z:Z,CAFB_HungerEstimates!Z:Z,,0)</f>
        <v>520.99800000000005</v>
      </c>
      <c r="J982">
        <f>_xlfn.XLOOKUP(Data[[#This Row],[F15_LB_NEED]],CAFB_HungerEstimates!AA:AA,CAFB_HungerEstimates!AA:AA,,0)</f>
        <v>109409.58</v>
      </c>
      <c r="K982">
        <f>_xlfn.XLOOKUP(Data[[#This Row],[F15_DISTRIB]],CAFB_HungerEstimates!AC:AC,CAFB_HungerEstimates!AC:AC,,0)</f>
        <v>21714.090178999999</v>
      </c>
      <c r="L982">
        <f>_xlfn.XLOOKUP(Data[[#This Row],[F15_LB_UNME]],CAFB_HungerEstimates!AB:AB,CAFB_HungerEstimates!AB:AB,,0)</f>
        <v>87695.489820999996</v>
      </c>
      <c r="M982" s="6">
        <f t="shared" si="62"/>
        <v>0.19846607745866493</v>
      </c>
      <c r="N982" s="8">
        <f t="shared" si="63"/>
        <v>168.32212373368034</v>
      </c>
      <c r="O982" s="2" t="str">
        <f>IFERROR(_xlfn.XLOOKUP(Data[[#This Row],[STATEFP10]],StateMap[Code],StateMap[State],,0),"UNK")</f>
        <v>MD</v>
      </c>
      <c r="P982" t="str">
        <f>IF(CalcsTable[[#This Row],[State (Label)]]="MD","Maryland",IF(CalcsTable[[#This Row],[State (Label)]]="DC","District of Columbia","Virginia"))</f>
        <v>Maryland</v>
      </c>
    </row>
    <row r="983" spans="1:16" x14ac:dyDescent="0.25">
      <c r="A983">
        <f>_xlfn.XLOOKUP(Data[[#This Row],[GEOID10]],CAFB_HungerEstimates!D:D,CAFB_HungerEstimates!D:D,,0)</f>
        <v>51059416100</v>
      </c>
      <c r="B983">
        <f>_xlfn.XLOOKUP(Data[[#This Row],[STATEFP10]],CAFB_HungerEstimates!A:A,CAFB_HungerEstimates!A:A,,0)</f>
        <v>51</v>
      </c>
      <c r="C983">
        <f>_xlfn.XLOOKUP(Data[[#This Row],[F14_FI_RATE]],CAFB_HungerEstimates!AJ:AJ,CAFB_HungerEstimates!AJ:AJ,,0)</f>
        <v>1.8</v>
      </c>
      <c r="D983">
        <f>_xlfn.XLOOKUP(Data[[#This Row],[F14_DISTRIB]],CAFB_HungerEstimates!AL:AL,CAFB_HungerEstimates!AL:AL,,0)</f>
        <v>1829.38</v>
      </c>
      <c r="E983">
        <f>_xlfn.XLOOKUP(Data[[#This Row],[F14_LB_UNME]],CAFB_HungerEstimates!AK:AK,CAFB_HungerEstimates!AK:AK,,0)</f>
        <v>11517.795459000001</v>
      </c>
      <c r="F983">
        <f t="shared" si="60"/>
        <v>13347.175459000002</v>
      </c>
      <c r="G983" s="6">
        <f t="shared" si="61"/>
        <v>0.13706120861447499</v>
      </c>
      <c r="H983">
        <f>_xlfn.XLOOKUP(Data[[#This Row],[F15_FI_RATE]],CAFB_HungerEstimates!Y:Y,CAFB_HungerEstimates!Y:Y,,0)</f>
        <v>3.1E-2</v>
      </c>
      <c r="I983">
        <f>_xlfn.XLOOKUP(Data[[#This Row],[F15_FI_POP]],CAFB_HungerEstimates!Z:Z,CAFB_HungerEstimates!Z:Z,,0)</f>
        <v>114.907793</v>
      </c>
      <c r="J983">
        <f>_xlfn.XLOOKUP(Data[[#This Row],[F15_LB_NEED]],CAFB_HungerEstimates!AA:AA,CAFB_HungerEstimates!AA:AA,,0)</f>
        <v>24130.63653</v>
      </c>
      <c r="K983">
        <f>_xlfn.XLOOKUP(Data[[#This Row],[F15_DISTRIB]],CAFB_HungerEstimates!AC:AC,CAFB_HungerEstimates!AC:AC,,0)</f>
        <v>6778.3630240000002</v>
      </c>
      <c r="L983">
        <f>_xlfn.XLOOKUP(Data[[#This Row],[F15_LB_UNME]],CAFB_HungerEstimates!AB:AB,CAFB_HungerEstimates!AB:AB,,0)</f>
        <v>17352.273506000001</v>
      </c>
      <c r="M983" s="6">
        <f t="shared" si="62"/>
        <v>0.28090278578324762</v>
      </c>
      <c r="N983" s="8">
        <f t="shared" si="63"/>
        <v>151.01041498551803</v>
      </c>
      <c r="O983" s="2" t="str">
        <f>IFERROR(_xlfn.XLOOKUP(Data[[#This Row],[STATEFP10]],StateMap[Code],StateMap[State],,0),"UNK")</f>
        <v>VA</v>
      </c>
      <c r="P983" t="str">
        <f>IF(CalcsTable[[#This Row],[State (Label)]]="MD","Maryland",IF(CalcsTable[[#This Row],[State (Label)]]="DC","District of Columbia","Virginia"))</f>
        <v>Virginia</v>
      </c>
    </row>
    <row r="984" spans="1:16" x14ac:dyDescent="0.25">
      <c r="A984">
        <f>_xlfn.XLOOKUP(Data[[#This Row],[GEOID10]],CAFB_HungerEstimates!D:D,CAFB_HungerEstimates!D:D,,0)</f>
        <v>51059422101</v>
      </c>
      <c r="B984">
        <f>_xlfn.XLOOKUP(Data[[#This Row],[STATEFP10]],CAFB_HungerEstimates!A:A,CAFB_HungerEstimates!A:A,,0)</f>
        <v>51</v>
      </c>
      <c r="C984">
        <f>_xlfn.XLOOKUP(Data[[#This Row],[F14_FI_RATE]],CAFB_HungerEstimates!AJ:AJ,CAFB_HungerEstimates!AJ:AJ,,0)</f>
        <v>13.7</v>
      </c>
      <c r="D984">
        <f>_xlfn.XLOOKUP(Data[[#This Row],[F14_DISTRIB]],CAFB_HungerEstimates!AL:AL,CAFB_HungerEstimates!AL:AL,,0)</f>
        <v>38476.61</v>
      </c>
      <c r="E984">
        <f>_xlfn.XLOOKUP(Data[[#This Row],[F14_LB_UNME]],CAFB_HungerEstimates!AK:AK,CAFB_HungerEstimates!AK:AK,,0)</f>
        <v>160583.01360999999</v>
      </c>
      <c r="F984">
        <f t="shared" si="60"/>
        <v>199059.62361000001</v>
      </c>
      <c r="G984" s="6">
        <f t="shared" si="61"/>
        <v>0.19329188562811631</v>
      </c>
      <c r="H984">
        <f>_xlfn.XLOOKUP(Data[[#This Row],[F15_FI_RATE]],CAFB_HungerEstimates!Y:Y,CAFB_HungerEstimates!Y:Y,,0)</f>
        <v>0.13400000000000001</v>
      </c>
      <c r="I984">
        <f>_xlfn.XLOOKUP(Data[[#This Row],[F15_FI_POP]],CAFB_HungerEstimates!Z:Z,CAFB_HungerEstimates!Z:Z,,0)</f>
        <v>873.14400000000001</v>
      </c>
      <c r="J984">
        <f>_xlfn.XLOOKUP(Data[[#This Row],[F15_LB_NEED]],CAFB_HungerEstimates!AA:AA,CAFB_HungerEstimates!AA:AA,,0)</f>
        <v>183360.24</v>
      </c>
      <c r="K984">
        <f>_xlfn.XLOOKUP(Data[[#This Row],[F15_DISTRIB]],CAFB_HungerEstimates!AC:AC,CAFB_HungerEstimates!AC:AC,,0)</f>
        <v>53602.928771999999</v>
      </c>
      <c r="L984">
        <f>_xlfn.XLOOKUP(Data[[#This Row],[F15_LB_UNME]],CAFB_HungerEstimates!AB:AB,CAFB_HungerEstimates!AB:AB,,0)</f>
        <v>129757.31122800001</v>
      </c>
      <c r="M984" s="6">
        <f t="shared" si="62"/>
        <v>0.29233670708546194</v>
      </c>
      <c r="N984" s="8">
        <f t="shared" si="63"/>
        <v>148.60929151205301</v>
      </c>
      <c r="O984" s="2" t="str">
        <f>IFERROR(_xlfn.XLOOKUP(Data[[#This Row],[STATEFP10]],StateMap[Code],StateMap[State],,0),"UNK")</f>
        <v>VA</v>
      </c>
      <c r="P984" t="str">
        <f>IF(CalcsTable[[#This Row],[State (Label)]]="MD","Maryland",IF(CalcsTable[[#This Row],[State (Label)]]="DC","District of Columbia","Virginia"))</f>
        <v>Virginia</v>
      </c>
    </row>
    <row r="985" spans="1:16" x14ac:dyDescent="0.25">
      <c r="A985">
        <f>_xlfn.XLOOKUP(Data[[#This Row],[GEOID10]],CAFB_HungerEstimates!D:D,CAFB_HungerEstimates!D:D,,0)</f>
        <v>24033801003</v>
      </c>
      <c r="B985">
        <f>_xlfn.XLOOKUP(Data[[#This Row],[STATEFP10]],CAFB_HungerEstimates!A:A,CAFB_HungerEstimates!A:A,,0)</f>
        <v>24</v>
      </c>
      <c r="C985">
        <f>_xlfn.XLOOKUP(Data[[#This Row],[F14_FI_RATE]],CAFB_HungerEstimates!AJ:AJ,CAFB_HungerEstimates!AJ:AJ,,0)</f>
        <v>12.5</v>
      </c>
      <c r="D985">
        <f>_xlfn.XLOOKUP(Data[[#This Row],[F14_DISTRIB]],CAFB_HungerEstimates!AL:AL,CAFB_HungerEstimates!AL:AL,,0)</f>
        <v>29211.93</v>
      </c>
      <c r="E985">
        <f>_xlfn.XLOOKUP(Data[[#This Row],[F14_LB_UNME]],CAFB_HungerEstimates!AK:AK,CAFB_HungerEstimates!AK:AK,,0)</f>
        <v>81851.823057000001</v>
      </c>
      <c r="F985">
        <f t="shared" si="60"/>
        <v>111063.75305699999</v>
      </c>
      <c r="G985" s="6">
        <f t="shared" si="61"/>
        <v>0.26301947481468496</v>
      </c>
      <c r="H985">
        <f>_xlfn.XLOOKUP(Data[[#This Row],[F15_FI_RATE]],CAFB_HungerEstimates!Y:Y,CAFB_HungerEstimates!Y:Y,,0)</f>
        <v>0.11899999999999999</v>
      </c>
      <c r="I985">
        <f>_xlfn.XLOOKUP(Data[[#This Row],[F15_FI_POP]],CAFB_HungerEstimates!Z:Z,CAFB_HungerEstimates!Z:Z,,0)</f>
        <v>570.48599999999999</v>
      </c>
      <c r="J985">
        <f>_xlfn.XLOOKUP(Data[[#This Row],[F15_LB_NEED]],CAFB_HungerEstimates!AA:AA,CAFB_HungerEstimates!AA:AA,,0)</f>
        <v>119802.06</v>
      </c>
      <c r="K985">
        <f>_xlfn.XLOOKUP(Data[[#This Row],[F15_DISTRIB]],CAFB_HungerEstimates!AC:AC,CAFB_HungerEstimates!AC:AC,,0)</f>
        <v>8277.3601610000005</v>
      </c>
      <c r="L985">
        <f>_xlfn.XLOOKUP(Data[[#This Row],[F15_LB_UNME]],CAFB_HungerEstimates!AB:AB,CAFB_HungerEstimates!AB:AB,,0)</f>
        <v>111524.69983899999</v>
      </c>
      <c r="M985" s="6">
        <f t="shared" si="62"/>
        <v>6.9091968543779636E-2</v>
      </c>
      <c r="N985" s="8">
        <f t="shared" si="63"/>
        <v>195.49068660580627</v>
      </c>
      <c r="O985" s="2" t="str">
        <f>IFERROR(_xlfn.XLOOKUP(Data[[#This Row],[STATEFP10]],StateMap[Code],StateMap[State],,0),"UNK")</f>
        <v>MD</v>
      </c>
      <c r="P985" t="str">
        <f>IF(CalcsTable[[#This Row],[State (Label)]]="MD","Maryland",IF(CalcsTable[[#This Row],[State (Label)]]="DC","District of Columbia","Virginia"))</f>
        <v>Maryland</v>
      </c>
    </row>
    <row r="986" spans="1:16" x14ac:dyDescent="0.25">
      <c r="A986">
        <f>_xlfn.XLOOKUP(Data[[#This Row],[GEOID10]],CAFB_HungerEstimates!D:D,CAFB_HungerEstimates!D:D,,0)</f>
        <v>51059422202</v>
      </c>
      <c r="B986">
        <f>_xlfn.XLOOKUP(Data[[#This Row],[STATEFP10]],CAFB_HungerEstimates!A:A,CAFB_HungerEstimates!A:A,,0)</f>
        <v>51</v>
      </c>
      <c r="C986">
        <f>_xlfn.XLOOKUP(Data[[#This Row],[F14_FI_RATE]],CAFB_HungerEstimates!AJ:AJ,CAFB_HungerEstimates!AJ:AJ,,0)</f>
        <v>8.3000000000000007</v>
      </c>
      <c r="D986">
        <f>_xlfn.XLOOKUP(Data[[#This Row],[F14_DISTRIB]],CAFB_HungerEstimates!AL:AL,CAFB_HungerEstimates!AL:AL,,0)</f>
        <v>15710.92</v>
      </c>
      <c r="E986">
        <f>_xlfn.XLOOKUP(Data[[#This Row],[F14_LB_UNME]],CAFB_HungerEstimates!AK:AK,CAFB_HungerEstimates!AK:AK,,0)</f>
        <v>76964.386549999996</v>
      </c>
      <c r="F986">
        <f t="shared" si="60"/>
        <v>92675.306549999994</v>
      </c>
      <c r="G986" s="6">
        <f t="shared" si="61"/>
        <v>0.16952649616026547</v>
      </c>
      <c r="H986">
        <f>_xlfn.XLOOKUP(Data[[#This Row],[F15_FI_RATE]],CAFB_HungerEstimates!Y:Y,CAFB_HungerEstimates!Y:Y,,0)</f>
        <v>8.5000000000000006E-2</v>
      </c>
      <c r="I986">
        <f>_xlfn.XLOOKUP(Data[[#This Row],[F15_FI_POP]],CAFB_HungerEstimates!Z:Z,CAFB_HungerEstimates!Z:Z,,0)</f>
        <v>480.59</v>
      </c>
      <c r="J986">
        <f>_xlfn.XLOOKUP(Data[[#This Row],[F15_LB_NEED]],CAFB_HungerEstimates!AA:AA,CAFB_HungerEstimates!AA:AA,,0)</f>
        <v>100923.9</v>
      </c>
      <c r="K986">
        <f>_xlfn.XLOOKUP(Data[[#This Row],[F15_DISTRIB]],CAFB_HungerEstimates!AC:AC,CAFB_HungerEstimates!AC:AC,,0)</f>
        <v>26966.575589</v>
      </c>
      <c r="L986">
        <f>_xlfn.XLOOKUP(Data[[#This Row],[F15_LB_UNME]],CAFB_HungerEstimates!AB:AB,CAFB_HungerEstimates!AB:AB,,0)</f>
        <v>73957.324410999994</v>
      </c>
      <c r="M986" s="6">
        <f t="shared" si="62"/>
        <v>0.26719712168277288</v>
      </c>
      <c r="N986" s="8">
        <f t="shared" si="63"/>
        <v>153.88860444661771</v>
      </c>
      <c r="O986" s="2" t="str">
        <f>IFERROR(_xlfn.XLOOKUP(Data[[#This Row],[STATEFP10]],StateMap[Code],StateMap[State],,0),"UNK")</f>
        <v>VA</v>
      </c>
      <c r="P986" t="str">
        <f>IF(CalcsTable[[#This Row],[State (Label)]]="MD","Maryland",IF(CalcsTable[[#This Row],[State (Label)]]="DC","District of Columbia","Virginia"))</f>
        <v>Virginia</v>
      </c>
    </row>
    <row r="987" spans="1:16" x14ac:dyDescent="0.25">
      <c r="A987">
        <f>_xlfn.XLOOKUP(Data[[#This Row],[GEOID10]],CAFB_HungerEstimates!D:D,CAFB_HungerEstimates!D:D,,0)</f>
        <v>51059416200</v>
      </c>
      <c r="B987">
        <f>_xlfn.XLOOKUP(Data[[#This Row],[STATEFP10]],CAFB_HungerEstimates!A:A,CAFB_HungerEstimates!A:A,,0)</f>
        <v>51</v>
      </c>
      <c r="C987">
        <f>_xlfn.XLOOKUP(Data[[#This Row],[F14_FI_RATE]],CAFB_HungerEstimates!AJ:AJ,CAFB_HungerEstimates!AJ:AJ,,0)</f>
        <v>0</v>
      </c>
      <c r="D987">
        <f>_xlfn.XLOOKUP(Data[[#This Row],[F14_DISTRIB]],CAFB_HungerEstimates!AL:AL,CAFB_HungerEstimates!AL:AL,,0)</f>
        <v>0</v>
      </c>
      <c r="E987">
        <f>_xlfn.XLOOKUP(Data[[#This Row],[F14_LB_UNME]],CAFB_HungerEstimates!AK:AK,CAFB_HungerEstimates!AK:AK,,0)</f>
        <v>0</v>
      </c>
      <c r="F987">
        <f t="shared" si="60"/>
        <v>0</v>
      </c>
      <c r="G987" s="6">
        <f t="shared" si="61"/>
        <v>0</v>
      </c>
      <c r="H987">
        <f>_xlfn.XLOOKUP(Data[[#This Row],[F15_FI_RATE]],CAFB_HungerEstimates!Y:Y,CAFB_HungerEstimates!Y:Y,,0)</f>
        <v>0.187</v>
      </c>
      <c r="I987">
        <f>_xlfn.XLOOKUP(Data[[#This Row],[F15_FI_POP]],CAFB_HungerEstimates!Z:Z,CAFB_HungerEstimates!Z:Z,,0)</f>
        <v>1029.900069</v>
      </c>
      <c r="J987">
        <f>_xlfn.XLOOKUP(Data[[#This Row],[F15_LB_NEED]],CAFB_HungerEstimates!AA:AA,CAFB_HungerEstimates!AA:AA,,0)</f>
        <v>216279.01449</v>
      </c>
      <c r="K987">
        <f>_xlfn.XLOOKUP(Data[[#This Row],[F15_DISTRIB]],CAFB_HungerEstimates!AC:AC,CAFB_HungerEstimates!AC:AC,,0)</f>
        <v>57734.276623999998</v>
      </c>
      <c r="L987">
        <f>_xlfn.XLOOKUP(Data[[#This Row],[F15_LB_UNME]],CAFB_HungerEstimates!AB:AB,CAFB_HungerEstimates!AB:AB,,0)</f>
        <v>158544.73786600001</v>
      </c>
      <c r="M987" s="6">
        <f t="shared" si="62"/>
        <v>0.26694349777828041</v>
      </c>
      <c r="N987" s="8">
        <f t="shared" si="63"/>
        <v>153.9418654665611</v>
      </c>
      <c r="O987" s="2" t="str">
        <f>IFERROR(_xlfn.XLOOKUP(Data[[#This Row],[STATEFP10]],StateMap[Code],StateMap[State],,0),"UNK")</f>
        <v>VA</v>
      </c>
      <c r="P987" t="str">
        <f>IF(CalcsTable[[#This Row],[State (Label)]]="MD","Maryland",IF(CalcsTable[[#This Row],[State (Label)]]="DC","District of Columbia","Virginia"))</f>
        <v>Virginia</v>
      </c>
    </row>
    <row r="988" spans="1:16" x14ac:dyDescent="0.25">
      <c r="A988">
        <f>_xlfn.XLOOKUP(Data[[#This Row],[GEOID10]],CAFB_HungerEstimates!D:D,CAFB_HungerEstimates!D:D,,0)</f>
        <v>51153901233</v>
      </c>
      <c r="B988">
        <f>_xlfn.XLOOKUP(Data[[#This Row],[STATEFP10]],CAFB_HungerEstimates!A:A,CAFB_HungerEstimates!A:A,,0)</f>
        <v>51</v>
      </c>
      <c r="C988">
        <f>_xlfn.XLOOKUP(Data[[#This Row],[F14_FI_RATE]],CAFB_HungerEstimates!AJ:AJ,CAFB_HungerEstimates!AJ:AJ,,0)</f>
        <v>2.9</v>
      </c>
      <c r="D988">
        <f>_xlfn.XLOOKUP(Data[[#This Row],[F14_DISTRIB]],CAFB_HungerEstimates!AL:AL,CAFB_HungerEstimates!AL:AL,,0)</f>
        <v>8019.33</v>
      </c>
      <c r="E988">
        <f>_xlfn.XLOOKUP(Data[[#This Row],[F14_LB_UNME]],CAFB_HungerEstimates!AK:AK,CAFB_HungerEstimates!AK:AK,,0)</f>
        <v>35926.113534999997</v>
      </c>
      <c r="F988">
        <f t="shared" si="60"/>
        <v>43945.443534999999</v>
      </c>
      <c r="G988" s="6">
        <f t="shared" si="61"/>
        <v>0.18248376520794626</v>
      </c>
      <c r="H988">
        <f>_xlfn.XLOOKUP(Data[[#This Row],[F15_FI_RATE]],CAFB_HungerEstimates!Y:Y,CAFB_HungerEstimates!Y:Y,,0)</f>
        <v>0.02</v>
      </c>
      <c r="I988">
        <f>_xlfn.XLOOKUP(Data[[#This Row],[F15_FI_POP]],CAFB_HungerEstimates!Z:Z,CAFB_HungerEstimates!Z:Z,,0)</f>
        <v>132.72</v>
      </c>
      <c r="J988">
        <f>_xlfn.XLOOKUP(Data[[#This Row],[F15_LB_NEED]],CAFB_HungerEstimates!AA:AA,CAFB_HungerEstimates!AA:AA,,0)</f>
        <v>27871.200000000001</v>
      </c>
      <c r="K988">
        <f>_xlfn.XLOOKUP(Data[[#This Row],[F15_DISTRIB]],CAFB_HungerEstimates!AC:AC,CAFB_HungerEstimates!AC:AC,,0)</f>
        <v>378.50191799999999</v>
      </c>
      <c r="L988">
        <f>_xlfn.XLOOKUP(Data[[#This Row],[F15_LB_UNME]],CAFB_HungerEstimates!AB:AB,CAFB_HungerEstimates!AB:AB,,0)</f>
        <v>27492.698081999999</v>
      </c>
      <c r="M988" s="6">
        <f t="shared" si="62"/>
        <v>1.358039546198226E-2</v>
      </c>
      <c r="N988" s="8">
        <f t="shared" si="63"/>
        <v>207.14811695298371</v>
      </c>
      <c r="O988" s="2" t="str">
        <f>IFERROR(_xlfn.XLOOKUP(Data[[#This Row],[STATEFP10]],StateMap[Code],StateMap[State],,0),"UNK")</f>
        <v>VA</v>
      </c>
      <c r="P988" t="str">
        <f>IF(CalcsTable[[#This Row],[State (Label)]]="MD","Maryland",IF(CalcsTable[[#This Row],[State (Label)]]="DC","District of Columbia","Virginia"))</f>
        <v>Virginia</v>
      </c>
    </row>
    <row r="989" spans="1:16" x14ac:dyDescent="0.25">
      <c r="A989">
        <f>_xlfn.XLOOKUP(Data[[#This Row],[GEOID10]],CAFB_HungerEstimates!D:D,CAFB_HungerEstimates!D:D,,0)</f>
        <v>51059422102</v>
      </c>
      <c r="B989">
        <f>_xlfn.XLOOKUP(Data[[#This Row],[STATEFP10]],CAFB_HungerEstimates!A:A,CAFB_HungerEstimates!A:A,,0)</f>
        <v>51</v>
      </c>
      <c r="C989">
        <f>_xlfn.XLOOKUP(Data[[#This Row],[F14_FI_RATE]],CAFB_HungerEstimates!AJ:AJ,CAFB_HungerEstimates!AJ:AJ,,0)</f>
        <v>12.5</v>
      </c>
      <c r="D989">
        <f>_xlfn.XLOOKUP(Data[[#This Row],[F14_DISTRIB]],CAFB_HungerEstimates!AL:AL,CAFB_HungerEstimates!AL:AL,,0)</f>
        <v>30779.81</v>
      </c>
      <c r="E989">
        <f>_xlfn.XLOOKUP(Data[[#This Row],[F14_LB_UNME]],CAFB_HungerEstimates!AK:AK,CAFB_HungerEstimates!AK:AK,,0)</f>
        <v>130526.43953600001</v>
      </c>
      <c r="F989">
        <f t="shared" si="60"/>
        <v>161306.24953600002</v>
      </c>
      <c r="G989" s="6">
        <f t="shared" si="61"/>
        <v>0.19081597947096665</v>
      </c>
      <c r="H989">
        <f>_xlfn.XLOOKUP(Data[[#This Row],[F15_FI_RATE]],CAFB_HungerEstimates!Y:Y,CAFB_HungerEstimates!Y:Y,,0)</f>
        <v>0.124</v>
      </c>
      <c r="I989">
        <f>_xlfn.XLOOKUP(Data[[#This Row],[F15_FI_POP]],CAFB_HungerEstimates!Z:Z,CAFB_HungerEstimates!Z:Z,,0)</f>
        <v>827.82399999999996</v>
      </c>
      <c r="J989">
        <f>_xlfn.XLOOKUP(Data[[#This Row],[F15_LB_NEED]],CAFB_HungerEstimates!AA:AA,CAFB_HungerEstimates!AA:AA,,0)</f>
        <v>173843.04</v>
      </c>
      <c r="K989">
        <f>_xlfn.XLOOKUP(Data[[#This Row],[F15_DISTRIB]],CAFB_HungerEstimates!AC:AC,CAFB_HungerEstimates!AC:AC,,0)</f>
        <v>53181.610537</v>
      </c>
      <c r="L989">
        <f>_xlfn.XLOOKUP(Data[[#This Row],[F15_LB_UNME]],CAFB_HungerEstimates!AB:AB,CAFB_HungerEstimates!AB:AB,,0)</f>
        <v>120661.42946299999</v>
      </c>
      <c r="M989" s="6">
        <f t="shared" si="62"/>
        <v>0.3059173984589777</v>
      </c>
      <c r="N989" s="8">
        <f t="shared" si="63"/>
        <v>145.75734632361468</v>
      </c>
      <c r="O989" s="2" t="str">
        <f>IFERROR(_xlfn.XLOOKUP(Data[[#This Row],[STATEFP10]],StateMap[Code],StateMap[State],,0),"UNK")</f>
        <v>VA</v>
      </c>
      <c r="P989" t="str">
        <f>IF(CalcsTable[[#This Row],[State (Label)]]="MD","Maryland",IF(CalcsTable[[#This Row],[State (Label)]]="DC","District of Columbia","Virginia"))</f>
        <v>Virginia</v>
      </c>
    </row>
    <row r="990" spans="1:16" x14ac:dyDescent="0.25">
      <c r="A990">
        <f>_xlfn.XLOOKUP(Data[[#This Row],[GEOID10]],CAFB_HungerEstimates!D:D,CAFB_HungerEstimates!D:D,,0)</f>
        <v>51153901222</v>
      </c>
      <c r="B990">
        <f>_xlfn.XLOOKUP(Data[[#This Row],[STATEFP10]],CAFB_HungerEstimates!A:A,CAFB_HungerEstimates!A:A,,0)</f>
        <v>51</v>
      </c>
      <c r="C990">
        <f>_xlfn.XLOOKUP(Data[[#This Row],[F14_FI_RATE]],CAFB_HungerEstimates!AJ:AJ,CAFB_HungerEstimates!AJ:AJ,,0)</f>
        <v>5.2</v>
      </c>
      <c r="D990">
        <f>_xlfn.XLOOKUP(Data[[#This Row],[F14_DISTRIB]],CAFB_HungerEstimates!AL:AL,CAFB_HungerEstimates!AL:AL,,0)</f>
        <v>5306.05</v>
      </c>
      <c r="E990">
        <f>_xlfn.XLOOKUP(Data[[#This Row],[F14_LB_UNME]],CAFB_HungerEstimates!AK:AK,CAFB_HungerEstimates!AK:AK,,0)</f>
        <v>25084.313212000001</v>
      </c>
      <c r="F990">
        <f t="shared" si="60"/>
        <v>30390.363212</v>
      </c>
      <c r="G990" s="6">
        <f t="shared" si="61"/>
        <v>0.17459646543167481</v>
      </c>
      <c r="H990">
        <f>_xlfn.XLOOKUP(Data[[#This Row],[F15_FI_RATE]],CAFB_HungerEstimates!Y:Y,CAFB_HungerEstimates!Y:Y,,0)</f>
        <v>4.3999999999999997E-2</v>
      </c>
      <c r="I990">
        <f>_xlfn.XLOOKUP(Data[[#This Row],[F15_FI_POP]],CAFB_HungerEstimates!Z:Z,CAFB_HungerEstimates!Z:Z,,0)</f>
        <v>122.153724</v>
      </c>
      <c r="J990">
        <f>_xlfn.XLOOKUP(Data[[#This Row],[F15_LB_NEED]],CAFB_HungerEstimates!AA:AA,CAFB_HungerEstimates!AA:AA,,0)</f>
        <v>25652.282039999998</v>
      </c>
      <c r="K990">
        <f>_xlfn.XLOOKUP(Data[[#This Row],[F15_DISTRIB]],CAFB_HungerEstimates!AC:AC,CAFB_HungerEstimates!AC:AC,,0)</f>
        <v>5908.0491220000004</v>
      </c>
      <c r="L990">
        <f>_xlfn.XLOOKUP(Data[[#This Row],[F15_LB_UNME]],CAFB_HungerEstimates!AB:AB,CAFB_HungerEstimates!AB:AB,,0)</f>
        <v>19744.232918000002</v>
      </c>
      <c r="M990" s="6">
        <f t="shared" si="62"/>
        <v>0.23031280853639019</v>
      </c>
      <c r="N990" s="8">
        <f t="shared" si="63"/>
        <v>161.63431020735808</v>
      </c>
      <c r="O990" s="2" t="str">
        <f>IFERROR(_xlfn.XLOOKUP(Data[[#This Row],[STATEFP10]],StateMap[Code],StateMap[State],,0),"UNK")</f>
        <v>VA</v>
      </c>
      <c r="P990" t="str">
        <f>IF(CalcsTable[[#This Row],[State (Label)]]="MD","Maryland",IF(CalcsTable[[#This Row],[State (Label)]]="DC","District of Columbia","Virginia"))</f>
        <v>Virginia</v>
      </c>
    </row>
    <row r="991" spans="1:16" x14ac:dyDescent="0.25">
      <c r="A991">
        <f>_xlfn.XLOOKUP(Data[[#This Row],[GEOID10]],CAFB_HungerEstimates!D:D,CAFB_HungerEstimates!D:D,,0)</f>
        <v>51153901221</v>
      </c>
      <c r="B991">
        <f>_xlfn.XLOOKUP(Data[[#This Row],[STATEFP10]],CAFB_HungerEstimates!A:A,CAFB_HungerEstimates!A:A,,0)</f>
        <v>51</v>
      </c>
      <c r="C991">
        <f>_xlfn.XLOOKUP(Data[[#This Row],[F14_FI_RATE]],CAFB_HungerEstimates!AJ:AJ,CAFB_HungerEstimates!AJ:AJ,,0)</f>
        <v>9</v>
      </c>
      <c r="D991">
        <f>_xlfn.XLOOKUP(Data[[#This Row],[F14_DISTRIB]],CAFB_HungerEstimates!AL:AL,CAFB_HungerEstimates!AL:AL,,0)</f>
        <v>14157.75</v>
      </c>
      <c r="E991">
        <f>_xlfn.XLOOKUP(Data[[#This Row],[F14_LB_UNME]],CAFB_HungerEstimates!AK:AK,CAFB_HungerEstimates!AK:AK,,0)</f>
        <v>83404.049880000006</v>
      </c>
      <c r="F991">
        <f t="shared" si="60"/>
        <v>97561.799880000006</v>
      </c>
      <c r="G991" s="6">
        <f t="shared" si="61"/>
        <v>0.14511571145073054</v>
      </c>
      <c r="H991">
        <f>_xlfn.XLOOKUP(Data[[#This Row],[F15_FI_RATE]],CAFB_HungerEstimates!Y:Y,CAFB_HungerEstimates!Y:Y,,0)</f>
        <v>8.1000000000000003E-2</v>
      </c>
      <c r="I991">
        <f>_xlfn.XLOOKUP(Data[[#This Row],[F15_FI_POP]],CAFB_HungerEstimates!Z:Z,CAFB_HungerEstimates!Z:Z,,0)</f>
        <v>428.40899999999999</v>
      </c>
      <c r="J991">
        <f>_xlfn.XLOOKUP(Data[[#This Row],[F15_LB_NEED]],CAFB_HungerEstimates!AA:AA,CAFB_HungerEstimates!AA:AA,,0)</f>
        <v>89965.89</v>
      </c>
      <c r="K991">
        <f>_xlfn.XLOOKUP(Data[[#This Row],[F15_DISTRIB]],CAFB_HungerEstimates!AC:AC,CAFB_HungerEstimates!AC:AC,,0)</f>
        <v>13654.465845999999</v>
      </c>
      <c r="L991">
        <f>_xlfn.XLOOKUP(Data[[#This Row],[F15_LB_UNME]],CAFB_HungerEstimates!AB:AB,CAFB_HungerEstimates!AB:AB,,0)</f>
        <v>76311.424153999993</v>
      </c>
      <c r="M991" s="6">
        <f t="shared" si="62"/>
        <v>0.15177380945155991</v>
      </c>
      <c r="N991" s="8">
        <f t="shared" si="63"/>
        <v>178.12750001517242</v>
      </c>
      <c r="O991" s="2" t="str">
        <f>IFERROR(_xlfn.XLOOKUP(Data[[#This Row],[STATEFP10]],StateMap[Code],StateMap[State],,0),"UNK")</f>
        <v>VA</v>
      </c>
      <c r="P991" t="str">
        <f>IF(CalcsTable[[#This Row],[State (Label)]]="MD","Maryland",IF(CalcsTable[[#This Row],[State (Label)]]="DC","District of Columbia","Virginia"))</f>
        <v>Virginia</v>
      </c>
    </row>
    <row r="992" spans="1:16" x14ac:dyDescent="0.25">
      <c r="A992">
        <f>_xlfn.XLOOKUP(Data[[#This Row],[GEOID10]],CAFB_HungerEstimates!D:D,CAFB_HungerEstimates!D:D,,0)</f>
        <v>51153901306</v>
      </c>
      <c r="B992">
        <f>_xlfn.XLOOKUP(Data[[#This Row],[STATEFP10]],CAFB_HungerEstimates!A:A,CAFB_HungerEstimates!A:A,,0)</f>
        <v>51</v>
      </c>
      <c r="C992">
        <f>_xlfn.XLOOKUP(Data[[#This Row],[F14_FI_RATE]],CAFB_HungerEstimates!AJ:AJ,CAFB_HungerEstimates!AJ:AJ,,0)</f>
        <v>3.9</v>
      </c>
      <c r="D992">
        <f>_xlfn.XLOOKUP(Data[[#This Row],[F14_DISTRIB]],CAFB_HungerEstimates!AL:AL,CAFB_HungerEstimates!AL:AL,,0)</f>
        <v>9277.51</v>
      </c>
      <c r="E992">
        <f>_xlfn.XLOOKUP(Data[[#This Row],[F14_LB_UNME]],CAFB_HungerEstimates!AK:AK,CAFB_HungerEstimates!AK:AK,,0)</f>
        <v>35611.879747999999</v>
      </c>
      <c r="F992">
        <f t="shared" si="60"/>
        <v>44889.389748000001</v>
      </c>
      <c r="G992" s="6">
        <f t="shared" si="61"/>
        <v>0.2066748969429541</v>
      </c>
      <c r="H992">
        <f>_xlfn.XLOOKUP(Data[[#This Row],[F15_FI_RATE]],CAFB_HungerEstimates!Y:Y,CAFB_HungerEstimates!Y:Y,,0)</f>
        <v>4.2000000000000003E-2</v>
      </c>
      <c r="I992">
        <f>_xlfn.XLOOKUP(Data[[#This Row],[F15_FI_POP]],CAFB_HungerEstimates!Z:Z,CAFB_HungerEstimates!Z:Z,,0)</f>
        <v>239.47123199999999</v>
      </c>
      <c r="J992">
        <f>_xlfn.XLOOKUP(Data[[#This Row],[F15_LB_NEED]],CAFB_HungerEstimates!AA:AA,CAFB_HungerEstimates!AA:AA,,0)</f>
        <v>50288.958720000002</v>
      </c>
      <c r="K992">
        <f>_xlfn.XLOOKUP(Data[[#This Row],[F15_DISTRIB]],CAFB_HungerEstimates!AC:AC,CAFB_HungerEstimates!AC:AC,,0)</f>
        <v>0</v>
      </c>
      <c r="L992">
        <f>_xlfn.XLOOKUP(Data[[#This Row],[F15_LB_UNME]],CAFB_HungerEstimates!AB:AB,CAFB_HungerEstimates!AB:AB,,0)</f>
        <v>50288.958720000002</v>
      </c>
      <c r="M992" s="6">
        <f t="shared" si="62"/>
        <v>0</v>
      </c>
      <c r="N992" s="8">
        <f t="shared" si="63"/>
        <v>210.00000000000003</v>
      </c>
      <c r="O992" s="2" t="str">
        <f>IFERROR(_xlfn.XLOOKUP(Data[[#This Row],[STATEFP10]],StateMap[Code],StateMap[State],,0),"UNK")</f>
        <v>VA</v>
      </c>
      <c r="P992" t="str">
        <f>IF(CalcsTable[[#This Row],[State (Label)]]="MD","Maryland",IF(CalcsTable[[#This Row],[State (Label)]]="DC","District of Columbia","Virginia"))</f>
        <v>Virginia</v>
      </c>
    </row>
    <row r="993" spans="1:16" x14ac:dyDescent="0.25">
      <c r="A993">
        <f>_xlfn.XLOOKUP(Data[[#This Row],[GEOID10]],CAFB_HungerEstimates!D:D,CAFB_HungerEstimates!D:D,,0)</f>
        <v>51153901223</v>
      </c>
      <c r="B993">
        <f>_xlfn.XLOOKUP(Data[[#This Row],[STATEFP10]],CAFB_HungerEstimates!A:A,CAFB_HungerEstimates!A:A,,0)</f>
        <v>51</v>
      </c>
      <c r="C993">
        <f>_xlfn.XLOOKUP(Data[[#This Row],[F14_FI_RATE]],CAFB_HungerEstimates!AJ:AJ,CAFB_HungerEstimates!AJ:AJ,,0)</f>
        <v>6.8</v>
      </c>
      <c r="D993">
        <f>_xlfn.XLOOKUP(Data[[#This Row],[F14_DISTRIB]],CAFB_HungerEstimates!AL:AL,CAFB_HungerEstimates!AL:AL,,0)</f>
        <v>15123.69</v>
      </c>
      <c r="E993">
        <f>_xlfn.XLOOKUP(Data[[#This Row],[F14_LB_UNME]],CAFB_HungerEstimates!AK:AK,CAFB_HungerEstimates!AK:AK,,0)</f>
        <v>72112.828328000003</v>
      </c>
      <c r="F993">
        <f t="shared" si="60"/>
        <v>87236.518328000006</v>
      </c>
      <c r="G993" s="6">
        <f t="shared" si="61"/>
        <v>0.17336420904759792</v>
      </c>
      <c r="H993">
        <f>_xlfn.XLOOKUP(Data[[#This Row],[F15_FI_RATE]],CAFB_HungerEstimates!Y:Y,CAFB_HungerEstimates!Y:Y,,0)</f>
        <v>8.5999999999999993E-2</v>
      </c>
      <c r="I993">
        <f>_xlfn.XLOOKUP(Data[[#This Row],[F15_FI_POP]],CAFB_HungerEstimates!Z:Z,CAFB_HungerEstimates!Z:Z,,0)</f>
        <v>535.28274799999997</v>
      </c>
      <c r="J993">
        <f>_xlfn.XLOOKUP(Data[[#This Row],[F15_LB_NEED]],CAFB_HungerEstimates!AA:AA,CAFB_HungerEstimates!AA:AA,,0)</f>
        <v>112409.37708000001</v>
      </c>
      <c r="K993">
        <f>_xlfn.XLOOKUP(Data[[#This Row],[F15_DISTRIB]],CAFB_HungerEstimates!AC:AC,CAFB_HungerEstimates!AC:AC,,0)</f>
        <v>29777.146753000001</v>
      </c>
      <c r="L993">
        <f>_xlfn.XLOOKUP(Data[[#This Row],[F15_LB_UNME]],CAFB_HungerEstimates!AB:AB,CAFB_HungerEstimates!AB:AB,,0)</f>
        <v>82632.230326999997</v>
      </c>
      <c r="M993" s="6">
        <f t="shared" si="62"/>
        <v>0.26489913498771611</v>
      </c>
      <c r="N993" s="8">
        <f t="shared" si="63"/>
        <v>154.37118165257962</v>
      </c>
      <c r="O993" s="2" t="str">
        <f>IFERROR(_xlfn.XLOOKUP(Data[[#This Row],[STATEFP10]],StateMap[Code],StateMap[State],,0),"UNK")</f>
        <v>VA</v>
      </c>
      <c r="P993" t="str">
        <f>IF(CalcsTable[[#This Row],[State (Label)]]="MD","Maryland",IF(CalcsTable[[#This Row],[State (Label)]]="DC","District of Columbia","Virginia"))</f>
        <v>Virginia</v>
      </c>
    </row>
    <row r="994" spans="1:16" x14ac:dyDescent="0.25">
      <c r="A994">
        <f>_xlfn.XLOOKUP(Data[[#This Row],[GEOID10]],CAFB_HungerEstimates!D:D,CAFB_HungerEstimates!D:D,,0)</f>
        <v>24033801302</v>
      </c>
      <c r="B994">
        <f>_xlfn.XLOOKUP(Data[[#This Row],[STATEFP10]],CAFB_HungerEstimates!A:A,CAFB_HungerEstimates!A:A,,0)</f>
        <v>24</v>
      </c>
      <c r="C994">
        <f>_xlfn.XLOOKUP(Data[[#This Row],[F14_FI_RATE]],CAFB_HungerEstimates!AJ:AJ,CAFB_HungerEstimates!AJ:AJ,,0)</f>
        <v>8.1999999999999993</v>
      </c>
      <c r="D994">
        <f>_xlfn.XLOOKUP(Data[[#This Row],[F14_DISTRIB]],CAFB_HungerEstimates!AL:AL,CAFB_HungerEstimates!AL:AL,,0)</f>
        <v>4427.2700000000004</v>
      </c>
      <c r="E994">
        <f>_xlfn.XLOOKUP(Data[[#This Row],[F14_LB_UNME]],CAFB_HungerEstimates!AK:AK,CAFB_HungerEstimates!AK:AK,,0)</f>
        <v>42307.809371000003</v>
      </c>
      <c r="F994">
        <f t="shared" si="60"/>
        <v>46735.079371</v>
      </c>
      <c r="G994" s="6">
        <f t="shared" si="61"/>
        <v>9.4731196770946435E-2</v>
      </c>
      <c r="H994">
        <f>_xlfn.XLOOKUP(Data[[#This Row],[F15_FI_RATE]],CAFB_HungerEstimates!Y:Y,CAFB_HungerEstimates!Y:Y,,0)</f>
        <v>9.9000000000000005E-2</v>
      </c>
      <c r="I994">
        <f>_xlfn.XLOOKUP(Data[[#This Row],[F15_FI_POP]],CAFB_HungerEstimates!Z:Z,CAFB_HungerEstimates!Z:Z,,0)</f>
        <v>246.708</v>
      </c>
      <c r="J994">
        <f>_xlfn.XLOOKUP(Data[[#This Row],[F15_LB_NEED]],CAFB_HungerEstimates!AA:AA,CAFB_HungerEstimates!AA:AA,,0)</f>
        <v>51808.68</v>
      </c>
      <c r="K994">
        <f>_xlfn.XLOOKUP(Data[[#This Row],[F15_DISTRIB]],CAFB_HungerEstimates!AC:AC,CAFB_HungerEstimates!AC:AC,,0)</f>
        <v>7098.3590029999996</v>
      </c>
      <c r="L994">
        <f>_xlfn.XLOOKUP(Data[[#This Row],[F15_LB_UNME]],CAFB_HungerEstimates!AB:AB,CAFB_HungerEstimates!AB:AB,,0)</f>
        <v>44710.320997000003</v>
      </c>
      <c r="M994" s="6">
        <f t="shared" si="62"/>
        <v>0.1370109989870423</v>
      </c>
      <c r="N994" s="8">
        <f t="shared" si="63"/>
        <v>181.22769021272111</v>
      </c>
      <c r="O994" s="2" t="str">
        <f>IFERROR(_xlfn.XLOOKUP(Data[[#This Row],[STATEFP10]],StateMap[Code],StateMap[State],,0),"UNK")</f>
        <v>MD</v>
      </c>
      <c r="P994" t="str">
        <f>IF(CalcsTable[[#This Row],[State (Label)]]="MD","Maryland",IF(CalcsTable[[#This Row],[State (Label)]]="DC","District of Columbia","Virginia"))</f>
        <v>Maryland</v>
      </c>
    </row>
    <row r="995" spans="1:16" x14ac:dyDescent="0.25">
      <c r="A995">
        <f>_xlfn.XLOOKUP(Data[[#This Row],[GEOID10]],CAFB_HungerEstimates!D:D,CAFB_HungerEstimates!D:D,,0)</f>
        <v>51059416300</v>
      </c>
      <c r="B995">
        <f>_xlfn.XLOOKUP(Data[[#This Row],[STATEFP10]],CAFB_HungerEstimates!A:A,CAFB_HungerEstimates!A:A,,0)</f>
        <v>51</v>
      </c>
      <c r="C995">
        <f>_xlfn.XLOOKUP(Data[[#This Row],[F14_FI_RATE]],CAFB_HungerEstimates!AJ:AJ,CAFB_HungerEstimates!AJ:AJ,,0)</f>
        <v>6</v>
      </c>
      <c r="D995">
        <f>_xlfn.XLOOKUP(Data[[#This Row],[F14_DISTRIB]],CAFB_HungerEstimates!AL:AL,CAFB_HungerEstimates!AL:AL,,0)</f>
        <v>4577.28</v>
      </c>
      <c r="E995">
        <f>_xlfn.XLOOKUP(Data[[#This Row],[F14_LB_UNME]],CAFB_HungerEstimates!AK:AK,CAFB_HungerEstimates!AK:AK,,0)</f>
        <v>22298.515103000002</v>
      </c>
      <c r="F995">
        <f t="shared" si="60"/>
        <v>26875.795103</v>
      </c>
      <c r="G995" s="6">
        <f t="shared" si="61"/>
        <v>0.17031235661895125</v>
      </c>
      <c r="H995">
        <f>_xlfn.XLOOKUP(Data[[#This Row],[F15_FI_RATE]],CAFB_HungerEstimates!Y:Y,CAFB_HungerEstimates!Y:Y,,0)</f>
        <v>2.5999999999999999E-2</v>
      </c>
      <c r="I995">
        <f>_xlfn.XLOOKUP(Data[[#This Row],[F15_FI_POP]],CAFB_HungerEstimates!Z:Z,CAFB_HungerEstimates!Z:Z,,0)</f>
        <v>50.414000000000001</v>
      </c>
      <c r="J995">
        <f>_xlfn.XLOOKUP(Data[[#This Row],[F15_LB_NEED]],CAFB_HungerEstimates!AA:AA,CAFB_HungerEstimates!AA:AA,,0)</f>
        <v>10586.94</v>
      </c>
      <c r="K995">
        <f>_xlfn.XLOOKUP(Data[[#This Row],[F15_DISTRIB]],CAFB_HungerEstimates!AC:AC,CAFB_HungerEstimates!AC:AC,,0)</f>
        <v>3081.1021569999998</v>
      </c>
      <c r="L995">
        <f>_xlfn.XLOOKUP(Data[[#This Row],[F15_LB_UNME]],CAFB_HungerEstimates!AB:AB,CAFB_HungerEstimates!AB:AB,,0)</f>
        <v>7505.8378430000002</v>
      </c>
      <c r="M995" s="6">
        <f t="shared" si="62"/>
        <v>0.29102858399121934</v>
      </c>
      <c r="N995" s="8">
        <f t="shared" si="63"/>
        <v>148.88399736184394</v>
      </c>
      <c r="O995" s="2" t="str">
        <f>IFERROR(_xlfn.XLOOKUP(Data[[#This Row],[STATEFP10]],StateMap[Code],StateMap[State],,0),"UNK")</f>
        <v>VA</v>
      </c>
      <c r="P995" t="str">
        <f>IF(CalcsTable[[#This Row],[State (Label)]]="MD","Maryland",IF(CalcsTable[[#This Row],[State (Label)]]="DC","District of Columbia","Virginia"))</f>
        <v>Virginia</v>
      </c>
    </row>
    <row r="996" spans="1:16" x14ac:dyDescent="0.25">
      <c r="A996">
        <f>_xlfn.XLOOKUP(Data[[#This Row],[GEOID10]],CAFB_HungerEstimates!D:D,CAFB_HungerEstimates!D:D,,0)</f>
        <v>51153901236</v>
      </c>
      <c r="B996">
        <f>_xlfn.XLOOKUP(Data[[#This Row],[STATEFP10]],CAFB_HungerEstimates!A:A,CAFB_HungerEstimates!A:A,,0)</f>
        <v>51</v>
      </c>
      <c r="C996">
        <f>_xlfn.XLOOKUP(Data[[#This Row],[F14_FI_RATE]],CAFB_HungerEstimates!AJ:AJ,CAFB_HungerEstimates!AJ:AJ,,0)</f>
        <v>6.5</v>
      </c>
      <c r="D996">
        <f>_xlfn.XLOOKUP(Data[[#This Row],[F14_DISTRIB]],CAFB_HungerEstimates!AL:AL,CAFB_HungerEstimates!AL:AL,,0)</f>
        <v>9524.6</v>
      </c>
      <c r="E996">
        <f>_xlfn.XLOOKUP(Data[[#This Row],[F14_LB_UNME]],CAFB_HungerEstimates!AK:AK,CAFB_HungerEstimates!AK:AK,,0)</f>
        <v>50139.555039999999</v>
      </c>
      <c r="F996">
        <f t="shared" si="60"/>
        <v>59664.155039999998</v>
      </c>
      <c r="G996" s="6">
        <f t="shared" si="61"/>
        <v>0.15963688740106224</v>
      </c>
      <c r="H996">
        <f>_xlfn.XLOOKUP(Data[[#This Row],[F15_FI_RATE]],CAFB_HungerEstimates!Y:Y,CAFB_HungerEstimates!Y:Y,,0)</f>
        <v>5.6000000000000001E-2</v>
      </c>
      <c r="I996">
        <f>_xlfn.XLOOKUP(Data[[#This Row],[F15_FI_POP]],CAFB_HungerEstimates!Z:Z,CAFB_HungerEstimates!Z:Z,,0)</f>
        <v>269.52800000000002</v>
      </c>
      <c r="J996">
        <f>_xlfn.XLOOKUP(Data[[#This Row],[F15_LB_NEED]],CAFB_HungerEstimates!AA:AA,CAFB_HungerEstimates!AA:AA,,0)</f>
        <v>56600.88</v>
      </c>
      <c r="K996">
        <f>_xlfn.XLOOKUP(Data[[#This Row],[F15_DISTRIB]],CAFB_HungerEstimates!AC:AC,CAFB_HungerEstimates!AC:AC,,0)</f>
        <v>6407.7018360000002</v>
      </c>
      <c r="L996">
        <f>_xlfn.XLOOKUP(Data[[#This Row],[F15_LB_UNME]],CAFB_HungerEstimates!AB:AB,CAFB_HungerEstimates!AB:AB,,0)</f>
        <v>50193.178163999997</v>
      </c>
      <c r="M996" s="6">
        <f t="shared" si="62"/>
        <v>0.11320851965552479</v>
      </c>
      <c r="N996" s="8">
        <f t="shared" si="63"/>
        <v>186.22621087233978</v>
      </c>
      <c r="O996" s="2" t="str">
        <f>IFERROR(_xlfn.XLOOKUP(Data[[#This Row],[STATEFP10]],StateMap[Code],StateMap[State],,0),"UNK")</f>
        <v>VA</v>
      </c>
      <c r="P996" t="str">
        <f>IF(CalcsTable[[#This Row],[State (Label)]]="MD","Maryland",IF(CalcsTable[[#This Row],[State (Label)]]="DC","District of Columbia","Virginia"))</f>
        <v>Virginia</v>
      </c>
    </row>
    <row r="997" spans="1:16" x14ac:dyDescent="0.25">
      <c r="A997">
        <f>_xlfn.XLOOKUP(Data[[#This Row],[GEOID10]],CAFB_HungerEstimates!D:D,CAFB_HungerEstimates!D:D,,0)</f>
        <v>51153901208</v>
      </c>
      <c r="B997">
        <f>_xlfn.XLOOKUP(Data[[#This Row],[STATEFP10]],CAFB_HungerEstimates!A:A,CAFB_HungerEstimates!A:A,,0)</f>
        <v>51</v>
      </c>
      <c r="C997">
        <f>_xlfn.XLOOKUP(Data[[#This Row],[F14_FI_RATE]],CAFB_HungerEstimates!AJ:AJ,CAFB_HungerEstimates!AJ:AJ,,0)</f>
        <v>8.5</v>
      </c>
      <c r="D997">
        <f>_xlfn.XLOOKUP(Data[[#This Row],[F14_DISTRIB]],CAFB_HungerEstimates!AL:AL,CAFB_HungerEstimates!AL:AL,,0)</f>
        <v>9229.58</v>
      </c>
      <c r="E997">
        <f>_xlfn.XLOOKUP(Data[[#This Row],[F14_LB_UNME]],CAFB_HungerEstimates!AK:AK,CAFB_HungerEstimates!AK:AK,,0)</f>
        <v>44213.319241999998</v>
      </c>
      <c r="F997">
        <f t="shared" si="60"/>
        <v>53442.899242</v>
      </c>
      <c r="G997" s="6">
        <f t="shared" si="61"/>
        <v>0.17269983722639445</v>
      </c>
      <c r="H997">
        <f>_xlfn.XLOOKUP(Data[[#This Row],[F15_FI_RATE]],CAFB_HungerEstimates!Y:Y,CAFB_HungerEstimates!Y:Y,,0)</f>
        <v>8.7999999999999995E-2</v>
      </c>
      <c r="I997">
        <f>_xlfn.XLOOKUP(Data[[#This Row],[F15_FI_POP]],CAFB_HungerEstimates!Z:Z,CAFB_HungerEstimates!Z:Z,,0)</f>
        <v>262.416</v>
      </c>
      <c r="J997">
        <f>_xlfn.XLOOKUP(Data[[#This Row],[F15_LB_NEED]],CAFB_HungerEstimates!AA:AA,CAFB_HungerEstimates!AA:AA,,0)</f>
        <v>55107.360000000001</v>
      </c>
      <c r="K997">
        <f>_xlfn.XLOOKUP(Data[[#This Row],[F15_DISTRIB]],CAFB_HungerEstimates!AC:AC,CAFB_HungerEstimates!AC:AC,,0)</f>
        <v>15238.179075</v>
      </c>
      <c r="L997">
        <f>_xlfn.XLOOKUP(Data[[#This Row],[F15_LB_UNME]],CAFB_HungerEstimates!AB:AB,CAFB_HungerEstimates!AB:AB,,0)</f>
        <v>39869.180925000001</v>
      </c>
      <c r="M997" s="6">
        <f t="shared" si="62"/>
        <v>0.27651803815316139</v>
      </c>
      <c r="N997" s="8">
        <f t="shared" si="63"/>
        <v>151.93121198783612</v>
      </c>
      <c r="O997" s="2" t="str">
        <f>IFERROR(_xlfn.XLOOKUP(Data[[#This Row],[STATEFP10]],StateMap[Code],StateMap[State],,0),"UNK")</f>
        <v>VA</v>
      </c>
      <c r="P997" t="str">
        <f>IF(CalcsTable[[#This Row],[State (Label)]]="MD","Maryland",IF(CalcsTable[[#This Row],[State (Label)]]="DC","District of Columbia","Virginia"))</f>
        <v>Virginia</v>
      </c>
    </row>
    <row r="998" spans="1:16" x14ac:dyDescent="0.25">
      <c r="A998">
        <f>_xlfn.XLOOKUP(Data[[#This Row],[GEOID10]],CAFB_HungerEstimates!D:D,CAFB_HungerEstimates!D:D,,0)</f>
        <v>51153901237</v>
      </c>
      <c r="B998">
        <f>_xlfn.XLOOKUP(Data[[#This Row],[STATEFP10]],CAFB_HungerEstimates!A:A,CAFB_HungerEstimates!A:A,,0)</f>
        <v>51</v>
      </c>
      <c r="C998">
        <f>_xlfn.XLOOKUP(Data[[#This Row],[F14_FI_RATE]],CAFB_HungerEstimates!AJ:AJ,CAFB_HungerEstimates!AJ:AJ,,0)</f>
        <v>11.1</v>
      </c>
      <c r="D998">
        <f>_xlfn.XLOOKUP(Data[[#This Row],[F14_DISTRIB]],CAFB_HungerEstimates!AL:AL,CAFB_HungerEstimates!AL:AL,,0)</f>
        <v>13484.45</v>
      </c>
      <c r="E998">
        <f>_xlfn.XLOOKUP(Data[[#This Row],[F14_LB_UNME]],CAFB_HungerEstimates!AK:AK,CAFB_HungerEstimates!AK:AK,,0)</f>
        <v>63275.381173000002</v>
      </c>
      <c r="F998">
        <f t="shared" si="60"/>
        <v>76759.831172999999</v>
      </c>
      <c r="G998" s="6">
        <f t="shared" si="61"/>
        <v>0.17567065734692638</v>
      </c>
      <c r="H998">
        <f>_xlfn.XLOOKUP(Data[[#This Row],[F15_FI_RATE]],CAFB_HungerEstimates!Y:Y,CAFB_HungerEstimates!Y:Y,,0)</f>
        <v>0.10100000000000001</v>
      </c>
      <c r="I998">
        <f>_xlfn.XLOOKUP(Data[[#This Row],[F15_FI_POP]],CAFB_HungerEstimates!Z:Z,CAFB_HungerEstimates!Z:Z,,0)</f>
        <v>364.54808700000001</v>
      </c>
      <c r="J998">
        <f>_xlfn.XLOOKUP(Data[[#This Row],[F15_LB_NEED]],CAFB_HungerEstimates!AA:AA,CAFB_HungerEstimates!AA:AA,,0)</f>
        <v>76555.098270000002</v>
      </c>
      <c r="K998">
        <f>_xlfn.XLOOKUP(Data[[#This Row],[F15_DISTRIB]],CAFB_HungerEstimates!AC:AC,CAFB_HungerEstimates!AC:AC,,0)</f>
        <v>10911.546042</v>
      </c>
      <c r="L998">
        <f>_xlfn.XLOOKUP(Data[[#This Row],[F15_LB_UNME]],CAFB_HungerEstimates!AB:AB,CAFB_HungerEstimates!AB:AB,,0)</f>
        <v>65643.552228</v>
      </c>
      <c r="M998" s="6">
        <f t="shared" si="62"/>
        <v>0.14253193175347223</v>
      </c>
      <c r="N998" s="8">
        <f t="shared" si="63"/>
        <v>180.06829433177083</v>
      </c>
      <c r="O998" s="2" t="str">
        <f>IFERROR(_xlfn.XLOOKUP(Data[[#This Row],[STATEFP10]],StateMap[Code],StateMap[State],,0),"UNK")</f>
        <v>VA</v>
      </c>
      <c r="P998" t="str">
        <f>IF(CalcsTable[[#This Row],[State (Label)]]="MD","Maryland",IF(CalcsTable[[#This Row],[State (Label)]]="DC","District of Columbia","Virginia"))</f>
        <v>Virginia</v>
      </c>
    </row>
    <row r="999" spans="1:16" x14ac:dyDescent="0.25">
      <c r="A999">
        <f>_xlfn.XLOOKUP(Data[[#This Row],[GEOID10]],CAFB_HungerEstimates!D:D,CAFB_HungerEstimates!D:D,,0)</f>
        <v>24033801310</v>
      </c>
      <c r="B999">
        <f>_xlfn.XLOOKUP(Data[[#This Row],[STATEFP10]],CAFB_HungerEstimates!A:A,CAFB_HungerEstimates!A:A,,0)</f>
        <v>24</v>
      </c>
      <c r="C999">
        <f>_xlfn.XLOOKUP(Data[[#This Row],[F14_FI_RATE]],CAFB_HungerEstimates!AJ:AJ,CAFB_HungerEstimates!AJ:AJ,,0)</f>
        <v>10</v>
      </c>
      <c r="D999">
        <f>_xlfn.XLOOKUP(Data[[#This Row],[F14_DISTRIB]],CAFB_HungerEstimates!AL:AL,CAFB_HungerEstimates!AL:AL,,0)</f>
        <v>16593.37</v>
      </c>
      <c r="E999">
        <f>_xlfn.XLOOKUP(Data[[#This Row],[F14_LB_UNME]],CAFB_HungerEstimates!AK:AK,CAFB_HungerEstimates!AK:AK,,0)</f>
        <v>107600.633378</v>
      </c>
      <c r="F999">
        <f t="shared" si="60"/>
        <v>124194.00337799999</v>
      </c>
      <c r="G999" s="6">
        <f t="shared" si="61"/>
        <v>0.1336084637637133</v>
      </c>
      <c r="H999">
        <f>_xlfn.XLOOKUP(Data[[#This Row],[F15_FI_RATE]],CAFB_HungerEstimates!Y:Y,CAFB_HungerEstimates!Y:Y,,0)</f>
        <v>0.112</v>
      </c>
      <c r="I999">
        <f>_xlfn.XLOOKUP(Data[[#This Row],[F15_FI_POP]],CAFB_HungerEstimates!Z:Z,CAFB_HungerEstimates!Z:Z,,0)</f>
        <v>690.161472</v>
      </c>
      <c r="J999">
        <f>_xlfn.XLOOKUP(Data[[#This Row],[F15_LB_NEED]],CAFB_HungerEstimates!AA:AA,CAFB_HungerEstimates!AA:AA,,0)</f>
        <v>144933.90912</v>
      </c>
      <c r="K999">
        <f>_xlfn.XLOOKUP(Data[[#This Row],[F15_DISTRIB]],CAFB_HungerEstimates!AC:AC,CAFB_HungerEstimates!AC:AC,,0)</f>
        <v>25978.067660000001</v>
      </c>
      <c r="L999">
        <f>_xlfn.XLOOKUP(Data[[#This Row],[F15_LB_UNME]],CAFB_HungerEstimates!AB:AB,CAFB_HungerEstimates!AB:AB,,0)</f>
        <v>118955.84146</v>
      </c>
      <c r="M999" s="6">
        <f t="shared" si="62"/>
        <v>0.17924078511186162</v>
      </c>
      <c r="N999" s="8">
        <f t="shared" si="63"/>
        <v>172.35943512650906</v>
      </c>
      <c r="O999" s="2" t="str">
        <f>IFERROR(_xlfn.XLOOKUP(Data[[#This Row],[STATEFP10]],StateMap[Code],StateMap[State],,0),"UNK")</f>
        <v>MD</v>
      </c>
      <c r="P999" t="str">
        <f>IF(CalcsTable[[#This Row],[State (Label)]]="MD","Maryland",IF(CalcsTable[[#This Row],[State (Label)]]="DC","District of Columbia","Virginia"))</f>
        <v>Maryland</v>
      </c>
    </row>
    <row r="1000" spans="1:16" x14ac:dyDescent="0.25">
      <c r="A1000">
        <f>_xlfn.XLOOKUP(Data[[#This Row],[GEOID10]],CAFB_HungerEstimates!D:D,CAFB_HungerEstimates!D:D,,0)</f>
        <v>51153900300</v>
      </c>
      <c r="B1000">
        <f>_xlfn.XLOOKUP(Data[[#This Row],[STATEFP10]],CAFB_HungerEstimates!A:A,CAFB_HungerEstimates!A:A,,0)</f>
        <v>51</v>
      </c>
      <c r="C1000">
        <f>_xlfn.XLOOKUP(Data[[#This Row],[F14_FI_RATE]],CAFB_HungerEstimates!AJ:AJ,CAFB_HungerEstimates!AJ:AJ,,0)</f>
        <v>10</v>
      </c>
      <c r="D1000">
        <f>_xlfn.XLOOKUP(Data[[#This Row],[F14_DISTRIB]],CAFB_HungerEstimates!AL:AL,CAFB_HungerEstimates!AL:AL,,0)</f>
        <v>27949.02</v>
      </c>
      <c r="E1000">
        <f>_xlfn.XLOOKUP(Data[[#This Row],[F14_LB_UNME]],CAFB_HungerEstimates!AK:AK,CAFB_HungerEstimates!AK:AK,,0)</f>
        <v>133897.982235</v>
      </c>
      <c r="F1000">
        <f t="shared" si="60"/>
        <v>161847.00223499999</v>
      </c>
      <c r="G1000" s="6">
        <f t="shared" si="61"/>
        <v>0.17268790656634062</v>
      </c>
      <c r="H1000">
        <f>_xlfn.XLOOKUP(Data[[#This Row],[F15_FI_RATE]],CAFB_HungerEstimates!Y:Y,CAFB_HungerEstimates!Y:Y,,0)</f>
        <v>0.1</v>
      </c>
      <c r="I1000">
        <f>_xlfn.XLOOKUP(Data[[#This Row],[F15_FI_POP]],CAFB_HungerEstimates!Z:Z,CAFB_HungerEstimates!Z:Z,,0)</f>
        <v>787.3</v>
      </c>
      <c r="J1000">
        <f>_xlfn.XLOOKUP(Data[[#This Row],[F15_LB_NEED]],CAFB_HungerEstimates!AA:AA,CAFB_HungerEstimates!AA:AA,,0)</f>
        <v>165333</v>
      </c>
      <c r="K1000">
        <f>_xlfn.XLOOKUP(Data[[#This Row],[F15_DISTRIB]],CAFB_HungerEstimates!AC:AC,CAFB_HungerEstimates!AC:AC,,0)</f>
        <v>45570.009587</v>
      </c>
      <c r="L1000">
        <f>_xlfn.XLOOKUP(Data[[#This Row],[F15_LB_UNME]],CAFB_HungerEstimates!AB:AB,CAFB_HungerEstimates!AB:AB,,0)</f>
        <v>119762.99041300001</v>
      </c>
      <c r="M1000" s="6">
        <f t="shared" si="62"/>
        <v>0.2756256136826889</v>
      </c>
      <c r="N1000" s="8">
        <f t="shared" si="63"/>
        <v>152.11862112663536</v>
      </c>
      <c r="O1000" s="2" t="str">
        <f>IFERROR(_xlfn.XLOOKUP(Data[[#This Row],[STATEFP10]],StateMap[Code],StateMap[State],,0),"UNK")</f>
        <v>VA</v>
      </c>
      <c r="P1000" t="str">
        <f>IF(CalcsTable[[#This Row],[State (Label)]]="MD","Maryland",IF(CalcsTable[[#This Row],[State (Label)]]="DC","District of Columbia","Virginia"))</f>
        <v>Virginia</v>
      </c>
    </row>
    <row r="1001" spans="1:16" x14ac:dyDescent="0.25">
      <c r="A1001">
        <f>_xlfn.XLOOKUP(Data[[#This Row],[GEOID10]],CAFB_HungerEstimates!D:D,CAFB_HungerEstimates!D:D,,0)</f>
        <v>51153901224</v>
      </c>
      <c r="B1001">
        <f>_xlfn.XLOOKUP(Data[[#This Row],[STATEFP10]],CAFB_HungerEstimates!A:A,CAFB_HungerEstimates!A:A,,0)</f>
        <v>51</v>
      </c>
      <c r="C1001">
        <f>_xlfn.XLOOKUP(Data[[#This Row],[F14_FI_RATE]],CAFB_HungerEstimates!AJ:AJ,CAFB_HungerEstimates!AJ:AJ,,0)</f>
        <v>2.5</v>
      </c>
      <c r="D1001">
        <f>_xlfn.XLOOKUP(Data[[#This Row],[F14_DISTRIB]],CAFB_HungerEstimates!AL:AL,CAFB_HungerEstimates!AL:AL,,0)</f>
        <v>3255.2</v>
      </c>
      <c r="E1001">
        <f>_xlfn.XLOOKUP(Data[[#This Row],[F14_LB_UNME]],CAFB_HungerEstimates!AK:AK,CAFB_HungerEstimates!AK:AK,,0)</f>
        <v>15387.547759999999</v>
      </c>
      <c r="F1001">
        <f t="shared" si="60"/>
        <v>18642.747759999998</v>
      </c>
      <c r="G1001" s="6">
        <f t="shared" si="61"/>
        <v>0.17460945360127536</v>
      </c>
      <c r="H1001">
        <f>_xlfn.XLOOKUP(Data[[#This Row],[F15_FI_RATE]],CAFB_HungerEstimates!Y:Y,CAFB_HungerEstimates!Y:Y,,0)</f>
        <v>2.1000000000000001E-2</v>
      </c>
      <c r="I1001">
        <f>_xlfn.XLOOKUP(Data[[#This Row],[F15_FI_POP]],CAFB_HungerEstimates!Z:Z,CAFB_HungerEstimates!Z:Z,,0)</f>
        <v>75.641999999999996</v>
      </c>
      <c r="J1001">
        <f>_xlfn.XLOOKUP(Data[[#This Row],[F15_LB_NEED]],CAFB_HungerEstimates!AA:AA,CAFB_HungerEstimates!AA:AA,,0)</f>
        <v>15884.82</v>
      </c>
      <c r="K1001">
        <f>_xlfn.XLOOKUP(Data[[#This Row],[F15_DISTRIB]],CAFB_HungerEstimates!AC:AC,CAFB_HungerEstimates!AC:AC,,0)</f>
        <v>2489.6831430000002</v>
      </c>
      <c r="L1001">
        <f>_xlfn.XLOOKUP(Data[[#This Row],[F15_LB_UNME]],CAFB_HungerEstimates!AB:AB,CAFB_HungerEstimates!AB:AB,,0)</f>
        <v>13395.136857</v>
      </c>
      <c r="M1001" s="6">
        <f t="shared" si="62"/>
        <v>0.15673348158808223</v>
      </c>
      <c r="N1001" s="8">
        <f t="shared" si="63"/>
        <v>177.08596886650275</v>
      </c>
      <c r="O1001" s="2" t="str">
        <f>IFERROR(_xlfn.XLOOKUP(Data[[#This Row],[STATEFP10]],StateMap[Code],StateMap[State],,0),"UNK")</f>
        <v>VA</v>
      </c>
      <c r="P1001" t="str">
        <f>IF(CalcsTable[[#This Row],[State (Label)]]="MD","Maryland",IF(CalcsTable[[#This Row],[State (Label)]]="DC","District of Columbia","Virginia"))</f>
        <v>Virginia</v>
      </c>
    </row>
    <row r="1002" spans="1:16" x14ac:dyDescent="0.25">
      <c r="A1002">
        <f>_xlfn.XLOOKUP(Data[[#This Row],[GEOID10]],CAFB_HungerEstimates!D:D,CAFB_HungerEstimates!D:D,,0)</f>
        <v>51153901212</v>
      </c>
      <c r="B1002">
        <f>_xlfn.XLOOKUP(Data[[#This Row],[STATEFP10]],CAFB_HungerEstimates!A:A,CAFB_HungerEstimates!A:A,,0)</f>
        <v>51</v>
      </c>
      <c r="C1002">
        <f>_xlfn.XLOOKUP(Data[[#This Row],[F14_FI_RATE]],CAFB_HungerEstimates!AJ:AJ,CAFB_HungerEstimates!AJ:AJ,,0)</f>
        <v>13.3</v>
      </c>
      <c r="D1002">
        <f>_xlfn.XLOOKUP(Data[[#This Row],[F14_DISTRIB]],CAFB_HungerEstimates!AL:AL,CAFB_HungerEstimates!AL:AL,,0)</f>
        <v>24950.74</v>
      </c>
      <c r="E1002">
        <f>_xlfn.XLOOKUP(Data[[#This Row],[F14_LB_UNME]],CAFB_HungerEstimates!AK:AK,CAFB_HungerEstimates!AK:AK,,0)</f>
        <v>173184.67894300001</v>
      </c>
      <c r="F1002">
        <f t="shared" si="60"/>
        <v>198135.418943</v>
      </c>
      <c r="G1002" s="6">
        <f t="shared" si="61"/>
        <v>0.12592771213297246</v>
      </c>
      <c r="H1002">
        <f>_xlfn.XLOOKUP(Data[[#This Row],[F15_FI_RATE]],CAFB_HungerEstimates!Y:Y,CAFB_HungerEstimates!Y:Y,,0)</f>
        <v>0.11700000000000001</v>
      </c>
      <c r="I1002">
        <f>_xlfn.XLOOKUP(Data[[#This Row],[F15_FI_POP]],CAFB_HungerEstimates!Z:Z,CAFB_HungerEstimates!Z:Z,,0)</f>
        <v>821.57399999999996</v>
      </c>
      <c r="J1002">
        <f>_xlfn.XLOOKUP(Data[[#This Row],[F15_LB_NEED]],CAFB_HungerEstimates!AA:AA,CAFB_HungerEstimates!AA:AA,,0)</f>
        <v>172530.54</v>
      </c>
      <c r="K1002">
        <f>_xlfn.XLOOKUP(Data[[#This Row],[F15_DISTRIB]],CAFB_HungerEstimates!AC:AC,CAFB_HungerEstimates!AC:AC,,0)</f>
        <v>5104.7540330000002</v>
      </c>
      <c r="L1002">
        <f>_xlfn.XLOOKUP(Data[[#This Row],[F15_LB_UNME]],CAFB_HungerEstimates!AB:AB,CAFB_HungerEstimates!AB:AB,,0)</f>
        <v>167425.785967</v>
      </c>
      <c r="M1002" s="6">
        <f t="shared" si="62"/>
        <v>2.9587538722130005E-2</v>
      </c>
      <c r="N1002" s="8">
        <f t="shared" si="63"/>
        <v>203.78661686835272</v>
      </c>
      <c r="O1002" s="2" t="str">
        <f>IFERROR(_xlfn.XLOOKUP(Data[[#This Row],[STATEFP10]],StateMap[Code],StateMap[State],,0),"UNK")</f>
        <v>VA</v>
      </c>
      <c r="P1002" t="str">
        <f>IF(CalcsTable[[#This Row],[State (Label)]]="MD","Maryland",IF(CalcsTable[[#This Row],[State (Label)]]="DC","District of Columbia","Virginia"))</f>
        <v>Virginia</v>
      </c>
    </row>
    <row r="1003" spans="1:16" x14ac:dyDescent="0.25">
      <c r="A1003">
        <f>_xlfn.XLOOKUP(Data[[#This Row],[GEOID10]],CAFB_HungerEstimates!D:D,CAFB_HungerEstimates!D:D,,0)</f>
        <v>51153901225</v>
      </c>
      <c r="B1003">
        <f>_xlfn.XLOOKUP(Data[[#This Row],[STATEFP10]],CAFB_HungerEstimates!A:A,CAFB_HungerEstimates!A:A,,0)</f>
        <v>51</v>
      </c>
      <c r="C1003">
        <f>_xlfn.XLOOKUP(Data[[#This Row],[F14_FI_RATE]],CAFB_HungerEstimates!AJ:AJ,CAFB_HungerEstimates!AJ:AJ,,0)</f>
        <v>6.7</v>
      </c>
      <c r="D1003">
        <f>_xlfn.XLOOKUP(Data[[#This Row],[F14_DISTRIB]],CAFB_HungerEstimates!AL:AL,CAFB_HungerEstimates!AL:AL,,0)</f>
        <v>11122.22</v>
      </c>
      <c r="E1003">
        <f>_xlfn.XLOOKUP(Data[[#This Row],[F14_LB_UNME]],CAFB_HungerEstimates!AK:AK,CAFB_HungerEstimates!AK:AK,,0)</f>
        <v>52192.779480999998</v>
      </c>
      <c r="F1003">
        <f t="shared" si="60"/>
        <v>63314.999480999999</v>
      </c>
      <c r="G1003" s="6">
        <f t="shared" si="61"/>
        <v>0.17566485179136157</v>
      </c>
      <c r="H1003">
        <f>_xlfn.XLOOKUP(Data[[#This Row],[F15_FI_RATE]],CAFB_HungerEstimates!Y:Y,CAFB_HungerEstimates!Y:Y,,0)</f>
        <v>6.6000000000000003E-2</v>
      </c>
      <c r="I1003">
        <f>_xlfn.XLOOKUP(Data[[#This Row],[F15_FI_POP]],CAFB_HungerEstimates!Z:Z,CAFB_HungerEstimates!Z:Z,,0)</f>
        <v>317.99968200000001</v>
      </c>
      <c r="J1003">
        <f>_xlfn.XLOOKUP(Data[[#This Row],[F15_LB_NEED]],CAFB_HungerEstimates!AA:AA,CAFB_HungerEstimates!AA:AA,,0)</f>
        <v>66779.933220000006</v>
      </c>
      <c r="K1003">
        <f>_xlfn.XLOOKUP(Data[[#This Row],[F15_DISTRIB]],CAFB_HungerEstimates!AC:AC,CAFB_HungerEstimates!AC:AC,,0)</f>
        <v>10052.801932</v>
      </c>
      <c r="L1003">
        <f>_xlfn.XLOOKUP(Data[[#This Row],[F15_LB_UNME]],CAFB_HungerEstimates!AB:AB,CAFB_HungerEstimates!AB:AB,,0)</f>
        <v>56727.131287999997</v>
      </c>
      <c r="M1003" s="6">
        <f t="shared" si="62"/>
        <v>0.1505362681163819</v>
      </c>
      <c r="N1003" s="8">
        <f t="shared" si="63"/>
        <v>178.38738369555978</v>
      </c>
      <c r="O1003" s="2" t="str">
        <f>IFERROR(_xlfn.XLOOKUP(Data[[#This Row],[STATEFP10]],StateMap[Code],StateMap[State],,0),"UNK")</f>
        <v>VA</v>
      </c>
      <c r="P1003" t="str">
        <f>IF(CalcsTable[[#This Row],[State (Label)]]="MD","Maryland",IF(CalcsTable[[#This Row],[State (Label)]]="DC","District of Columbia","Virginia"))</f>
        <v>Virginia</v>
      </c>
    </row>
    <row r="1004" spans="1:16" x14ac:dyDescent="0.25">
      <c r="A1004">
        <f>_xlfn.XLOOKUP(Data[[#This Row],[GEOID10]],CAFB_HungerEstimates!D:D,CAFB_HungerEstimates!D:D,,0)</f>
        <v>51153901209</v>
      </c>
      <c r="B1004">
        <f>_xlfn.XLOOKUP(Data[[#This Row],[STATEFP10]],CAFB_HungerEstimates!A:A,CAFB_HungerEstimates!A:A,,0)</f>
        <v>51</v>
      </c>
      <c r="C1004">
        <f>_xlfn.XLOOKUP(Data[[#This Row],[F14_FI_RATE]],CAFB_HungerEstimates!AJ:AJ,CAFB_HungerEstimates!AJ:AJ,,0)</f>
        <v>6.5</v>
      </c>
      <c r="D1004">
        <f>_xlfn.XLOOKUP(Data[[#This Row],[F14_DISTRIB]],CAFB_HungerEstimates!AL:AL,CAFB_HungerEstimates!AL:AL,,0)</f>
        <v>15211.93</v>
      </c>
      <c r="E1004">
        <f>_xlfn.XLOOKUP(Data[[#This Row],[F14_LB_UNME]],CAFB_HungerEstimates!AK:AK,CAFB_HungerEstimates!AK:AK,,0)</f>
        <v>70073.270984000002</v>
      </c>
      <c r="F1004">
        <f t="shared" si="60"/>
        <v>85285.200983999996</v>
      </c>
      <c r="G1004" s="6">
        <f t="shared" si="61"/>
        <v>0.17836541187085725</v>
      </c>
      <c r="H1004">
        <f>_xlfn.XLOOKUP(Data[[#This Row],[F15_FI_RATE]],CAFB_HungerEstimates!Y:Y,CAFB_HungerEstimates!Y:Y,,0)</f>
        <v>7.0000000000000007E-2</v>
      </c>
      <c r="I1004">
        <f>_xlfn.XLOOKUP(Data[[#This Row],[F15_FI_POP]],CAFB_HungerEstimates!Z:Z,CAFB_HungerEstimates!Z:Z,,0)</f>
        <v>431.48</v>
      </c>
      <c r="J1004">
        <f>_xlfn.XLOOKUP(Data[[#This Row],[F15_LB_NEED]],CAFB_HungerEstimates!AA:AA,CAFB_HungerEstimates!AA:AA,,0)</f>
        <v>90610.8</v>
      </c>
      <c r="K1004">
        <f>_xlfn.XLOOKUP(Data[[#This Row],[F15_DISTRIB]],CAFB_HungerEstimates!AC:AC,CAFB_HungerEstimates!AC:AC,,0)</f>
        <v>14436.334661000001</v>
      </c>
      <c r="L1004">
        <f>_xlfn.XLOOKUP(Data[[#This Row],[F15_LB_UNME]],CAFB_HungerEstimates!AB:AB,CAFB_HungerEstimates!AB:AB,,0)</f>
        <v>76174.465339000002</v>
      </c>
      <c r="M1004" s="6">
        <f t="shared" si="62"/>
        <v>0.15932245009424925</v>
      </c>
      <c r="N1004" s="8">
        <f t="shared" si="63"/>
        <v>176.54228548020765</v>
      </c>
      <c r="O1004" s="2" t="str">
        <f>IFERROR(_xlfn.XLOOKUP(Data[[#This Row],[STATEFP10]],StateMap[Code],StateMap[State],,0),"UNK")</f>
        <v>VA</v>
      </c>
      <c r="P1004" t="str">
        <f>IF(CalcsTable[[#This Row],[State (Label)]]="MD","Maryland",IF(CalcsTable[[#This Row],[State (Label)]]="DC","District of Columbia","Virginia"))</f>
        <v>Virginia</v>
      </c>
    </row>
    <row r="1005" spans="1:16" x14ac:dyDescent="0.25">
      <c r="A1005">
        <f>_xlfn.XLOOKUP(Data[[#This Row],[GEOID10]],CAFB_HungerEstimates!D:D,CAFB_HungerEstimates!D:D,,0)</f>
        <v>51153901211</v>
      </c>
      <c r="B1005">
        <f>_xlfn.XLOOKUP(Data[[#This Row],[STATEFP10]],CAFB_HungerEstimates!A:A,CAFB_HungerEstimates!A:A,,0)</f>
        <v>51</v>
      </c>
      <c r="C1005">
        <f>_xlfn.XLOOKUP(Data[[#This Row],[F14_FI_RATE]],CAFB_HungerEstimates!AJ:AJ,CAFB_HungerEstimates!AJ:AJ,,0)</f>
        <v>8.1</v>
      </c>
      <c r="D1005">
        <f>_xlfn.XLOOKUP(Data[[#This Row],[F14_DISTRIB]],CAFB_HungerEstimates!AL:AL,CAFB_HungerEstimates!AL:AL,,0)</f>
        <v>7878.27</v>
      </c>
      <c r="E1005">
        <f>_xlfn.XLOOKUP(Data[[#This Row],[F14_LB_UNME]],CAFB_HungerEstimates!AK:AK,CAFB_HungerEstimates!AK:AK,,0)</f>
        <v>61573.562752999998</v>
      </c>
      <c r="F1005">
        <f t="shared" si="60"/>
        <v>69451.832752999995</v>
      </c>
      <c r="G1005" s="6">
        <f t="shared" si="61"/>
        <v>0.11343501946188304</v>
      </c>
      <c r="H1005">
        <f>_xlfn.XLOOKUP(Data[[#This Row],[F15_FI_RATE]],CAFB_HungerEstimates!Y:Y,CAFB_HungerEstimates!Y:Y,,0)</f>
        <v>5.8999999999999997E-2</v>
      </c>
      <c r="I1005">
        <f>_xlfn.XLOOKUP(Data[[#This Row],[F15_FI_POP]],CAFB_HungerEstimates!Z:Z,CAFB_HungerEstimates!Z:Z,,0)</f>
        <v>240.42033900000001</v>
      </c>
      <c r="J1005">
        <f>_xlfn.XLOOKUP(Data[[#This Row],[F15_LB_NEED]],CAFB_HungerEstimates!AA:AA,CAFB_HungerEstimates!AA:AA,,0)</f>
        <v>50488.271189999999</v>
      </c>
      <c r="K1005">
        <f>_xlfn.XLOOKUP(Data[[#This Row],[F15_DISTRIB]],CAFB_HungerEstimates!AC:AC,CAFB_HungerEstimates!AC:AC,,0)</f>
        <v>7794.3029939999997</v>
      </c>
      <c r="L1005">
        <f>_xlfn.XLOOKUP(Data[[#This Row],[F15_LB_UNME]],CAFB_HungerEstimates!AB:AB,CAFB_HungerEstimates!AB:AB,,0)</f>
        <v>42693.968196000002</v>
      </c>
      <c r="M1005" s="6">
        <f t="shared" si="62"/>
        <v>0.15437848851405681</v>
      </c>
      <c r="N1005" s="8">
        <f t="shared" si="63"/>
        <v>177.58051741204807</v>
      </c>
      <c r="O1005" s="2" t="str">
        <f>IFERROR(_xlfn.XLOOKUP(Data[[#This Row],[STATEFP10]],StateMap[Code],StateMap[State],,0),"UNK")</f>
        <v>VA</v>
      </c>
      <c r="P1005" t="str">
        <f>IF(CalcsTable[[#This Row],[State (Label)]]="MD","Maryland",IF(CalcsTable[[#This Row],[State (Label)]]="DC","District of Columbia","Virginia"))</f>
        <v>Virginia</v>
      </c>
    </row>
    <row r="1006" spans="1:16" x14ac:dyDescent="0.25">
      <c r="A1006">
        <f>_xlfn.XLOOKUP(Data[[#This Row],[GEOID10]],CAFB_HungerEstimates!D:D,CAFB_HungerEstimates!D:D,,0)</f>
        <v>51153901226</v>
      </c>
      <c r="B1006">
        <f>_xlfn.XLOOKUP(Data[[#This Row],[STATEFP10]],CAFB_HungerEstimates!A:A,CAFB_HungerEstimates!A:A,,0)</f>
        <v>51</v>
      </c>
      <c r="C1006">
        <f>_xlfn.XLOOKUP(Data[[#This Row],[F14_FI_RATE]],CAFB_HungerEstimates!AJ:AJ,CAFB_HungerEstimates!AJ:AJ,,0)</f>
        <v>6.7</v>
      </c>
      <c r="D1006">
        <f>_xlfn.XLOOKUP(Data[[#This Row],[F14_DISTRIB]],CAFB_HungerEstimates!AL:AL,CAFB_HungerEstimates!AL:AL,,0)</f>
        <v>10965.47</v>
      </c>
      <c r="E1006">
        <f>_xlfn.XLOOKUP(Data[[#This Row],[F14_LB_UNME]],CAFB_HungerEstimates!AK:AK,CAFB_HungerEstimates!AK:AK,,0)</f>
        <v>73876.632849000001</v>
      </c>
      <c r="F1006">
        <f t="shared" si="60"/>
        <v>84842.102849000003</v>
      </c>
      <c r="G1006" s="6">
        <f t="shared" si="61"/>
        <v>0.12924561782156777</v>
      </c>
      <c r="H1006">
        <f>_xlfn.XLOOKUP(Data[[#This Row],[F15_FI_RATE]],CAFB_HungerEstimates!Y:Y,CAFB_HungerEstimates!Y:Y,,0)</f>
        <v>5.8000000000000003E-2</v>
      </c>
      <c r="I1006">
        <f>_xlfn.XLOOKUP(Data[[#This Row],[F15_FI_POP]],CAFB_HungerEstimates!Z:Z,CAFB_HungerEstimates!Z:Z,,0)</f>
        <v>338.14</v>
      </c>
      <c r="J1006">
        <f>_xlfn.XLOOKUP(Data[[#This Row],[F15_LB_NEED]],CAFB_HungerEstimates!AA:AA,CAFB_HungerEstimates!AA:AA,,0)</f>
        <v>71009.399999999994</v>
      </c>
      <c r="K1006">
        <f>_xlfn.XLOOKUP(Data[[#This Row],[F15_DISTRIB]],CAFB_HungerEstimates!AC:AC,CAFB_HungerEstimates!AC:AC,,0)</f>
        <v>1264.415878</v>
      </c>
      <c r="L1006">
        <f>_xlfn.XLOOKUP(Data[[#This Row],[F15_LB_UNME]],CAFB_HungerEstimates!AB:AB,CAFB_HungerEstimates!AB:AB,,0)</f>
        <v>69744.984121999994</v>
      </c>
      <c r="M1006" s="6">
        <f t="shared" si="62"/>
        <v>1.7806316881990275E-2</v>
      </c>
      <c r="N1006" s="8">
        <f t="shared" si="63"/>
        <v>206.26067345478202</v>
      </c>
      <c r="O1006" s="2" t="str">
        <f>IFERROR(_xlfn.XLOOKUP(Data[[#This Row],[STATEFP10]],StateMap[Code],StateMap[State],,0),"UNK")</f>
        <v>VA</v>
      </c>
      <c r="P1006" t="str">
        <f>IF(CalcsTable[[#This Row],[State (Label)]]="MD","Maryland",IF(CalcsTable[[#This Row],[State (Label)]]="DC","District of Columbia","Virginia"))</f>
        <v>Virginia</v>
      </c>
    </row>
    <row r="1007" spans="1:16" x14ac:dyDescent="0.25">
      <c r="A1007">
        <f>_xlfn.XLOOKUP(Data[[#This Row],[GEOID10]],CAFB_HungerEstimates!D:D,CAFB_HungerEstimates!D:D,,0)</f>
        <v>51153901230</v>
      </c>
      <c r="B1007">
        <f>_xlfn.XLOOKUP(Data[[#This Row],[STATEFP10]],CAFB_HungerEstimates!A:A,CAFB_HungerEstimates!A:A,,0)</f>
        <v>51</v>
      </c>
      <c r="C1007">
        <f>_xlfn.XLOOKUP(Data[[#This Row],[F14_FI_RATE]],CAFB_HungerEstimates!AJ:AJ,CAFB_HungerEstimates!AJ:AJ,,0)</f>
        <v>6.1</v>
      </c>
      <c r="D1007">
        <f>_xlfn.XLOOKUP(Data[[#This Row],[F14_DISTRIB]],CAFB_HungerEstimates!AL:AL,CAFB_HungerEstimates!AL:AL,,0)</f>
        <v>3274.2</v>
      </c>
      <c r="E1007">
        <f>_xlfn.XLOOKUP(Data[[#This Row],[F14_LB_UNME]],CAFB_HungerEstimates!AK:AK,CAFB_HungerEstimates!AK:AK,,0)</f>
        <v>51168.298093999998</v>
      </c>
      <c r="F1007">
        <f t="shared" si="60"/>
        <v>54442.498093999995</v>
      </c>
      <c r="G1007" s="6">
        <f t="shared" si="61"/>
        <v>6.0140517327966686E-2</v>
      </c>
      <c r="H1007">
        <f>_xlfn.XLOOKUP(Data[[#This Row],[F15_FI_RATE]],CAFB_HungerEstimates!Y:Y,CAFB_HungerEstimates!Y:Y,,0)</f>
        <v>5.8000000000000003E-2</v>
      </c>
      <c r="I1007">
        <f>_xlfn.XLOOKUP(Data[[#This Row],[F15_FI_POP]],CAFB_HungerEstimates!Z:Z,CAFB_HungerEstimates!Z:Z,,0)</f>
        <v>246.44200000000001</v>
      </c>
      <c r="J1007">
        <f>_xlfn.XLOOKUP(Data[[#This Row],[F15_LB_NEED]],CAFB_HungerEstimates!AA:AA,CAFB_HungerEstimates!AA:AA,,0)</f>
        <v>51752.82</v>
      </c>
      <c r="K1007">
        <f>_xlfn.XLOOKUP(Data[[#This Row],[F15_DISTRIB]],CAFB_HungerEstimates!AC:AC,CAFB_HungerEstimates!AC:AC,,0)</f>
        <v>766.55947900000001</v>
      </c>
      <c r="L1007">
        <f>_xlfn.XLOOKUP(Data[[#This Row],[F15_LB_UNME]],CAFB_HungerEstimates!AB:AB,CAFB_HungerEstimates!AB:AB,,0)</f>
        <v>50986.260520999997</v>
      </c>
      <c r="M1007" s="6">
        <f t="shared" si="62"/>
        <v>1.4811936412353954E-2</v>
      </c>
      <c r="N1007" s="8">
        <f t="shared" si="63"/>
        <v>206.88949335340564</v>
      </c>
      <c r="O1007" s="2" t="str">
        <f>IFERROR(_xlfn.XLOOKUP(Data[[#This Row],[STATEFP10]],StateMap[Code],StateMap[State],,0),"UNK")</f>
        <v>VA</v>
      </c>
      <c r="P1007" t="str">
        <f>IF(CalcsTable[[#This Row],[State (Label)]]="MD","Maryland",IF(CalcsTable[[#This Row],[State (Label)]]="DC","District of Columbia","Virginia"))</f>
        <v>Virginia</v>
      </c>
    </row>
    <row r="1008" spans="1:16" x14ac:dyDescent="0.25">
      <c r="A1008">
        <f>_xlfn.XLOOKUP(Data[[#This Row],[GEOID10]],CAFB_HungerEstimates!D:D,CAFB_HungerEstimates!D:D,,0)</f>
        <v>51153900201</v>
      </c>
      <c r="B1008">
        <f>_xlfn.XLOOKUP(Data[[#This Row],[STATEFP10]],CAFB_HungerEstimates!A:A,CAFB_HungerEstimates!A:A,,0)</f>
        <v>51</v>
      </c>
      <c r="C1008">
        <f>_xlfn.XLOOKUP(Data[[#This Row],[F14_FI_RATE]],CAFB_HungerEstimates!AJ:AJ,CAFB_HungerEstimates!AJ:AJ,,0)</f>
        <v>9.3000000000000007</v>
      </c>
      <c r="D1008">
        <f>_xlfn.XLOOKUP(Data[[#This Row],[F14_DISTRIB]],CAFB_HungerEstimates!AL:AL,CAFB_HungerEstimates!AL:AL,,0)</f>
        <v>7195.93</v>
      </c>
      <c r="E1008">
        <f>_xlfn.XLOOKUP(Data[[#This Row],[F14_LB_UNME]],CAFB_HungerEstimates!AK:AK,CAFB_HungerEstimates!AK:AK,,0)</f>
        <v>30145.428212999999</v>
      </c>
      <c r="F1008">
        <f t="shared" si="60"/>
        <v>37341.358213</v>
      </c>
      <c r="G1008" s="6">
        <f t="shared" si="61"/>
        <v>0.19270670228312192</v>
      </c>
      <c r="H1008">
        <f>_xlfn.XLOOKUP(Data[[#This Row],[F15_FI_RATE]],CAFB_HungerEstimates!Y:Y,CAFB_HungerEstimates!Y:Y,,0)</f>
        <v>5.6000000000000001E-2</v>
      </c>
      <c r="I1008">
        <f>_xlfn.XLOOKUP(Data[[#This Row],[F15_FI_POP]],CAFB_HungerEstimates!Z:Z,CAFB_HungerEstimates!Z:Z,,0)</f>
        <v>107.63200000000001</v>
      </c>
      <c r="J1008">
        <f>_xlfn.XLOOKUP(Data[[#This Row],[F15_LB_NEED]],CAFB_HungerEstimates!AA:AA,CAFB_HungerEstimates!AA:AA,,0)</f>
        <v>22602.720000000001</v>
      </c>
      <c r="K1008">
        <f>_xlfn.XLOOKUP(Data[[#This Row],[F15_DISTRIB]],CAFB_HungerEstimates!AC:AC,CAFB_HungerEstimates!AC:AC,,0)</f>
        <v>5881.9819939999998</v>
      </c>
      <c r="L1008">
        <f>_xlfn.XLOOKUP(Data[[#This Row],[F15_LB_UNME]],CAFB_HungerEstimates!AB:AB,CAFB_HungerEstimates!AB:AB,,0)</f>
        <v>16720.738006</v>
      </c>
      <c r="M1008" s="6">
        <f t="shared" si="62"/>
        <v>0.26023336987760765</v>
      </c>
      <c r="N1008" s="8">
        <f t="shared" si="63"/>
        <v>155.35099232570238</v>
      </c>
      <c r="O1008" s="2" t="str">
        <f>IFERROR(_xlfn.XLOOKUP(Data[[#This Row],[STATEFP10]],StateMap[Code],StateMap[State],,0),"UNK")</f>
        <v>VA</v>
      </c>
      <c r="P1008" t="str">
        <f>IF(CalcsTable[[#This Row],[State (Label)]]="MD","Maryland",IF(CalcsTable[[#This Row],[State (Label)]]="DC","District of Columbia","Virginia"))</f>
        <v>Virginia</v>
      </c>
    </row>
    <row r="1009" spans="1:16" x14ac:dyDescent="0.25">
      <c r="A1009">
        <f>_xlfn.XLOOKUP(Data[[#This Row],[GEOID10]],CAFB_HungerEstimates!D:D,CAFB_HungerEstimates!D:D,,0)</f>
        <v>51153901234</v>
      </c>
      <c r="B1009">
        <f>_xlfn.XLOOKUP(Data[[#This Row],[STATEFP10]],CAFB_HungerEstimates!A:A,CAFB_HungerEstimates!A:A,,0)</f>
        <v>51</v>
      </c>
      <c r="C1009">
        <f>_xlfn.XLOOKUP(Data[[#This Row],[F14_FI_RATE]],CAFB_HungerEstimates!AJ:AJ,CAFB_HungerEstimates!AJ:AJ,,0)</f>
        <v>5.8</v>
      </c>
      <c r="D1009">
        <f>_xlfn.XLOOKUP(Data[[#This Row],[F14_DISTRIB]],CAFB_HungerEstimates!AL:AL,CAFB_HungerEstimates!AL:AL,,0)</f>
        <v>527.21</v>
      </c>
      <c r="E1009">
        <f>_xlfn.XLOOKUP(Data[[#This Row],[F14_LB_UNME]],CAFB_HungerEstimates!AK:AK,CAFB_HungerEstimates!AK:AK,,0)</f>
        <v>31640.172638</v>
      </c>
      <c r="F1009">
        <f t="shared" si="60"/>
        <v>32167.382637999999</v>
      </c>
      <c r="G1009" s="6">
        <f t="shared" si="61"/>
        <v>1.6389583384294248E-2</v>
      </c>
      <c r="H1009">
        <f>_xlfn.XLOOKUP(Data[[#This Row],[F15_FI_RATE]],CAFB_HungerEstimates!Y:Y,CAFB_HungerEstimates!Y:Y,,0)</f>
        <v>6.9000000000000006E-2</v>
      </c>
      <c r="I1009">
        <f>_xlfn.XLOOKUP(Data[[#This Row],[F15_FI_POP]],CAFB_HungerEstimates!Z:Z,CAFB_HungerEstimates!Z:Z,,0)</f>
        <v>177.22160099999999</v>
      </c>
      <c r="J1009">
        <f>_xlfn.XLOOKUP(Data[[#This Row],[F15_LB_NEED]],CAFB_HungerEstimates!AA:AA,CAFB_HungerEstimates!AA:AA,,0)</f>
        <v>37216.536209999998</v>
      </c>
      <c r="K1009">
        <f>_xlfn.XLOOKUP(Data[[#This Row],[F15_DISTRIB]],CAFB_HungerEstimates!AC:AC,CAFB_HungerEstimates!AC:AC,,0)</f>
        <v>485.17910799999999</v>
      </c>
      <c r="L1009">
        <f>_xlfn.XLOOKUP(Data[[#This Row],[F15_LB_UNME]],CAFB_HungerEstimates!AB:AB,CAFB_HungerEstimates!AB:AB,,0)</f>
        <v>36731.357102000002</v>
      </c>
      <c r="M1009" s="6">
        <f t="shared" si="62"/>
        <v>1.3036654063191228E-2</v>
      </c>
      <c r="N1009" s="8">
        <f t="shared" si="63"/>
        <v>207.26230264672986</v>
      </c>
      <c r="O1009" s="2" t="str">
        <f>IFERROR(_xlfn.XLOOKUP(Data[[#This Row],[STATEFP10]],StateMap[Code],StateMap[State],,0),"UNK")</f>
        <v>VA</v>
      </c>
      <c r="P1009" t="str">
        <f>IF(CalcsTable[[#This Row],[State (Label)]]="MD","Maryland",IF(CalcsTable[[#This Row],[State (Label)]]="DC","District of Columbia","Virginia"))</f>
        <v>Virginia</v>
      </c>
    </row>
    <row r="1010" spans="1:16" x14ac:dyDescent="0.25">
      <c r="A1010">
        <f>_xlfn.XLOOKUP(Data[[#This Row],[GEOID10]],CAFB_HungerEstimates!D:D,CAFB_HungerEstimates!D:D,,0)</f>
        <v>51153900202</v>
      </c>
      <c r="B1010">
        <f>_xlfn.XLOOKUP(Data[[#This Row],[STATEFP10]],CAFB_HungerEstimates!A:A,CAFB_HungerEstimates!A:A,,0)</f>
        <v>51</v>
      </c>
      <c r="C1010">
        <f>_xlfn.XLOOKUP(Data[[#This Row],[F14_FI_RATE]],CAFB_HungerEstimates!AJ:AJ,CAFB_HungerEstimates!AJ:AJ,,0)</f>
        <v>8.6</v>
      </c>
      <c r="D1010">
        <f>_xlfn.XLOOKUP(Data[[#This Row],[F14_DISTRIB]],CAFB_HungerEstimates!AL:AL,CAFB_HungerEstimates!AL:AL,,0)</f>
        <v>14545.4</v>
      </c>
      <c r="E1010">
        <f>_xlfn.XLOOKUP(Data[[#This Row],[F14_LB_UNME]],CAFB_HungerEstimates!AK:AK,CAFB_HungerEstimates!AK:AK,,0)</f>
        <v>68711.201514999993</v>
      </c>
      <c r="F1010">
        <f t="shared" si="60"/>
        <v>83256.601514999988</v>
      </c>
      <c r="G1010" s="6">
        <f t="shared" si="61"/>
        <v>0.17470566580092051</v>
      </c>
      <c r="H1010">
        <f>_xlfn.XLOOKUP(Data[[#This Row],[F15_FI_RATE]],CAFB_HungerEstimates!Y:Y,CAFB_HungerEstimates!Y:Y,,0)</f>
        <v>4.4999999999999998E-2</v>
      </c>
      <c r="I1010">
        <f>_xlfn.XLOOKUP(Data[[#This Row],[F15_FI_POP]],CAFB_HungerEstimates!Z:Z,CAFB_HungerEstimates!Z:Z,,0)</f>
        <v>202.185</v>
      </c>
      <c r="J1010">
        <f>_xlfn.XLOOKUP(Data[[#This Row],[F15_LB_NEED]],CAFB_HungerEstimates!AA:AA,CAFB_HungerEstimates!AA:AA,,0)</f>
        <v>42458.85</v>
      </c>
      <c r="K1010">
        <f>_xlfn.XLOOKUP(Data[[#This Row],[F15_DISTRIB]],CAFB_HungerEstimates!AC:AC,CAFB_HungerEstimates!AC:AC,,0)</f>
        <v>11366.982835999999</v>
      </c>
      <c r="L1010">
        <f>_xlfn.XLOOKUP(Data[[#This Row],[F15_LB_UNME]],CAFB_HungerEstimates!AB:AB,CAFB_HungerEstimates!AB:AB,,0)</f>
        <v>31091.867163999999</v>
      </c>
      <c r="M1010" s="6">
        <f t="shared" si="62"/>
        <v>0.26771763333203796</v>
      </c>
      <c r="N1010" s="8">
        <f t="shared" si="63"/>
        <v>153.77929700027201</v>
      </c>
      <c r="O1010" s="2" t="str">
        <f>IFERROR(_xlfn.XLOOKUP(Data[[#This Row],[STATEFP10]],StateMap[Code],StateMap[State],,0),"UNK")</f>
        <v>VA</v>
      </c>
      <c r="P1010" t="str">
        <f>IF(CalcsTable[[#This Row],[State (Label)]]="MD","Maryland",IF(CalcsTable[[#This Row],[State (Label)]]="DC","District of Columbia","Virginia"))</f>
        <v>Virginia</v>
      </c>
    </row>
    <row r="1011" spans="1:16" x14ac:dyDescent="0.25">
      <c r="A1011">
        <f>_xlfn.XLOOKUP(Data[[#This Row],[GEOID10]],CAFB_HungerEstimates!D:D,CAFB_HungerEstimates!D:D,,0)</f>
        <v>51153900100</v>
      </c>
      <c r="B1011">
        <f>_xlfn.XLOOKUP(Data[[#This Row],[STATEFP10]],CAFB_HungerEstimates!A:A,CAFB_HungerEstimates!A:A,,0)</f>
        <v>51</v>
      </c>
      <c r="C1011">
        <f>_xlfn.XLOOKUP(Data[[#This Row],[F14_FI_RATE]],CAFB_HungerEstimates!AJ:AJ,CAFB_HungerEstimates!AJ:AJ,,0)</f>
        <v>8.4</v>
      </c>
      <c r="D1011">
        <f>_xlfn.XLOOKUP(Data[[#This Row],[F14_DISTRIB]],CAFB_HungerEstimates!AL:AL,CAFB_HungerEstimates!AL:AL,,0)</f>
        <v>14732.15</v>
      </c>
      <c r="E1011">
        <f>_xlfn.XLOOKUP(Data[[#This Row],[F14_LB_UNME]],CAFB_HungerEstimates!AK:AK,CAFB_HungerEstimates!AK:AK,,0)</f>
        <v>46690.328277000001</v>
      </c>
      <c r="F1011">
        <f t="shared" si="60"/>
        <v>61422.478277000002</v>
      </c>
      <c r="G1011" s="6">
        <f t="shared" si="61"/>
        <v>0.23984948854654953</v>
      </c>
      <c r="H1011">
        <f>_xlfn.XLOOKUP(Data[[#This Row],[F15_FI_RATE]],CAFB_HungerEstimates!Y:Y,CAFB_HungerEstimates!Y:Y,,0)</f>
        <v>8.5999999999999993E-2</v>
      </c>
      <c r="I1011">
        <f>_xlfn.XLOOKUP(Data[[#This Row],[F15_FI_POP]],CAFB_HungerEstimates!Z:Z,CAFB_HungerEstimates!Z:Z,,0)</f>
        <v>296.61399999999998</v>
      </c>
      <c r="J1011">
        <f>_xlfn.XLOOKUP(Data[[#This Row],[F15_LB_NEED]],CAFB_HungerEstimates!AA:AA,CAFB_HungerEstimates!AA:AA,,0)</f>
        <v>62288.94</v>
      </c>
      <c r="K1011">
        <f>_xlfn.XLOOKUP(Data[[#This Row],[F15_DISTRIB]],CAFB_HungerEstimates!AC:AC,CAFB_HungerEstimates!AC:AC,,0)</f>
        <v>15551.87616</v>
      </c>
      <c r="L1011">
        <f>_xlfn.XLOOKUP(Data[[#This Row],[F15_LB_UNME]],CAFB_HungerEstimates!AB:AB,CAFB_HungerEstimates!AB:AB,,0)</f>
        <v>46737.063840000003</v>
      </c>
      <c r="M1011" s="6">
        <f t="shared" si="62"/>
        <v>0.24967315481689042</v>
      </c>
      <c r="N1011" s="8">
        <f t="shared" si="63"/>
        <v>157.56863748845302</v>
      </c>
      <c r="O1011" s="2" t="str">
        <f>IFERROR(_xlfn.XLOOKUP(Data[[#This Row],[STATEFP10]],StateMap[Code],StateMap[State],,0),"UNK")</f>
        <v>VA</v>
      </c>
      <c r="P1011" t="str">
        <f>IF(CalcsTable[[#This Row],[State (Label)]]="MD","Maryland",IF(CalcsTable[[#This Row],[State (Label)]]="DC","District of Columbia","Virginia"))</f>
        <v>Virginia</v>
      </c>
    </row>
    <row r="1012" spans="1:16" x14ac:dyDescent="0.25">
      <c r="A1012">
        <f>_xlfn.XLOOKUP(Data[[#This Row],[GEOID10]],CAFB_HungerEstimates!D:D,CAFB_HungerEstimates!D:D,,0)</f>
        <v>51153901227</v>
      </c>
      <c r="B1012">
        <f>_xlfn.XLOOKUP(Data[[#This Row],[STATEFP10]],CAFB_HungerEstimates!A:A,CAFB_HungerEstimates!A:A,,0)</f>
        <v>51</v>
      </c>
      <c r="C1012">
        <f>_xlfn.XLOOKUP(Data[[#This Row],[F14_FI_RATE]],CAFB_HungerEstimates!AJ:AJ,CAFB_HungerEstimates!AJ:AJ,,0)</f>
        <v>11.1</v>
      </c>
      <c r="D1012">
        <f>_xlfn.XLOOKUP(Data[[#This Row],[F14_DISTRIB]],CAFB_HungerEstimates!AL:AL,CAFB_HungerEstimates!AL:AL,,0)</f>
        <v>25120.2</v>
      </c>
      <c r="E1012">
        <f>_xlfn.XLOOKUP(Data[[#This Row],[F14_LB_UNME]],CAFB_HungerEstimates!AK:AK,CAFB_HungerEstimates!AK:AK,,0)</f>
        <v>95509.047198999993</v>
      </c>
      <c r="F1012">
        <f t="shared" si="60"/>
        <v>120629.24719899999</v>
      </c>
      <c r="G1012" s="6">
        <f t="shared" si="61"/>
        <v>0.20824303046971387</v>
      </c>
      <c r="H1012">
        <f>_xlfn.XLOOKUP(Data[[#This Row],[F15_FI_RATE]],CAFB_HungerEstimates!Y:Y,CAFB_HungerEstimates!Y:Y,,0)</f>
        <v>0.122</v>
      </c>
      <c r="I1012">
        <f>_xlfn.XLOOKUP(Data[[#This Row],[F15_FI_POP]],CAFB_HungerEstimates!Z:Z,CAFB_HungerEstimates!Z:Z,,0)</f>
        <v>660.99599999999998</v>
      </c>
      <c r="J1012">
        <f>_xlfn.XLOOKUP(Data[[#This Row],[F15_LB_NEED]],CAFB_HungerEstimates!AA:AA,CAFB_HungerEstimates!AA:AA,,0)</f>
        <v>138809.16</v>
      </c>
      <c r="K1012">
        <f>_xlfn.XLOOKUP(Data[[#This Row],[F15_DISTRIB]],CAFB_HungerEstimates!AC:AC,CAFB_HungerEstimates!AC:AC,,0)</f>
        <v>2504.3211630000001</v>
      </c>
      <c r="L1012">
        <f>_xlfn.XLOOKUP(Data[[#This Row],[F15_LB_UNME]],CAFB_HungerEstimates!AB:AB,CAFB_HungerEstimates!AB:AB,,0)</f>
        <v>136304.83883699999</v>
      </c>
      <c r="M1012" s="6">
        <f t="shared" si="62"/>
        <v>1.8041469042821095E-2</v>
      </c>
      <c r="N1012" s="8">
        <f t="shared" si="63"/>
        <v>206.21129150100757</v>
      </c>
      <c r="O1012" s="2" t="str">
        <f>IFERROR(_xlfn.XLOOKUP(Data[[#This Row],[STATEFP10]],StateMap[Code],StateMap[State],,0),"UNK")</f>
        <v>VA</v>
      </c>
      <c r="P1012" t="str">
        <f>IF(CalcsTable[[#This Row],[State (Label)]]="MD","Maryland",IF(CalcsTable[[#This Row],[State (Label)]]="DC","District of Columbia","Virginia"))</f>
        <v>Virginia</v>
      </c>
    </row>
    <row r="1013" spans="1:16" x14ac:dyDescent="0.25">
      <c r="A1013">
        <f>_xlfn.XLOOKUP(Data[[#This Row],[GEOID10]],CAFB_HungerEstimates!D:D,CAFB_HungerEstimates!D:D,,0)</f>
        <v>24033800900</v>
      </c>
      <c r="B1013">
        <f>_xlfn.XLOOKUP(Data[[#This Row],[STATEFP10]],CAFB_HungerEstimates!A:A,CAFB_HungerEstimates!A:A,,0)</f>
        <v>24</v>
      </c>
      <c r="C1013">
        <f>_xlfn.XLOOKUP(Data[[#This Row],[F14_FI_RATE]],CAFB_HungerEstimates!AJ:AJ,CAFB_HungerEstimates!AJ:AJ,,0)</f>
        <v>14.8</v>
      </c>
      <c r="D1013">
        <f>_xlfn.XLOOKUP(Data[[#This Row],[F14_DISTRIB]],CAFB_HungerEstimates!AL:AL,CAFB_HungerEstimates!AL:AL,,0)</f>
        <v>7396.63</v>
      </c>
      <c r="E1013">
        <f>_xlfn.XLOOKUP(Data[[#This Row],[F14_LB_UNME]],CAFB_HungerEstimates!AK:AK,CAFB_HungerEstimates!AK:AK,,0)</f>
        <v>39689.573640000002</v>
      </c>
      <c r="F1013">
        <f t="shared" si="60"/>
        <v>47086.20364</v>
      </c>
      <c r="G1013" s="6">
        <f t="shared" si="61"/>
        <v>0.15708698999289297</v>
      </c>
      <c r="H1013">
        <f>_xlfn.XLOOKUP(Data[[#This Row],[F15_FI_RATE]],CAFB_HungerEstimates!Y:Y,CAFB_HungerEstimates!Y:Y,,0)</f>
        <v>0.16700000000000001</v>
      </c>
      <c r="I1013">
        <f>_xlfn.XLOOKUP(Data[[#This Row],[F15_FI_POP]],CAFB_HungerEstimates!Z:Z,CAFB_HungerEstimates!Z:Z,,0)</f>
        <v>271.20800000000003</v>
      </c>
      <c r="J1013">
        <f>_xlfn.XLOOKUP(Data[[#This Row],[F15_LB_NEED]],CAFB_HungerEstimates!AA:AA,CAFB_HungerEstimates!AA:AA,,0)</f>
        <v>56953.68</v>
      </c>
      <c r="K1013">
        <f>_xlfn.XLOOKUP(Data[[#This Row],[F15_DISTRIB]],CAFB_HungerEstimates!AC:AC,CAFB_HungerEstimates!AC:AC,,0)</f>
        <v>33552.574285000002</v>
      </c>
      <c r="L1013">
        <f>_xlfn.XLOOKUP(Data[[#This Row],[F15_LB_UNME]],CAFB_HungerEstimates!AB:AB,CAFB_HungerEstimates!AB:AB,,0)</f>
        <v>23401.105715000002</v>
      </c>
      <c r="M1013" s="6">
        <f t="shared" si="62"/>
        <v>0.5891203919571133</v>
      </c>
      <c r="N1013" s="8">
        <f t="shared" si="63"/>
        <v>86.284717689006214</v>
      </c>
      <c r="O1013" s="2" t="str">
        <f>IFERROR(_xlfn.XLOOKUP(Data[[#This Row],[STATEFP10]],StateMap[Code],StateMap[State],,0),"UNK")</f>
        <v>MD</v>
      </c>
      <c r="P1013" t="str">
        <f>IF(CalcsTable[[#This Row],[State (Label)]]="MD","Maryland",IF(CalcsTable[[#This Row],[State (Label)]]="DC","District of Columbia","Virginia"))</f>
        <v>Maryland</v>
      </c>
    </row>
    <row r="1014" spans="1:16" x14ac:dyDescent="0.25">
      <c r="A1014">
        <f>_xlfn.XLOOKUP(Data[[#This Row],[GEOID10]],CAFB_HungerEstimates!D:D,CAFB_HungerEstimates!D:D,,0)</f>
        <v>51153901203</v>
      </c>
      <c r="B1014">
        <f>_xlfn.XLOOKUP(Data[[#This Row],[STATEFP10]],CAFB_HungerEstimates!A:A,CAFB_HungerEstimates!A:A,,0)</f>
        <v>51</v>
      </c>
      <c r="C1014">
        <f>_xlfn.XLOOKUP(Data[[#This Row],[F14_FI_RATE]],CAFB_HungerEstimates!AJ:AJ,CAFB_HungerEstimates!AJ:AJ,,0)</f>
        <v>11.6</v>
      </c>
      <c r="D1014">
        <f>_xlfn.XLOOKUP(Data[[#This Row],[F14_DISTRIB]],CAFB_HungerEstimates!AL:AL,CAFB_HungerEstimates!AL:AL,,0)</f>
        <v>19470.2</v>
      </c>
      <c r="E1014">
        <f>_xlfn.XLOOKUP(Data[[#This Row],[F14_LB_UNME]],CAFB_HungerEstimates!AK:AK,CAFB_HungerEstimates!AK:AK,,0)</f>
        <v>78262.117708999998</v>
      </c>
      <c r="F1014">
        <f t="shared" si="60"/>
        <v>97732.317708999995</v>
      </c>
      <c r="G1014" s="6">
        <f t="shared" si="61"/>
        <v>0.19921966915767747</v>
      </c>
      <c r="H1014">
        <f>_xlfn.XLOOKUP(Data[[#This Row],[F15_FI_RATE]],CAFB_HungerEstimates!Y:Y,CAFB_HungerEstimates!Y:Y,,0)</f>
        <v>0.109</v>
      </c>
      <c r="I1014">
        <f>_xlfn.XLOOKUP(Data[[#This Row],[F15_FI_POP]],CAFB_HungerEstimates!Z:Z,CAFB_HungerEstimates!Z:Z,,0)</f>
        <v>428.68926099999999</v>
      </c>
      <c r="J1014">
        <f>_xlfn.XLOOKUP(Data[[#This Row],[F15_LB_NEED]],CAFB_HungerEstimates!AA:AA,CAFB_HungerEstimates!AA:AA,,0)</f>
        <v>90024.744810000004</v>
      </c>
      <c r="K1014">
        <f>_xlfn.XLOOKUP(Data[[#This Row],[F15_DISTRIB]],CAFB_HungerEstimates!AC:AC,CAFB_HungerEstimates!AC:AC,,0)</f>
        <v>13580.680691</v>
      </c>
      <c r="L1014">
        <f>_xlfn.XLOOKUP(Data[[#This Row],[F15_LB_UNME]],CAFB_HungerEstimates!AB:AB,CAFB_HungerEstimates!AB:AB,,0)</f>
        <v>76444.064119000002</v>
      </c>
      <c r="M1014" s="6">
        <f t="shared" si="62"/>
        <v>0.15085497570320744</v>
      </c>
      <c r="N1014" s="8">
        <f t="shared" si="63"/>
        <v>178.32045510232643</v>
      </c>
      <c r="O1014" s="2" t="str">
        <f>IFERROR(_xlfn.XLOOKUP(Data[[#This Row],[STATEFP10]],StateMap[Code],StateMap[State],,0),"UNK")</f>
        <v>VA</v>
      </c>
      <c r="P1014" t="str">
        <f>IF(CalcsTable[[#This Row],[State (Label)]]="MD","Maryland",IF(CalcsTable[[#This Row],[State (Label)]]="DC","District of Columbia","Virginia"))</f>
        <v>Virginia</v>
      </c>
    </row>
    <row r="1015" spans="1:16" x14ac:dyDescent="0.25">
      <c r="A1015">
        <f>_xlfn.XLOOKUP(Data[[#This Row],[GEOID10]],CAFB_HungerEstimates!D:D,CAFB_HungerEstimates!D:D,,0)</f>
        <v>51153901229</v>
      </c>
      <c r="B1015">
        <f>_xlfn.XLOOKUP(Data[[#This Row],[STATEFP10]],CAFB_HungerEstimates!A:A,CAFB_HungerEstimates!A:A,,0)</f>
        <v>51</v>
      </c>
      <c r="C1015">
        <f>_xlfn.XLOOKUP(Data[[#This Row],[F14_FI_RATE]],CAFB_HungerEstimates!AJ:AJ,CAFB_HungerEstimates!AJ:AJ,,0)</f>
        <v>6</v>
      </c>
      <c r="D1015">
        <f>_xlfn.XLOOKUP(Data[[#This Row],[F14_DISTRIB]],CAFB_HungerEstimates!AL:AL,CAFB_HungerEstimates!AL:AL,,0)</f>
        <v>6931.23</v>
      </c>
      <c r="E1015">
        <f>_xlfn.XLOOKUP(Data[[#This Row],[F14_LB_UNME]],CAFB_HungerEstimates!AK:AK,CAFB_HungerEstimates!AK:AK,,0)</f>
        <v>42385.169541000003</v>
      </c>
      <c r="F1015">
        <f t="shared" si="60"/>
        <v>49316.399541000006</v>
      </c>
      <c r="G1015" s="6">
        <f t="shared" si="61"/>
        <v>0.14054614822879774</v>
      </c>
      <c r="H1015">
        <f>_xlfn.XLOOKUP(Data[[#This Row],[F15_FI_RATE]],CAFB_HungerEstimates!Y:Y,CAFB_HungerEstimates!Y:Y,,0)</f>
        <v>4.9000000000000002E-2</v>
      </c>
      <c r="I1015">
        <f>_xlfn.XLOOKUP(Data[[#This Row],[F15_FI_POP]],CAFB_HungerEstimates!Z:Z,CAFB_HungerEstimates!Z:Z,,0)</f>
        <v>194.57900000000001</v>
      </c>
      <c r="J1015">
        <f>_xlfn.XLOOKUP(Data[[#This Row],[F15_LB_NEED]],CAFB_HungerEstimates!AA:AA,CAFB_HungerEstimates!AA:AA,,0)</f>
        <v>40861.589999999997</v>
      </c>
      <c r="K1015">
        <f>_xlfn.XLOOKUP(Data[[#This Row],[F15_DISTRIB]],CAFB_HungerEstimates!AC:AC,CAFB_HungerEstimates!AC:AC,,0)</f>
        <v>602.99339599999996</v>
      </c>
      <c r="L1015">
        <f>_xlfn.XLOOKUP(Data[[#This Row],[F15_LB_UNME]],CAFB_HungerEstimates!AB:AB,CAFB_HungerEstimates!AB:AB,,0)</f>
        <v>40258.596603999998</v>
      </c>
      <c r="M1015" s="6">
        <f t="shared" si="62"/>
        <v>1.4756973382582519E-2</v>
      </c>
      <c r="N1015" s="8">
        <f t="shared" si="63"/>
        <v>206.90103558965765</v>
      </c>
      <c r="O1015" s="2" t="str">
        <f>IFERROR(_xlfn.XLOOKUP(Data[[#This Row],[STATEFP10]],StateMap[Code],StateMap[State],,0),"UNK")</f>
        <v>VA</v>
      </c>
      <c r="P1015" t="str">
        <f>IF(CalcsTable[[#This Row],[State (Label)]]="MD","Maryland",IF(CalcsTable[[#This Row],[State (Label)]]="DC","District of Columbia","Virginia"))</f>
        <v>Virginia</v>
      </c>
    </row>
    <row r="1016" spans="1:16" x14ac:dyDescent="0.25">
      <c r="A1016">
        <f>_xlfn.XLOOKUP(Data[[#This Row],[GEOID10]],CAFB_HungerEstimates!D:D,CAFB_HungerEstimates!D:D,,0)</f>
        <v>51153900203</v>
      </c>
      <c r="B1016">
        <f>_xlfn.XLOOKUP(Data[[#This Row],[STATEFP10]],CAFB_HungerEstimates!A:A,CAFB_HungerEstimates!A:A,,0)</f>
        <v>51</v>
      </c>
      <c r="C1016">
        <f>_xlfn.XLOOKUP(Data[[#This Row],[F14_FI_RATE]],CAFB_HungerEstimates!AJ:AJ,CAFB_HungerEstimates!AJ:AJ,,0)</f>
        <v>19.7</v>
      </c>
      <c r="D1016">
        <f>_xlfn.XLOOKUP(Data[[#This Row],[F14_DISTRIB]],CAFB_HungerEstimates!AL:AL,CAFB_HungerEstimates!AL:AL,,0)</f>
        <v>30509.85</v>
      </c>
      <c r="E1016">
        <f>_xlfn.XLOOKUP(Data[[#This Row],[F14_LB_UNME]],CAFB_HungerEstimates!AK:AK,CAFB_HungerEstimates!AK:AK,,0)</f>
        <v>144154.29185499999</v>
      </c>
      <c r="F1016">
        <f t="shared" si="60"/>
        <v>174664.14185499999</v>
      </c>
      <c r="G1016" s="6">
        <f t="shared" si="61"/>
        <v>0.17467723870494378</v>
      </c>
      <c r="H1016">
        <f>_xlfn.XLOOKUP(Data[[#This Row],[F15_FI_RATE]],CAFB_HungerEstimates!Y:Y,CAFB_HungerEstimates!Y:Y,,0)</f>
        <v>0.17199999999999999</v>
      </c>
      <c r="I1016">
        <f>_xlfn.XLOOKUP(Data[[#This Row],[F15_FI_POP]],CAFB_HungerEstimates!Z:Z,CAFB_HungerEstimates!Z:Z,,0)</f>
        <v>762.13199999999995</v>
      </c>
      <c r="J1016">
        <f>_xlfn.XLOOKUP(Data[[#This Row],[F15_LB_NEED]],CAFB_HungerEstimates!AA:AA,CAFB_HungerEstimates!AA:AA,,0)</f>
        <v>160047.72</v>
      </c>
      <c r="K1016">
        <f>_xlfn.XLOOKUP(Data[[#This Row],[F15_DISTRIB]],CAFB_HungerEstimates!AC:AC,CAFB_HungerEstimates!AC:AC,,0)</f>
        <v>42387.583466999997</v>
      </c>
      <c r="L1016">
        <f>_xlfn.XLOOKUP(Data[[#This Row],[F15_LB_UNME]],CAFB_HungerEstimates!AB:AB,CAFB_HungerEstimates!AB:AB,,0)</f>
        <v>117660.136533</v>
      </c>
      <c r="M1016" s="6">
        <f t="shared" si="62"/>
        <v>0.26484340712257565</v>
      </c>
      <c r="N1016" s="8">
        <f t="shared" si="63"/>
        <v>154.38288450425912</v>
      </c>
      <c r="O1016" s="2" t="str">
        <f>IFERROR(_xlfn.XLOOKUP(Data[[#This Row],[STATEFP10]],StateMap[Code],StateMap[State],,0),"UNK")</f>
        <v>VA</v>
      </c>
      <c r="P1016" t="str">
        <f>IF(CalcsTable[[#This Row],[State (Label)]]="MD","Maryland",IF(CalcsTable[[#This Row],[State (Label)]]="DC","District of Columbia","Virginia"))</f>
        <v>Virginia</v>
      </c>
    </row>
    <row r="1017" spans="1:16" x14ac:dyDescent="0.25">
      <c r="A1017">
        <f>_xlfn.XLOOKUP(Data[[#This Row],[GEOID10]],CAFB_HungerEstimates!D:D,CAFB_HungerEstimates!D:D,,0)</f>
        <v>51153900403</v>
      </c>
      <c r="B1017">
        <f>_xlfn.XLOOKUP(Data[[#This Row],[STATEFP10]],CAFB_HungerEstimates!A:A,CAFB_HungerEstimates!A:A,,0)</f>
        <v>51</v>
      </c>
      <c r="C1017">
        <f>_xlfn.XLOOKUP(Data[[#This Row],[F14_FI_RATE]],CAFB_HungerEstimates!AJ:AJ,CAFB_HungerEstimates!AJ:AJ,,0)</f>
        <v>14.4</v>
      </c>
      <c r="D1017">
        <f>_xlfn.XLOOKUP(Data[[#This Row],[F14_DISTRIB]],CAFB_HungerEstimates!AL:AL,CAFB_HungerEstimates!AL:AL,,0)</f>
        <v>36718.31</v>
      </c>
      <c r="E1017">
        <f>_xlfn.XLOOKUP(Data[[#This Row],[F14_LB_UNME]],CAFB_HungerEstimates!AK:AK,CAFB_HungerEstimates!AK:AK,,0)</f>
        <v>96912.253521999999</v>
      </c>
      <c r="F1017">
        <f t="shared" si="60"/>
        <v>133630.56352199998</v>
      </c>
      <c r="G1017" s="6">
        <f t="shared" si="61"/>
        <v>0.27477478978044539</v>
      </c>
      <c r="H1017">
        <f>_xlfn.XLOOKUP(Data[[#This Row],[F15_FI_RATE]],CAFB_HungerEstimates!Y:Y,CAFB_HungerEstimates!Y:Y,,0)</f>
        <v>0.13100000000000001</v>
      </c>
      <c r="I1017">
        <f>_xlfn.XLOOKUP(Data[[#This Row],[F15_FI_POP]],CAFB_HungerEstimates!Z:Z,CAFB_HungerEstimates!Z:Z,,0)</f>
        <v>675.82899999999995</v>
      </c>
      <c r="J1017">
        <f>_xlfn.XLOOKUP(Data[[#This Row],[F15_LB_NEED]],CAFB_HungerEstimates!AA:AA,CAFB_HungerEstimates!AA:AA,,0)</f>
        <v>141924.09</v>
      </c>
      <c r="K1017">
        <f>_xlfn.XLOOKUP(Data[[#This Row],[F15_DISTRIB]],CAFB_HungerEstimates!AC:AC,CAFB_HungerEstimates!AC:AC,,0)</f>
        <v>22840.988487999999</v>
      </c>
      <c r="L1017">
        <f>_xlfn.XLOOKUP(Data[[#This Row],[F15_LB_UNME]],CAFB_HungerEstimates!AB:AB,CAFB_HungerEstimates!AB:AB,,0)</f>
        <v>119083.10151199999</v>
      </c>
      <c r="M1017" s="6">
        <f t="shared" si="62"/>
        <v>0.16093806546866005</v>
      </c>
      <c r="N1017" s="8">
        <f t="shared" si="63"/>
        <v>176.2030062515814</v>
      </c>
      <c r="O1017" s="2" t="str">
        <f>IFERROR(_xlfn.XLOOKUP(Data[[#This Row],[STATEFP10]],StateMap[Code],StateMap[State],,0),"UNK")</f>
        <v>VA</v>
      </c>
      <c r="P1017" t="str">
        <f>IF(CalcsTable[[#This Row],[State (Label)]]="MD","Maryland",IF(CalcsTable[[#This Row],[State (Label)]]="DC","District of Columbia","Virginia"))</f>
        <v>Virginia</v>
      </c>
    </row>
    <row r="1018" spans="1:16" x14ac:dyDescent="0.25">
      <c r="A1018">
        <f>_xlfn.XLOOKUP(Data[[#This Row],[GEOID10]],CAFB_HungerEstimates!D:D,CAFB_HungerEstimates!D:D,,0)</f>
        <v>51153900600</v>
      </c>
      <c r="B1018">
        <f>_xlfn.XLOOKUP(Data[[#This Row],[STATEFP10]],CAFB_HungerEstimates!A:A,CAFB_HungerEstimates!A:A,,0)</f>
        <v>51</v>
      </c>
      <c r="C1018">
        <f>_xlfn.XLOOKUP(Data[[#This Row],[F14_FI_RATE]],CAFB_HungerEstimates!AJ:AJ,CAFB_HungerEstimates!AJ:AJ,,0)</f>
        <v>12.1</v>
      </c>
      <c r="D1018">
        <f>_xlfn.XLOOKUP(Data[[#This Row],[F14_DISTRIB]],CAFB_HungerEstimates!AL:AL,CAFB_HungerEstimates!AL:AL,,0)</f>
        <v>54320.94</v>
      </c>
      <c r="E1018">
        <f>_xlfn.XLOOKUP(Data[[#This Row],[F14_LB_UNME]],CAFB_HungerEstimates!AK:AK,CAFB_HungerEstimates!AK:AK,,0)</f>
        <v>136508.15778499999</v>
      </c>
      <c r="F1018">
        <f t="shared" si="60"/>
        <v>190829.09778499999</v>
      </c>
      <c r="G1018" s="6">
        <f t="shared" si="61"/>
        <v>0.28465753195144994</v>
      </c>
      <c r="H1018">
        <f>_xlfn.XLOOKUP(Data[[#This Row],[F15_FI_RATE]],CAFB_HungerEstimates!Y:Y,CAFB_HungerEstimates!Y:Y,,0)</f>
        <v>7.5999999999999998E-2</v>
      </c>
      <c r="I1018">
        <f>_xlfn.XLOOKUP(Data[[#This Row],[F15_FI_POP]],CAFB_HungerEstimates!Z:Z,CAFB_HungerEstimates!Z:Z,,0)</f>
        <v>570.83600000000001</v>
      </c>
      <c r="J1018">
        <f>_xlfn.XLOOKUP(Data[[#This Row],[F15_LB_NEED]],CAFB_HungerEstimates!AA:AA,CAFB_HungerEstimates!AA:AA,,0)</f>
        <v>119875.56</v>
      </c>
      <c r="K1018">
        <f>_xlfn.XLOOKUP(Data[[#This Row],[F15_DISTRIB]],CAFB_HungerEstimates!AC:AC,CAFB_HungerEstimates!AC:AC,,0)</f>
        <v>31271.545064000002</v>
      </c>
      <c r="L1018">
        <f>_xlfn.XLOOKUP(Data[[#This Row],[F15_LB_UNME]],CAFB_HungerEstimates!AB:AB,CAFB_HungerEstimates!AB:AB,,0)</f>
        <v>88604.014936000007</v>
      </c>
      <c r="M1018" s="6">
        <f t="shared" si="62"/>
        <v>0.26086672766325347</v>
      </c>
      <c r="N1018" s="8">
        <f t="shared" si="63"/>
        <v>155.21798719071677</v>
      </c>
      <c r="O1018" s="2" t="str">
        <f>IFERROR(_xlfn.XLOOKUP(Data[[#This Row],[STATEFP10]],StateMap[Code],StateMap[State],,0),"UNK")</f>
        <v>VA</v>
      </c>
      <c r="P1018" t="str">
        <f>IF(CalcsTable[[#This Row],[State (Label)]]="MD","Maryland",IF(CalcsTable[[#This Row],[State (Label)]]="DC","District of Columbia","Virginia"))</f>
        <v>Virginia</v>
      </c>
    </row>
    <row r="1019" spans="1:16" x14ac:dyDescent="0.25">
      <c r="A1019">
        <f>_xlfn.XLOOKUP(Data[[#This Row],[GEOID10]],CAFB_HungerEstimates!D:D,CAFB_HungerEstimates!D:D,,0)</f>
        <v>51153900501</v>
      </c>
      <c r="B1019">
        <f>_xlfn.XLOOKUP(Data[[#This Row],[STATEFP10]],CAFB_HungerEstimates!A:A,CAFB_HungerEstimates!A:A,,0)</f>
        <v>51</v>
      </c>
      <c r="C1019">
        <f>_xlfn.XLOOKUP(Data[[#This Row],[F14_FI_RATE]],CAFB_HungerEstimates!AJ:AJ,CAFB_HungerEstimates!AJ:AJ,,0)</f>
        <v>10.5</v>
      </c>
      <c r="D1019">
        <f>_xlfn.XLOOKUP(Data[[#This Row],[F14_DISTRIB]],CAFB_HungerEstimates!AL:AL,CAFB_HungerEstimates!AL:AL,,0)</f>
        <v>44354.93</v>
      </c>
      <c r="E1019">
        <f>_xlfn.XLOOKUP(Data[[#This Row],[F14_LB_UNME]],CAFB_HungerEstimates!AK:AK,CAFB_HungerEstimates!AK:AK,,0)</f>
        <v>122365.117096</v>
      </c>
      <c r="F1019">
        <f t="shared" si="60"/>
        <v>166720.04709599999</v>
      </c>
      <c r="G1019" s="6">
        <f t="shared" si="61"/>
        <v>0.26604437062364639</v>
      </c>
      <c r="H1019">
        <f>_xlfn.XLOOKUP(Data[[#This Row],[F15_FI_RATE]],CAFB_HungerEstimates!Y:Y,CAFB_HungerEstimates!Y:Y,,0)</f>
        <v>6.0999999999999999E-2</v>
      </c>
      <c r="I1019">
        <f>_xlfn.XLOOKUP(Data[[#This Row],[F15_FI_POP]],CAFB_HungerEstimates!Z:Z,CAFB_HungerEstimates!Z:Z,,0)</f>
        <v>498.60289799999998</v>
      </c>
      <c r="J1019">
        <f>_xlfn.XLOOKUP(Data[[#This Row],[F15_LB_NEED]],CAFB_HungerEstimates!AA:AA,CAFB_HungerEstimates!AA:AA,,0)</f>
        <v>104706.60858</v>
      </c>
      <c r="K1019">
        <f>_xlfn.XLOOKUP(Data[[#This Row],[F15_DISTRIB]],CAFB_HungerEstimates!AC:AC,CAFB_HungerEstimates!AC:AC,,0)</f>
        <v>16601.246950000001</v>
      </c>
      <c r="L1019">
        <f>_xlfn.XLOOKUP(Data[[#This Row],[F15_LB_UNME]],CAFB_HungerEstimates!AB:AB,CAFB_HungerEstimates!AB:AB,,0)</f>
        <v>88105.361629999999</v>
      </c>
      <c r="M1019" s="6">
        <f t="shared" si="62"/>
        <v>0.15855013523158845</v>
      </c>
      <c r="N1019" s="8">
        <f t="shared" si="63"/>
        <v>176.70447160136644</v>
      </c>
      <c r="O1019" s="2" t="str">
        <f>IFERROR(_xlfn.XLOOKUP(Data[[#This Row],[STATEFP10]],StateMap[Code],StateMap[State],,0),"UNK")</f>
        <v>VA</v>
      </c>
      <c r="P1019" t="str">
        <f>IF(CalcsTable[[#This Row],[State (Label)]]="MD","Maryland",IF(CalcsTable[[#This Row],[State (Label)]]="DC","District of Columbia","Virginia"))</f>
        <v>Virginia</v>
      </c>
    </row>
    <row r="1020" spans="1:16" x14ac:dyDescent="0.25">
      <c r="A1020">
        <f>_xlfn.XLOOKUP(Data[[#This Row],[GEOID10]],CAFB_HungerEstimates!D:D,CAFB_HungerEstimates!D:D,,0)</f>
        <v>51153900404</v>
      </c>
      <c r="B1020">
        <f>_xlfn.XLOOKUP(Data[[#This Row],[STATEFP10]],CAFB_HungerEstimates!A:A,CAFB_HungerEstimates!A:A,,0)</f>
        <v>51</v>
      </c>
      <c r="C1020">
        <f>_xlfn.XLOOKUP(Data[[#This Row],[F14_FI_RATE]],CAFB_HungerEstimates!AJ:AJ,CAFB_HungerEstimates!AJ:AJ,,0)</f>
        <v>6.7</v>
      </c>
      <c r="D1020">
        <f>_xlfn.XLOOKUP(Data[[#This Row],[F14_DISTRIB]],CAFB_HungerEstimates!AL:AL,CAFB_HungerEstimates!AL:AL,,0)</f>
        <v>16826.330000000002</v>
      </c>
      <c r="E1020">
        <f>_xlfn.XLOOKUP(Data[[#This Row],[F14_LB_UNME]],CAFB_HungerEstimates!AK:AK,CAFB_HungerEstimates!AK:AK,,0)</f>
        <v>62092.299069000001</v>
      </c>
      <c r="F1020">
        <f t="shared" si="60"/>
        <v>78918.629069000002</v>
      </c>
      <c r="G1020" s="6">
        <f t="shared" si="61"/>
        <v>0.21321112896282618</v>
      </c>
      <c r="H1020">
        <f>_xlfn.XLOOKUP(Data[[#This Row],[F15_FI_RATE]],CAFB_HungerEstimates!Y:Y,CAFB_HungerEstimates!Y:Y,,0)</f>
        <v>8.5000000000000006E-2</v>
      </c>
      <c r="I1020">
        <f>_xlfn.XLOOKUP(Data[[#This Row],[F15_FI_POP]],CAFB_HungerEstimates!Z:Z,CAFB_HungerEstimates!Z:Z,,0)</f>
        <v>491.04500000000002</v>
      </c>
      <c r="J1020">
        <f>_xlfn.XLOOKUP(Data[[#This Row],[F15_LB_NEED]],CAFB_HungerEstimates!AA:AA,CAFB_HungerEstimates!AA:AA,,0)</f>
        <v>103119.45</v>
      </c>
      <c r="K1020">
        <f>_xlfn.XLOOKUP(Data[[#This Row],[F15_DISTRIB]],CAFB_HungerEstimates!AC:AC,CAFB_HungerEstimates!AC:AC,,0)</f>
        <v>16185.530531</v>
      </c>
      <c r="L1020">
        <f>_xlfn.XLOOKUP(Data[[#This Row],[F15_LB_UNME]],CAFB_HungerEstimates!AB:AB,CAFB_HungerEstimates!AB:AB,,0)</f>
        <v>86933.919469</v>
      </c>
      <c r="M1020" s="6">
        <f t="shared" si="62"/>
        <v>0.15695904633897872</v>
      </c>
      <c r="N1020" s="8">
        <f t="shared" si="63"/>
        <v>177.03860026881446</v>
      </c>
      <c r="O1020" s="2" t="str">
        <f>IFERROR(_xlfn.XLOOKUP(Data[[#This Row],[STATEFP10]],StateMap[Code],StateMap[State],,0),"UNK")</f>
        <v>VA</v>
      </c>
      <c r="P1020" t="str">
        <f>IF(CalcsTable[[#This Row],[State (Label)]]="MD","Maryland",IF(CalcsTable[[#This Row],[State (Label)]]="DC","District of Columbia","Virginia"))</f>
        <v>Virginia</v>
      </c>
    </row>
    <row r="1021" spans="1:16" x14ac:dyDescent="0.25">
      <c r="A1021">
        <f>_xlfn.XLOOKUP(Data[[#This Row],[GEOID10]],CAFB_HungerEstimates!D:D,CAFB_HungerEstimates!D:D,,0)</f>
        <v>51153901228</v>
      </c>
      <c r="B1021">
        <f>_xlfn.XLOOKUP(Data[[#This Row],[STATEFP10]],CAFB_HungerEstimates!A:A,CAFB_HungerEstimates!A:A,,0)</f>
        <v>51</v>
      </c>
      <c r="C1021">
        <f>_xlfn.XLOOKUP(Data[[#This Row],[F14_FI_RATE]],CAFB_HungerEstimates!AJ:AJ,CAFB_HungerEstimates!AJ:AJ,,0)</f>
        <v>6.1</v>
      </c>
      <c r="D1021">
        <f>_xlfn.XLOOKUP(Data[[#This Row],[F14_DISTRIB]],CAFB_HungerEstimates!AL:AL,CAFB_HungerEstimates!AL:AL,,0)</f>
        <v>16241.11</v>
      </c>
      <c r="E1021">
        <f>_xlfn.XLOOKUP(Data[[#This Row],[F14_LB_UNME]],CAFB_HungerEstimates!AK:AK,CAFB_HungerEstimates!AK:AK,,0)</f>
        <v>62322.619313000003</v>
      </c>
      <c r="F1021">
        <f t="shared" si="60"/>
        <v>78563.729313000003</v>
      </c>
      <c r="G1021" s="6">
        <f t="shared" si="61"/>
        <v>0.2067252934912876</v>
      </c>
      <c r="H1021">
        <f>_xlfn.XLOOKUP(Data[[#This Row],[F15_FI_RATE]],CAFB_HungerEstimates!Y:Y,CAFB_HungerEstimates!Y:Y,,0)</f>
        <v>7.3999999999999996E-2</v>
      </c>
      <c r="I1021">
        <f>_xlfn.XLOOKUP(Data[[#This Row],[F15_FI_POP]],CAFB_HungerEstimates!Z:Z,CAFB_HungerEstimates!Z:Z,,0)</f>
        <v>452.74028800000002</v>
      </c>
      <c r="J1021">
        <f>_xlfn.XLOOKUP(Data[[#This Row],[F15_LB_NEED]],CAFB_HungerEstimates!AA:AA,CAFB_HungerEstimates!AA:AA,,0)</f>
        <v>95075.460479999994</v>
      </c>
      <c r="K1021">
        <f>_xlfn.XLOOKUP(Data[[#This Row],[F15_DISTRIB]],CAFB_HungerEstimates!AC:AC,CAFB_HungerEstimates!AC:AC,,0)</f>
        <v>1409.5883980000001</v>
      </c>
      <c r="L1021">
        <f>_xlfn.XLOOKUP(Data[[#This Row],[F15_LB_UNME]],CAFB_HungerEstimates!AB:AB,CAFB_HungerEstimates!AB:AB,,0)</f>
        <v>93665.872082000002</v>
      </c>
      <c r="M1021" s="6">
        <f t="shared" si="62"/>
        <v>1.4825996012888311E-2</v>
      </c>
      <c r="N1021" s="8">
        <f t="shared" si="63"/>
        <v>206.88654083729344</v>
      </c>
      <c r="O1021" s="2" t="str">
        <f>IFERROR(_xlfn.XLOOKUP(Data[[#This Row],[STATEFP10]],StateMap[Code],StateMap[State],,0),"UNK")</f>
        <v>VA</v>
      </c>
      <c r="P1021" t="str">
        <f>IF(CalcsTable[[#This Row],[State (Label)]]="MD","Maryland",IF(CalcsTable[[#This Row],[State (Label)]]="DC","District of Columbia","Virginia"))</f>
        <v>Virginia</v>
      </c>
    </row>
    <row r="1022" spans="1:16" x14ac:dyDescent="0.25">
      <c r="A1022">
        <f>_xlfn.XLOOKUP(Data[[#This Row],[GEOID10]],CAFB_HungerEstimates!D:D,CAFB_HungerEstimates!D:D,,0)</f>
        <v>51153900407</v>
      </c>
      <c r="B1022">
        <f>_xlfn.XLOOKUP(Data[[#This Row],[STATEFP10]],CAFB_HungerEstimates!A:A,CAFB_HungerEstimates!A:A,,0)</f>
        <v>51</v>
      </c>
      <c r="C1022">
        <f>_xlfn.XLOOKUP(Data[[#This Row],[F14_FI_RATE]],CAFB_HungerEstimates!AJ:AJ,CAFB_HungerEstimates!AJ:AJ,,0)</f>
        <v>13.5</v>
      </c>
      <c r="D1022">
        <f>_xlfn.XLOOKUP(Data[[#This Row],[F14_DISTRIB]],CAFB_HungerEstimates!AL:AL,CAFB_HungerEstimates!AL:AL,,0)</f>
        <v>41600.550000000003</v>
      </c>
      <c r="E1022">
        <f>_xlfn.XLOOKUP(Data[[#This Row],[F14_LB_UNME]],CAFB_HungerEstimates!AK:AK,CAFB_HungerEstimates!AK:AK,,0)</f>
        <v>134934.89644400001</v>
      </c>
      <c r="F1022">
        <f t="shared" si="60"/>
        <v>176535.446444</v>
      </c>
      <c r="G1022" s="6">
        <f t="shared" si="61"/>
        <v>0.23564984164920327</v>
      </c>
      <c r="H1022">
        <f>_xlfn.XLOOKUP(Data[[#This Row],[F15_FI_RATE]],CAFB_HungerEstimates!Y:Y,CAFB_HungerEstimates!Y:Y,,0)</f>
        <v>0.13800000000000001</v>
      </c>
      <c r="I1022">
        <f>_xlfn.XLOOKUP(Data[[#This Row],[F15_FI_POP]],CAFB_HungerEstimates!Z:Z,CAFB_HungerEstimates!Z:Z,,0)</f>
        <v>847.713438</v>
      </c>
      <c r="J1022">
        <f>_xlfn.XLOOKUP(Data[[#This Row],[F15_LB_NEED]],CAFB_HungerEstimates!AA:AA,CAFB_HungerEstimates!AA:AA,,0)</f>
        <v>178019.82198000001</v>
      </c>
      <c r="K1022">
        <f>_xlfn.XLOOKUP(Data[[#This Row],[F15_DISTRIB]],CAFB_HungerEstimates!AC:AC,CAFB_HungerEstimates!AC:AC,,0)</f>
        <v>19641.406123000001</v>
      </c>
      <c r="L1022">
        <f>_xlfn.XLOOKUP(Data[[#This Row],[F15_LB_UNME]],CAFB_HungerEstimates!AB:AB,CAFB_HungerEstimates!AB:AB,,0)</f>
        <v>158378.41585700001</v>
      </c>
      <c r="M1022" s="6">
        <f t="shared" si="62"/>
        <v>0.11033269163254558</v>
      </c>
      <c r="N1022" s="8">
        <f t="shared" si="63"/>
        <v>186.83013475716544</v>
      </c>
      <c r="O1022" s="2" t="str">
        <f>IFERROR(_xlfn.XLOOKUP(Data[[#This Row],[STATEFP10]],StateMap[Code],StateMap[State],,0),"UNK")</f>
        <v>VA</v>
      </c>
      <c r="P1022" t="str">
        <f>IF(CalcsTable[[#This Row],[State (Label)]]="MD","Maryland",IF(CalcsTable[[#This Row],[State (Label)]]="DC","District of Columbia","Virginia"))</f>
        <v>Virginia</v>
      </c>
    </row>
    <row r="1023" spans="1:16" x14ac:dyDescent="0.25">
      <c r="A1023">
        <f>_xlfn.XLOOKUP(Data[[#This Row],[GEOID10]],CAFB_HungerEstimates!D:D,CAFB_HungerEstimates!D:D,,0)</f>
        <v>51153900409</v>
      </c>
      <c r="B1023">
        <f>_xlfn.XLOOKUP(Data[[#This Row],[STATEFP10]],CAFB_HungerEstimates!A:A,CAFB_HungerEstimates!A:A,,0)</f>
        <v>51</v>
      </c>
      <c r="C1023">
        <f>_xlfn.XLOOKUP(Data[[#This Row],[F14_FI_RATE]],CAFB_HungerEstimates!AJ:AJ,CAFB_HungerEstimates!AJ:AJ,,0)</f>
        <v>11.8</v>
      </c>
      <c r="D1023">
        <f>_xlfn.XLOOKUP(Data[[#This Row],[F14_DISTRIB]],CAFB_HungerEstimates!AL:AL,CAFB_HungerEstimates!AL:AL,,0)</f>
        <v>29011.32</v>
      </c>
      <c r="E1023">
        <f>_xlfn.XLOOKUP(Data[[#This Row],[F14_LB_UNME]],CAFB_HungerEstimates!AK:AK,CAFB_HungerEstimates!AK:AK,,0)</f>
        <v>89709.660663999995</v>
      </c>
      <c r="F1023">
        <f t="shared" si="60"/>
        <v>118720.980664</v>
      </c>
      <c r="G1023" s="6">
        <f t="shared" si="61"/>
        <v>0.24436556906573093</v>
      </c>
      <c r="H1023">
        <f>_xlfn.XLOOKUP(Data[[#This Row],[F15_FI_RATE]],CAFB_HungerEstimates!Y:Y,CAFB_HungerEstimates!Y:Y,,0)</f>
        <v>8.2000000000000003E-2</v>
      </c>
      <c r="I1023">
        <f>_xlfn.XLOOKUP(Data[[#This Row],[F15_FI_POP]],CAFB_HungerEstimates!Z:Z,CAFB_HungerEstimates!Z:Z,,0)</f>
        <v>360.30799999999999</v>
      </c>
      <c r="J1023">
        <f>_xlfn.XLOOKUP(Data[[#This Row],[F15_LB_NEED]],CAFB_HungerEstimates!AA:AA,CAFB_HungerEstimates!AA:AA,,0)</f>
        <v>75664.679999999993</v>
      </c>
      <c r="K1023">
        <f>_xlfn.XLOOKUP(Data[[#This Row],[F15_DISTRIB]],CAFB_HungerEstimates!AC:AC,CAFB_HungerEstimates!AC:AC,,0)</f>
        <v>31528.817043999999</v>
      </c>
      <c r="L1023">
        <f>_xlfn.XLOOKUP(Data[[#This Row],[F15_LB_UNME]],CAFB_HungerEstimates!AB:AB,CAFB_HungerEstimates!AB:AB,,0)</f>
        <v>44135.862955999997</v>
      </c>
      <c r="M1023" s="6">
        <f t="shared" si="62"/>
        <v>0.41669134190483592</v>
      </c>
      <c r="N1023" s="8">
        <f t="shared" si="63"/>
        <v>122.49481819998445</v>
      </c>
      <c r="O1023" s="2" t="str">
        <f>IFERROR(_xlfn.XLOOKUP(Data[[#This Row],[STATEFP10]],StateMap[Code],StateMap[State],,0),"UNK")</f>
        <v>VA</v>
      </c>
      <c r="P1023" t="str">
        <f>IF(CalcsTable[[#This Row],[State (Label)]]="MD","Maryland",IF(CalcsTable[[#This Row],[State (Label)]]="DC","District of Columbia","Virginia"))</f>
        <v>Virginia</v>
      </c>
    </row>
    <row r="1024" spans="1:16" x14ac:dyDescent="0.25">
      <c r="A1024">
        <f>_xlfn.XLOOKUP(Data[[#This Row],[GEOID10]],CAFB_HungerEstimates!D:D,CAFB_HungerEstimates!D:D,,0)</f>
        <v>51153900701</v>
      </c>
      <c r="B1024">
        <f>_xlfn.XLOOKUP(Data[[#This Row],[STATEFP10]],CAFB_HungerEstimates!A:A,CAFB_HungerEstimates!A:A,,0)</f>
        <v>51</v>
      </c>
      <c r="C1024">
        <f>_xlfn.XLOOKUP(Data[[#This Row],[F14_FI_RATE]],CAFB_HungerEstimates!AJ:AJ,CAFB_HungerEstimates!AJ:AJ,,0)</f>
        <v>10.9</v>
      </c>
      <c r="D1024">
        <f>_xlfn.XLOOKUP(Data[[#This Row],[F14_DISTRIB]],CAFB_HungerEstimates!AL:AL,CAFB_HungerEstimates!AL:AL,,0)</f>
        <v>30833.61</v>
      </c>
      <c r="E1024">
        <f>_xlfn.XLOOKUP(Data[[#This Row],[F14_LB_UNME]],CAFB_HungerEstimates!AK:AK,CAFB_HungerEstimates!AK:AK,,0)</f>
        <v>82952.578791000007</v>
      </c>
      <c r="F1024">
        <f t="shared" si="60"/>
        <v>113786.18879100001</v>
      </c>
      <c r="G1024" s="6">
        <f t="shared" si="61"/>
        <v>0.27097849332694063</v>
      </c>
      <c r="H1024">
        <f>_xlfn.XLOOKUP(Data[[#This Row],[F15_FI_RATE]],CAFB_HungerEstimates!Y:Y,CAFB_HungerEstimates!Y:Y,,0)</f>
        <v>0.115</v>
      </c>
      <c r="I1024">
        <f>_xlfn.XLOOKUP(Data[[#This Row],[F15_FI_POP]],CAFB_HungerEstimates!Z:Z,CAFB_HungerEstimates!Z:Z,,0)</f>
        <v>638.59500000000003</v>
      </c>
      <c r="J1024">
        <f>_xlfn.XLOOKUP(Data[[#This Row],[F15_LB_NEED]],CAFB_HungerEstimates!AA:AA,CAFB_HungerEstimates!AA:AA,,0)</f>
        <v>134104.95000000001</v>
      </c>
      <c r="K1024">
        <f>_xlfn.XLOOKUP(Data[[#This Row],[F15_DISTRIB]],CAFB_HungerEstimates!AC:AC,CAFB_HungerEstimates!AC:AC,,0)</f>
        <v>53402.851068000004</v>
      </c>
      <c r="L1024">
        <f>_xlfn.XLOOKUP(Data[[#This Row],[F15_LB_UNME]],CAFB_HungerEstimates!AB:AB,CAFB_HungerEstimates!AB:AB,,0)</f>
        <v>80702.098931999994</v>
      </c>
      <c r="M1024" s="6">
        <f t="shared" si="62"/>
        <v>0.39821685230858367</v>
      </c>
      <c r="N1024" s="8">
        <f t="shared" si="63"/>
        <v>126.37446101519741</v>
      </c>
      <c r="O1024" s="2" t="str">
        <f>IFERROR(_xlfn.XLOOKUP(Data[[#This Row],[STATEFP10]],StateMap[Code],StateMap[State],,0),"UNK")</f>
        <v>VA</v>
      </c>
      <c r="P1024" t="str">
        <f>IF(CalcsTable[[#This Row],[State (Label)]]="MD","Maryland",IF(CalcsTable[[#This Row],[State (Label)]]="DC","District of Columbia","Virginia"))</f>
        <v>Virginia</v>
      </c>
    </row>
    <row r="1025" spans="1:16" x14ac:dyDescent="0.25">
      <c r="A1025">
        <f>_xlfn.XLOOKUP(Data[[#This Row],[GEOID10]],CAFB_HungerEstimates!D:D,CAFB_HungerEstimates!D:D,,0)</f>
        <v>51153901009</v>
      </c>
      <c r="B1025">
        <f>_xlfn.XLOOKUP(Data[[#This Row],[STATEFP10]],CAFB_HungerEstimates!A:A,CAFB_HungerEstimates!A:A,,0)</f>
        <v>51</v>
      </c>
      <c r="C1025">
        <f>_xlfn.XLOOKUP(Data[[#This Row],[F14_FI_RATE]],CAFB_HungerEstimates!AJ:AJ,CAFB_HungerEstimates!AJ:AJ,,0)</f>
        <v>5.3</v>
      </c>
      <c r="D1025">
        <f>_xlfn.XLOOKUP(Data[[#This Row],[F14_DISTRIB]],CAFB_HungerEstimates!AL:AL,CAFB_HungerEstimates!AL:AL,,0)</f>
        <v>18398.009999999998</v>
      </c>
      <c r="E1025">
        <f>_xlfn.XLOOKUP(Data[[#This Row],[F14_LB_UNME]],CAFB_HungerEstimates!AK:AK,CAFB_HungerEstimates!AK:AK,,0)</f>
        <v>60847.590115999999</v>
      </c>
      <c r="F1025">
        <f t="shared" si="60"/>
        <v>79245.600116000001</v>
      </c>
      <c r="G1025" s="6">
        <f t="shared" si="61"/>
        <v>0.23216443528812861</v>
      </c>
      <c r="H1025">
        <f>_xlfn.XLOOKUP(Data[[#This Row],[F15_FI_RATE]],CAFB_HungerEstimates!Y:Y,CAFB_HungerEstimates!Y:Y,,0)</f>
        <v>5.5E-2</v>
      </c>
      <c r="I1025">
        <f>_xlfn.XLOOKUP(Data[[#This Row],[F15_FI_POP]],CAFB_HungerEstimates!Z:Z,CAFB_HungerEstimates!Z:Z,,0)</f>
        <v>367.18</v>
      </c>
      <c r="J1025">
        <f>_xlfn.XLOOKUP(Data[[#This Row],[F15_LB_NEED]],CAFB_HungerEstimates!AA:AA,CAFB_HungerEstimates!AA:AA,,0)</f>
        <v>77107.8</v>
      </c>
      <c r="K1025">
        <f>_xlfn.XLOOKUP(Data[[#This Row],[F15_DISTRIB]],CAFB_HungerEstimates!AC:AC,CAFB_HungerEstimates!AC:AC,,0)</f>
        <v>22502.092499999999</v>
      </c>
      <c r="L1025">
        <f>_xlfn.XLOOKUP(Data[[#This Row],[F15_LB_UNME]],CAFB_HungerEstimates!AB:AB,CAFB_HungerEstimates!AB:AB,,0)</f>
        <v>54605.707499999997</v>
      </c>
      <c r="M1025" s="6">
        <f t="shared" si="62"/>
        <v>0.29182641055768677</v>
      </c>
      <c r="N1025" s="8">
        <f t="shared" si="63"/>
        <v>148.71645378288576</v>
      </c>
      <c r="O1025" s="2" t="str">
        <f>IFERROR(_xlfn.XLOOKUP(Data[[#This Row],[STATEFP10]],StateMap[Code],StateMap[State],,0),"UNK")</f>
        <v>VA</v>
      </c>
      <c r="P1025" t="str">
        <f>IF(CalcsTable[[#This Row],[State (Label)]]="MD","Maryland",IF(CalcsTable[[#This Row],[State (Label)]]="DC","District of Columbia","Virginia"))</f>
        <v>Virginia</v>
      </c>
    </row>
    <row r="1026" spans="1:16" x14ac:dyDescent="0.25">
      <c r="A1026">
        <f>_xlfn.XLOOKUP(Data[[#This Row],[GEOID10]],CAFB_HungerEstimates!D:D,CAFB_HungerEstimates!D:D,,0)</f>
        <v>51153900408</v>
      </c>
      <c r="B1026">
        <f>_xlfn.XLOOKUP(Data[[#This Row],[STATEFP10]],CAFB_HungerEstimates!A:A,CAFB_HungerEstimates!A:A,,0)</f>
        <v>51</v>
      </c>
      <c r="C1026">
        <f>_xlfn.XLOOKUP(Data[[#This Row],[F14_FI_RATE]],CAFB_HungerEstimates!AJ:AJ,CAFB_HungerEstimates!AJ:AJ,,0)</f>
        <v>4.9000000000000004</v>
      </c>
      <c r="D1026">
        <f>_xlfn.XLOOKUP(Data[[#This Row],[F14_DISTRIB]],CAFB_HungerEstimates!AL:AL,CAFB_HungerEstimates!AL:AL,,0)</f>
        <v>10542.63</v>
      </c>
      <c r="E1026">
        <f>_xlfn.XLOOKUP(Data[[#This Row],[F14_LB_UNME]],CAFB_HungerEstimates!AK:AK,CAFB_HungerEstimates!AK:AK,,0)</f>
        <v>33961.622660000001</v>
      </c>
      <c r="F1026">
        <f t="shared" si="60"/>
        <v>44504.252659999998</v>
      </c>
      <c r="G1026" s="6">
        <f t="shared" si="61"/>
        <v>0.23689039518409025</v>
      </c>
      <c r="H1026">
        <f>_xlfn.XLOOKUP(Data[[#This Row],[F15_FI_RATE]],CAFB_HungerEstimates!Y:Y,CAFB_HungerEstimates!Y:Y,,0)</f>
        <v>6.4000000000000001E-2</v>
      </c>
      <c r="I1026">
        <f>_xlfn.XLOOKUP(Data[[#This Row],[F15_FI_POP]],CAFB_HungerEstimates!Z:Z,CAFB_HungerEstimates!Z:Z,,0)</f>
        <v>294.27199999999999</v>
      </c>
      <c r="J1026">
        <f>_xlfn.XLOOKUP(Data[[#This Row],[F15_LB_NEED]],CAFB_HungerEstimates!AA:AA,CAFB_HungerEstimates!AA:AA,,0)</f>
        <v>61797.120000000003</v>
      </c>
      <c r="K1026">
        <f>_xlfn.XLOOKUP(Data[[#This Row],[F15_DISTRIB]],CAFB_HungerEstimates!AC:AC,CAFB_HungerEstimates!AC:AC,,0)</f>
        <v>21335.921248999999</v>
      </c>
      <c r="L1026">
        <f>_xlfn.XLOOKUP(Data[[#This Row],[F15_LB_UNME]],CAFB_HungerEstimates!AB:AB,CAFB_HungerEstimates!AB:AB,,0)</f>
        <v>40461.198751000004</v>
      </c>
      <c r="M1026" s="6">
        <f t="shared" si="62"/>
        <v>0.34525753383005547</v>
      </c>
      <c r="N1026" s="8">
        <f t="shared" si="63"/>
        <v>137.49591789568836</v>
      </c>
      <c r="O1026" s="2" t="str">
        <f>IFERROR(_xlfn.XLOOKUP(Data[[#This Row],[STATEFP10]],StateMap[Code],StateMap[State],,0),"UNK")</f>
        <v>VA</v>
      </c>
      <c r="P1026" t="str">
        <f>IF(CalcsTable[[#This Row],[State (Label)]]="MD","Maryland",IF(CalcsTable[[#This Row],[State (Label)]]="DC","District of Columbia","Virginia"))</f>
        <v>Virginia</v>
      </c>
    </row>
    <row r="1027" spans="1:16" x14ac:dyDescent="0.25">
      <c r="A1027">
        <f>_xlfn.XLOOKUP(Data[[#This Row],[GEOID10]],CAFB_HungerEstimates!D:D,CAFB_HungerEstimates!D:D,,0)</f>
        <v>51153901001</v>
      </c>
      <c r="B1027">
        <f>_xlfn.XLOOKUP(Data[[#This Row],[STATEFP10]],CAFB_HungerEstimates!A:A,CAFB_HungerEstimates!A:A,,0)</f>
        <v>51</v>
      </c>
      <c r="C1027">
        <f>_xlfn.XLOOKUP(Data[[#This Row],[F14_FI_RATE]],CAFB_HungerEstimates!AJ:AJ,CAFB_HungerEstimates!AJ:AJ,,0)</f>
        <v>12</v>
      </c>
      <c r="D1027">
        <f>_xlfn.XLOOKUP(Data[[#This Row],[F14_DISTRIB]],CAFB_HungerEstimates!AL:AL,CAFB_HungerEstimates!AL:AL,,0)</f>
        <v>18358.43</v>
      </c>
      <c r="E1027">
        <f>_xlfn.XLOOKUP(Data[[#This Row],[F14_LB_UNME]],CAFB_HungerEstimates!AK:AK,CAFB_HungerEstimates!AK:AK,,0)</f>
        <v>148616.77477700001</v>
      </c>
      <c r="F1027">
        <f t="shared" ref="F1027:F1040" si="64">IFERROR(D1027+E1027,0)</f>
        <v>166975.20477700001</v>
      </c>
      <c r="G1027" s="6">
        <f t="shared" ref="G1027:G1040" si="65">IFERROR(D1027/F1027,0)</f>
        <v>0.109947042882913</v>
      </c>
      <c r="H1027">
        <f>_xlfn.XLOOKUP(Data[[#This Row],[F15_FI_RATE]],CAFB_HungerEstimates!Y:Y,CAFB_HungerEstimates!Y:Y,,0)</f>
        <v>0.107</v>
      </c>
      <c r="I1027">
        <f>_xlfn.XLOOKUP(Data[[#This Row],[F15_FI_POP]],CAFB_HungerEstimates!Z:Z,CAFB_HungerEstimates!Z:Z,,0)</f>
        <v>712.26261999999997</v>
      </c>
      <c r="J1027">
        <f>_xlfn.XLOOKUP(Data[[#This Row],[F15_LB_NEED]],CAFB_HungerEstimates!AA:AA,CAFB_HungerEstimates!AA:AA,,0)</f>
        <v>149575.1502</v>
      </c>
      <c r="K1027">
        <f>_xlfn.XLOOKUP(Data[[#This Row],[F15_DISTRIB]],CAFB_HungerEstimates!AC:AC,CAFB_HungerEstimates!AC:AC,,0)</f>
        <v>43465.643529000001</v>
      </c>
      <c r="L1027">
        <f>_xlfn.XLOOKUP(Data[[#This Row],[F15_LB_UNME]],CAFB_HungerEstimates!AB:AB,CAFB_HungerEstimates!AB:AB,,0)</f>
        <v>106109.506671</v>
      </c>
      <c r="M1027" s="6">
        <f t="shared" ref="M1027:M1040" si="66">IFERROR(K1027/J1027,0)</f>
        <v>0.29059401558936226</v>
      </c>
      <c r="N1027" s="8">
        <f t="shared" ref="N1027:N1040" si="67">IFERROR(L1027/I1027,0)</f>
        <v>148.97525672623394</v>
      </c>
      <c r="O1027" s="2" t="str">
        <f>IFERROR(_xlfn.XLOOKUP(Data[[#This Row],[STATEFP10]],StateMap[Code],StateMap[State],,0),"UNK")</f>
        <v>VA</v>
      </c>
      <c r="P1027" t="str">
        <f>IF(CalcsTable[[#This Row],[State (Label)]]="MD","Maryland",IF(CalcsTable[[#This Row],[State (Label)]]="DC","District of Columbia","Virginia"))</f>
        <v>Virginia</v>
      </c>
    </row>
    <row r="1028" spans="1:16" x14ac:dyDescent="0.25">
      <c r="A1028">
        <f>_xlfn.XLOOKUP(Data[[#This Row],[GEOID10]],CAFB_HungerEstimates!D:D,CAFB_HungerEstimates!D:D,,0)</f>
        <v>51153900702</v>
      </c>
      <c r="B1028">
        <f>_xlfn.XLOOKUP(Data[[#This Row],[STATEFP10]],CAFB_HungerEstimates!A:A,CAFB_HungerEstimates!A:A,,0)</f>
        <v>51</v>
      </c>
      <c r="C1028">
        <f>_xlfn.XLOOKUP(Data[[#This Row],[F14_FI_RATE]],CAFB_HungerEstimates!AJ:AJ,CAFB_HungerEstimates!AJ:AJ,,0)</f>
        <v>9.8000000000000007</v>
      </c>
      <c r="D1028">
        <f>_xlfn.XLOOKUP(Data[[#This Row],[F14_DISTRIB]],CAFB_HungerEstimates!AL:AL,CAFB_HungerEstimates!AL:AL,,0)</f>
        <v>45205.63</v>
      </c>
      <c r="E1028">
        <f>_xlfn.XLOOKUP(Data[[#This Row],[F14_LB_UNME]],CAFB_HungerEstimates!AK:AK,CAFB_HungerEstimates!AK:AK,,0)</f>
        <v>125752.427584</v>
      </c>
      <c r="F1028">
        <f t="shared" si="64"/>
        <v>170958.05758399999</v>
      </c>
      <c r="G1028" s="6">
        <f t="shared" si="65"/>
        <v>0.26442526686867784</v>
      </c>
      <c r="H1028">
        <f>_xlfn.XLOOKUP(Data[[#This Row],[F15_FI_RATE]],CAFB_HungerEstimates!Y:Y,CAFB_HungerEstimates!Y:Y,,0)</f>
        <v>0.104</v>
      </c>
      <c r="I1028">
        <f>_xlfn.XLOOKUP(Data[[#This Row],[F15_FI_POP]],CAFB_HungerEstimates!Z:Z,CAFB_HungerEstimates!Z:Z,,0)</f>
        <v>834.28800000000001</v>
      </c>
      <c r="J1028">
        <f>_xlfn.XLOOKUP(Data[[#This Row],[F15_LB_NEED]],CAFB_HungerEstimates!AA:AA,CAFB_HungerEstimates!AA:AA,,0)</f>
        <v>175200.48</v>
      </c>
      <c r="K1028">
        <f>_xlfn.XLOOKUP(Data[[#This Row],[F15_DISTRIB]],CAFB_HungerEstimates!AC:AC,CAFB_HungerEstimates!AC:AC,,0)</f>
        <v>27683.41937</v>
      </c>
      <c r="L1028">
        <f>_xlfn.XLOOKUP(Data[[#This Row],[F15_LB_UNME]],CAFB_HungerEstimates!AB:AB,CAFB_HungerEstimates!AB:AB,,0)</f>
        <v>147517.06062999999</v>
      </c>
      <c r="M1028" s="6">
        <f t="shared" si="66"/>
        <v>0.15800995162798639</v>
      </c>
      <c r="N1028" s="8">
        <f t="shared" si="67"/>
        <v>176.81791015812286</v>
      </c>
      <c r="O1028" s="2" t="str">
        <f>IFERROR(_xlfn.XLOOKUP(Data[[#This Row],[STATEFP10]],StateMap[Code],StateMap[State],,0),"UNK")</f>
        <v>VA</v>
      </c>
      <c r="P1028" t="str">
        <f>IF(CalcsTable[[#This Row],[State (Label)]]="MD","Maryland",IF(CalcsTable[[#This Row],[State (Label)]]="DC","District of Columbia","Virginia"))</f>
        <v>Virginia</v>
      </c>
    </row>
    <row r="1029" spans="1:16" x14ac:dyDescent="0.25">
      <c r="A1029">
        <f>_xlfn.XLOOKUP(Data[[#This Row],[GEOID10]],CAFB_HungerEstimates!D:D,CAFB_HungerEstimates!D:D,,0)</f>
        <v>51153901005</v>
      </c>
      <c r="B1029">
        <f>_xlfn.XLOOKUP(Data[[#This Row],[STATEFP10]],CAFB_HungerEstimates!A:A,CAFB_HungerEstimates!A:A,,0)</f>
        <v>51</v>
      </c>
      <c r="C1029">
        <f>_xlfn.XLOOKUP(Data[[#This Row],[F14_FI_RATE]],CAFB_HungerEstimates!AJ:AJ,CAFB_HungerEstimates!AJ:AJ,,0)</f>
        <v>3.3</v>
      </c>
      <c r="D1029">
        <f>_xlfn.XLOOKUP(Data[[#This Row],[F14_DISTRIB]],CAFB_HungerEstimates!AL:AL,CAFB_HungerEstimates!AL:AL,,0)</f>
        <v>3494.46</v>
      </c>
      <c r="E1029">
        <f>_xlfn.XLOOKUP(Data[[#This Row],[F14_LB_UNME]],CAFB_HungerEstimates!AK:AK,CAFB_HungerEstimates!AK:AK,,0)</f>
        <v>26554.018416999999</v>
      </c>
      <c r="F1029">
        <f t="shared" si="64"/>
        <v>30048.478416999998</v>
      </c>
      <c r="G1029" s="6">
        <f t="shared" si="65"/>
        <v>0.11629407491139387</v>
      </c>
      <c r="H1029">
        <f>_xlfn.XLOOKUP(Data[[#This Row],[F15_FI_RATE]],CAFB_HungerEstimates!Y:Y,CAFB_HungerEstimates!Y:Y,,0)</f>
        <v>2.5999999999999999E-2</v>
      </c>
      <c r="I1029">
        <f>_xlfn.XLOOKUP(Data[[#This Row],[F15_FI_POP]],CAFB_HungerEstimates!Z:Z,CAFB_HungerEstimates!Z:Z,,0)</f>
        <v>114.68600000000001</v>
      </c>
      <c r="J1029">
        <f>_xlfn.XLOOKUP(Data[[#This Row],[F15_LB_NEED]],CAFB_HungerEstimates!AA:AA,CAFB_HungerEstimates!AA:AA,,0)</f>
        <v>24084.06</v>
      </c>
      <c r="K1029">
        <f>_xlfn.XLOOKUP(Data[[#This Row],[F15_DISTRIB]],CAFB_HungerEstimates!AC:AC,CAFB_HungerEstimates!AC:AC,,0)</f>
        <v>488.51572099999998</v>
      </c>
      <c r="L1029">
        <f>_xlfn.XLOOKUP(Data[[#This Row],[F15_LB_UNME]],CAFB_HungerEstimates!AB:AB,CAFB_HungerEstimates!AB:AB,,0)</f>
        <v>23595.544279000002</v>
      </c>
      <c r="M1029" s="6">
        <f t="shared" si="66"/>
        <v>2.0283777776670543E-2</v>
      </c>
      <c r="N1029" s="8">
        <f t="shared" si="67"/>
        <v>205.74040666689919</v>
      </c>
      <c r="O1029" s="2" t="str">
        <f>IFERROR(_xlfn.XLOOKUP(Data[[#This Row],[STATEFP10]],StateMap[Code],StateMap[State],,0),"UNK")</f>
        <v>VA</v>
      </c>
      <c r="P1029" t="str">
        <f>IF(CalcsTable[[#This Row],[State (Label)]]="MD","Maryland",IF(CalcsTable[[#This Row],[State (Label)]]="DC","District of Columbia","Virginia"))</f>
        <v>Virginia</v>
      </c>
    </row>
    <row r="1030" spans="1:16" x14ac:dyDescent="0.25">
      <c r="A1030">
        <f>_xlfn.XLOOKUP(Data[[#This Row],[GEOID10]],CAFB_HungerEstimates!D:D,CAFB_HungerEstimates!D:D,,0)</f>
        <v>51153900410</v>
      </c>
      <c r="B1030">
        <f>_xlfn.XLOOKUP(Data[[#This Row],[STATEFP10]],CAFB_HungerEstimates!A:A,CAFB_HungerEstimates!A:A,,0)</f>
        <v>51</v>
      </c>
      <c r="C1030">
        <f>_xlfn.XLOOKUP(Data[[#This Row],[F14_FI_RATE]],CAFB_HungerEstimates!AJ:AJ,CAFB_HungerEstimates!AJ:AJ,,0)</f>
        <v>12.5</v>
      </c>
      <c r="D1030">
        <f>_xlfn.XLOOKUP(Data[[#This Row],[F14_DISTRIB]],CAFB_HungerEstimates!AL:AL,CAFB_HungerEstimates!AL:AL,,0)</f>
        <v>28591.81</v>
      </c>
      <c r="E1030">
        <f>_xlfn.XLOOKUP(Data[[#This Row],[F14_LB_UNME]],CAFB_HungerEstimates!AK:AK,CAFB_HungerEstimates!AK:AK,,0)</f>
        <v>105834.437144</v>
      </c>
      <c r="F1030">
        <f t="shared" si="64"/>
        <v>134426.24714399999</v>
      </c>
      <c r="G1030" s="6">
        <f t="shared" si="65"/>
        <v>0.21269514404706918</v>
      </c>
      <c r="H1030">
        <f>_xlfn.XLOOKUP(Data[[#This Row],[F15_FI_RATE]],CAFB_HungerEstimates!Y:Y,CAFB_HungerEstimates!Y:Y,,0)</f>
        <v>0.13800000000000001</v>
      </c>
      <c r="I1030">
        <f>_xlfn.XLOOKUP(Data[[#This Row],[F15_FI_POP]],CAFB_HungerEstimates!Z:Z,CAFB_HungerEstimates!Z:Z,,0)</f>
        <v>686.13144599999998</v>
      </c>
      <c r="J1030">
        <f>_xlfn.XLOOKUP(Data[[#This Row],[F15_LB_NEED]],CAFB_HungerEstimates!AA:AA,CAFB_HungerEstimates!AA:AA,,0)</f>
        <v>144087.60365999999</v>
      </c>
      <c r="K1030">
        <f>_xlfn.XLOOKUP(Data[[#This Row],[F15_DISTRIB]],CAFB_HungerEstimates!AC:AC,CAFB_HungerEstimates!AC:AC,,0)</f>
        <v>60986.047672000001</v>
      </c>
      <c r="L1030">
        <f>_xlfn.XLOOKUP(Data[[#This Row],[F15_LB_UNME]],CAFB_HungerEstimates!AB:AB,CAFB_HungerEstimates!AB:AB,,0)</f>
        <v>83101.555987999993</v>
      </c>
      <c r="M1030" s="6">
        <f t="shared" si="66"/>
        <v>0.42325672801046293</v>
      </c>
      <c r="N1030" s="8">
        <f t="shared" si="67"/>
        <v>121.11608711780278</v>
      </c>
      <c r="O1030" s="2" t="str">
        <f>IFERROR(_xlfn.XLOOKUP(Data[[#This Row],[STATEFP10]],StateMap[Code],StateMap[State],,0),"UNK")</f>
        <v>VA</v>
      </c>
      <c r="P1030" t="str">
        <f>IF(CalcsTable[[#This Row],[State (Label)]]="MD","Maryland",IF(CalcsTable[[#This Row],[State (Label)]]="DC","District of Columbia","Virginia"))</f>
        <v>Virginia</v>
      </c>
    </row>
    <row r="1031" spans="1:16" x14ac:dyDescent="0.25">
      <c r="A1031">
        <f>_xlfn.XLOOKUP(Data[[#This Row],[GEOID10]],CAFB_HungerEstimates!D:D,CAFB_HungerEstimates!D:D,,0)</f>
        <v>51153901011</v>
      </c>
      <c r="B1031">
        <f>_xlfn.XLOOKUP(Data[[#This Row],[STATEFP10]],CAFB_HungerEstimates!A:A,CAFB_HungerEstimates!A:A,,0)</f>
        <v>51</v>
      </c>
      <c r="C1031">
        <f>_xlfn.XLOOKUP(Data[[#This Row],[F14_FI_RATE]],CAFB_HungerEstimates!AJ:AJ,CAFB_HungerEstimates!AJ:AJ,,0)</f>
        <v>6</v>
      </c>
      <c r="D1031">
        <f>_xlfn.XLOOKUP(Data[[#This Row],[F14_DISTRIB]],CAFB_HungerEstimates!AL:AL,CAFB_HungerEstimates!AL:AL,,0)</f>
        <v>16916.59</v>
      </c>
      <c r="E1031">
        <f>_xlfn.XLOOKUP(Data[[#This Row],[F14_LB_UNME]],CAFB_HungerEstimates!AK:AK,CAFB_HungerEstimates!AK:AK,,0)</f>
        <v>53240.207304000003</v>
      </c>
      <c r="F1031">
        <f t="shared" si="64"/>
        <v>70156.797304000007</v>
      </c>
      <c r="G1031" s="6">
        <f t="shared" si="65"/>
        <v>0.24112545968565038</v>
      </c>
      <c r="H1031">
        <f>_xlfn.XLOOKUP(Data[[#This Row],[F15_FI_RATE]],CAFB_HungerEstimates!Y:Y,CAFB_HungerEstimates!Y:Y,,0)</f>
        <v>6.0999999999999999E-2</v>
      </c>
      <c r="I1031">
        <f>_xlfn.XLOOKUP(Data[[#This Row],[F15_FI_POP]],CAFB_HungerEstimates!Z:Z,CAFB_HungerEstimates!Z:Z,,0)</f>
        <v>342.57600000000002</v>
      </c>
      <c r="J1031">
        <f>_xlfn.XLOOKUP(Data[[#This Row],[F15_LB_NEED]],CAFB_HungerEstimates!AA:AA,CAFB_HungerEstimates!AA:AA,,0)</f>
        <v>71940.960000000006</v>
      </c>
      <c r="K1031">
        <f>_xlfn.XLOOKUP(Data[[#This Row],[F15_DISTRIB]],CAFB_HungerEstimates!AC:AC,CAFB_HungerEstimates!AC:AC,,0)</f>
        <v>25374.819006999998</v>
      </c>
      <c r="L1031">
        <f>_xlfn.XLOOKUP(Data[[#This Row],[F15_LB_UNME]],CAFB_HungerEstimates!AB:AB,CAFB_HungerEstimates!AB:AB,,0)</f>
        <v>46566.140993000001</v>
      </c>
      <c r="M1031" s="6">
        <f t="shared" si="66"/>
        <v>0.35271726992522751</v>
      </c>
      <c r="N1031" s="8">
        <f t="shared" si="67"/>
        <v>135.92937331570221</v>
      </c>
      <c r="O1031" s="2" t="str">
        <f>IFERROR(_xlfn.XLOOKUP(Data[[#This Row],[STATEFP10]],StateMap[Code],StateMap[State],,0),"UNK")</f>
        <v>VA</v>
      </c>
      <c r="P1031" t="str">
        <f>IF(CalcsTable[[#This Row],[State (Label)]]="MD","Maryland",IF(CalcsTable[[#This Row],[State (Label)]]="DC","District of Columbia","Virginia"))</f>
        <v>Virginia</v>
      </c>
    </row>
    <row r="1032" spans="1:16" x14ac:dyDescent="0.25">
      <c r="A1032">
        <f>_xlfn.XLOOKUP(Data[[#This Row],[GEOID10]],CAFB_HungerEstimates!D:D,CAFB_HungerEstimates!D:D,,0)</f>
        <v>51153901010</v>
      </c>
      <c r="B1032">
        <f>_xlfn.XLOOKUP(Data[[#This Row],[STATEFP10]],CAFB_HungerEstimates!A:A,CAFB_HungerEstimates!A:A,,0)</f>
        <v>51</v>
      </c>
      <c r="C1032">
        <f>_xlfn.XLOOKUP(Data[[#This Row],[F14_FI_RATE]],CAFB_HungerEstimates!AJ:AJ,CAFB_HungerEstimates!AJ:AJ,,0)</f>
        <v>7.8</v>
      </c>
      <c r="D1032">
        <f>_xlfn.XLOOKUP(Data[[#This Row],[F14_DISTRIB]],CAFB_HungerEstimates!AL:AL,CAFB_HungerEstimates!AL:AL,,0)</f>
        <v>15553.58</v>
      </c>
      <c r="E1032">
        <f>_xlfn.XLOOKUP(Data[[#This Row],[F14_LB_UNME]],CAFB_HungerEstimates!AK:AK,CAFB_HungerEstimates!AK:AK,,0)</f>
        <v>53078.621431</v>
      </c>
      <c r="F1032">
        <f t="shared" si="64"/>
        <v>68632.201430999994</v>
      </c>
      <c r="G1032" s="6">
        <f t="shared" si="65"/>
        <v>0.22662219301878189</v>
      </c>
      <c r="H1032">
        <f>_xlfn.XLOOKUP(Data[[#This Row],[F15_FI_RATE]],CAFB_HungerEstimates!Y:Y,CAFB_HungerEstimates!Y:Y,,0)</f>
        <v>7.4999999999999997E-2</v>
      </c>
      <c r="I1032">
        <f>_xlfn.XLOOKUP(Data[[#This Row],[F15_FI_POP]],CAFB_HungerEstimates!Z:Z,CAFB_HungerEstimates!Z:Z,,0)</f>
        <v>304.2</v>
      </c>
      <c r="J1032">
        <f>_xlfn.XLOOKUP(Data[[#This Row],[F15_LB_NEED]],CAFB_HungerEstimates!AA:AA,CAFB_HungerEstimates!AA:AA,,0)</f>
        <v>63882</v>
      </c>
      <c r="K1032">
        <f>_xlfn.XLOOKUP(Data[[#This Row],[F15_DISTRIB]],CAFB_HungerEstimates!AC:AC,CAFB_HungerEstimates!AC:AC,,0)</f>
        <v>20862.561668999999</v>
      </c>
      <c r="L1032">
        <f>_xlfn.XLOOKUP(Data[[#This Row],[F15_LB_UNME]],CAFB_HungerEstimates!AB:AB,CAFB_HungerEstimates!AB:AB,,0)</f>
        <v>43019.438330999998</v>
      </c>
      <c r="M1032" s="6">
        <f t="shared" si="66"/>
        <v>0.32657965732131117</v>
      </c>
      <c r="N1032" s="8">
        <f t="shared" si="67"/>
        <v>141.41827196252464</v>
      </c>
      <c r="O1032" s="2" t="str">
        <f>IFERROR(_xlfn.XLOOKUP(Data[[#This Row],[STATEFP10]],StateMap[Code],StateMap[State],,0),"UNK")</f>
        <v>VA</v>
      </c>
      <c r="P1032" t="str">
        <f>IF(CalcsTable[[#This Row],[State (Label)]]="MD","Maryland",IF(CalcsTable[[#This Row],[State (Label)]]="DC","District of Columbia","Virginia"))</f>
        <v>Virginia</v>
      </c>
    </row>
    <row r="1033" spans="1:16" x14ac:dyDescent="0.25">
      <c r="A1033">
        <f>_xlfn.XLOOKUP(Data[[#This Row],[GEOID10]],CAFB_HungerEstimates!D:D,CAFB_HungerEstimates!D:D,,0)</f>
        <v>51153901008</v>
      </c>
      <c r="B1033">
        <f>_xlfn.XLOOKUP(Data[[#This Row],[STATEFP10]],CAFB_HungerEstimates!A:A,CAFB_HungerEstimates!A:A,,0)</f>
        <v>51</v>
      </c>
      <c r="C1033">
        <f>_xlfn.XLOOKUP(Data[[#This Row],[F14_FI_RATE]],CAFB_HungerEstimates!AJ:AJ,CAFB_HungerEstimates!AJ:AJ,,0)</f>
        <v>12.1</v>
      </c>
      <c r="D1033">
        <f>_xlfn.XLOOKUP(Data[[#This Row],[F14_DISTRIB]],CAFB_HungerEstimates!AL:AL,CAFB_HungerEstimates!AL:AL,,0)</f>
        <v>30645.43</v>
      </c>
      <c r="E1033">
        <f>_xlfn.XLOOKUP(Data[[#This Row],[F14_LB_UNME]],CAFB_HungerEstimates!AK:AK,CAFB_HungerEstimates!AK:AK,,0)</f>
        <v>123135.89427</v>
      </c>
      <c r="F1033">
        <f t="shared" si="64"/>
        <v>153781.32427000001</v>
      </c>
      <c r="G1033" s="6">
        <f t="shared" si="65"/>
        <v>0.19927926973885721</v>
      </c>
      <c r="H1033">
        <f>_xlfn.XLOOKUP(Data[[#This Row],[F15_FI_RATE]],CAFB_HungerEstimates!Y:Y,CAFB_HungerEstimates!Y:Y,,0)</f>
        <v>0.109</v>
      </c>
      <c r="I1033">
        <f>_xlfn.XLOOKUP(Data[[#This Row],[F15_FI_POP]],CAFB_HungerEstimates!Z:Z,CAFB_HungerEstimates!Z:Z,,0)</f>
        <v>702.67362300000002</v>
      </c>
      <c r="J1033">
        <f>_xlfn.XLOOKUP(Data[[#This Row],[F15_LB_NEED]],CAFB_HungerEstimates!AA:AA,CAFB_HungerEstimates!AA:AA,,0)</f>
        <v>147561.46083</v>
      </c>
      <c r="K1033">
        <f>_xlfn.XLOOKUP(Data[[#This Row],[F15_DISTRIB]],CAFB_HungerEstimates!AC:AC,CAFB_HungerEstimates!AC:AC,,0)</f>
        <v>55251.285838999996</v>
      </c>
      <c r="L1033">
        <f>_xlfn.XLOOKUP(Data[[#This Row],[F15_LB_UNME]],CAFB_HungerEstimates!AB:AB,CAFB_HungerEstimates!AB:AB,,0)</f>
        <v>92310.174991000007</v>
      </c>
      <c r="M1033" s="6">
        <f t="shared" si="66"/>
        <v>0.37442897033022005</v>
      </c>
      <c r="N1033" s="8">
        <f t="shared" si="67"/>
        <v>131.36991623065379</v>
      </c>
      <c r="O1033" s="2" t="str">
        <f>IFERROR(_xlfn.XLOOKUP(Data[[#This Row],[STATEFP10]],StateMap[Code],StateMap[State],,0),"UNK")</f>
        <v>VA</v>
      </c>
      <c r="P1033" t="str">
        <f>IF(CalcsTable[[#This Row],[State (Label)]]="MD","Maryland",IF(CalcsTable[[#This Row],[State (Label)]]="DC","District of Columbia","Virginia"))</f>
        <v>Virginia</v>
      </c>
    </row>
    <row r="1034" spans="1:16" x14ac:dyDescent="0.25">
      <c r="A1034">
        <f>_xlfn.XLOOKUP(Data[[#This Row],[GEOID10]],CAFB_HungerEstimates!D:D,CAFB_HungerEstimates!D:D,,0)</f>
        <v>51153900801</v>
      </c>
      <c r="B1034">
        <f>_xlfn.XLOOKUP(Data[[#This Row],[STATEFP10]],CAFB_HungerEstimates!A:A,CAFB_HungerEstimates!A:A,,0)</f>
        <v>51</v>
      </c>
      <c r="C1034">
        <f>_xlfn.XLOOKUP(Data[[#This Row],[F14_FI_RATE]],CAFB_HungerEstimates!AJ:AJ,CAFB_HungerEstimates!AJ:AJ,,0)</f>
        <v>6.6</v>
      </c>
      <c r="D1034">
        <f>_xlfn.XLOOKUP(Data[[#This Row],[F14_DISTRIB]],CAFB_HungerEstimates!AL:AL,CAFB_HungerEstimates!AL:AL,,0)</f>
        <v>16363.53</v>
      </c>
      <c r="E1034">
        <f>_xlfn.XLOOKUP(Data[[#This Row],[F14_LB_UNME]],CAFB_HungerEstimates!AK:AK,CAFB_HungerEstimates!AK:AK,,0)</f>
        <v>54142.285548</v>
      </c>
      <c r="F1034">
        <f t="shared" si="64"/>
        <v>70505.815547999999</v>
      </c>
      <c r="G1034" s="6">
        <f t="shared" si="65"/>
        <v>0.23208766358939276</v>
      </c>
      <c r="H1034">
        <f>_xlfn.XLOOKUP(Data[[#This Row],[F15_FI_RATE]],CAFB_HungerEstimates!Y:Y,CAFB_HungerEstimates!Y:Y,,0)</f>
        <v>5.8999999999999997E-2</v>
      </c>
      <c r="I1034">
        <f>_xlfn.XLOOKUP(Data[[#This Row],[F15_FI_POP]],CAFB_HungerEstimates!Z:Z,CAFB_HungerEstimates!Z:Z,,0)</f>
        <v>323.55599999999998</v>
      </c>
      <c r="J1034">
        <f>_xlfn.XLOOKUP(Data[[#This Row],[F15_LB_NEED]],CAFB_HungerEstimates!AA:AA,CAFB_HungerEstimates!AA:AA,,0)</f>
        <v>67946.759999999995</v>
      </c>
      <c r="K1034">
        <f>_xlfn.XLOOKUP(Data[[#This Row],[F15_DISTRIB]],CAFB_HungerEstimates!AC:AC,CAFB_HungerEstimates!AC:AC,,0)</f>
        <v>24565.522347999999</v>
      </c>
      <c r="L1034">
        <f>_xlfn.XLOOKUP(Data[[#This Row],[F15_LB_UNME]],CAFB_HungerEstimates!AB:AB,CAFB_HungerEstimates!AB:AB,,0)</f>
        <v>43381.237652000003</v>
      </c>
      <c r="M1034" s="6">
        <f t="shared" si="66"/>
        <v>0.36154074672581887</v>
      </c>
      <c r="N1034" s="8">
        <f t="shared" si="67"/>
        <v>134.07644318757806</v>
      </c>
      <c r="O1034" s="2" t="str">
        <f>IFERROR(_xlfn.XLOOKUP(Data[[#This Row],[STATEFP10]],StateMap[Code],StateMap[State],,0),"UNK")</f>
        <v>VA</v>
      </c>
      <c r="P1034" t="str">
        <f>IF(CalcsTable[[#This Row],[State (Label)]]="MD","Maryland",IF(CalcsTable[[#This Row],[State (Label)]]="DC","District of Columbia","Virginia"))</f>
        <v>Virginia</v>
      </c>
    </row>
    <row r="1035" spans="1:16" x14ac:dyDescent="0.25">
      <c r="A1035">
        <f>_xlfn.XLOOKUP(Data[[#This Row],[GEOID10]],CAFB_HungerEstimates!D:D,CAFB_HungerEstimates!D:D,,0)</f>
        <v>51153901012</v>
      </c>
      <c r="B1035">
        <f>_xlfn.XLOOKUP(Data[[#This Row],[STATEFP10]],CAFB_HungerEstimates!A:A,CAFB_HungerEstimates!A:A,,0)</f>
        <v>51</v>
      </c>
      <c r="C1035">
        <f>_xlfn.XLOOKUP(Data[[#This Row],[F14_FI_RATE]],CAFB_HungerEstimates!AJ:AJ,CAFB_HungerEstimates!AJ:AJ,,0)</f>
        <v>3.1</v>
      </c>
      <c r="D1035">
        <f>_xlfn.XLOOKUP(Data[[#This Row],[F14_DISTRIB]],CAFB_HungerEstimates!AL:AL,CAFB_HungerEstimates!AL:AL,,0)</f>
        <v>4709.66</v>
      </c>
      <c r="E1035">
        <f>_xlfn.XLOOKUP(Data[[#This Row],[F14_LB_UNME]],CAFB_HungerEstimates!AK:AK,CAFB_HungerEstimates!AK:AK,,0)</f>
        <v>14813.828299999999</v>
      </c>
      <c r="F1035">
        <f t="shared" si="64"/>
        <v>19523.488299999997</v>
      </c>
      <c r="G1035" s="6">
        <f t="shared" si="65"/>
        <v>0.241230456751932</v>
      </c>
      <c r="H1035">
        <f>_xlfn.XLOOKUP(Data[[#This Row],[F15_FI_RATE]],CAFB_HungerEstimates!Y:Y,CAFB_HungerEstimates!Y:Y,,0)</f>
        <v>3.5000000000000003E-2</v>
      </c>
      <c r="I1035">
        <f>_xlfn.XLOOKUP(Data[[#This Row],[F15_FI_POP]],CAFB_HungerEstimates!Z:Z,CAFB_HungerEstimates!Z:Z,,0)</f>
        <v>105.21</v>
      </c>
      <c r="J1035">
        <f>_xlfn.XLOOKUP(Data[[#This Row],[F15_LB_NEED]],CAFB_HungerEstimates!AA:AA,CAFB_HungerEstimates!AA:AA,,0)</f>
        <v>22094.1</v>
      </c>
      <c r="K1035">
        <f>_xlfn.XLOOKUP(Data[[#This Row],[F15_DISTRIB]],CAFB_HungerEstimates!AC:AC,CAFB_HungerEstimates!AC:AC,,0)</f>
        <v>8095.7914940000001</v>
      </c>
      <c r="L1035">
        <f>_xlfn.XLOOKUP(Data[[#This Row],[F15_LB_UNME]],CAFB_HungerEstimates!AB:AB,CAFB_HungerEstimates!AB:AB,,0)</f>
        <v>13998.308505999999</v>
      </c>
      <c r="M1035" s="6">
        <f t="shared" si="66"/>
        <v>0.36642323036466751</v>
      </c>
      <c r="N1035" s="8">
        <f t="shared" si="67"/>
        <v>133.05112162341982</v>
      </c>
      <c r="O1035" s="2" t="str">
        <f>IFERROR(_xlfn.XLOOKUP(Data[[#This Row],[STATEFP10]],StateMap[Code],StateMap[State],,0),"UNK")</f>
        <v>VA</v>
      </c>
      <c r="P1035" t="str">
        <f>IF(CalcsTable[[#This Row],[State (Label)]]="MD","Maryland",IF(CalcsTable[[#This Row],[State (Label)]]="DC","District of Columbia","Virginia"))</f>
        <v>Virginia</v>
      </c>
    </row>
    <row r="1036" spans="1:16" x14ac:dyDescent="0.25">
      <c r="A1036">
        <f>_xlfn.XLOOKUP(Data[[#This Row],[GEOID10]],CAFB_HungerEstimates!D:D,CAFB_HungerEstimates!D:D,,0)</f>
        <v>51153900802</v>
      </c>
      <c r="B1036">
        <f>_xlfn.XLOOKUP(Data[[#This Row],[STATEFP10]],CAFB_HungerEstimates!A:A,CAFB_HungerEstimates!A:A,,0)</f>
        <v>51</v>
      </c>
      <c r="C1036">
        <f>_xlfn.XLOOKUP(Data[[#This Row],[F14_FI_RATE]],CAFB_HungerEstimates!AJ:AJ,CAFB_HungerEstimates!AJ:AJ,,0)</f>
        <v>16</v>
      </c>
      <c r="D1036">
        <f>_xlfn.XLOOKUP(Data[[#This Row],[F14_DISTRIB]],CAFB_HungerEstimates!AL:AL,CAFB_HungerEstimates!AL:AL,,0)</f>
        <v>47527.11</v>
      </c>
      <c r="E1036">
        <f>_xlfn.XLOOKUP(Data[[#This Row],[F14_LB_UNME]],CAFB_HungerEstimates!AK:AK,CAFB_HungerEstimates!AK:AK,,0)</f>
        <v>158642.49050300001</v>
      </c>
      <c r="F1036">
        <f t="shared" si="64"/>
        <v>206169.60050300002</v>
      </c>
      <c r="G1036" s="6">
        <f t="shared" si="65"/>
        <v>0.23052433474210676</v>
      </c>
      <c r="H1036">
        <f>_xlfn.XLOOKUP(Data[[#This Row],[F15_FI_RATE]],CAFB_HungerEstimates!Y:Y,CAFB_HungerEstimates!Y:Y,,0)</f>
        <v>0.16</v>
      </c>
      <c r="I1036">
        <f>_xlfn.XLOOKUP(Data[[#This Row],[F15_FI_POP]],CAFB_HungerEstimates!Z:Z,CAFB_HungerEstimates!Z:Z,,0)</f>
        <v>1084.76368</v>
      </c>
      <c r="J1036">
        <f>_xlfn.XLOOKUP(Data[[#This Row],[F15_LB_NEED]],CAFB_HungerEstimates!AA:AA,CAFB_HungerEstimates!AA:AA,,0)</f>
        <v>227800.37280000001</v>
      </c>
      <c r="K1036">
        <f>_xlfn.XLOOKUP(Data[[#This Row],[F15_DISTRIB]],CAFB_HungerEstimates!AC:AC,CAFB_HungerEstimates!AC:AC,,0)</f>
        <v>79641.628544000007</v>
      </c>
      <c r="L1036">
        <f>_xlfn.XLOOKUP(Data[[#This Row],[F15_LB_UNME]],CAFB_HungerEstimates!AB:AB,CAFB_HungerEstimates!AB:AB,,0)</f>
        <v>148158.74425600001</v>
      </c>
      <c r="M1036" s="6">
        <f t="shared" si="66"/>
        <v>0.34961149345406162</v>
      </c>
      <c r="N1036" s="8">
        <f t="shared" si="67"/>
        <v>136.58158637464706</v>
      </c>
      <c r="O1036" s="2" t="str">
        <f>IFERROR(_xlfn.XLOOKUP(Data[[#This Row],[STATEFP10]],StateMap[Code],StateMap[State],,0),"UNK")</f>
        <v>VA</v>
      </c>
      <c r="P1036" t="str">
        <f>IF(CalcsTable[[#This Row],[State (Label)]]="MD","Maryland",IF(CalcsTable[[#This Row],[State (Label)]]="DC","District of Columbia","Virginia"))</f>
        <v>Virginia</v>
      </c>
    </row>
    <row r="1037" spans="1:16" x14ac:dyDescent="0.25">
      <c r="A1037">
        <f>_xlfn.XLOOKUP(Data[[#This Row],[GEOID10]],CAFB_HungerEstimates!D:D,CAFB_HungerEstimates!D:D,,0)</f>
        <v>51153900904</v>
      </c>
      <c r="B1037">
        <f>_xlfn.XLOOKUP(Data[[#This Row],[STATEFP10]],CAFB_HungerEstimates!A:A,CAFB_HungerEstimates!A:A,,0)</f>
        <v>51</v>
      </c>
      <c r="C1037">
        <f>_xlfn.XLOOKUP(Data[[#This Row],[F14_FI_RATE]],CAFB_HungerEstimates!AJ:AJ,CAFB_HungerEstimates!AJ:AJ,,0)</f>
        <v>8.6</v>
      </c>
      <c r="D1037">
        <f>_xlfn.XLOOKUP(Data[[#This Row],[F14_DISTRIB]],CAFB_HungerEstimates!AL:AL,CAFB_HungerEstimates!AL:AL,,0)</f>
        <v>12609.67</v>
      </c>
      <c r="E1037">
        <f>_xlfn.XLOOKUP(Data[[#This Row],[F14_LB_UNME]],CAFB_HungerEstimates!AK:AK,CAFB_HungerEstimates!AK:AK,,0)</f>
        <v>82331.749104000002</v>
      </c>
      <c r="F1037">
        <f t="shared" si="64"/>
        <v>94941.419104000001</v>
      </c>
      <c r="G1037" s="6">
        <f t="shared" si="65"/>
        <v>0.13281526776197869</v>
      </c>
      <c r="H1037">
        <f>_xlfn.XLOOKUP(Data[[#This Row],[F15_FI_RATE]],CAFB_HungerEstimates!Y:Y,CAFB_HungerEstimates!Y:Y,,0)</f>
        <v>9.7000000000000003E-2</v>
      </c>
      <c r="I1037">
        <f>_xlfn.XLOOKUP(Data[[#This Row],[F15_FI_POP]],CAFB_HungerEstimates!Z:Z,CAFB_HungerEstimates!Z:Z,,0)</f>
        <v>517.33281599999998</v>
      </c>
      <c r="J1037">
        <f>_xlfn.XLOOKUP(Data[[#This Row],[F15_LB_NEED]],CAFB_HungerEstimates!AA:AA,CAFB_HungerEstimates!AA:AA,,0)</f>
        <v>108639.89135999999</v>
      </c>
      <c r="K1037">
        <f>_xlfn.XLOOKUP(Data[[#This Row],[F15_DISTRIB]],CAFB_HungerEstimates!AC:AC,CAFB_HungerEstimates!AC:AC,,0)</f>
        <v>36202.471792999997</v>
      </c>
      <c r="L1037">
        <f>_xlfn.XLOOKUP(Data[[#This Row],[F15_LB_UNME]],CAFB_HungerEstimates!AB:AB,CAFB_HungerEstimates!AB:AB,,0)</f>
        <v>72437.419567000004</v>
      </c>
      <c r="M1037" s="6">
        <f t="shared" si="66"/>
        <v>0.33323368920754781</v>
      </c>
      <c r="N1037" s="8">
        <f t="shared" si="67"/>
        <v>140.02092526641496</v>
      </c>
      <c r="O1037" s="2" t="str">
        <f>IFERROR(_xlfn.XLOOKUP(Data[[#This Row],[STATEFP10]],StateMap[Code],StateMap[State],,0),"UNK")</f>
        <v>VA</v>
      </c>
      <c r="P1037" t="str">
        <f>IF(CalcsTable[[#This Row],[State (Label)]]="MD","Maryland",IF(CalcsTable[[#This Row],[State (Label)]]="DC","District of Columbia","Virginia"))</f>
        <v>Virginia</v>
      </c>
    </row>
    <row r="1038" spans="1:16" x14ac:dyDescent="0.25">
      <c r="A1038">
        <f>_xlfn.XLOOKUP(Data[[#This Row],[GEOID10]],CAFB_HungerEstimates!D:D,CAFB_HungerEstimates!D:D,,0)</f>
        <v>51153900901</v>
      </c>
      <c r="B1038">
        <f>_xlfn.XLOOKUP(Data[[#This Row],[STATEFP10]],CAFB_HungerEstimates!A:A,CAFB_HungerEstimates!A:A,,0)</f>
        <v>51</v>
      </c>
      <c r="C1038">
        <f>_xlfn.XLOOKUP(Data[[#This Row],[F14_FI_RATE]],CAFB_HungerEstimates!AJ:AJ,CAFB_HungerEstimates!AJ:AJ,,0)</f>
        <v>21.7</v>
      </c>
      <c r="D1038">
        <f>_xlfn.XLOOKUP(Data[[#This Row],[F14_DISTRIB]],CAFB_HungerEstimates!AL:AL,CAFB_HungerEstimates!AL:AL,,0)</f>
        <v>34448.31</v>
      </c>
      <c r="E1038">
        <f>_xlfn.XLOOKUP(Data[[#This Row],[F14_LB_UNME]],CAFB_HungerEstimates!AK:AK,CAFB_HungerEstimates!AK:AK,,0)</f>
        <v>220606.97971700001</v>
      </c>
      <c r="F1038">
        <f t="shared" si="64"/>
        <v>255055.28971700001</v>
      </c>
      <c r="G1038" s="6">
        <f t="shared" si="65"/>
        <v>0.13506212726747435</v>
      </c>
      <c r="H1038">
        <f>_xlfn.XLOOKUP(Data[[#This Row],[F15_FI_RATE]],CAFB_HungerEstimates!Y:Y,CAFB_HungerEstimates!Y:Y,,0)</f>
        <v>0.23</v>
      </c>
      <c r="I1038">
        <f>_xlfn.XLOOKUP(Data[[#This Row],[F15_FI_POP]],CAFB_HungerEstimates!Z:Z,CAFB_HungerEstimates!Z:Z,,0)</f>
        <v>1359.07</v>
      </c>
      <c r="J1038">
        <f>_xlfn.XLOOKUP(Data[[#This Row],[F15_LB_NEED]],CAFB_HungerEstimates!AA:AA,CAFB_HungerEstimates!AA:AA,,0)</f>
        <v>285404.7</v>
      </c>
      <c r="K1038">
        <f>_xlfn.XLOOKUP(Data[[#This Row],[F15_DISTRIB]],CAFB_HungerEstimates!AC:AC,CAFB_HungerEstimates!AC:AC,,0)</f>
        <v>87464.978013</v>
      </c>
      <c r="L1038">
        <f>_xlfn.XLOOKUP(Data[[#This Row],[F15_LB_UNME]],CAFB_HungerEstimates!AB:AB,CAFB_HungerEstimates!AB:AB,,0)</f>
        <v>197939.721987</v>
      </c>
      <c r="M1038" s="6">
        <f t="shared" si="66"/>
        <v>0.30645948722288036</v>
      </c>
      <c r="N1038" s="8">
        <f t="shared" si="67"/>
        <v>145.64350768319514</v>
      </c>
      <c r="O1038" s="2" t="str">
        <f>IFERROR(_xlfn.XLOOKUP(Data[[#This Row],[STATEFP10]],StateMap[Code],StateMap[State],,0),"UNK")</f>
        <v>VA</v>
      </c>
      <c r="P1038" t="str">
        <f>IF(CalcsTable[[#This Row],[State (Label)]]="MD","Maryland",IF(CalcsTable[[#This Row],[State (Label)]]="DC","District of Columbia","Virginia"))</f>
        <v>Virginia</v>
      </c>
    </row>
    <row r="1039" spans="1:16" x14ac:dyDescent="0.25">
      <c r="A1039">
        <f>_xlfn.XLOOKUP(Data[[#This Row],[GEOID10]],CAFB_HungerEstimates!D:D,CAFB_HungerEstimates!D:D,,0)</f>
        <v>51153900905</v>
      </c>
      <c r="B1039">
        <f>_xlfn.XLOOKUP(Data[[#This Row],[STATEFP10]],CAFB_HungerEstimates!A:A,CAFB_HungerEstimates!A:A,,0)</f>
        <v>51</v>
      </c>
      <c r="C1039">
        <f>_xlfn.XLOOKUP(Data[[#This Row],[F14_FI_RATE]],CAFB_HungerEstimates!AJ:AJ,CAFB_HungerEstimates!AJ:AJ,,0)</f>
        <v>9.5</v>
      </c>
      <c r="D1039">
        <f>_xlfn.XLOOKUP(Data[[#This Row],[F14_DISTRIB]],CAFB_HungerEstimates!AL:AL,CAFB_HungerEstimates!AL:AL,,0)</f>
        <v>10622.38</v>
      </c>
      <c r="E1039">
        <f>_xlfn.XLOOKUP(Data[[#This Row],[F14_LB_UNME]],CAFB_HungerEstimates!AK:AK,CAFB_HungerEstimates!AK:AK,,0)</f>
        <v>83781.024267999994</v>
      </c>
      <c r="F1039">
        <f t="shared" si="64"/>
        <v>94403.404267999998</v>
      </c>
      <c r="G1039" s="6">
        <f t="shared" si="65"/>
        <v>0.1125211541084295</v>
      </c>
      <c r="H1039">
        <f>_xlfn.XLOOKUP(Data[[#This Row],[F15_FI_RATE]],CAFB_HungerEstimates!Y:Y,CAFB_HungerEstimates!Y:Y,,0)</f>
        <v>9.8000000000000004E-2</v>
      </c>
      <c r="I1039">
        <f>_xlfn.XLOOKUP(Data[[#This Row],[F15_FI_POP]],CAFB_HungerEstimates!Z:Z,CAFB_HungerEstimates!Z:Z,,0)</f>
        <v>497.35</v>
      </c>
      <c r="J1039">
        <f>_xlfn.XLOOKUP(Data[[#This Row],[F15_LB_NEED]],CAFB_HungerEstimates!AA:AA,CAFB_HungerEstimates!AA:AA,,0)</f>
        <v>104443.5</v>
      </c>
      <c r="K1039">
        <f>_xlfn.XLOOKUP(Data[[#This Row],[F15_DISTRIB]],CAFB_HungerEstimates!AC:AC,CAFB_HungerEstimates!AC:AC,,0)</f>
        <v>31993.970241999999</v>
      </c>
      <c r="L1039">
        <f>_xlfn.XLOOKUP(Data[[#This Row],[F15_LB_UNME]],CAFB_HungerEstimates!AB:AB,CAFB_HungerEstimates!AB:AB,,0)</f>
        <v>72449.529758000004</v>
      </c>
      <c r="M1039" s="6">
        <f t="shared" si="66"/>
        <v>0.30632801698525997</v>
      </c>
      <c r="N1039" s="8">
        <f t="shared" si="67"/>
        <v>145.67111643309542</v>
      </c>
      <c r="O1039" s="2" t="str">
        <f>IFERROR(_xlfn.XLOOKUP(Data[[#This Row],[STATEFP10]],StateMap[Code],StateMap[State],,0),"UNK")</f>
        <v>VA</v>
      </c>
      <c r="P1039" t="str">
        <f>IF(CalcsTable[[#This Row],[State (Label)]]="MD","Maryland",IF(CalcsTable[[#This Row],[State (Label)]]="DC","District of Columbia","Virginia"))</f>
        <v>Virginia</v>
      </c>
    </row>
    <row r="1040" spans="1:16" x14ac:dyDescent="0.25">
      <c r="A1040">
        <f>_xlfn.XLOOKUP(Data[[#This Row],[GEOID10]],CAFB_HungerEstimates!D:D,CAFB_HungerEstimates!D:D,,0)</f>
        <v>51153901100</v>
      </c>
      <c r="B1040">
        <f>_xlfn.XLOOKUP(Data[[#This Row],[STATEFP10]],CAFB_HungerEstimates!A:A,CAFB_HungerEstimates!A:A,,0)</f>
        <v>51</v>
      </c>
      <c r="C1040">
        <f>_xlfn.XLOOKUP(Data[[#This Row],[F14_FI_RATE]],CAFB_HungerEstimates!AJ:AJ,CAFB_HungerEstimates!AJ:AJ,,0)</f>
        <v>17</v>
      </c>
      <c r="D1040">
        <f>_xlfn.XLOOKUP(Data[[#This Row],[F14_DISTRIB]],CAFB_HungerEstimates!AL:AL,CAFB_HungerEstimates!AL:AL,,0)</f>
        <v>25488.52</v>
      </c>
      <c r="E1040">
        <f>_xlfn.XLOOKUP(Data[[#This Row],[F14_LB_UNME]],CAFB_HungerEstimates!AK:AK,CAFB_HungerEstimates!AK:AK,,0)</f>
        <v>221948.179722</v>
      </c>
      <c r="F1040">
        <f t="shared" si="64"/>
        <v>247436.69972199999</v>
      </c>
      <c r="G1040" s="6">
        <f t="shared" si="65"/>
        <v>0.1030102649632688</v>
      </c>
      <c r="H1040">
        <f>_xlfn.XLOOKUP(Data[[#This Row],[F15_FI_RATE]],CAFB_HungerEstimates!Y:Y,CAFB_HungerEstimates!Y:Y,,0)</f>
        <v>0.17899999999999999</v>
      </c>
      <c r="I1040">
        <f>_xlfn.XLOOKUP(Data[[#This Row],[F15_FI_POP]],CAFB_HungerEstimates!Z:Z,CAFB_HungerEstimates!Z:Z,,0)</f>
        <v>1253.1779260000001</v>
      </c>
      <c r="J1040">
        <f>_xlfn.XLOOKUP(Data[[#This Row],[F15_LB_NEED]],CAFB_HungerEstimates!AA:AA,CAFB_HungerEstimates!AA:AA,,0)</f>
        <v>263167.36446000001</v>
      </c>
      <c r="K1040">
        <f>_xlfn.XLOOKUP(Data[[#This Row],[F15_DISTRIB]],CAFB_HungerEstimates!AC:AC,CAFB_HungerEstimates!AC:AC,,0)</f>
        <v>53575.870567999998</v>
      </c>
      <c r="L1040">
        <f>_xlfn.XLOOKUP(Data[[#This Row],[F15_LB_UNME]],CAFB_HungerEstimates!AB:AB,CAFB_HungerEstimates!AB:AB,,0)</f>
        <v>209591.493892</v>
      </c>
      <c r="M1040" s="6">
        <f t="shared" si="66"/>
        <v>0.20358098230733787</v>
      </c>
      <c r="N1040" s="8">
        <f t="shared" si="67"/>
        <v>167.24799371545905</v>
      </c>
      <c r="O1040" s="2" t="str">
        <f>IFERROR(_xlfn.XLOOKUP(Data[[#This Row],[STATEFP10]],StateMap[Code],StateMap[State],,0),"UNK")</f>
        <v>VA</v>
      </c>
      <c r="P1040" t="str">
        <f>IF(CalcsTable[[#This Row],[State (Label)]]="MD","Maryland",IF(CalcsTable[[#This Row],[State (Label)]]="DC","District of Columbia","Virginia"))</f>
        <v>Virginia</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D34A-1F27-4E4F-8B79-FB9265A3FD66}">
  <dimension ref="A1:L52"/>
  <sheetViews>
    <sheetView topLeftCell="A28" zoomScaleNormal="100" workbookViewId="0">
      <selection activeCell="D51" sqref="D51"/>
    </sheetView>
  </sheetViews>
  <sheetFormatPr defaultRowHeight="15" x14ac:dyDescent="0.25"/>
  <cols>
    <col min="1" max="1" width="16.7109375" bestFit="1" customWidth="1"/>
    <col min="2" max="2" width="20.28515625" bestFit="1" customWidth="1"/>
    <col min="3" max="3" width="19.28515625" bestFit="1" customWidth="1"/>
    <col min="4" max="4" width="20.5703125" bestFit="1" customWidth="1"/>
    <col min="5" max="5" width="13.42578125" bestFit="1" customWidth="1"/>
    <col min="6" max="6" width="14.140625" bestFit="1" customWidth="1"/>
    <col min="7" max="8" width="19.28515625" bestFit="1" customWidth="1"/>
    <col min="10" max="10" width="15.42578125" bestFit="1" customWidth="1"/>
    <col min="11" max="11" width="18.7109375" bestFit="1" customWidth="1"/>
    <col min="12" max="12" width="20" customWidth="1"/>
  </cols>
  <sheetData>
    <row r="1" spans="1:12" x14ac:dyDescent="0.25">
      <c r="A1" s="9" t="s">
        <v>3184</v>
      </c>
      <c r="B1" t="s">
        <v>3186</v>
      </c>
      <c r="C1" t="s">
        <v>3187</v>
      </c>
      <c r="D1" t="s">
        <v>3188</v>
      </c>
      <c r="E1" t="s">
        <v>3189</v>
      </c>
      <c r="F1" t="s">
        <v>3190</v>
      </c>
      <c r="G1" t="s">
        <v>3191</v>
      </c>
      <c r="H1" t="s">
        <v>3192</v>
      </c>
      <c r="K1" t="s">
        <v>3197</v>
      </c>
      <c r="L1" t="s">
        <v>3176</v>
      </c>
    </row>
    <row r="2" spans="1:12" x14ac:dyDescent="0.25">
      <c r="A2" s="10" t="s">
        <v>3181</v>
      </c>
      <c r="B2" s="12">
        <v>20394243.18561</v>
      </c>
      <c r="C2" s="12">
        <v>10488719.528525002</v>
      </c>
      <c r="D2" s="12">
        <v>9905523.6570849977</v>
      </c>
      <c r="E2" s="12">
        <v>97115.443741000025</v>
      </c>
      <c r="F2" s="11">
        <v>0.16971428571428573</v>
      </c>
      <c r="G2" s="11">
        <v>0.48135957596710527</v>
      </c>
      <c r="H2" s="11">
        <v>0.52918154908647341</v>
      </c>
      <c r="K2" t="s">
        <v>3198</v>
      </c>
      <c r="L2" s="6">
        <f>AVERAGEIF(Calculations!P:P,"District of Columbia",Calculations!M:M)</f>
        <v>0.48135957596710527</v>
      </c>
    </row>
    <row r="3" spans="1:12" x14ac:dyDescent="0.25">
      <c r="A3" s="10" t="s">
        <v>3182</v>
      </c>
      <c r="B3" s="12">
        <v>44483755.937879987</v>
      </c>
      <c r="C3" s="12">
        <v>14065548.191838013</v>
      </c>
      <c r="D3" s="12">
        <v>30418207.746041987</v>
      </c>
      <c r="E3" s="12">
        <v>211827.40922799997</v>
      </c>
      <c r="F3" s="11">
        <v>0.12084976525821596</v>
      </c>
      <c r="G3" s="11">
        <v>0.28740273636670866</v>
      </c>
      <c r="H3" s="11">
        <v>0.24753014313760463</v>
      </c>
      <c r="K3" t="s">
        <v>3199</v>
      </c>
      <c r="L3" s="6">
        <f>AVERAGEIF(Calculations!P:P,"Maryland",Calculations!M:M)</f>
        <v>0.28740273636670866</v>
      </c>
    </row>
    <row r="4" spans="1:12" x14ac:dyDescent="0.25">
      <c r="A4" s="10" t="s">
        <v>3183</v>
      </c>
      <c r="B4" s="12">
        <v>28440521.950470004</v>
      </c>
      <c r="C4" s="12">
        <v>9475497.2017799933</v>
      </c>
      <c r="D4" s="12">
        <v>18965024.748690013</v>
      </c>
      <c r="E4" s="12">
        <v>135431.05690699993</v>
      </c>
      <c r="F4" s="11">
        <v>6.8057077625570769E-2</v>
      </c>
      <c r="G4" s="11">
        <v>0.31885603778181731</v>
      </c>
      <c r="H4" s="11">
        <v>0.2382612748312371</v>
      </c>
      <c r="K4" t="s">
        <v>3200</v>
      </c>
      <c r="L4" s="6">
        <f>AVERAGEIF(Calculations!P:P,"Virginia",Calculations!M:M)</f>
        <v>0.31885603778181731</v>
      </c>
    </row>
    <row r="5" spans="1:12" x14ac:dyDescent="0.25">
      <c r="A5" s="10" t="s">
        <v>3185</v>
      </c>
      <c r="B5" s="12">
        <v>93318521.073959991</v>
      </c>
      <c r="C5" s="12">
        <v>34029764.922142982</v>
      </c>
      <c r="D5" s="12">
        <v>59288756.151816919</v>
      </c>
      <c r="E5" s="12">
        <v>444373.90987600008</v>
      </c>
      <c r="F5" s="11">
        <v>0.10682483156881625</v>
      </c>
      <c r="G5" s="11">
        <v>0.33333054478815904</v>
      </c>
      <c r="H5" s="11">
        <v>0.29106164623949382</v>
      </c>
    </row>
    <row r="6" spans="1:12" x14ac:dyDescent="0.25">
      <c r="K6" t="s">
        <v>3201</v>
      </c>
      <c r="L6" t="str">
        <f>"DC:" &amp; TEXT(L2,"0.0%")</f>
        <v>DC:48.1%</v>
      </c>
    </row>
    <row r="7" spans="1:12" x14ac:dyDescent="0.25">
      <c r="A7" s="9" t="s">
        <v>3178</v>
      </c>
      <c r="B7" t="s">
        <v>3193</v>
      </c>
    </row>
    <row r="9" spans="1:12" x14ac:dyDescent="0.25">
      <c r="A9" s="9" t="s">
        <v>3184</v>
      </c>
      <c r="B9" t="s">
        <v>3188</v>
      </c>
    </row>
    <row r="10" spans="1:12" x14ac:dyDescent="0.25">
      <c r="A10" s="10">
        <v>11001009811</v>
      </c>
      <c r="B10" s="12">
        <v>290836.22802899999</v>
      </c>
    </row>
    <row r="11" spans="1:12" x14ac:dyDescent="0.25">
      <c r="A11" s="10">
        <v>11001010900</v>
      </c>
      <c r="B11" s="12">
        <v>272662.989459</v>
      </c>
    </row>
    <row r="12" spans="1:12" x14ac:dyDescent="0.25">
      <c r="A12" s="10">
        <v>11001010800</v>
      </c>
      <c r="B12" s="12">
        <v>250568.804492</v>
      </c>
    </row>
    <row r="13" spans="1:12" x14ac:dyDescent="0.25">
      <c r="A13" s="10">
        <v>24033800509</v>
      </c>
      <c r="B13" s="12">
        <v>239020.238113</v>
      </c>
      <c r="D13" s="14" t="s">
        <v>3195</v>
      </c>
      <c r="E13" s="14"/>
      <c r="F13" s="14"/>
      <c r="G13" s="14"/>
    </row>
    <row r="14" spans="1:12" x14ac:dyDescent="0.25">
      <c r="A14" s="10">
        <v>24031703214</v>
      </c>
      <c r="B14" s="12">
        <v>228106.23825900001</v>
      </c>
      <c r="E14" s="9" t="s">
        <v>3178</v>
      </c>
      <c r="F14" t="s">
        <v>3193</v>
      </c>
    </row>
    <row r="15" spans="1:12" x14ac:dyDescent="0.25">
      <c r="A15" s="10">
        <v>51153901100</v>
      </c>
      <c r="B15" s="12">
        <v>209591.493892</v>
      </c>
    </row>
    <row r="16" spans="1:12" x14ac:dyDescent="0.25">
      <c r="A16" s="10">
        <v>24031701417</v>
      </c>
      <c r="B16" s="12">
        <v>207974.18815599999</v>
      </c>
      <c r="E16" s="9" t="s">
        <v>3184</v>
      </c>
      <c r="F16" t="s">
        <v>3188</v>
      </c>
    </row>
    <row r="17" spans="1:6" x14ac:dyDescent="0.25">
      <c r="A17" s="10">
        <v>24031700818</v>
      </c>
      <c r="B17" s="12">
        <v>207801.96771900001</v>
      </c>
      <c r="E17" s="10">
        <v>11001009811</v>
      </c>
      <c r="F17" s="12">
        <v>290836.22802899999</v>
      </c>
    </row>
    <row r="18" spans="1:6" x14ac:dyDescent="0.25">
      <c r="A18" s="10">
        <v>24033801707</v>
      </c>
      <c r="B18" s="12">
        <v>204359.488755</v>
      </c>
      <c r="E18" s="10">
        <v>11001010900</v>
      </c>
      <c r="F18" s="12">
        <v>272662.989459</v>
      </c>
    </row>
    <row r="19" spans="1:6" x14ac:dyDescent="0.25">
      <c r="A19" s="10">
        <v>24033803512</v>
      </c>
      <c r="B19" s="12">
        <v>199978.43935599999</v>
      </c>
      <c r="E19" s="10">
        <v>11001010800</v>
      </c>
      <c r="F19" s="12">
        <v>250568.804492</v>
      </c>
    </row>
    <row r="20" spans="1:6" x14ac:dyDescent="0.25">
      <c r="A20" s="10">
        <v>51153900901</v>
      </c>
      <c r="B20" s="12">
        <v>197939.721987</v>
      </c>
      <c r="E20" s="10">
        <v>24033800509</v>
      </c>
      <c r="F20" s="12">
        <v>239020.238113</v>
      </c>
    </row>
    <row r="21" spans="1:6" x14ac:dyDescent="0.25">
      <c r="A21" s="10">
        <v>24033801407</v>
      </c>
      <c r="B21" s="12">
        <v>184161.63996500001</v>
      </c>
      <c r="E21" s="10">
        <v>24031703214</v>
      </c>
      <c r="F21" s="12">
        <v>228106.23825900001</v>
      </c>
    </row>
    <row r="22" spans="1:6" x14ac:dyDescent="0.25">
      <c r="A22" s="10">
        <v>24033800606</v>
      </c>
      <c r="B22" s="12">
        <v>182424.15927599999</v>
      </c>
      <c r="E22" s="10">
        <v>51153901100</v>
      </c>
      <c r="F22" s="12">
        <v>209591.493892</v>
      </c>
    </row>
    <row r="23" spans="1:6" x14ac:dyDescent="0.25">
      <c r="A23" s="10">
        <v>24033801704</v>
      </c>
      <c r="B23" s="12">
        <v>181285.03442400001</v>
      </c>
      <c r="E23" s="10">
        <v>24031701417</v>
      </c>
      <c r="F23" s="12">
        <v>207974.18815599999</v>
      </c>
    </row>
    <row r="24" spans="1:6" x14ac:dyDescent="0.25">
      <c r="A24" s="10">
        <v>24031703213</v>
      </c>
      <c r="B24" s="12">
        <v>180937.92973</v>
      </c>
      <c r="E24" s="10">
        <v>24031700818</v>
      </c>
      <c r="F24" s="12">
        <v>207801.96771900001</v>
      </c>
    </row>
    <row r="25" spans="1:6" x14ac:dyDescent="0.25">
      <c r="A25" s="10" t="s">
        <v>3185</v>
      </c>
      <c r="B25" s="12">
        <v>3237648.5616120002</v>
      </c>
      <c r="E25" s="10">
        <v>24033801707</v>
      </c>
      <c r="F25" s="12">
        <v>204359.488755</v>
      </c>
    </row>
    <row r="26" spans="1:6" x14ac:dyDescent="0.25">
      <c r="E26" s="10">
        <v>24033803512</v>
      </c>
      <c r="F26" s="12">
        <v>199978.43935599999</v>
      </c>
    </row>
    <row r="27" spans="1:6" x14ac:dyDescent="0.25">
      <c r="E27" s="10">
        <v>51153900901</v>
      </c>
      <c r="F27" s="12">
        <v>197939.721987</v>
      </c>
    </row>
    <row r="28" spans="1:6" x14ac:dyDescent="0.25">
      <c r="E28" s="10">
        <v>24033801407</v>
      </c>
      <c r="F28" s="12">
        <v>184161.63996500001</v>
      </c>
    </row>
    <row r="29" spans="1:6" x14ac:dyDescent="0.25">
      <c r="E29" s="10">
        <v>24033800606</v>
      </c>
      <c r="F29" s="12">
        <v>182424.15927599999</v>
      </c>
    </row>
    <row r="30" spans="1:6" x14ac:dyDescent="0.25">
      <c r="E30" s="10">
        <v>24033801704</v>
      </c>
      <c r="F30" s="12">
        <v>181285.03442400001</v>
      </c>
    </row>
    <row r="31" spans="1:6" x14ac:dyDescent="0.25">
      <c r="E31" s="10">
        <v>24031703213</v>
      </c>
      <c r="F31" s="12">
        <v>180937.92973</v>
      </c>
    </row>
    <row r="32" spans="1:6" x14ac:dyDescent="0.25">
      <c r="E32" s="10" t="s">
        <v>3185</v>
      </c>
      <c r="F32" s="12">
        <v>3237648.5616120002</v>
      </c>
    </row>
    <row r="34" spans="1:8" x14ac:dyDescent="0.25">
      <c r="A34" s="13" t="s">
        <v>3194</v>
      </c>
      <c r="B34" s="13"/>
      <c r="C34" s="13"/>
      <c r="D34" s="13"/>
      <c r="E34" s="13"/>
      <c r="F34" s="13"/>
      <c r="G34" s="13"/>
      <c r="H34" s="13"/>
    </row>
    <row r="35" spans="1:8" x14ac:dyDescent="0.25">
      <c r="A35" s="9" t="s">
        <v>3184</v>
      </c>
      <c r="B35" t="s">
        <v>3186</v>
      </c>
      <c r="C35" t="s">
        <v>3187</v>
      </c>
    </row>
    <row r="36" spans="1:8" x14ac:dyDescent="0.25">
      <c r="A36" s="10" t="s">
        <v>3181</v>
      </c>
      <c r="B36" s="12">
        <v>20394243.18561</v>
      </c>
      <c r="C36" s="12">
        <v>10488719.528525002</v>
      </c>
    </row>
    <row r="37" spans="1:8" x14ac:dyDescent="0.25">
      <c r="A37" s="10" t="s">
        <v>3182</v>
      </c>
      <c r="B37" s="12">
        <v>44483755.937879987</v>
      </c>
      <c r="C37" s="12">
        <v>14065548.191838013</v>
      </c>
    </row>
    <row r="38" spans="1:8" x14ac:dyDescent="0.25">
      <c r="A38" s="10" t="s">
        <v>3183</v>
      </c>
      <c r="B38" s="12">
        <v>28440521.950470004</v>
      </c>
      <c r="C38" s="12">
        <v>9475497.2017799933</v>
      </c>
    </row>
    <row r="39" spans="1:8" x14ac:dyDescent="0.25">
      <c r="A39" s="10" t="s">
        <v>3185</v>
      </c>
      <c r="B39" s="12">
        <v>93318521.073959991</v>
      </c>
      <c r="C39" s="12">
        <v>34029764.922143005</v>
      </c>
    </row>
    <row r="43" spans="1:8" x14ac:dyDescent="0.25">
      <c r="A43" s="13" t="s">
        <v>3196</v>
      </c>
      <c r="B43" s="13"/>
      <c r="C43" s="13"/>
      <c r="D43" s="13"/>
      <c r="E43" s="13"/>
      <c r="F43" s="13"/>
    </row>
    <row r="44" spans="1:8" x14ac:dyDescent="0.25">
      <c r="A44" s="9" t="s">
        <v>3184</v>
      </c>
      <c r="B44" t="s">
        <v>3191</v>
      </c>
      <c r="C44" t="s">
        <v>3192</v>
      </c>
    </row>
    <row r="45" spans="1:8" x14ac:dyDescent="0.25">
      <c r="A45" s="10" t="s">
        <v>3181</v>
      </c>
      <c r="B45" s="11">
        <v>0.48135957596710527</v>
      </c>
      <c r="C45" s="11">
        <v>0.52918154908647341</v>
      </c>
    </row>
    <row r="46" spans="1:8" x14ac:dyDescent="0.25">
      <c r="A46" s="10" t="s">
        <v>3182</v>
      </c>
      <c r="B46" s="11">
        <v>0.28740273636670866</v>
      </c>
      <c r="C46" s="11">
        <v>0.24753014313760463</v>
      </c>
    </row>
    <row r="47" spans="1:8" x14ac:dyDescent="0.25">
      <c r="A47" s="10" t="s">
        <v>3183</v>
      </c>
      <c r="B47" s="11">
        <v>0.31885603778181731</v>
      </c>
      <c r="C47" s="11">
        <v>0.2382612748312371</v>
      </c>
    </row>
    <row r="48" spans="1:8" x14ac:dyDescent="0.25">
      <c r="A48" s="10" t="s">
        <v>3185</v>
      </c>
      <c r="B48" s="11">
        <v>0.33333054478815904</v>
      </c>
      <c r="C48" s="11">
        <v>0.29106164623949382</v>
      </c>
    </row>
    <row r="50" spans="1:4" x14ac:dyDescent="0.25">
      <c r="A50" s="10" t="s">
        <v>3202</v>
      </c>
    </row>
    <row r="51" spans="1:4" x14ac:dyDescent="0.25">
      <c r="A51" s="16" t="s">
        <v>3203</v>
      </c>
      <c r="B51" t="s">
        <v>3204</v>
      </c>
      <c r="C51" t="s">
        <v>3205</v>
      </c>
      <c r="D51" t="s">
        <v>3206</v>
      </c>
    </row>
    <row r="52" spans="1:4" x14ac:dyDescent="0.25">
      <c r="A52" s="11">
        <v>0.10682483156881624</v>
      </c>
      <c r="B52" s="17">
        <v>444373.90987599973</v>
      </c>
      <c r="C52" s="11">
        <v>0.33333054478815954</v>
      </c>
      <c r="D52" s="12">
        <v>59288756.151816912</v>
      </c>
    </row>
  </sheetData>
  <sortState xmlns:xlrd2="http://schemas.microsoft.com/office/spreadsheetml/2017/richdata2" ref="A1:H5">
    <sortCondition descending="1" ref="B1"/>
  </sortState>
  <mergeCells count="3">
    <mergeCell ref="A34:H34"/>
    <mergeCell ref="D13:G13"/>
    <mergeCell ref="A43:F43"/>
  </mergeCells>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E5A7-888C-405B-8852-FF37DEE889D1}">
  <dimension ref="A1:AP147"/>
  <sheetViews>
    <sheetView tabSelected="1" workbookViewId="0">
      <selection sqref="A1:AP147"/>
    </sheetView>
  </sheetViews>
  <sheetFormatPr defaultRowHeight="15" x14ac:dyDescent="0.25"/>
  <cols>
    <col min="1" max="1" width="9.42578125" customWidth="1"/>
  </cols>
  <sheetData>
    <row r="1" spans="1:42"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row>
    <row r="7" spans="1:42"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row>
    <row r="17" spans="1:42"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row r="55" spans="1:42"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row>
    <row r="56" spans="1:42"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row>
    <row r="57" spans="1:4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row>
    <row r="59" spans="1:42"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row>
    <row r="62" spans="1:42"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row>
    <row r="63" spans="1:42"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row>
    <row r="64" spans="1:42"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row>
    <row r="65" spans="1:4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row>
    <row r="66" spans="1:42"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row>
    <row r="67" spans="1:42"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row>
    <row r="68" spans="1:42"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row>
    <row r="69" spans="1:42"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row>
    <row r="70" spans="1:42"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row>
    <row r="71" spans="1:42"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row>
    <row r="72" spans="1:42"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row>
    <row r="73" spans="1:42"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row>
    <row r="74" spans="1:42"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row>
    <row r="75" spans="1:42"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row>
    <row r="76" spans="1:42"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row>
    <row r="77" spans="1:42"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row>
    <row r="78" spans="1:42"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row>
    <row r="79" spans="1:42"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row>
    <row r="80" spans="1:42"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row>
    <row r="81" spans="1:42"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row>
    <row r="82" spans="1:42"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row>
    <row r="83" spans="1:42"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row>
    <row r="84" spans="1:42"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row>
    <row r="85" spans="1:42"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row>
    <row r="86" spans="1:42"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row>
    <row r="87" spans="1:42"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row>
    <row r="88" spans="1:42"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row>
    <row r="89" spans="1:42"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row>
    <row r="90" spans="1:42"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row>
    <row r="91" spans="1:42"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row>
    <row r="92" spans="1:42"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row>
    <row r="93" spans="1:42"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row>
    <row r="94" spans="1:42"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row>
    <row r="95" spans="1:42"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row>
    <row r="96" spans="1:42"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row>
    <row r="97" spans="1:42"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row>
    <row r="98" spans="1:42"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row>
    <row r="99" spans="1:42"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row>
    <row r="100" spans="1:42"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row>
    <row r="101" spans="1:42"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row>
    <row r="102" spans="1:42"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row>
    <row r="103" spans="1:42"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row>
    <row r="104" spans="1:42"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row>
    <row r="105" spans="1:42"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row>
    <row r="106" spans="1:42"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row>
    <row r="107" spans="1:42"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row>
    <row r="108" spans="1:42"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row>
    <row r="109" spans="1:42"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row>
    <row r="110" spans="1:42"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row>
    <row r="111" spans="1:42"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row>
    <row r="112" spans="1:4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row>
    <row r="113" spans="1:42"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row>
    <row r="114" spans="1:42"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row>
    <row r="115" spans="1:42"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row>
    <row r="116" spans="1:42"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row>
    <row r="117" spans="1:42"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row>
    <row r="118" spans="1:42"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row>
    <row r="119" spans="1:42"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row>
    <row r="120" spans="1:42"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row>
    <row r="121" spans="1:42"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row>
    <row r="122" spans="1:42"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row>
    <row r="123" spans="1:42"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row>
    <row r="124" spans="1:42"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row>
    <row r="125" spans="1:42"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row>
    <row r="126" spans="1:42"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row>
    <row r="127" spans="1:42"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row>
    <row r="128" spans="1:42"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row>
    <row r="129" spans="1:42"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row>
    <row r="130" spans="1:42"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row>
    <row r="131" spans="1:42"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row>
    <row r="132" spans="1:42"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row>
    <row r="133" spans="1:42"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row>
    <row r="134" spans="1:42"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row>
    <row r="135" spans="1:42"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row>
    <row r="136" spans="1:42"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row>
    <row r="137" spans="1:42"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row>
    <row r="138" spans="1:42"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row>
    <row r="139" spans="1:42"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row>
    <row r="140" spans="1:42"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row>
    <row r="141" spans="1:42"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row>
    <row r="142" spans="1:42"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row>
    <row r="143" spans="1:42"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row>
    <row r="144" spans="1:42"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row>
    <row r="145" spans="1:42"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row>
    <row r="146" spans="1:42"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row>
    <row r="147" spans="1:4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row>
  </sheetData>
  <mergeCells count="1">
    <mergeCell ref="A1:AP14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CAFB_HungerEstimates</vt:lpstr>
      <vt:lpstr>Calculations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Meghana Lakshminarayan</cp:lastModifiedBy>
  <dcterms:created xsi:type="dcterms:W3CDTF">2025-10-11T23:29:55Z</dcterms:created>
  <dcterms:modified xsi:type="dcterms:W3CDTF">2025-10-22T17:57:42Z</dcterms:modified>
</cp:coreProperties>
</file>