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gha\OneDrive\Desktop\excel\"/>
    </mc:Choice>
  </mc:AlternateContent>
  <xr:revisionPtr revIDLastSave="0" documentId="13_ncr:1_{9252B07C-DB6B-4FB8-8318-89BC18DB866A}" xr6:coauthVersionLast="47" xr6:coauthVersionMax="47" xr10:uidLastSave="{00000000-0000-0000-0000-000000000000}"/>
  <bookViews>
    <workbookView minimized="1" xWindow="1812" yWindow="1812" windowWidth="17280" windowHeight="8880" firstSheet="9" activeTab="14" xr2:uid="{FBC7AB18-6F12-4682-A942-F053CD9FF45C}"/>
  </bookViews>
  <sheets>
    <sheet name="to_megha" sheetId="2" r:id="rId1"/>
    <sheet name="Sheet1" sheetId="1" r:id="rId2"/>
    <sheet name="L2" sheetId="12" r:id="rId3"/>
    <sheet name="datevalue" sheetId="29" r:id="rId4"/>
    <sheet name="5th" sheetId="8" r:id="rId5"/>
    <sheet name="7th" sheetId="9" r:id="rId6"/>
    <sheet name="INMAN" sheetId="35" r:id="rId7"/>
    <sheet name="BUTTON" sheetId="37" r:id="rId8"/>
    <sheet name="Sheet2" sheetId="3" r:id="rId9"/>
    <sheet name="BOOK" sheetId="33" r:id="rId10"/>
    <sheet name="employee" sheetId="4" r:id="rId11"/>
    <sheet name="travel" sheetId="5" r:id="rId12"/>
    <sheet name="l4" sheetId="14" r:id="rId13"/>
    <sheet name="raw" sheetId="18" r:id="rId14"/>
    <sheet name="CALCULATION" sheetId="30" r:id="rId15"/>
    <sheet name="REPORT" sheetId="31" r:id="rId16"/>
    <sheet name="IT" sheetId="32" r:id="rId17"/>
    <sheet name="8TH" sheetId="28" r:id="rId18"/>
    <sheet name="Sheet10" sheetId="36" r:id="rId19"/>
    <sheet name="calculate" sheetId="19" r:id="rId20"/>
    <sheet name="4th" sheetId="7" r:id="rId21"/>
    <sheet name="Sheet8" sheetId="34" r:id="rId22"/>
    <sheet name="Sheet3" sheetId="38" r:id="rId23"/>
    <sheet name="Sheet4" sheetId="39" r:id="rId24"/>
  </sheets>
  <definedNames>
    <definedName name="_xlnm._FilterDatabase" localSheetId="19" hidden="1">calculate!$E$2:$E$6</definedName>
    <definedName name="_xlnm._FilterDatabase" localSheetId="10" hidden="1">employee!$E$4:$E$12</definedName>
    <definedName name="_xlnm._FilterDatabase" localSheetId="2" hidden="1">'L2'!$F$1:$F$4</definedName>
    <definedName name="ExternalData_1" localSheetId="0" hidden="1">to_megha!$A$1:$C$42</definedName>
    <definedName name="FEMALE">Sheet2!$M$17</definedName>
    <definedName name="GENDER">Sheet2!$M$15:$M$16</definedName>
    <definedName name="MALE">Sheet2!$M$15:$M$16</definedName>
    <definedName name="TEXT">Sheet2!$M$15:$M$16</definedName>
  </definedNames>
  <calcPr calcId="191029"/>
  <pivotCaches>
    <pivotCache cacheId="0" r:id="rId25"/>
    <pivotCache cacheId="1" r:id="rId26"/>
    <pivotCache cacheId="2" r:id="rId27"/>
    <pivotCache cacheId="3" r:id="rId28"/>
    <pivotCache cacheId="4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8" l="1"/>
  <c r="F4" i="18"/>
  <c r="F5" i="18"/>
  <c r="F2" i="18"/>
  <c r="G12" i="35"/>
  <c r="E2" i="35"/>
  <c r="I6" i="32"/>
  <c r="H6" i="32"/>
  <c r="G6" i="32"/>
  <c r="F6" i="32"/>
  <c r="E6" i="32"/>
  <c r="D6" i="32"/>
  <c r="I5" i="32"/>
  <c r="H5" i="32"/>
  <c r="G5" i="32"/>
  <c r="F5" i="32"/>
  <c r="E5" i="32"/>
  <c r="D5" i="32"/>
  <c r="H4" i="32"/>
  <c r="G4" i="32"/>
  <c r="I4" i="32" s="1"/>
  <c r="F4" i="32"/>
  <c r="E4" i="32"/>
  <c r="D4" i="32"/>
  <c r="I3" i="32"/>
  <c r="H3" i="32"/>
  <c r="G3" i="32"/>
  <c r="F3" i="32"/>
  <c r="E3" i="32"/>
  <c r="D3" i="32"/>
  <c r="I2" i="32"/>
  <c r="H2" i="32"/>
  <c r="G2" i="32"/>
  <c r="F2" i="32"/>
  <c r="E2" i="32"/>
  <c r="D2" i="32"/>
  <c r="G10" i="33"/>
  <c r="G9" i="33"/>
  <c r="K7" i="29" a="1"/>
  <c r="K7" i="29" s="1"/>
  <c r="F7" i="29"/>
  <c r="C4" i="29"/>
  <c r="G8" i="19"/>
  <c r="S19" i="7"/>
  <c r="S18" i="7"/>
  <c r="S17" i="7"/>
  <c r="S16" i="7"/>
  <c r="I3" i="28"/>
  <c r="I4" i="28"/>
  <c r="I5" i="28"/>
  <c r="I6" i="28"/>
  <c r="I2" i="28"/>
  <c r="H3" i="28"/>
  <c r="H4" i="28"/>
  <c r="H5" i="28"/>
  <c r="H6" i="28"/>
  <c r="H2" i="28"/>
  <c r="G3" i="28"/>
  <c r="G4" i="28"/>
  <c r="G5" i="28"/>
  <c r="G6" i="28"/>
  <c r="G2" i="28"/>
  <c r="F3" i="28"/>
  <c r="F4" i="28"/>
  <c r="F5" i="28"/>
  <c r="F6" i="28"/>
  <c r="F2" i="28"/>
  <c r="E3" i="28"/>
  <c r="E4" i="28"/>
  <c r="E5" i="28"/>
  <c r="E6" i="28"/>
  <c r="E2" i="28"/>
  <c r="D3" i="28"/>
  <c r="D4" i="28"/>
  <c r="D5" i="28"/>
  <c r="D6" i="28"/>
  <c r="D2" i="28"/>
  <c r="F3" i="19"/>
  <c r="F2" i="19"/>
  <c r="D6" i="19"/>
  <c r="E5" i="19"/>
  <c r="E4" i="19"/>
  <c r="E3" i="19"/>
  <c r="E2" i="19"/>
  <c r="K15" i="14"/>
  <c r="E3" i="8"/>
  <c r="E4" i="8"/>
  <c r="E5" i="8"/>
  <c r="E2" i="8"/>
  <c r="D3" i="8"/>
  <c r="D4" i="8"/>
  <c r="D5" i="8"/>
  <c r="D2" i="8"/>
  <c r="C3" i="8"/>
  <c r="C4" i="8"/>
  <c r="C5" i="8"/>
  <c r="B3" i="8"/>
  <c r="B4" i="8"/>
  <c r="B5" i="8"/>
  <c r="B2" i="8"/>
  <c r="G4" i="14"/>
  <c r="G5" i="14"/>
  <c r="G3" i="14"/>
  <c r="L20" i="1"/>
  <c r="I19" i="1"/>
  <c r="F18" i="1"/>
  <c r="E3" i="9"/>
  <c r="E4" i="9"/>
  <c r="E5" i="9"/>
  <c r="E6" i="9"/>
  <c r="E2" i="9"/>
  <c r="C2" i="8"/>
  <c r="G4" i="7"/>
  <c r="G5" i="7"/>
  <c r="G6" i="7"/>
  <c r="G3" i="7"/>
  <c r="F7" i="5"/>
  <c r="L4" i="1"/>
  <c r="L3" i="1"/>
  <c r="I4" i="1"/>
  <c r="I5" i="1"/>
  <c r="I6" i="1"/>
  <c r="I7" i="1"/>
  <c r="I8" i="1"/>
  <c r="I9" i="1"/>
  <c r="I10" i="1"/>
  <c r="I11" i="1"/>
  <c r="I12" i="1"/>
  <c r="I3" i="1"/>
  <c r="H4" i="1"/>
  <c r="H5" i="1"/>
  <c r="H6" i="1"/>
  <c r="H7" i="1"/>
  <c r="H8" i="1"/>
  <c r="H9" i="1"/>
  <c r="H10" i="1"/>
  <c r="H11" i="1"/>
  <c r="H12" i="1"/>
  <c r="H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3A8C3D-0A6B-4968-AB93-C3D891E21530}" keepAlive="1" name="Query - to_megha" description="Connection to the 'to_megha' query in the workbook." type="5" refreshedVersion="8" background="1" saveData="1">
    <dbPr connection="Provider=Microsoft.Mashup.OleDb.1;Data Source=$Workbook$;Location=to_megha;Extended Properties=&quot;&quot;" command="SELECT * FROM [to_megh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<sst xmlns="http://schemas.openxmlformats.org/spreadsheetml/2006/main" count="444" uniqueCount="211">
  <si>
    <t>sl.no</t>
  </si>
  <si>
    <t>usn</t>
  </si>
  <si>
    <t>name</t>
  </si>
  <si>
    <t>marks</t>
  </si>
  <si>
    <t>ddco</t>
  </si>
  <si>
    <t>java</t>
  </si>
  <si>
    <t>dsa</t>
  </si>
  <si>
    <t>dscbjg</t>
  </si>
  <si>
    <t>ffdhfg</t>
  </si>
  <si>
    <t>khfjgf</t>
  </si>
  <si>
    <t>jegddj</t>
  </si>
  <si>
    <t>fhjdf</t>
  </si>
  <si>
    <t>lhfj</t>
  </si>
  <si>
    <t>fjhn</t>
  </si>
  <si>
    <t>efbbfb</t>
  </si>
  <si>
    <t>nvjbjhb</t>
  </si>
  <si>
    <t>fkjbjd</t>
  </si>
  <si>
    <t>total</t>
  </si>
  <si>
    <t>avg</t>
  </si>
  <si>
    <t>highest marks</t>
  </si>
  <si>
    <t>lowest marks</t>
  </si>
  <si>
    <t xml:space="preserve"> </t>
  </si>
  <si>
    <t>r</t>
  </si>
  <si>
    <t>Column1</t>
  </si>
  <si>
    <t>Column2</t>
  </si>
  <si>
    <t>Column3</t>
  </si>
  <si>
    <t>&lt;style&gt;</t>
  </si>
  <si>
    <t/>
  </si>
  <si>
    <t xml:space="preserve">	body {</t>
  </si>
  <si>
    <t xml:space="preserve">             background-color: #7FFFD4;color:green}</t>
  </si>
  <si>
    <t xml:space="preserve">       ol li {</t>
  </si>
  <si>
    <t xml:space="preserve">              display: inline;</t>
  </si>
  <si>
    <t xml:space="preserve">              border: 3px double black;</t>
  </si>
  <si>
    <t xml:space="preserve">              list-style-type: none;</t>
  </si>
  <si>
    <t xml:space="preserve">              margin: 5px;</t>
  </si>
  <si>
    <t xml:space="preserve">              padding: 10px 20px 10px 20px;</t>
  </si>
  <si>
    <t xml:space="preserve">              font-size: 20px;</t>
  </si>
  <si>
    <t xml:space="preserve">              }</t>
  </si>
  <si>
    <t xml:space="preserve">        ul li {</t>
  </si>
  <si>
    <t xml:space="preserve">              list-style-image: url(./Images/star_25.png);</t>
  </si>
  <si>
    <t xml:space="preserve">              font-family:  Arial</t>
  </si>
  <si>
    <t>Helvetica</t>
  </si>
  <si>
    <t>sans-serif;</t>
  </si>
  <si>
    <t xml:space="preserve">              color: #DC143C;</t>
  </si>
  <si>
    <t xml:space="preserve">        span { font:italic small-caps bold 20px Georgia</t>
  </si>
  <si>
    <t>serif;</t>
  </si>
  <si>
    <t xml:space="preserve">             color: red;</t>
  </si>
  <si>
    <t xml:space="preserve">             }</t>
  </si>
  <si>
    <t>&lt;/style&gt;</t>
  </si>
  <si>
    <t>&lt;body&gt;</t>
  </si>
  <si>
    <t xml:space="preserve">	 &lt;h2 style='color:#EF8C00;text-decoration:underline'&gt;Apolio astronants:&lt;span class="red"&gt;Using inline status with no list type&lt;/span&gt;&lt;/h2&gt;</t>
  </si>
  <si>
    <t xml:space="preserve">    &lt;ol class="double"&gt;</t>
  </si>
  <si>
    <t xml:space="preserve">    &lt;li&gt;Neil Armstrong&lt;/li&gt;</t>
  </si>
  <si>
    <t xml:space="preserve">    &lt;li&gt;Alan Bean&lt;/li&gt;</t>
  </si>
  <si>
    <t xml:space="preserve">    &lt;li&gt;Peter conrad&lt;/li&gt;</t>
  </si>
  <si>
    <t xml:space="preserve">    &lt;li&gt;Edgar Mitchell&lt;/li&gt;</t>
  </si>
  <si>
    <t xml:space="preserve">    &lt;li&gt;Alan sherpard&lt;/li&gt;</t>
  </si>
  <si>
    <t xml:space="preserve">    &lt;/ol&gt;</t>
  </si>
  <si>
    <t xml:space="preserve">    &lt;br&gt;</t>
  </si>
  <si>
    <t xml:space="preserve">   &lt;h2 style='color:#EF8C00;text-decoration:underline'&gt;Apolio astronants:&lt;span class="red"&gt;Using inline status with no list type&lt;/span&gt;&lt;/h2&gt;</t>
  </si>
  <si>
    <t xml:space="preserve">           &lt;ul&gt;</t>
  </si>
  <si>
    <t xml:space="preserve">                &lt;li&gt;Neil Armstrong&lt;/li&gt;</t>
  </si>
  <si>
    <t xml:space="preserve">       &lt;/ul&gt;</t>
  </si>
  <si>
    <t>&lt;/body&gt;</t>
  </si>
  <si>
    <t>male</t>
  </si>
  <si>
    <t xml:space="preserve">employeeid </t>
  </si>
  <si>
    <t>post</t>
  </si>
  <si>
    <t>date of join</t>
  </si>
  <si>
    <t>gender</t>
  </si>
  <si>
    <t>salary</t>
  </si>
  <si>
    <t>email</t>
  </si>
  <si>
    <t>wmrnr</t>
  </si>
  <si>
    <t>mn</t>
  </si>
  <si>
    <t>rrrbh</t>
  </si>
  <si>
    <t>nmrrm</t>
  </si>
  <si>
    <t>rjgf</t>
  </si>
  <si>
    <t>BCS101</t>
  </si>
  <si>
    <t>BCS102</t>
  </si>
  <si>
    <t>BCS103</t>
  </si>
  <si>
    <t>BCS104</t>
  </si>
  <si>
    <t>BCS105</t>
  </si>
  <si>
    <t>MALE</t>
  </si>
  <si>
    <t>FEMALE</t>
  </si>
  <si>
    <t>TEXT</t>
  </si>
  <si>
    <t>f</t>
  </si>
  <si>
    <t>s</t>
  </si>
  <si>
    <t>d</t>
  </si>
  <si>
    <t>e</t>
  </si>
  <si>
    <t>ssn1</t>
  </si>
  <si>
    <t>ssn2</t>
  </si>
  <si>
    <t>ssn3</t>
  </si>
  <si>
    <t>ssn4</t>
  </si>
  <si>
    <t>ssn5</t>
  </si>
  <si>
    <t>ssn6</t>
  </si>
  <si>
    <t>ssn7</t>
  </si>
  <si>
    <t>ssn8</t>
  </si>
  <si>
    <t>female</t>
  </si>
  <si>
    <t>nme</t>
  </si>
  <si>
    <t>hr</t>
  </si>
  <si>
    <t>bh</t>
  </si>
  <si>
    <t>hg</t>
  </si>
  <si>
    <t>j</t>
  </si>
  <si>
    <t>xyz travel  agency</t>
  </si>
  <si>
    <t>country</t>
  </si>
  <si>
    <t>res</t>
  </si>
  <si>
    <t>days</t>
  </si>
  <si>
    <t>travel</t>
  </si>
  <si>
    <t>id</t>
  </si>
  <si>
    <t>india</t>
  </si>
  <si>
    <t>ijx</t>
  </si>
  <si>
    <t>khd</t>
  </si>
  <si>
    <t>vr</t>
  </si>
  <si>
    <t>nsdh</t>
  </si>
  <si>
    <t>hdd</t>
  </si>
  <si>
    <t>rw</t>
  </si>
  <si>
    <t>pr</t>
  </si>
  <si>
    <t>a</t>
  </si>
  <si>
    <t>sd</t>
  </si>
  <si>
    <t>plane</t>
  </si>
  <si>
    <t>auto</t>
  </si>
  <si>
    <t>cab</t>
  </si>
  <si>
    <t>cycle</t>
  </si>
  <si>
    <t>Row Labels</t>
  </si>
  <si>
    <t>Grand Total</t>
  </si>
  <si>
    <t>Column Labels</t>
  </si>
  <si>
    <t>Sum of pr</t>
  </si>
  <si>
    <t>Average of pr</t>
  </si>
  <si>
    <t>m</t>
  </si>
  <si>
    <t>h</t>
  </si>
  <si>
    <t>text</t>
  </si>
  <si>
    <t>trim</t>
  </si>
  <si>
    <t>upper</t>
  </si>
  <si>
    <t>low</t>
  </si>
  <si>
    <t>conc</t>
  </si>
  <si>
    <t>date</t>
  </si>
  <si>
    <t>produ</t>
  </si>
  <si>
    <t>quan</t>
  </si>
  <si>
    <t>unit</t>
  </si>
  <si>
    <t>to</t>
  </si>
  <si>
    <t>watch</t>
  </si>
  <si>
    <t>umbr</t>
  </si>
  <si>
    <t>phone</t>
  </si>
  <si>
    <t>ring</t>
  </si>
  <si>
    <t>footw</t>
  </si>
  <si>
    <t>Empid</t>
  </si>
  <si>
    <t>DOJ</t>
  </si>
  <si>
    <t>Email</t>
  </si>
  <si>
    <t>megha</t>
  </si>
  <si>
    <t>acharya</t>
  </si>
  <si>
    <t>kanthi</t>
  </si>
  <si>
    <t>rao</t>
  </si>
  <si>
    <t>prathiksha</t>
  </si>
  <si>
    <t>shetty</t>
  </si>
  <si>
    <t>first n</t>
  </si>
  <si>
    <t>second</t>
  </si>
  <si>
    <t>ndhgg@gmail.com</t>
  </si>
  <si>
    <t>ds</t>
  </si>
  <si>
    <t>sita</t>
  </si>
  <si>
    <t>mintu</t>
  </si>
  <si>
    <t xml:space="preserve">computer   science </t>
  </si>
  <si>
    <t>scienxe   phobia</t>
  </si>
  <si>
    <t>max   mithra</t>
  </si>
  <si>
    <t>haha  smile</t>
  </si>
  <si>
    <t>first</t>
  </si>
  <si>
    <t>middle</t>
  </si>
  <si>
    <t>last</t>
  </si>
  <si>
    <t>acharya217@gmail.com</t>
  </si>
  <si>
    <t>product</t>
  </si>
  <si>
    <t>total sales amount</t>
  </si>
  <si>
    <t xml:space="preserve"> unit price</t>
  </si>
  <si>
    <t>earphone</t>
  </si>
  <si>
    <t>mobile</t>
  </si>
  <si>
    <t>laptop</t>
  </si>
  <si>
    <t>books</t>
  </si>
  <si>
    <t>EMN</t>
  </si>
  <si>
    <t>EMNAME</t>
  </si>
  <si>
    <t>BP</t>
  </si>
  <si>
    <t>TA</t>
  </si>
  <si>
    <t>DA</t>
  </si>
  <si>
    <t>HRA</t>
  </si>
  <si>
    <t>IT</t>
  </si>
  <si>
    <t>PF</t>
  </si>
  <si>
    <t>NP</t>
  </si>
  <si>
    <t>M</t>
  </si>
  <si>
    <t>E</t>
  </si>
  <si>
    <t>G</t>
  </si>
  <si>
    <t>H</t>
  </si>
  <si>
    <t>A</t>
  </si>
  <si>
    <t>Sum of NP</t>
  </si>
  <si>
    <t>(Multiple Items)</t>
  </si>
  <si>
    <t>data</t>
  </si>
  <si>
    <t>10.30pm</t>
  </si>
  <si>
    <t>YEAR</t>
  </si>
  <si>
    <t>NO.</t>
  </si>
  <si>
    <t>RESULT</t>
  </si>
  <si>
    <t>DATE</t>
  </si>
  <si>
    <t>TOTAL</t>
  </si>
  <si>
    <t>T</t>
  </si>
  <si>
    <t>%SOLD</t>
  </si>
  <si>
    <t>NUMBER OF BOOKS</t>
  </si>
  <si>
    <t>UNTPROFIT</t>
  </si>
  <si>
    <t>PC</t>
  </si>
  <si>
    <t>PN</t>
  </si>
  <si>
    <t>MRP</t>
  </si>
  <si>
    <t>DISC</t>
  </si>
  <si>
    <t>COST AFTER DISCOUNT</t>
  </si>
  <si>
    <t>DATE OF PURCHASE</t>
  </si>
  <si>
    <t>LAPTOP</t>
  </si>
  <si>
    <t>HEATER</t>
  </si>
  <si>
    <t>MOBILE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</si>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</sst>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quotePrefix="1"/>
    <xf numFmtId="21" fontId="0" fillId="0" borderId="0" xfId="0" quotePrefix="1" applyNumberForma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9" fontId="0" fillId="0" borderId="25" xfId="0" applyNumberFormat="1" applyBorder="1"/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2">
    <cellStyle name="Hyperlink" xfId="1" builtinId="8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4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3.xml"/><Relationship Id="rId30" Type="http://schemas.openxmlformats.org/officeDocument/2006/relationships/theme" Target="theme/theme1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[Book1.xlsx]travel!PivotTable4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8025371828521428E-2"/>
          <c:y val="0.21596784776902886"/>
          <c:w val="0.70682874015748032"/>
          <c:h val="0.69978091280256638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travel!$V$17:$V$18</c:f>
              <c:strCache>
                <c:ptCount val="1"/>
                <c:pt idx="0">
                  <c:v>nsdh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travel!$U$19:$U$20</c:f>
              <c:strCache>
                <c:ptCount val="1"/>
                <c:pt idx="0">
                  <c:v>plane</c:v>
                </c:pt>
              </c:strCache>
            </c:strRef>
          </c:cat>
          <c:val>
            <c:numRef>
              <c:f>travel!$V$19:$V$20</c:f>
              <c:numCache>
                <c:formatCode>General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1-4C67-9D11-0CBC97386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28247983"/>
        <c:axId val="1529021407"/>
        <c:axId val="12799087"/>
      </c:bar3DChart>
      <c:catAx>
        <c:axId val="152824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021407"/>
        <c:crosses val="autoZero"/>
        <c:auto val="1"/>
        <c:lblAlgn val="ctr"/>
        <c:lblOffset val="100"/>
        <c:noMultiLvlLbl val="0"/>
      </c:catAx>
      <c:valAx>
        <c:axId val="152902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247983"/>
        <c:crosses val="autoZero"/>
        <c:crossBetween val="between"/>
      </c:valAx>
      <c:serAx>
        <c:axId val="12799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021407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[Book1.xlsx]travel!PivotTable7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travel!$J$9:$J$10</c:f>
              <c:strCache>
                <c:ptCount val="1"/>
                <c:pt idx="0">
                  <c:v>hdd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travel!$I$11:$I$15</c:f>
              <c:strCache>
                <c:ptCount val="4"/>
                <c:pt idx="0">
                  <c:v>auto</c:v>
                </c:pt>
                <c:pt idx="1">
                  <c:v>cab</c:v>
                </c:pt>
                <c:pt idx="2">
                  <c:v>cycle</c:v>
                </c:pt>
                <c:pt idx="3">
                  <c:v>plane</c:v>
                </c:pt>
              </c:strCache>
            </c:strRef>
          </c:cat>
          <c:val>
            <c:numRef>
              <c:f>travel!$J$11:$J$15</c:f>
              <c:numCache>
                <c:formatCode>General</c:formatCode>
                <c:ptCount val="4"/>
                <c:pt idx="1">
                  <c:v>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A38-41CF-9747-F563BB3B5F2C}"/>
            </c:ext>
          </c:extLst>
        </c:ser>
        <c:ser>
          <c:idx val="1"/>
          <c:order val="1"/>
          <c:tx>
            <c:strRef>
              <c:f>travel!$K$9:$K$10</c:f>
              <c:strCache>
                <c:ptCount val="1"/>
                <c:pt idx="0">
                  <c:v>nsdh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travel!$I$11:$I$15</c:f>
              <c:strCache>
                <c:ptCount val="4"/>
                <c:pt idx="0">
                  <c:v>auto</c:v>
                </c:pt>
                <c:pt idx="1">
                  <c:v>cab</c:v>
                </c:pt>
                <c:pt idx="2">
                  <c:v>cycle</c:v>
                </c:pt>
                <c:pt idx="3">
                  <c:v>plane</c:v>
                </c:pt>
              </c:strCache>
            </c:strRef>
          </c:cat>
          <c:val>
            <c:numRef>
              <c:f>travel!$K$11:$K$15</c:f>
              <c:numCache>
                <c:formatCode>General</c:formatCode>
                <c:ptCount val="4"/>
                <c:pt idx="3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A38-41CF-9747-F563BB3B5F2C}"/>
            </c:ext>
          </c:extLst>
        </c:ser>
        <c:ser>
          <c:idx val="2"/>
          <c:order val="2"/>
          <c:tx>
            <c:strRef>
              <c:f>travel!$L$9:$L$10</c:f>
              <c:strCache>
                <c:ptCount val="1"/>
                <c:pt idx="0">
                  <c:v>rw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travel!$I$11:$I$15</c:f>
              <c:strCache>
                <c:ptCount val="4"/>
                <c:pt idx="0">
                  <c:v>auto</c:v>
                </c:pt>
                <c:pt idx="1">
                  <c:v>cab</c:v>
                </c:pt>
                <c:pt idx="2">
                  <c:v>cycle</c:v>
                </c:pt>
                <c:pt idx="3">
                  <c:v>plane</c:v>
                </c:pt>
              </c:strCache>
            </c:strRef>
          </c:cat>
          <c:val>
            <c:numRef>
              <c:f>travel!$L$11:$L$15</c:f>
              <c:numCache>
                <c:formatCode>General</c:formatCode>
                <c:ptCount val="4"/>
                <c:pt idx="2">
                  <c:v>1003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A38-41CF-9747-F563BB3B5F2C}"/>
            </c:ext>
          </c:extLst>
        </c:ser>
        <c:ser>
          <c:idx val="3"/>
          <c:order val="3"/>
          <c:tx>
            <c:strRef>
              <c:f>travel!$M$9:$M$10</c:f>
              <c:strCache>
                <c:ptCount val="1"/>
                <c:pt idx="0">
                  <c:v>sd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travel!$I$11:$I$15</c:f>
              <c:strCache>
                <c:ptCount val="4"/>
                <c:pt idx="0">
                  <c:v>auto</c:v>
                </c:pt>
                <c:pt idx="1">
                  <c:v>cab</c:v>
                </c:pt>
                <c:pt idx="2">
                  <c:v>cycle</c:v>
                </c:pt>
                <c:pt idx="3">
                  <c:v>plane</c:v>
                </c:pt>
              </c:strCache>
            </c:strRef>
          </c:cat>
          <c:val>
            <c:numRef>
              <c:f>travel!$M$11:$M$15</c:f>
              <c:numCache>
                <c:formatCode>General</c:formatCode>
                <c:ptCount val="4"/>
                <c:pt idx="0">
                  <c:v>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A38-41CF-9747-F563BB3B5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7807951"/>
        <c:axId val="125826015"/>
      </c:barChart>
      <c:catAx>
        <c:axId val="151780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26015"/>
        <c:crosses val="autoZero"/>
        <c:auto val="1"/>
        <c:lblAlgn val="ctr"/>
        <c:lblOffset val="100"/>
        <c:noMultiLvlLbl val="0"/>
      </c:catAx>
      <c:valAx>
        <c:axId val="12582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807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6981627296588"/>
          <c:y val="0.30076443569553807"/>
          <c:w val="0.87753018372703417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IT!$A$2:$B$2</c:f>
              <c:strCache>
                <c:ptCount val="2"/>
                <c:pt idx="0">
                  <c:v>1</c:v>
                </c:pt>
                <c:pt idx="1">
                  <c:v>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IT!$C$1:$I$1</c:f>
              <c:strCache>
                <c:ptCount val="7"/>
                <c:pt idx="0">
                  <c:v>BP</c:v>
                </c:pt>
                <c:pt idx="1">
                  <c:v>TA</c:v>
                </c:pt>
                <c:pt idx="2">
                  <c:v>DA</c:v>
                </c:pt>
                <c:pt idx="3">
                  <c:v>HRA</c:v>
                </c:pt>
                <c:pt idx="4">
                  <c:v>IT</c:v>
                </c:pt>
                <c:pt idx="5">
                  <c:v>PF</c:v>
                </c:pt>
                <c:pt idx="6">
                  <c:v>NP</c:v>
                </c:pt>
              </c:strCache>
            </c:strRef>
          </c:cat>
          <c:val>
            <c:numRef>
              <c:f>IT!$C$2:$I$2</c:f>
              <c:numCache>
                <c:formatCode>General</c:formatCode>
                <c:ptCount val="7"/>
                <c:pt idx="0">
                  <c:v>1000</c:v>
                </c:pt>
                <c:pt idx="1">
                  <c:v>100</c:v>
                </c:pt>
                <c:pt idx="2">
                  <c:v>500</c:v>
                </c:pt>
                <c:pt idx="3">
                  <c:v>300</c:v>
                </c:pt>
                <c:pt idx="4">
                  <c:v>285</c:v>
                </c:pt>
                <c:pt idx="5">
                  <c:v>200</c:v>
                </c:pt>
                <c:pt idx="6">
                  <c:v>1415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C8-4013-8CDD-4D9B1B10CD92}"/>
            </c:ext>
          </c:extLst>
        </c:ser>
        <c:ser>
          <c:idx val="1"/>
          <c:order val="1"/>
          <c:tx>
            <c:strRef>
              <c:f>IT!$A$3:$B$3</c:f>
              <c:strCache>
                <c:ptCount val="2"/>
                <c:pt idx="0">
                  <c:v>2</c:v>
                </c:pt>
                <c:pt idx="1">
                  <c:v>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IT!$C$1:$I$1</c:f>
              <c:strCache>
                <c:ptCount val="7"/>
                <c:pt idx="0">
                  <c:v>BP</c:v>
                </c:pt>
                <c:pt idx="1">
                  <c:v>TA</c:v>
                </c:pt>
                <c:pt idx="2">
                  <c:v>DA</c:v>
                </c:pt>
                <c:pt idx="3">
                  <c:v>HRA</c:v>
                </c:pt>
                <c:pt idx="4">
                  <c:v>IT</c:v>
                </c:pt>
                <c:pt idx="5">
                  <c:v>PF</c:v>
                </c:pt>
                <c:pt idx="6">
                  <c:v>NP</c:v>
                </c:pt>
              </c:strCache>
            </c:strRef>
          </c:cat>
          <c:val>
            <c:numRef>
              <c:f>IT!$C$3:$I$3</c:f>
              <c:numCache>
                <c:formatCode>General</c:formatCode>
                <c:ptCount val="7"/>
                <c:pt idx="0">
                  <c:v>1500</c:v>
                </c:pt>
                <c:pt idx="1">
                  <c:v>150</c:v>
                </c:pt>
                <c:pt idx="2">
                  <c:v>750</c:v>
                </c:pt>
                <c:pt idx="3">
                  <c:v>450</c:v>
                </c:pt>
                <c:pt idx="4">
                  <c:v>427.5</c:v>
                </c:pt>
                <c:pt idx="5">
                  <c:v>300</c:v>
                </c:pt>
                <c:pt idx="6">
                  <c:v>2122.5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C8-4013-8CDD-4D9B1B10CD92}"/>
            </c:ext>
          </c:extLst>
        </c:ser>
        <c:ser>
          <c:idx val="2"/>
          <c:order val="2"/>
          <c:tx>
            <c:strRef>
              <c:f>IT!$A$4:$B$4</c:f>
              <c:strCache>
                <c:ptCount val="2"/>
                <c:pt idx="0">
                  <c:v>3</c:v>
                </c:pt>
                <c:pt idx="1">
                  <c:v>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IT!$C$1:$I$1</c:f>
              <c:strCache>
                <c:ptCount val="7"/>
                <c:pt idx="0">
                  <c:v>BP</c:v>
                </c:pt>
                <c:pt idx="1">
                  <c:v>TA</c:v>
                </c:pt>
                <c:pt idx="2">
                  <c:v>DA</c:v>
                </c:pt>
                <c:pt idx="3">
                  <c:v>HRA</c:v>
                </c:pt>
                <c:pt idx="4">
                  <c:v>IT</c:v>
                </c:pt>
                <c:pt idx="5">
                  <c:v>PF</c:v>
                </c:pt>
                <c:pt idx="6">
                  <c:v>NP</c:v>
                </c:pt>
              </c:strCache>
            </c:strRef>
          </c:cat>
          <c:val>
            <c:numRef>
              <c:f>IT!$C$4:$I$4</c:f>
              <c:numCache>
                <c:formatCode>General</c:formatCode>
                <c:ptCount val="7"/>
                <c:pt idx="0">
                  <c:v>2000</c:v>
                </c:pt>
                <c:pt idx="1">
                  <c:v>200</c:v>
                </c:pt>
                <c:pt idx="2">
                  <c:v>1000</c:v>
                </c:pt>
                <c:pt idx="3">
                  <c:v>600</c:v>
                </c:pt>
                <c:pt idx="4">
                  <c:v>570</c:v>
                </c:pt>
                <c:pt idx="5">
                  <c:v>400</c:v>
                </c:pt>
                <c:pt idx="6">
                  <c:v>2830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C8-4013-8CDD-4D9B1B10CD92}"/>
            </c:ext>
          </c:extLst>
        </c:ser>
        <c:ser>
          <c:idx val="3"/>
          <c:order val="3"/>
          <c:tx>
            <c:strRef>
              <c:f>IT!$A$5:$B$5</c:f>
              <c:strCache>
                <c:ptCount val="2"/>
                <c:pt idx="0">
                  <c:v>4</c:v>
                </c:pt>
                <c:pt idx="1">
                  <c:v>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IT!$C$1:$I$1</c:f>
              <c:strCache>
                <c:ptCount val="7"/>
                <c:pt idx="0">
                  <c:v>BP</c:v>
                </c:pt>
                <c:pt idx="1">
                  <c:v>TA</c:v>
                </c:pt>
                <c:pt idx="2">
                  <c:v>DA</c:v>
                </c:pt>
                <c:pt idx="3">
                  <c:v>HRA</c:v>
                </c:pt>
                <c:pt idx="4">
                  <c:v>IT</c:v>
                </c:pt>
                <c:pt idx="5">
                  <c:v>PF</c:v>
                </c:pt>
                <c:pt idx="6">
                  <c:v>NP</c:v>
                </c:pt>
              </c:strCache>
            </c:strRef>
          </c:cat>
          <c:val>
            <c:numRef>
              <c:f>IT!$C$5:$I$5</c:f>
              <c:numCache>
                <c:formatCode>General</c:formatCode>
                <c:ptCount val="7"/>
                <c:pt idx="0">
                  <c:v>2500</c:v>
                </c:pt>
                <c:pt idx="1">
                  <c:v>250</c:v>
                </c:pt>
                <c:pt idx="2">
                  <c:v>1250</c:v>
                </c:pt>
                <c:pt idx="3">
                  <c:v>750</c:v>
                </c:pt>
                <c:pt idx="4">
                  <c:v>712.5</c:v>
                </c:pt>
                <c:pt idx="5">
                  <c:v>500</c:v>
                </c:pt>
                <c:pt idx="6">
                  <c:v>3537.5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C8-4013-8CDD-4D9B1B10CD92}"/>
            </c:ext>
          </c:extLst>
        </c:ser>
        <c:ser>
          <c:idx val="4"/>
          <c:order val="4"/>
          <c:tx>
            <c:strRef>
              <c:f>IT!$A$6:$B$6</c:f>
              <c:strCache>
                <c:ptCount val="2"/>
                <c:pt idx="0">
                  <c:v>5</c:v>
                </c:pt>
                <c:pt idx="1">
                  <c:v>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IT!$C$1:$I$1</c:f>
              <c:strCache>
                <c:ptCount val="7"/>
                <c:pt idx="0">
                  <c:v>BP</c:v>
                </c:pt>
                <c:pt idx="1">
                  <c:v>TA</c:v>
                </c:pt>
                <c:pt idx="2">
                  <c:v>DA</c:v>
                </c:pt>
                <c:pt idx="3">
                  <c:v>HRA</c:v>
                </c:pt>
                <c:pt idx="4">
                  <c:v>IT</c:v>
                </c:pt>
                <c:pt idx="5">
                  <c:v>PF</c:v>
                </c:pt>
                <c:pt idx="6">
                  <c:v>NP</c:v>
                </c:pt>
              </c:strCache>
            </c:strRef>
          </c:cat>
          <c:val>
            <c:numRef>
              <c:f>IT!$C$6:$I$6</c:f>
              <c:numCache>
                <c:formatCode>General</c:formatCode>
                <c:ptCount val="7"/>
                <c:pt idx="0">
                  <c:v>3000</c:v>
                </c:pt>
                <c:pt idx="1">
                  <c:v>300</c:v>
                </c:pt>
                <c:pt idx="2">
                  <c:v>1500</c:v>
                </c:pt>
                <c:pt idx="3">
                  <c:v>900</c:v>
                </c:pt>
                <c:pt idx="4">
                  <c:v>855</c:v>
                </c:pt>
                <c:pt idx="5">
                  <c:v>600</c:v>
                </c:pt>
                <c:pt idx="6">
                  <c:v>4245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C8-4013-8CDD-4D9B1B10C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0639616"/>
        <c:axId val="44753008"/>
      </c:barChart>
      <c:catAx>
        <c:axId val="76063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53008"/>
        <c:crosses val="autoZero"/>
        <c:auto val="1"/>
        <c:lblAlgn val="ctr"/>
        <c:lblOffset val="100"/>
        <c:noMultiLvlLbl val="0"/>
      </c:catAx>
      <c:valAx>
        <c:axId val="4475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63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IT!$A$2:$B$2</c:f>
              <c:strCache>
                <c:ptCount val="2"/>
                <c:pt idx="0">
                  <c:v>1</c:v>
                </c:pt>
                <c:pt idx="1">
                  <c:v>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6E6-4CDD-A50B-B37D94F6EA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6E6-4CDD-A50B-B37D94F6EA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6E6-4CDD-A50B-B37D94F6EA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6E6-4CDD-A50B-B37D94F6EAA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6E6-4CDD-A50B-B37D94F6EAA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6E6-4CDD-A50B-B37D94F6EAA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6E6-4CDD-A50B-B37D94F6EAAF}"/>
              </c:ext>
            </c:extLst>
          </c:dPt>
          <c:cat>
            <c:strRef>
              <c:f>IT!$C$1:$I$1</c:f>
              <c:strCache>
                <c:ptCount val="7"/>
                <c:pt idx="0">
                  <c:v>BP</c:v>
                </c:pt>
                <c:pt idx="1">
                  <c:v>TA</c:v>
                </c:pt>
                <c:pt idx="2">
                  <c:v>DA</c:v>
                </c:pt>
                <c:pt idx="3">
                  <c:v>HRA</c:v>
                </c:pt>
                <c:pt idx="4">
                  <c:v>IT</c:v>
                </c:pt>
                <c:pt idx="5">
                  <c:v>PF</c:v>
                </c:pt>
                <c:pt idx="6">
                  <c:v>NP</c:v>
                </c:pt>
              </c:strCache>
            </c:strRef>
          </c:cat>
          <c:val>
            <c:numRef>
              <c:f>IT!$C$2:$I$2</c:f>
              <c:numCache>
                <c:formatCode>General</c:formatCode>
                <c:ptCount val="7"/>
                <c:pt idx="0">
                  <c:v>1000</c:v>
                </c:pt>
                <c:pt idx="1">
                  <c:v>100</c:v>
                </c:pt>
                <c:pt idx="2">
                  <c:v>500</c:v>
                </c:pt>
                <c:pt idx="3">
                  <c:v>300</c:v>
                </c:pt>
                <c:pt idx="4">
                  <c:v>285</c:v>
                </c:pt>
                <c:pt idx="5">
                  <c:v>200</c:v>
                </c:pt>
                <c:pt idx="6">
                  <c:v>1415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E1-4ED2-835A-024F34A9B4FF}"/>
            </c:ext>
          </c:extLst>
        </c:ser>
        <c:ser>
          <c:idx val="1"/>
          <c:order val="1"/>
          <c:tx>
            <c:strRef>
              <c:f>IT!$A$3:$B$3</c:f>
              <c:strCache>
                <c:ptCount val="2"/>
                <c:pt idx="0">
                  <c:v>2</c:v>
                </c:pt>
                <c:pt idx="1">
                  <c:v>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6E6-4CDD-A50B-B37D94F6EA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6E6-4CDD-A50B-B37D94F6EA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6E6-4CDD-A50B-B37D94F6EA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6E6-4CDD-A50B-B37D94F6EAA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6E6-4CDD-A50B-B37D94F6EAA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6E6-4CDD-A50B-B37D94F6EAA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56E6-4CDD-A50B-B37D94F6EAAF}"/>
              </c:ext>
            </c:extLst>
          </c:dPt>
          <c:cat>
            <c:strRef>
              <c:f>IT!$C$1:$I$1</c:f>
              <c:strCache>
                <c:ptCount val="7"/>
                <c:pt idx="0">
                  <c:v>BP</c:v>
                </c:pt>
                <c:pt idx="1">
                  <c:v>TA</c:v>
                </c:pt>
                <c:pt idx="2">
                  <c:v>DA</c:v>
                </c:pt>
                <c:pt idx="3">
                  <c:v>HRA</c:v>
                </c:pt>
                <c:pt idx="4">
                  <c:v>IT</c:v>
                </c:pt>
                <c:pt idx="5">
                  <c:v>PF</c:v>
                </c:pt>
                <c:pt idx="6">
                  <c:v>NP</c:v>
                </c:pt>
              </c:strCache>
            </c:strRef>
          </c:cat>
          <c:val>
            <c:numRef>
              <c:f>IT!$C$3:$I$3</c:f>
              <c:numCache>
                <c:formatCode>General</c:formatCode>
                <c:ptCount val="7"/>
                <c:pt idx="0">
                  <c:v>1500</c:v>
                </c:pt>
                <c:pt idx="1">
                  <c:v>150</c:v>
                </c:pt>
                <c:pt idx="2">
                  <c:v>750</c:v>
                </c:pt>
                <c:pt idx="3">
                  <c:v>450</c:v>
                </c:pt>
                <c:pt idx="4">
                  <c:v>427.5</c:v>
                </c:pt>
                <c:pt idx="5">
                  <c:v>300</c:v>
                </c:pt>
                <c:pt idx="6">
                  <c:v>2122.5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E1-4ED2-835A-024F34A9B4FF}"/>
            </c:ext>
          </c:extLst>
        </c:ser>
        <c:ser>
          <c:idx val="2"/>
          <c:order val="2"/>
          <c:tx>
            <c:strRef>
              <c:f>IT!$A$4:$B$4</c:f>
              <c:strCache>
                <c:ptCount val="2"/>
                <c:pt idx="0">
                  <c:v>3</c:v>
                </c:pt>
                <c:pt idx="1">
                  <c:v>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56E6-4CDD-A50B-B37D94F6EA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56E6-4CDD-A50B-B37D94F6EA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56E6-4CDD-A50B-B37D94F6EA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56E6-4CDD-A50B-B37D94F6EAA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56E6-4CDD-A50B-B37D94F6EAA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56E6-4CDD-A50B-B37D94F6EAA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56E6-4CDD-A50B-B37D94F6EAAF}"/>
              </c:ext>
            </c:extLst>
          </c:dPt>
          <c:cat>
            <c:strRef>
              <c:f>IT!$C$1:$I$1</c:f>
              <c:strCache>
                <c:ptCount val="7"/>
                <c:pt idx="0">
                  <c:v>BP</c:v>
                </c:pt>
                <c:pt idx="1">
                  <c:v>TA</c:v>
                </c:pt>
                <c:pt idx="2">
                  <c:v>DA</c:v>
                </c:pt>
                <c:pt idx="3">
                  <c:v>HRA</c:v>
                </c:pt>
                <c:pt idx="4">
                  <c:v>IT</c:v>
                </c:pt>
                <c:pt idx="5">
                  <c:v>PF</c:v>
                </c:pt>
                <c:pt idx="6">
                  <c:v>NP</c:v>
                </c:pt>
              </c:strCache>
            </c:strRef>
          </c:cat>
          <c:val>
            <c:numRef>
              <c:f>IT!$C$4:$I$4</c:f>
              <c:numCache>
                <c:formatCode>General</c:formatCode>
                <c:ptCount val="7"/>
                <c:pt idx="0">
                  <c:v>2000</c:v>
                </c:pt>
                <c:pt idx="1">
                  <c:v>200</c:v>
                </c:pt>
                <c:pt idx="2">
                  <c:v>1000</c:v>
                </c:pt>
                <c:pt idx="3">
                  <c:v>600</c:v>
                </c:pt>
                <c:pt idx="4">
                  <c:v>570</c:v>
                </c:pt>
                <c:pt idx="5">
                  <c:v>400</c:v>
                </c:pt>
                <c:pt idx="6">
                  <c:v>2830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E1-4ED2-835A-024F34A9B4FF}"/>
            </c:ext>
          </c:extLst>
        </c:ser>
        <c:ser>
          <c:idx val="3"/>
          <c:order val="3"/>
          <c:tx>
            <c:strRef>
              <c:f>IT!$A$5:$B$5</c:f>
              <c:strCache>
                <c:ptCount val="2"/>
                <c:pt idx="0">
                  <c:v>4</c:v>
                </c:pt>
                <c:pt idx="1">
                  <c:v>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56E6-4CDD-A50B-B37D94F6EA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56E6-4CDD-A50B-B37D94F6EA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56E6-4CDD-A50B-B37D94F6EA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56E6-4CDD-A50B-B37D94F6EAA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56E6-4CDD-A50B-B37D94F6EAA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56E6-4CDD-A50B-B37D94F6EAA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56E6-4CDD-A50B-B37D94F6EAAF}"/>
              </c:ext>
            </c:extLst>
          </c:dPt>
          <c:cat>
            <c:strRef>
              <c:f>IT!$C$1:$I$1</c:f>
              <c:strCache>
                <c:ptCount val="7"/>
                <c:pt idx="0">
                  <c:v>BP</c:v>
                </c:pt>
                <c:pt idx="1">
                  <c:v>TA</c:v>
                </c:pt>
                <c:pt idx="2">
                  <c:v>DA</c:v>
                </c:pt>
                <c:pt idx="3">
                  <c:v>HRA</c:v>
                </c:pt>
                <c:pt idx="4">
                  <c:v>IT</c:v>
                </c:pt>
                <c:pt idx="5">
                  <c:v>PF</c:v>
                </c:pt>
                <c:pt idx="6">
                  <c:v>NP</c:v>
                </c:pt>
              </c:strCache>
            </c:strRef>
          </c:cat>
          <c:val>
            <c:numRef>
              <c:f>IT!$C$5:$I$5</c:f>
              <c:numCache>
                <c:formatCode>General</c:formatCode>
                <c:ptCount val="7"/>
                <c:pt idx="0">
                  <c:v>2500</c:v>
                </c:pt>
                <c:pt idx="1">
                  <c:v>250</c:v>
                </c:pt>
                <c:pt idx="2">
                  <c:v>1250</c:v>
                </c:pt>
                <c:pt idx="3">
                  <c:v>750</c:v>
                </c:pt>
                <c:pt idx="4">
                  <c:v>712.5</c:v>
                </c:pt>
                <c:pt idx="5">
                  <c:v>500</c:v>
                </c:pt>
                <c:pt idx="6">
                  <c:v>3537.5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E1-4ED2-835A-024F34A9B4FF}"/>
            </c:ext>
          </c:extLst>
        </c:ser>
        <c:ser>
          <c:idx val="4"/>
          <c:order val="4"/>
          <c:tx>
            <c:strRef>
              <c:f>IT!$A$6:$B$6</c:f>
              <c:strCache>
                <c:ptCount val="2"/>
                <c:pt idx="0">
                  <c:v>5</c:v>
                </c:pt>
                <c:pt idx="1">
                  <c:v>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56E6-4CDD-A50B-B37D94F6EA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56E6-4CDD-A50B-B37D94F6EA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56E6-4CDD-A50B-B37D94F6EA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56E6-4CDD-A50B-B37D94F6EAA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56E6-4CDD-A50B-B37D94F6EAA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56E6-4CDD-A50B-B37D94F6EAA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56E6-4CDD-A50B-B37D94F6EAAF}"/>
              </c:ext>
            </c:extLst>
          </c:dPt>
          <c:cat>
            <c:strRef>
              <c:f>IT!$C$1:$I$1</c:f>
              <c:strCache>
                <c:ptCount val="7"/>
                <c:pt idx="0">
                  <c:v>BP</c:v>
                </c:pt>
                <c:pt idx="1">
                  <c:v>TA</c:v>
                </c:pt>
                <c:pt idx="2">
                  <c:v>DA</c:v>
                </c:pt>
                <c:pt idx="3">
                  <c:v>HRA</c:v>
                </c:pt>
                <c:pt idx="4">
                  <c:v>IT</c:v>
                </c:pt>
                <c:pt idx="5">
                  <c:v>PF</c:v>
                </c:pt>
                <c:pt idx="6">
                  <c:v>NP</c:v>
                </c:pt>
              </c:strCache>
            </c:strRef>
          </c:cat>
          <c:val>
            <c:numRef>
              <c:f>IT!$C$6:$I$6</c:f>
              <c:numCache>
                <c:formatCode>General</c:formatCode>
                <c:ptCount val="7"/>
                <c:pt idx="0">
                  <c:v>3000</c:v>
                </c:pt>
                <c:pt idx="1">
                  <c:v>300</c:v>
                </c:pt>
                <c:pt idx="2">
                  <c:v>1500</c:v>
                </c:pt>
                <c:pt idx="3">
                  <c:v>900</c:v>
                </c:pt>
                <c:pt idx="4">
                  <c:v>855</c:v>
                </c:pt>
                <c:pt idx="5">
                  <c:v>600</c:v>
                </c:pt>
                <c:pt idx="6">
                  <c:v>4245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E1-4ED2-835A-024F34A9B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[Book1.xlsx]IT!PivotTable1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3957698415660134E-2"/>
          <c:y val="0.14249781277340332"/>
          <c:w val="0.72208829346568648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IT!$M$4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IT!$L$5:$L$10</c:f>
              <c:strCache>
                <c:ptCount val="5"/>
                <c:pt idx="0">
                  <c:v>A</c:v>
                </c:pt>
                <c:pt idx="1">
                  <c:v>E</c:v>
                </c:pt>
                <c:pt idx="2">
                  <c:v>G</c:v>
                </c:pt>
                <c:pt idx="3">
                  <c:v>H</c:v>
                </c:pt>
                <c:pt idx="4">
                  <c:v>M</c:v>
                </c:pt>
              </c:strCache>
            </c:strRef>
          </c:cat>
          <c:val>
            <c:numRef>
              <c:f>IT!$M$5:$M$10</c:f>
              <c:numCache>
                <c:formatCode>General</c:formatCode>
                <c:ptCount val="5"/>
                <c:pt idx="0">
                  <c:v>4245</c:v>
                </c:pt>
                <c:pt idx="1">
                  <c:v>2122.5</c:v>
                </c:pt>
                <c:pt idx="2">
                  <c:v>2830</c:v>
                </c:pt>
                <c:pt idx="3">
                  <c:v>3537.5</c:v>
                </c:pt>
                <c:pt idx="4">
                  <c:v>1415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311-441E-BE2C-672607EC3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676960"/>
        <c:axId val="802523136"/>
      </c:barChart>
      <c:catAx>
        <c:axId val="16667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523136"/>
        <c:crosses val="autoZero"/>
        <c:auto val="1"/>
        <c:lblAlgn val="ctr"/>
        <c:lblOffset val="100"/>
        <c:noMultiLvlLbl val="0"/>
      </c:catAx>
      <c:valAx>
        <c:axId val="80252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7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'8TH'!$I$1</c:f>
              <c:strCache>
                <c:ptCount val="1"/>
                <c:pt idx="0">
                  <c:v>NP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'8TH'!$I$2:$I$6</c:f>
              <c:numCache>
                <c:formatCode>General</c:formatCode>
                <c:ptCount val="5"/>
                <c:pt idx="0">
                  <c:v>1415</c:v>
                </c:pt>
                <c:pt idx="1">
                  <c:v>2122.5</c:v>
                </c:pt>
                <c:pt idx="2">
                  <c:v>2830</c:v>
                </c:pt>
                <c:pt idx="3">
                  <c:v>3537.5</c:v>
                </c:pt>
                <c:pt idx="4">
                  <c:v>4245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2F-4D35-8112-45F498CB8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4799663"/>
        <c:axId val="404776287"/>
      </c:barChart>
      <c:catAx>
        <c:axId val="4047996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776287"/>
        <c:crosses val="autoZero"/>
        <c:auto val="1"/>
        <c:lblAlgn val="ctr"/>
        <c:lblOffset val="100"/>
        <c:noMultiLvlLbl val="0"/>
      </c:catAx>
      <c:valAx>
        <c:axId val="40477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799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1111111111111109E-2"/>
          <c:y val="0.15319444444444447"/>
          <c:w val="0.93888888888888888"/>
          <c:h val="0.6714577865266842"/>
        </c:manualLayout>
      </c:layout>
      <c:pie3DChart>
        <c:varyColors val="1"/>
        <c:ser>
          <c:idx val="0"/>
          <c:order val="0"/>
          <c:tx>
            <c:strRef>
              <c:f>'8TH'!$I$1</c:f>
              <c:strCache>
                <c:ptCount val="1"/>
                <c:pt idx="0">
                  <c:v>NP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FE5-4A9B-9E6A-297050B4D2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FE5-4A9B-9E6A-297050B4D2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FE5-4A9B-9E6A-297050B4D2A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FE5-4A9B-9E6A-297050B4D2A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1FE5-4A9B-9E6A-297050B4D2A4}"/>
              </c:ext>
            </c:extLst>
          </c:dPt>
          <c:val>
            <c:numRef>
              <c:f>'8TH'!$I$2:$I$6</c:f>
              <c:numCache>
                <c:formatCode>General</c:formatCode>
                <c:ptCount val="5"/>
                <c:pt idx="0">
                  <c:v>1415</c:v>
                </c:pt>
                <c:pt idx="1">
                  <c:v>2122.5</c:v>
                </c:pt>
                <c:pt idx="2">
                  <c:v>2830</c:v>
                </c:pt>
                <c:pt idx="3">
                  <c:v>3537.5</c:v>
                </c:pt>
                <c:pt idx="4">
                  <c:v>4245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63-4378-AAE5-DE495769E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'8TH'!$A$2:$B$2</c:f>
              <c:strCache>
                <c:ptCount val="2"/>
                <c:pt idx="0">
                  <c:v>1</c:v>
                </c:pt>
                <c:pt idx="1">
                  <c:v>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17B-4EF6-A99B-8413BC0DBB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17B-4EF6-A99B-8413BC0DBB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17B-4EF6-A99B-8413BC0DBB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17B-4EF6-A99B-8413BC0DBB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17B-4EF6-A99B-8413BC0DBB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A17B-4EF6-A99B-8413BC0DBB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A17B-4EF6-A99B-8413BC0DBB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'8TH'!$C$1:$I$1</c:f>
              <c:strCache>
                <c:ptCount val="7"/>
                <c:pt idx="0">
                  <c:v>BP</c:v>
                </c:pt>
                <c:pt idx="1">
                  <c:v>TA</c:v>
                </c:pt>
                <c:pt idx="2">
                  <c:v>DA</c:v>
                </c:pt>
                <c:pt idx="3">
                  <c:v>HRA</c:v>
                </c:pt>
                <c:pt idx="4">
                  <c:v>IT</c:v>
                </c:pt>
                <c:pt idx="5">
                  <c:v>PF</c:v>
                </c:pt>
                <c:pt idx="6">
                  <c:v>NP</c:v>
                </c:pt>
              </c:strCache>
            </c:strRef>
          </c:cat>
          <c:val>
            <c:numRef>
              <c:f>'8TH'!$C$2:$I$2</c:f>
              <c:numCache>
                <c:formatCode>General</c:formatCode>
                <c:ptCount val="7"/>
                <c:pt idx="0">
                  <c:v>1000</c:v>
                </c:pt>
                <c:pt idx="1">
                  <c:v>100</c:v>
                </c:pt>
                <c:pt idx="2">
                  <c:v>500</c:v>
                </c:pt>
                <c:pt idx="3">
                  <c:v>300</c:v>
                </c:pt>
                <c:pt idx="4">
                  <c:v>285</c:v>
                </c:pt>
                <c:pt idx="5">
                  <c:v>200</c:v>
                </c:pt>
                <c:pt idx="6">
                  <c:v>1415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B-4075-A06C-A313FE8B360C}"/>
            </c:ext>
          </c:extLst>
        </c:ser>
        <c:ser>
          <c:idx val="1"/>
          <c:order val="1"/>
          <c:tx>
            <c:strRef>
              <c:f>'8TH'!$A$3:$B$3</c:f>
              <c:strCache>
                <c:ptCount val="2"/>
                <c:pt idx="0">
                  <c:v>2</c:v>
                </c:pt>
                <c:pt idx="1">
                  <c:v>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A17B-4EF6-A99B-8413BC0DBB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A17B-4EF6-A99B-8413BC0DBB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A17B-4EF6-A99B-8413BC0DBB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A17B-4EF6-A99B-8413BC0DBB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A17B-4EF6-A99B-8413BC0DBB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A17B-4EF6-A99B-8413BC0DBB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A17B-4EF6-A99B-8413BC0DBB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'8TH'!$C$1:$I$1</c:f>
              <c:strCache>
                <c:ptCount val="7"/>
                <c:pt idx="0">
                  <c:v>BP</c:v>
                </c:pt>
                <c:pt idx="1">
                  <c:v>TA</c:v>
                </c:pt>
                <c:pt idx="2">
                  <c:v>DA</c:v>
                </c:pt>
                <c:pt idx="3">
                  <c:v>HRA</c:v>
                </c:pt>
                <c:pt idx="4">
                  <c:v>IT</c:v>
                </c:pt>
                <c:pt idx="5">
                  <c:v>PF</c:v>
                </c:pt>
                <c:pt idx="6">
                  <c:v>NP</c:v>
                </c:pt>
              </c:strCache>
            </c:strRef>
          </c:cat>
          <c:val>
            <c:numRef>
              <c:f>'8TH'!$C$3:$I$3</c:f>
              <c:numCache>
                <c:formatCode>General</c:formatCode>
                <c:ptCount val="7"/>
                <c:pt idx="0">
                  <c:v>1500</c:v>
                </c:pt>
                <c:pt idx="1">
                  <c:v>150</c:v>
                </c:pt>
                <c:pt idx="2">
                  <c:v>750</c:v>
                </c:pt>
                <c:pt idx="3">
                  <c:v>450</c:v>
                </c:pt>
                <c:pt idx="4">
                  <c:v>427.5</c:v>
                </c:pt>
                <c:pt idx="5">
                  <c:v>300</c:v>
                </c:pt>
                <c:pt idx="6">
                  <c:v>2122.5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FB-4075-A06C-A313FE8B360C}"/>
            </c:ext>
          </c:extLst>
        </c:ser>
        <c:ser>
          <c:idx val="2"/>
          <c:order val="2"/>
          <c:tx>
            <c:strRef>
              <c:f>'8TH'!$A$4:$B$4</c:f>
              <c:strCache>
                <c:ptCount val="2"/>
                <c:pt idx="0">
                  <c:v>3</c:v>
                </c:pt>
                <c:pt idx="1">
                  <c:v>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A17B-4EF6-A99B-8413BC0DBB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A17B-4EF6-A99B-8413BC0DBB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A17B-4EF6-A99B-8413BC0DBB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A17B-4EF6-A99B-8413BC0DBB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A17B-4EF6-A99B-8413BC0DBB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A17B-4EF6-A99B-8413BC0DBB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A17B-4EF6-A99B-8413BC0DBB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'8TH'!$C$1:$I$1</c:f>
              <c:strCache>
                <c:ptCount val="7"/>
                <c:pt idx="0">
                  <c:v>BP</c:v>
                </c:pt>
                <c:pt idx="1">
                  <c:v>TA</c:v>
                </c:pt>
                <c:pt idx="2">
                  <c:v>DA</c:v>
                </c:pt>
                <c:pt idx="3">
                  <c:v>HRA</c:v>
                </c:pt>
                <c:pt idx="4">
                  <c:v>IT</c:v>
                </c:pt>
                <c:pt idx="5">
                  <c:v>PF</c:v>
                </c:pt>
                <c:pt idx="6">
                  <c:v>NP</c:v>
                </c:pt>
              </c:strCache>
            </c:strRef>
          </c:cat>
          <c:val>
            <c:numRef>
              <c:f>'8TH'!$C$4:$I$4</c:f>
              <c:numCache>
                <c:formatCode>General</c:formatCode>
                <c:ptCount val="7"/>
                <c:pt idx="0">
                  <c:v>2000</c:v>
                </c:pt>
                <c:pt idx="1">
                  <c:v>200</c:v>
                </c:pt>
                <c:pt idx="2">
                  <c:v>1000</c:v>
                </c:pt>
                <c:pt idx="3">
                  <c:v>600</c:v>
                </c:pt>
                <c:pt idx="4">
                  <c:v>570</c:v>
                </c:pt>
                <c:pt idx="5">
                  <c:v>400</c:v>
                </c:pt>
                <c:pt idx="6">
                  <c:v>2830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FB-4075-A06C-A313FE8B360C}"/>
            </c:ext>
          </c:extLst>
        </c:ser>
        <c:ser>
          <c:idx val="3"/>
          <c:order val="3"/>
          <c:tx>
            <c:strRef>
              <c:f>'8TH'!$A$5:$B$5</c:f>
              <c:strCache>
                <c:ptCount val="2"/>
                <c:pt idx="0">
                  <c:v>4</c:v>
                </c:pt>
                <c:pt idx="1">
                  <c:v>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A17B-4EF6-A99B-8413BC0DBB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A17B-4EF6-A99B-8413BC0DBB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A17B-4EF6-A99B-8413BC0DBB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A17B-4EF6-A99B-8413BC0DBB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A17B-4EF6-A99B-8413BC0DBB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A17B-4EF6-A99B-8413BC0DBB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A17B-4EF6-A99B-8413BC0DBB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'8TH'!$C$1:$I$1</c:f>
              <c:strCache>
                <c:ptCount val="7"/>
                <c:pt idx="0">
                  <c:v>BP</c:v>
                </c:pt>
                <c:pt idx="1">
                  <c:v>TA</c:v>
                </c:pt>
                <c:pt idx="2">
                  <c:v>DA</c:v>
                </c:pt>
                <c:pt idx="3">
                  <c:v>HRA</c:v>
                </c:pt>
                <c:pt idx="4">
                  <c:v>IT</c:v>
                </c:pt>
                <c:pt idx="5">
                  <c:v>PF</c:v>
                </c:pt>
                <c:pt idx="6">
                  <c:v>NP</c:v>
                </c:pt>
              </c:strCache>
            </c:strRef>
          </c:cat>
          <c:val>
            <c:numRef>
              <c:f>'8TH'!$C$5:$I$5</c:f>
              <c:numCache>
                <c:formatCode>General</c:formatCode>
                <c:ptCount val="7"/>
                <c:pt idx="0">
                  <c:v>2500</c:v>
                </c:pt>
                <c:pt idx="1">
                  <c:v>250</c:v>
                </c:pt>
                <c:pt idx="2">
                  <c:v>1250</c:v>
                </c:pt>
                <c:pt idx="3">
                  <c:v>750</c:v>
                </c:pt>
                <c:pt idx="4">
                  <c:v>712.5</c:v>
                </c:pt>
                <c:pt idx="5">
                  <c:v>500</c:v>
                </c:pt>
                <c:pt idx="6">
                  <c:v>3537.5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FB-4075-A06C-A313FE8B360C}"/>
            </c:ext>
          </c:extLst>
        </c:ser>
        <c:ser>
          <c:idx val="4"/>
          <c:order val="4"/>
          <c:tx>
            <c:strRef>
              <c:f>'8TH'!$A$6:$B$6</c:f>
              <c:strCache>
                <c:ptCount val="2"/>
                <c:pt idx="0">
                  <c:v>5</c:v>
                </c:pt>
                <c:pt idx="1">
                  <c:v>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A17B-4EF6-A99B-8413BC0DBB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A17B-4EF6-A99B-8413BC0DBB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A17B-4EF6-A99B-8413BC0DBB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A17B-4EF6-A99B-8413BC0DBB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A17B-4EF6-A99B-8413BC0DBB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A17B-4EF6-A99B-8413BC0DBB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A17B-4EF6-A99B-8413BC0DBB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'8TH'!$C$1:$I$1</c:f>
              <c:strCache>
                <c:ptCount val="7"/>
                <c:pt idx="0">
                  <c:v>BP</c:v>
                </c:pt>
                <c:pt idx="1">
                  <c:v>TA</c:v>
                </c:pt>
                <c:pt idx="2">
                  <c:v>DA</c:v>
                </c:pt>
                <c:pt idx="3">
                  <c:v>HRA</c:v>
                </c:pt>
                <c:pt idx="4">
                  <c:v>IT</c:v>
                </c:pt>
                <c:pt idx="5">
                  <c:v>PF</c:v>
                </c:pt>
                <c:pt idx="6">
                  <c:v>NP</c:v>
                </c:pt>
              </c:strCache>
            </c:strRef>
          </c:cat>
          <c:val>
            <c:numRef>
              <c:f>'8TH'!$C$6:$I$6</c:f>
              <c:numCache>
                <c:formatCode>General</c:formatCode>
                <c:ptCount val="7"/>
                <c:pt idx="0">
                  <c:v>3000</c:v>
                </c:pt>
                <c:pt idx="1">
                  <c:v>300</c:v>
                </c:pt>
                <c:pt idx="2">
                  <c:v>1500</c:v>
                </c:pt>
                <c:pt idx="3">
                  <c:v>900</c:v>
                </c:pt>
                <c:pt idx="4">
                  <c:v>855</c:v>
                </c:pt>
                <c:pt idx="5">
                  <c:v>600</c:v>
                </c:pt>
                <c:pt idx="6">
                  <c:v>4245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FB-4075-A06C-A313FE8B360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'8TH'!$A$2:$B$2</c:f>
              <c:strCache>
                <c:ptCount val="2"/>
                <c:pt idx="0">
                  <c:v>1</c:v>
                </c:pt>
                <c:pt idx="1">
                  <c:v>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'8TH'!$C$1:$I$1</c:f>
              <c:strCache>
                <c:ptCount val="7"/>
                <c:pt idx="0">
                  <c:v>BP</c:v>
                </c:pt>
                <c:pt idx="1">
                  <c:v>TA</c:v>
                </c:pt>
                <c:pt idx="2">
                  <c:v>DA</c:v>
                </c:pt>
                <c:pt idx="3">
                  <c:v>HRA</c:v>
                </c:pt>
                <c:pt idx="4">
                  <c:v>IT</c:v>
                </c:pt>
                <c:pt idx="5">
                  <c:v>PF</c:v>
                </c:pt>
                <c:pt idx="6">
                  <c:v>NP</c:v>
                </c:pt>
              </c:strCache>
            </c:strRef>
          </c:cat>
          <c:val>
            <c:numRef>
              <c:f>'8TH'!$C$2:$I$2</c:f>
              <c:numCache>
                <c:formatCode>General</c:formatCode>
                <c:ptCount val="7"/>
                <c:pt idx="0">
                  <c:v>1000</c:v>
                </c:pt>
                <c:pt idx="1">
                  <c:v>100</c:v>
                </c:pt>
                <c:pt idx="2">
                  <c:v>500</c:v>
                </c:pt>
                <c:pt idx="3">
                  <c:v>300</c:v>
                </c:pt>
                <c:pt idx="4">
                  <c:v>285</c:v>
                </c:pt>
                <c:pt idx="5">
                  <c:v>200</c:v>
                </c:pt>
                <c:pt idx="6">
                  <c:v>1415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C7-4F0F-BBC5-9DF8E9A8A676}"/>
            </c:ext>
          </c:extLst>
        </c:ser>
        <c:ser>
          <c:idx val="1"/>
          <c:order val="1"/>
          <c:tx>
            <c:strRef>
              <c:f>'8TH'!$A$3:$B$3</c:f>
              <c:strCache>
                <c:ptCount val="2"/>
                <c:pt idx="0">
                  <c:v>2</c:v>
                </c:pt>
                <c:pt idx="1">
                  <c:v>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'8TH'!$C$1:$I$1</c:f>
              <c:strCache>
                <c:ptCount val="7"/>
                <c:pt idx="0">
                  <c:v>BP</c:v>
                </c:pt>
                <c:pt idx="1">
                  <c:v>TA</c:v>
                </c:pt>
                <c:pt idx="2">
                  <c:v>DA</c:v>
                </c:pt>
                <c:pt idx="3">
                  <c:v>HRA</c:v>
                </c:pt>
                <c:pt idx="4">
                  <c:v>IT</c:v>
                </c:pt>
                <c:pt idx="5">
                  <c:v>PF</c:v>
                </c:pt>
                <c:pt idx="6">
                  <c:v>NP</c:v>
                </c:pt>
              </c:strCache>
            </c:strRef>
          </c:cat>
          <c:val>
            <c:numRef>
              <c:f>'8TH'!$C$3:$I$3</c:f>
              <c:numCache>
                <c:formatCode>General</c:formatCode>
                <c:ptCount val="7"/>
                <c:pt idx="0">
                  <c:v>1500</c:v>
                </c:pt>
                <c:pt idx="1">
                  <c:v>150</c:v>
                </c:pt>
                <c:pt idx="2">
                  <c:v>750</c:v>
                </c:pt>
                <c:pt idx="3">
                  <c:v>450</c:v>
                </c:pt>
                <c:pt idx="4">
                  <c:v>427.5</c:v>
                </c:pt>
                <c:pt idx="5">
                  <c:v>300</c:v>
                </c:pt>
                <c:pt idx="6">
                  <c:v>2122.5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C7-4F0F-BBC5-9DF8E9A8A676}"/>
            </c:ext>
          </c:extLst>
        </c:ser>
        <c:ser>
          <c:idx val="2"/>
          <c:order val="2"/>
          <c:tx>
            <c:strRef>
              <c:f>'8TH'!$A$4:$B$4</c:f>
              <c:strCache>
                <c:ptCount val="2"/>
                <c:pt idx="0">
                  <c:v>3</c:v>
                </c:pt>
                <c:pt idx="1">
                  <c:v>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'8TH'!$C$1:$I$1</c:f>
              <c:strCache>
                <c:ptCount val="7"/>
                <c:pt idx="0">
                  <c:v>BP</c:v>
                </c:pt>
                <c:pt idx="1">
                  <c:v>TA</c:v>
                </c:pt>
                <c:pt idx="2">
                  <c:v>DA</c:v>
                </c:pt>
                <c:pt idx="3">
                  <c:v>HRA</c:v>
                </c:pt>
                <c:pt idx="4">
                  <c:v>IT</c:v>
                </c:pt>
                <c:pt idx="5">
                  <c:v>PF</c:v>
                </c:pt>
                <c:pt idx="6">
                  <c:v>NP</c:v>
                </c:pt>
              </c:strCache>
            </c:strRef>
          </c:cat>
          <c:val>
            <c:numRef>
              <c:f>'8TH'!$C$4:$I$4</c:f>
              <c:numCache>
                <c:formatCode>General</c:formatCode>
                <c:ptCount val="7"/>
                <c:pt idx="0">
                  <c:v>2000</c:v>
                </c:pt>
                <c:pt idx="1">
                  <c:v>200</c:v>
                </c:pt>
                <c:pt idx="2">
                  <c:v>1000</c:v>
                </c:pt>
                <c:pt idx="3">
                  <c:v>600</c:v>
                </c:pt>
                <c:pt idx="4">
                  <c:v>570</c:v>
                </c:pt>
                <c:pt idx="5">
                  <c:v>400</c:v>
                </c:pt>
                <c:pt idx="6">
                  <c:v>2830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C7-4F0F-BBC5-9DF8E9A8A676}"/>
            </c:ext>
          </c:extLst>
        </c:ser>
        <c:ser>
          <c:idx val="3"/>
          <c:order val="3"/>
          <c:tx>
            <c:strRef>
              <c:f>'8TH'!$A$5:$B$5</c:f>
              <c:strCache>
                <c:ptCount val="2"/>
                <c:pt idx="0">
                  <c:v>4</c:v>
                </c:pt>
                <c:pt idx="1">
                  <c:v>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'8TH'!$C$1:$I$1</c:f>
              <c:strCache>
                <c:ptCount val="7"/>
                <c:pt idx="0">
                  <c:v>BP</c:v>
                </c:pt>
                <c:pt idx="1">
                  <c:v>TA</c:v>
                </c:pt>
                <c:pt idx="2">
                  <c:v>DA</c:v>
                </c:pt>
                <c:pt idx="3">
                  <c:v>HRA</c:v>
                </c:pt>
                <c:pt idx="4">
                  <c:v>IT</c:v>
                </c:pt>
                <c:pt idx="5">
                  <c:v>PF</c:v>
                </c:pt>
                <c:pt idx="6">
                  <c:v>NP</c:v>
                </c:pt>
              </c:strCache>
            </c:strRef>
          </c:cat>
          <c:val>
            <c:numRef>
              <c:f>'8TH'!$C$5:$I$5</c:f>
              <c:numCache>
                <c:formatCode>General</c:formatCode>
                <c:ptCount val="7"/>
                <c:pt idx="0">
                  <c:v>2500</c:v>
                </c:pt>
                <c:pt idx="1">
                  <c:v>250</c:v>
                </c:pt>
                <c:pt idx="2">
                  <c:v>1250</c:v>
                </c:pt>
                <c:pt idx="3">
                  <c:v>750</c:v>
                </c:pt>
                <c:pt idx="4">
                  <c:v>712.5</c:v>
                </c:pt>
                <c:pt idx="5">
                  <c:v>500</c:v>
                </c:pt>
                <c:pt idx="6">
                  <c:v>3537.5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C7-4F0F-BBC5-9DF8E9A8A676}"/>
            </c:ext>
          </c:extLst>
        </c:ser>
        <c:ser>
          <c:idx val="4"/>
          <c:order val="4"/>
          <c:tx>
            <c:strRef>
              <c:f>'8TH'!$A$6:$B$6</c:f>
              <c:strCache>
                <c:ptCount val="2"/>
                <c:pt idx="0">
                  <c:v>5</c:v>
                </c:pt>
                <c:pt idx="1">
                  <c:v>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'8TH'!$C$1:$I$1</c:f>
              <c:strCache>
                <c:ptCount val="7"/>
                <c:pt idx="0">
                  <c:v>BP</c:v>
                </c:pt>
                <c:pt idx="1">
                  <c:v>TA</c:v>
                </c:pt>
                <c:pt idx="2">
                  <c:v>DA</c:v>
                </c:pt>
                <c:pt idx="3">
                  <c:v>HRA</c:v>
                </c:pt>
                <c:pt idx="4">
                  <c:v>IT</c:v>
                </c:pt>
                <c:pt idx="5">
                  <c:v>PF</c:v>
                </c:pt>
                <c:pt idx="6">
                  <c:v>NP</c:v>
                </c:pt>
              </c:strCache>
            </c:strRef>
          </c:cat>
          <c:val>
            <c:numRef>
              <c:f>'8TH'!$C$6:$I$6</c:f>
              <c:numCache>
                <c:formatCode>General</c:formatCode>
                <c:ptCount val="7"/>
                <c:pt idx="0">
                  <c:v>3000</c:v>
                </c:pt>
                <c:pt idx="1">
                  <c:v>300</c:v>
                </c:pt>
                <c:pt idx="2">
                  <c:v>1500</c:v>
                </c:pt>
                <c:pt idx="3">
                  <c:v>900</c:v>
                </c:pt>
                <c:pt idx="4">
                  <c:v>855</c:v>
                </c:pt>
                <c:pt idx="5">
                  <c:v>600</c:v>
                </c:pt>
                <c:pt idx="6">
                  <c:v>4245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C7-4F0F-BBC5-9DF8E9A8A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172128"/>
        <c:axId val="9096752"/>
      </c:barChart>
      <c:catAx>
        <c:axId val="4217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6752"/>
        <c:crosses val="autoZero"/>
        <c:auto val="1"/>
        <c:lblAlgn val="ctr"/>
        <c:lblOffset val="100"/>
        <c:noMultiLvlLbl val="0"/>
      </c:catAx>
      <c:valAx>
        <c:axId val="909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7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45720</xdr:rowOff>
        </xdr:from>
        <xdr:to>
          <xdr:col>6</xdr:col>
          <xdr:colOff>304800</xdr:colOff>
          <xdr:row>13</xdr:row>
          <xdr:rowOff>167640</xdr:rowOff>
        </xdr:to>
        <xdr:sp macro="" textlink="">
          <xdr:nvSpPr>
            <xdr:cNvPr id="22529" name="CommandButton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00000000-0008-0000-0700-000001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236220</xdr:colOff>
          <xdr:row>9</xdr:row>
          <xdr:rowOff>15240</xdr:rowOff>
        </xdr:from>
        <xdr:to>
          <xdr:col>9</xdr:col>
          <xdr:colOff>541020</xdr:colOff>
          <xdr:row>10</xdr:row>
          <xdr:rowOff>137160</xdr:rowOff>
        </xdr:to>
        <xdr:sp macro="" textlink="">
          <xdr:nvSpPr>
            <xdr:cNvPr id="22530" name="CommandButton2" hidden="1">
              <a:extLst>
                <a:ext uri="{63B3BB69-23CF-44E3-9099-C40C66FF867C}">
                  <a14:compatExt spid="_x0000_s22530"/>
                </a:ext>
                <a:ext uri="{FF2B5EF4-FFF2-40B4-BE49-F238E27FC236}">
                  <a16:creationId xmlns:a16="http://schemas.microsoft.com/office/drawing/2014/main" id="{00000000-0008-0000-0700-000002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594360</xdr:colOff>
      <xdr:row>16</xdr:row>
      <xdr:rowOff>15240</xdr:rowOff>
    </xdr:from>
    <xdr:to>
      <xdr:col>7</xdr:col>
      <xdr:colOff>160020</xdr:colOff>
      <xdr:row>26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632460</xdr:colOff>
      <xdr:row>15</xdr:row>
      <xdr:rowOff>148590</xdr:rowOff>
    </xdr:from>
    <xdr:to>
      <xdr:col>16</xdr:col>
      <xdr:colOff>419100</xdr:colOff>
      <xdr:row>30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525780</xdr:colOff>
      <xdr:row>1</xdr:row>
      <xdr:rowOff>80010</xdr:rowOff>
    </xdr:from>
    <xdr:to>
      <xdr:col>22</xdr:col>
      <xdr:colOff>220980</xdr:colOff>
      <xdr:row>16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571500</xdr:colOff>
      <xdr:row>9</xdr:row>
      <xdr:rowOff>144780</xdr:rowOff>
    </xdr:from>
    <xdr:to>
      <xdr:col>13</xdr:col>
      <xdr:colOff>541020</xdr:colOff>
      <xdr:row>23</xdr:row>
      <xdr:rowOff>140970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502920</xdr:colOff>
      <xdr:row>8</xdr:row>
      <xdr:rowOff>91440</xdr:rowOff>
    </xdr:from>
    <xdr:to>
      <xdr:col>7</xdr:col>
      <xdr:colOff>518160</xdr:colOff>
      <xdr:row>22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259080</xdr:colOff>
      <xdr:row>10</xdr:row>
      <xdr:rowOff>175260</xdr:rowOff>
    </xdr:from>
    <xdr:to>
      <xdr:col>17</xdr:col>
      <xdr:colOff>167640</xdr:colOff>
      <xdr:row>24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160020</xdr:colOff>
      <xdr:row>9</xdr:row>
      <xdr:rowOff>137160</xdr:rowOff>
    </xdr:from>
    <xdr:to>
      <xdr:col>23</xdr:col>
      <xdr:colOff>152400</xdr:colOff>
      <xdr:row>21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320040</xdr:colOff>
      <xdr:row>18</xdr:row>
      <xdr:rowOff>152400</xdr:rowOff>
    </xdr:from>
    <xdr:to>
      <xdr:col>5</xdr:col>
      <xdr:colOff>472440</xdr:colOff>
      <xdr:row>29</xdr:row>
      <xdr:rowOff>72390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198120</xdr:colOff>
      <xdr:row>0</xdr:row>
      <xdr:rowOff>0</xdr:rowOff>
    </xdr:from>
    <xdr:to>
      <xdr:col>16</xdr:col>
      <xdr:colOff>281940</xdr:colOff>
      <xdr:row>6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hashree Acharya" refreshedDate="45349.624370254627" createdVersion="8" refreshedVersion="8" minRefreshableVersion="3" recordCount="4" xr:uid="{57E323CA-2889-4C82-AF45-C1E82B808B58}">
  <cacheSource type="worksheet">
    <worksheetSource ref="B2:G6" sheet="travel"/>
  </cacheSource>
  <cacheFields count="6">
    <cacheField name="country" numFmtId="0">
      <sharedItems count="4">
        <s v="india"/>
        <s v="ijx"/>
        <s v="khd"/>
        <s v="vr"/>
      </sharedItems>
    </cacheField>
    <cacheField name="res" numFmtId="0">
      <sharedItems count="4">
        <s v="nsdh"/>
        <s v="sd"/>
        <s v="hdd"/>
        <s v="rw"/>
      </sharedItems>
    </cacheField>
    <cacheField name="days" numFmtId="0">
      <sharedItems containsSemiMixedTypes="0" containsString="0" containsNumber="1" containsInteger="1" minValue="10" maxValue="23"/>
    </cacheField>
    <cacheField name="travel" numFmtId="0">
      <sharedItems count="4">
        <s v="plane"/>
        <s v="auto"/>
        <s v="cab"/>
        <s v="cycle"/>
      </sharedItems>
    </cacheField>
    <cacheField name="pr" numFmtId="164">
      <sharedItems containsSemiMixedTypes="0" containsString="0" containsNumber="1" containsInteger="1" minValue="1000" maxValue="1003" count="4">
        <n v="1000"/>
        <n v="1001"/>
        <n v="1002"/>
        <n v="1003"/>
      </sharedItems>
    </cacheField>
    <cacheField name="id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hashree Acharya" refreshedDate="45350.271824305557" createdVersion="8" refreshedVersion="8" minRefreshableVersion="3" recordCount="4" xr:uid="{13CE1CEE-7685-42A7-993D-A30675F83223}">
  <cacheSource type="worksheet">
    <worksheetSource ref="I1:I5" sheet="8TH"/>
  </cacheSource>
  <cacheFields count="1">
    <cacheField name="NP" numFmtId="0">
      <sharedItems containsSemiMixedTypes="0" containsString="0" containsNumber="1" minValue="1415" maxValue="3537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hashree Acharya" refreshedDate="45350.272693865743" createdVersion="8" refreshedVersion="8" minRefreshableVersion="3" recordCount="5" xr:uid="{934AC141-9BEB-48F2-B154-73A6A6F0B17A}">
  <cacheSource type="worksheet">
    <worksheetSource ref="A1:I6" sheet="8TH"/>
  </cacheSource>
  <cacheFields count="9">
    <cacheField name="EMN" numFmtId="0">
      <sharedItems containsSemiMixedTypes="0" containsString="0" containsNumber="1" containsInteger="1" minValue="1" maxValue="5"/>
    </cacheField>
    <cacheField name="EMNAME" numFmtId="0">
      <sharedItems/>
    </cacheField>
    <cacheField name="BP" numFmtId="0">
      <sharedItems containsSemiMixedTypes="0" containsString="0" containsNumber="1" containsInteger="1" minValue="1000" maxValue="3000" count="5">
        <n v="1000"/>
        <n v="1500"/>
        <n v="2000"/>
        <n v="2500"/>
        <n v="3000"/>
      </sharedItems>
    </cacheField>
    <cacheField name="TA" numFmtId="0">
      <sharedItems containsSemiMixedTypes="0" containsString="0" containsNumber="1" containsInteger="1" minValue="100" maxValue="300"/>
    </cacheField>
    <cacheField name="DA" numFmtId="0">
      <sharedItems containsSemiMixedTypes="0" containsString="0" containsNumber="1" containsInteger="1" minValue="500" maxValue="1500"/>
    </cacheField>
    <cacheField name="HRA" numFmtId="0">
      <sharedItems containsSemiMixedTypes="0" containsString="0" containsNumber="1" containsInteger="1" minValue="300" maxValue="900"/>
    </cacheField>
    <cacheField name="IT" numFmtId="0">
      <sharedItems containsSemiMixedTypes="0" containsString="0" containsNumber="1" minValue="285" maxValue="855"/>
    </cacheField>
    <cacheField name="PF" numFmtId="0">
      <sharedItems containsSemiMixedTypes="0" containsString="0" containsNumber="1" containsInteger="1" minValue="200" maxValue="600"/>
    </cacheField>
    <cacheField name="NP" numFmtId="0">
      <sharedItems containsSemiMixedTypes="0" containsString="0" containsNumber="1" minValue="1415" maxValue="4245" count="5">
        <n v="1415"/>
        <n v="2122.5"/>
        <n v="2830"/>
        <n v="3537.5"/>
        <n v="424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hashree Acharya" refreshedDate="45350.277816666669" createdVersion="8" refreshedVersion="8" minRefreshableVersion="3" recordCount="1" xr:uid="{F2FCB39B-8B9B-410D-9342-5B995659360D}">
  <cacheSource type="worksheet">
    <worksheetSource ref="A2:I3" sheet="8TH"/>
  </cacheSource>
  <cacheFields count="9">
    <cacheField name="1" numFmtId="0">
      <sharedItems containsSemiMixedTypes="0" containsString="0" containsNumber="1" containsInteger="1" minValue="2" maxValue="2"/>
    </cacheField>
    <cacheField name="M" numFmtId="0">
      <sharedItems count="1">
        <s v="E"/>
      </sharedItems>
    </cacheField>
    <cacheField name="1000" numFmtId="0">
      <sharedItems containsSemiMixedTypes="0" containsString="0" containsNumber="1" containsInteger="1" minValue="1500" maxValue="1500"/>
    </cacheField>
    <cacheField name="100" numFmtId="0">
      <sharedItems containsSemiMixedTypes="0" containsString="0" containsNumber="1" containsInteger="1" minValue="150" maxValue="150"/>
    </cacheField>
    <cacheField name="500" numFmtId="0">
      <sharedItems containsSemiMixedTypes="0" containsString="0" containsNumber="1" containsInteger="1" minValue="750" maxValue="750"/>
    </cacheField>
    <cacheField name="300" numFmtId="0">
      <sharedItems containsSemiMixedTypes="0" containsString="0" containsNumber="1" containsInteger="1" minValue="450" maxValue="450"/>
    </cacheField>
    <cacheField name="285" numFmtId="0">
      <sharedItems containsSemiMixedTypes="0" containsString="0" containsNumber="1" minValue="427.5" maxValue="427.5"/>
    </cacheField>
    <cacheField name="200" numFmtId="0">
      <sharedItems containsSemiMixedTypes="0" containsString="0" containsNumber="1" containsInteger="1" minValue="300" maxValue="300"/>
    </cacheField>
    <cacheField name="1415" numFmtId="0">
      <sharedItems containsSemiMixedTypes="0" containsString="0" containsNumber="1" minValue="2122.5" maxValue="212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hashree Acharya" refreshedDate="45356.905647569445" createdVersion="8" refreshedVersion="8" minRefreshableVersion="3" recordCount="5" xr:uid="{B13EE986-A653-4E61-9CC7-679CDD9C2D46}">
  <cacheSource type="worksheet">
    <worksheetSource ref="A1:I6" sheet="IT"/>
  </cacheSource>
  <cacheFields count="9">
    <cacheField name="EMN" numFmtId="0">
      <sharedItems containsSemiMixedTypes="0" containsString="0" containsNumber="1" containsInteger="1" minValue="1" maxValue="5"/>
    </cacheField>
    <cacheField name="EMNAME" numFmtId="0">
      <sharedItems count="5">
        <s v="M"/>
        <s v="E"/>
        <s v="G"/>
        <s v="H"/>
        <s v="A"/>
      </sharedItems>
    </cacheField>
    <cacheField name="BP" numFmtId="0">
      <sharedItems containsSemiMixedTypes="0" containsString="0" containsNumber="1" containsInteger="1" minValue="1000" maxValue="3000" count="5">
        <n v="1000"/>
        <n v="1500"/>
        <n v="2000"/>
        <n v="2500"/>
        <n v="3000"/>
      </sharedItems>
    </cacheField>
    <cacheField name="TA" numFmtId="0">
      <sharedItems containsSemiMixedTypes="0" containsString="0" containsNumber="1" containsInteger="1" minValue="100" maxValue="300"/>
    </cacheField>
    <cacheField name="DA" numFmtId="0">
      <sharedItems containsSemiMixedTypes="0" containsString="0" containsNumber="1" containsInteger="1" minValue="500" maxValue="1500"/>
    </cacheField>
    <cacheField name="HRA" numFmtId="0">
      <sharedItems containsSemiMixedTypes="0" containsString="0" containsNumber="1" containsInteger="1" minValue="300" maxValue="900"/>
    </cacheField>
    <cacheField name="IT" numFmtId="0">
      <sharedItems containsSemiMixedTypes="0" containsString="0" containsNumber="1" minValue="285" maxValue="855"/>
    </cacheField>
    <cacheField name="PF" numFmtId="0">
      <sharedItems containsSemiMixedTypes="0" containsString="0" containsNumber="1" containsInteger="1" minValue="200" maxValue="600"/>
    </cacheField>
    <cacheField name="NP" numFmtId="0">
      <sharedItems containsSemiMixedTypes="0" containsString="0" containsNumber="1" minValue="1415" maxValue="4245" count="5">
        <n v="1415"/>
        <n v="2122.5"/>
        <n v="2830"/>
        <n v="3537.5"/>
        <n v="424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n v="10"/>
    <x v="0"/>
    <x v="0"/>
    <n v="1"/>
  </r>
  <r>
    <x v="1"/>
    <x v="1"/>
    <n v="23"/>
    <x v="1"/>
    <x v="1"/>
    <n v="2"/>
  </r>
  <r>
    <x v="2"/>
    <x v="2"/>
    <n v="12"/>
    <x v="2"/>
    <x v="2"/>
    <n v="3"/>
  </r>
  <r>
    <x v="3"/>
    <x v="3"/>
    <n v="14"/>
    <x v="3"/>
    <x v="3"/>
    <n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n v="1415"/>
  </r>
  <r>
    <n v="2122.5"/>
  </r>
  <r>
    <n v="2830"/>
  </r>
  <r>
    <n v="3537.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n v="1"/>
    <s v="M"/>
    <x v="0"/>
    <n v="100"/>
    <n v="500"/>
    <n v="300"/>
    <n v="285"/>
    <n v="200"/>
    <x v="0"/>
  </r>
  <r>
    <n v="2"/>
    <s v="E"/>
    <x v="1"/>
    <n v="150"/>
    <n v="750"/>
    <n v="450"/>
    <n v="427.5"/>
    <n v="300"/>
    <x v="1"/>
  </r>
  <r>
    <n v="3"/>
    <s v="G"/>
    <x v="2"/>
    <n v="200"/>
    <n v="1000"/>
    <n v="600"/>
    <n v="570"/>
    <n v="400"/>
    <x v="2"/>
  </r>
  <r>
    <n v="4"/>
    <s v="H"/>
    <x v="3"/>
    <n v="250"/>
    <n v="1250"/>
    <n v="750"/>
    <n v="712.5"/>
    <n v="500"/>
    <x v="3"/>
  </r>
  <r>
    <n v="5"/>
    <s v="A"/>
    <x v="4"/>
    <n v="300"/>
    <n v="1500"/>
    <n v="900"/>
    <n v="855"/>
    <n v="600"/>
    <x v="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n v="2"/>
    <x v="0"/>
    <n v="1500"/>
    <n v="150"/>
    <n v="750"/>
    <n v="450"/>
    <n v="427.5"/>
    <n v="300"/>
    <n v="2122.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n v="1"/>
    <x v="0"/>
    <x v="0"/>
    <n v="100"/>
    <n v="500"/>
    <n v="300"/>
    <n v="285"/>
    <n v="200"/>
    <x v="0"/>
  </r>
  <r>
    <n v="2"/>
    <x v="1"/>
    <x v="1"/>
    <n v="150"/>
    <n v="750"/>
    <n v="450"/>
    <n v="427.5"/>
    <n v="300"/>
    <x v="1"/>
  </r>
  <r>
    <n v="3"/>
    <x v="2"/>
    <x v="2"/>
    <n v="200"/>
    <n v="1000"/>
    <n v="600"/>
    <n v="570"/>
    <n v="400"/>
    <x v="2"/>
  </r>
  <r>
    <n v="4"/>
    <x v="3"/>
    <x v="3"/>
    <n v="250"/>
    <n v="1250"/>
    <n v="750"/>
    <n v="712.5"/>
    <n v="500"/>
    <x v="3"/>
  </r>
  <r>
    <n v="5"/>
    <x v="4"/>
    <x v="4"/>
    <n v="300"/>
    <n v="1500"/>
    <n v="900"/>
    <n v="855"/>
    <n v="60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68A670-F3DE-40E8-9D7F-CF7299424A03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10:W13" firstHeaderRow="1" firstDataRow="2" firstDataCol="1"/>
  <pivotFields count="6">
    <pivotField showAll="0"/>
    <pivotField axis="axisCol" showAll="0">
      <items count="5">
        <item h="1" x="2"/>
        <item x="0"/>
        <item h="1" x="3"/>
        <item h="1" x="1"/>
        <item t="default"/>
      </items>
    </pivotField>
    <pivotField showAll="0"/>
    <pivotField axis="axisRow" showAll="0" includeNewItemsInFilter="1">
      <items count="5">
        <item h="1" x="1"/>
        <item h="1" x="2"/>
        <item h="1" x="3"/>
        <item x="0"/>
        <item t="default"/>
      </items>
    </pivotField>
    <pivotField dataField="1" numFmtId="164" showAll="0"/>
    <pivotField showAll="0"/>
  </pivotFields>
  <rowFields count="1">
    <field x="3"/>
  </rowFields>
  <rowItems count="2">
    <i>
      <x v="3"/>
    </i>
    <i t="grand">
      <x/>
    </i>
  </rowItems>
  <colFields count="1">
    <field x="1"/>
  </colFields>
  <colItems count="2">
    <i>
      <x v="1"/>
    </i>
    <i t="grand">
      <x/>
    </i>
  </colItems>
  <dataFields count="1">
    <dataField name="Average of pr" fld="4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CD9D91-21A4-4B0A-8385-5FA08496E5D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U17:W20" firstHeaderRow="1" firstDataRow="2" firstDataCol="1"/>
  <pivotFields count="6">
    <pivotField showAll="0"/>
    <pivotField axis="axisCol" showAll="0">
      <items count="5">
        <item h="1" x="2"/>
        <item x="0"/>
        <item h="1" x="3"/>
        <item h="1" x="1"/>
        <item t="default"/>
      </items>
    </pivotField>
    <pivotField showAll="0"/>
    <pivotField axis="axisRow" showAll="0">
      <items count="5">
        <item h="1" x="1"/>
        <item h="1" x="2"/>
        <item h="1" x="3"/>
        <item x="0"/>
        <item t="default"/>
      </items>
    </pivotField>
    <pivotField dataField="1" numFmtId="164" showAll="0">
      <items count="5">
        <item x="0"/>
        <item x="1"/>
        <item x="2"/>
        <item x="3"/>
        <item t="default"/>
      </items>
    </pivotField>
    <pivotField showAll="0"/>
  </pivotFields>
  <rowFields count="1">
    <field x="3"/>
  </rowFields>
  <rowItems count="2">
    <i>
      <x v="3"/>
    </i>
    <i t="grand">
      <x/>
    </i>
  </rowItems>
  <colFields count="1">
    <field x="1"/>
  </colFields>
  <colItems count="2">
    <i>
      <x v="1"/>
    </i>
    <i t="grand">
      <x/>
    </i>
  </colItems>
  <dataFields count="1">
    <dataField name="Sum of pr" fld="4" baseField="0" baseItem="0"/>
  </dataFields>
  <chartFormats count="1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BABF05-AA46-4226-9DCB-A09BF1E3A3E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3:G14" firstHeaderRow="1" firstDataRow="1" firstDataCol="1"/>
  <pivotFields count="6"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axis="axisRow" showAll="0">
      <items count="5">
        <item h="1" x="1"/>
        <item h="1" x="2"/>
        <item h="1" x="3"/>
        <item x="0"/>
        <item t="default"/>
      </items>
    </pivotField>
    <pivotField axis="axisRow" numFmtId="164" showAll="0">
      <items count="5">
        <item x="0"/>
        <item x="1"/>
        <item x="2"/>
        <item x="3"/>
        <item t="default"/>
      </items>
    </pivotField>
    <pivotField showAll="0"/>
  </pivotFields>
  <rowFields count="3">
    <field x="3"/>
    <field x="1"/>
    <field x="4"/>
  </rowFields>
  <rowItems count="1">
    <i t="grand">
      <x/>
    </i>
  </rowItems>
  <colItems count="1">
    <i/>
  </colItems>
  <pivotTableStyleInfo name="PivotStyleLight16" showRowHeaders="1" showColHeaders="1" showRowStripes="0" showColStripes="0" showLastColumn="1"/>
  <filters count="1">
    <filter fld="1" type="captionBeginsWith" evalOrder="-1" id="1" stringValue1="s">
      <autoFilter ref="A1">
        <filterColumn colId="0">
          <customFilters>
            <customFilter val="s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9C5818-B64C-4EE3-8B0E-75DEB1AAEC9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15:C16" firstHeaderRow="1" firstDataRow="1" firstDataCol="0" rowPageCount="2" colPageCount="1"/>
  <pivotFields count="6">
    <pivotField showAll="0"/>
    <pivotField axis="axisPage" multipleItemSelectionAllowed="1" showAll="0">
      <items count="5">
        <item h="1" x="2"/>
        <item h="1" x="0"/>
        <item h="1" x="3"/>
        <item x="1"/>
        <item t="default"/>
      </items>
    </pivotField>
    <pivotField showAll="0"/>
    <pivotField axis="axisPage" multipleItemSelectionAllowed="1" showAll="0">
      <items count="5">
        <item h="1" x="1"/>
        <item h="1" x="2"/>
        <item h="1" x="3"/>
        <item x="0"/>
        <item t="default"/>
      </items>
    </pivotField>
    <pivotField dataField="1" numFmtId="164" showAll="0"/>
    <pivotField showAll="0"/>
  </pivotFields>
  <rowItems count="1">
    <i/>
  </rowItems>
  <colItems count="1">
    <i/>
  </colItems>
  <pageFields count="2">
    <pageField fld="1" hier="-1"/>
    <pageField fld="3" hier="-1"/>
  </pageFields>
  <dataFields count="1">
    <dataField name="Average of pr" fld="4" subtotal="average" baseField="0" baseItem="28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640288-1427-4E78-BCAE-9B85DEC24376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I9:N15" firstHeaderRow="1" firstDataRow="2" firstDataCol="1"/>
  <pivotFields count="6">
    <pivotField showAll="0">
      <items count="5">
        <item x="1"/>
        <item x="0"/>
        <item x="2"/>
        <item x="3"/>
        <item t="default"/>
      </items>
    </pivotField>
    <pivotField axis="axisCol" showAll="0">
      <items count="5">
        <item x="2"/>
        <item x="0"/>
        <item x="3"/>
        <item x="1"/>
        <item t="default"/>
      </items>
    </pivotField>
    <pivotField showAll="0"/>
    <pivotField axis="axisRow" showAll="0">
      <items count="5">
        <item x="1"/>
        <item x="2"/>
        <item x="3"/>
        <item x="0"/>
        <item t="default"/>
      </items>
    </pivotField>
    <pivotField dataField="1" numFmtId="164"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pr" fld="4" baseField="0" baseItem="0"/>
  </dataFields>
  <chartFormats count="5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681EC1-3085-4DA6-98C6-087935F4BD0C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L4:M10" firstHeaderRow="1" firstDataRow="1" firstDataCol="1"/>
  <pivotFields count="9">
    <pivotField showAll="0"/>
    <pivotField axis="axisRow" showAll="0">
      <items count="6">
        <item x="4"/>
        <item x="1"/>
        <item x="2"/>
        <item x="3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dataField="1" multipleItemSelectionAllowed="1"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NP" fld="8" baseField="0" baseItem="0"/>
  </dataFields>
  <chartFormats count="1">
    <chartFormat chart="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6C241C-5DF3-4F2F-B0D9-F40AA8DC9C99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14:C17" firstHeaderRow="1" firstDataRow="1" firstDataCol="1" rowPageCount="1" colPageCount="1"/>
  <pivotFields count="9">
    <pivotField showAll="0"/>
    <pivotField showAll="0"/>
    <pivotField axis="axisPage" multipleItemSelectionAllowed="1" showAll="0">
      <items count="6">
        <item h="1" x="0"/>
        <item h="1" x="1"/>
        <item h="1"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h="1" x="0"/>
        <item h="1" x="1"/>
        <item h="1" x="2"/>
        <item x="3"/>
        <item x="4"/>
        <item t="default"/>
      </items>
    </pivotField>
  </pivotFields>
  <rowFields count="1">
    <field x="8"/>
  </rowFields>
  <rowItems count="3">
    <i>
      <x v="3"/>
    </i>
    <i>
      <x v="4"/>
    </i>
    <i t="grand">
      <x/>
    </i>
  </rowItems>
  <colItems count="1">
    <i/>
  </colItems>
  <pageFields count="1">
    <pageField fld="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E8428C-0140-433B-AAF5-E8BD4ED22E68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8:U25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900CEA-6270-40EB-AC27-C0E33B011B1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11:B12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Sum of NP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241C3B-4E88-4296-B457-787E182A8E96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8:G20" firstHeaderRow="1" firstDataRow="1" firstDataCol="1"/>
  <pivotFields count="9"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CF268B-87A6-46C2-880C-468F9011FDE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6C799-D06D-4AFD-8274-DA01F401859E}" name="to_megha" displayName="to_megha" ref="A1:C42" tableType="queryTable" totalsRowShown="0">
  <autoFilter ref="A1:C42" xr:uid="{0306C799-D06D-4AFD-8274-DA01F401859E}"/>
  <tableColumns count="3">
    <tableColumn id="1" xr3:uid="{19F04A66-4FDF-4C68-834F-EC150F56ECFE}" uniqueName="1" name="Column1" queryTableFieldId="1" dataDxfId="10"/>
    <tableColumn id="2" xr3:uid="{352B6CFD-C2FE-4F2B-90A3-E3DDF22EC458}" uniqueName="2" name="Column2" queryTableFieldId="2" dataDxfId="9"/>
    <tableColumn id="3" xr3:uid="{BE3914C1-867B-4380-B0F2-C4EC228314A3}" uniqueName="3" name="Column3" queryTableFieldId="3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dhgg@gmail.com" TargetMode="External"/><Relationship Id="rId2" Type="http://schemas.openxmlformats.org/officeDocument/2006/relationships/hyperlink" Target="mailto:ndhgg@gmail.com" TargetMode="External"/><Relationship Id="rId1" Type="http://schemas.openxmlformats.org/officeDocument/2006/relationships/hyperlink" Target="mailto:ndhgg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egha.a.acharya217@gmai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5" Type="http://schemas.openxmlformats.org/officeDocument/2006/relationships/drawing" Target="../drawings/drawing4.xml"/><Relationship Id="rId4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8295-0D87-4D06-9CD4-1EBC2822CE0D}">
  <sheetPr codeName="Sheet2"/>
  <dimension ref="A1:C42"/>
  <sheetViews>
    <sheetView workbookViewId="0">
      <selection activeCell="B1" sqref="B1"/>
    </sheetView>
  </sheetViews>
  <sheetFormatPr defaultRowHeight="14.4" x14ac:dyDescent="0.3"/>
  <cols>
    <col min="1" max="1" width="80.88671875" bestFit="1" customWidth="1"/>
    <col min="2" max="3" width="10.77734375" bestFit="1" customWidth="1"/>
  </cols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 t="s">
        <v>26</v>
      </c>
      <c r="B2" t="s">
        <v>27</v>
      </c>
      <c r="C2" t="s">
        <v>27</v>
      </c>
    </row>
    <row r="3" spans="1:3" x14ac:dyDescent="0.3">
      <c r="A3" t="s">
        <v>28</v>
      </c>
      <c r="B3" t="s">
        <v>27</v>
      </c>
      <c r="C3" t="s">
        <v>27</v>
      </c>
    </row>
    <row r="4" spans="1:3" x14ac:dyDescent="0.3">
      <c r="A4" t="s">
        <v>29</v>
      </c>
      <c r="B4" t="s">
        <v>27</v>
      </c>
      <c r="C4" t="s">
        <v>27</v>
      </c>
    </row>
    <row r="5" spans="1:3" x14ac:dyDescent="0.3">
      <c r="A5" t="s">
        <v>30</v>
      </c>
      <c r="B5" t="s">
        <v>27</v>
      </c>
      <c r="C5" t="s">
        <v>27</v>
      </c>
    </row>
    <row r="6" spans="1:3" x14ac:dyDescent="0.3">
      <c r="A6" t="s">
        <v>31</v>
      </c>
      <c r="B6" t="s">
        <v>27</v>
      </c>
      <c r="C6" t="s">
        <v>27</v>
      </c>
    </row>
    <row r="7" spans="1:3" x14ac:dyDescent="0.3">
      <c r="A7" t="s">
        <v>32</v>
      </c>
      <c r="B7" t="s">
        <v>27</v>
      </c>
      <c r="C7" t="s">
        <v>27</v>
      </c>
    </row>
    <row r="8" spans="1:3" x14ac:dyDescent="0.3">
      <c r="A8" t="s">
        <v>33</v>
      </c>
      <c r="B8" t="s">
        <v>27</v>
      </c>
      <c r="C8" t="s">
        <v>27</v>
      </c>
    </row>
    <row r="9" spans="1:3" x14ac:dyDescent="0.3">
      <c r="A9" t="s">
        <v>34</v>
      </c>
      <c r="B9" t="s">
        <v>27</v>
      </c>
      <c r="C9" t="s">
        <v>27</v>
      </c>
    </row>
    <row r="10" spans="1:3" x14ac:dyDescent="0.3">
      <c r="A10" t="s">
        <v>35</v>
      </c>
      <c r="B10" t="s">
        <v>27</v>
      </c>
      <c r="C10" t="s">
        <v>27</v>
      </c>
    </row>
    <row r="11" spans="1:3" x14ac:dyDescent="0.3">
      <c r="A11" t="s">
        <v>36</v>
      </c>
      <c r="B11" t="s">
        <v>27</v>
      </c>
      <c r="C11" t="s">
        <v>27</v>
      </c>
    </row>
    <row r="12" spans="1:3" x14ac:dyDescent="0.3">
      <c r="A12" t="s">
        <v>37</v>
      </c>
      <c r="B12" t="s">
        <v>27</v>
      </c>
      <c r="C12" t="s">
        <v>27</v>
      </c>
    </row>
    <row r="13" spans="1:3" x14ac:dyDescent="0.3">
      <c r="A13" t="s">
        <v>38</v>
      </c>
      <c r="B13" t="s">
        <v>27</v>
      </c>
      <c r="C13" t="s">
        <v>27</v>
      </c>
    </row>
    <row r="14" spans="1:3" x14ac:dyDescent="0.3">
      <c r="A14" t="s">
        <v>39</v>
      </c>
      <c r="B14" t="s">
        <v>27</v>
      </c>
      <c r="C14" t="s">
        <v>27</v>
      </c>
    </row>
    <row r="15" spans="1:3" x14ac:dyDescent="0.3">
      <c r="A15" t="s">
        <v>34</v>
      </c>
      <c r="B15" t="s">
        <v>27</v>
      </c>
      <c r="C15" t="s">
        <v>27</v>
      </c>
    </row>
    <row r="16" spans="1:3" x14ac:dyDescent="0.3">
      <c r="A16" t="s">
        <v>40</v>
      </c>
      <c r="B16" t="s">
        <v>41</v>
      </c>
      <c r="C16" t="s">
        <v>42</v>
      </c>
    </row>
    <row r="17" spans="1:3" x14ac:dyDescent="0.3">
      <c r="A17" t="s">
        <v>43</v>
      </c>
      <c r="B17" t="s">
        <v>27</v>
      </c>
      <c r="C17" t="s">
        <v>27</v>
      </c>
    </row>
    <row r="18" spans="1:3" x14ac:dyDescent="0.3">
      <c r="A18" t="s">
        <v>37</v>
      </c>
      <c r="B18" t="s">
        <v>27</v>
      </c>
      <c r="C18" t="s">
        <v>27</v>
      </c>
    </row>
    <row r="19" spans="1:3" x14ac:dyDescent="0.3">
      <c r="A19" t="s">
        <v>44</v>
      </c>
      <c r="B19" t="s">
        <v>45</v>
      </c>
      <c r="C19" t="s">
        <v>27</v>
      </c>
    </row>
    <row r="20" spans="1:3" x14ac:dyDescent="0.3">
      <c r="A20" t="s">
        <v>46</v>
      </c>
      <c r="B20" t="s">
        <v>27</v>
      </c>
      <c r="C20" t="s">
        <v>27</v>
      </c>
    </row>
    <row r="21" spans="1:3" x14ac:dyDescent="0.3">
      <c r="A21" t="s">
        <v>47</v>
      </c>
      <c r="B21" t="s">
        <v>27</v>
      </c>
      <c r="C21" t="s">
        <v>27</v>
      </c>
    </row>
    <row r="22" spans="1:3" x14ac:dyDescent="0.3">
      <c r="A22" t="s">
        <v>27</v>
      </c>
      <c r="B22" t="s">
        <v>27</v>
      </c>
      <c r="C22" t="s">
        <v>27</v>
      </c>
    </row>
    <row r="23" spans="1:3" x14ac:dyDescent="0.3">
      <c r="A23" t="s">
        <v>48</v>
      </c>
      <c r="B23" t="s">
        <v>27</v>
      </c>
      <c r="C23" t="s">
        <v>27</v>
      </c>
    </row>
    <row r="24" spans="1:3" x14ac:dyDescent="0.3">
      <c r="A24" t="s">
        <v>49</v>
      </c>
      <c r="B24" t="s">
        <v>27</v>
      </c>
      <c r="C24" t="s">
        <v>27</v>
      </c>
    </row>
    <row r="25" spans="1:3" x14ac:dyDescent="0.3">
      <c r="A25" t="s">
        <v>50</v>
      </c>
      <c r="B25" t="s">
        <v>27</v>
      </c>
      <c r="C25" t="s">
        <v>27</v>
      </c>
    </row>
    <row r="26" spans="1:3" x14ac:dyDescent="0.3">
      <c r="A26" t="s">
        <v>51</v>
      </c>
      <c r="B26" t="s">
        <v>27</v>
      </c>
      <c r="C26" t="s">
        <v>27</v>
      </c>
    </row>
    <row r="27" spans="1:3" x14ac:dyDescent="0.3">
      <c r="A27" t="s">
        <v>52</v>
      </c>
      <c r="B27" t="s">
        <v>27</v>
      </c>
      <c r="C27" t="s">
        <v>27</v>
      </c>
    </row>
    <row r="28" spans="1:3" x14ac:dyDescent="0.3">
      <c r="A28" t="s">
        <v>53</v>
      </c>
      <c r="B28" t="s">
        <v>27</v>
      </c>
      <c r="C28" t="s">
        <v>27</v>
      </c>
    </row>
    <row r="29" spans="1:3" x14ac:dyDescent="0.3">
      <c r="A29" t="s">
        <v>54</v>
      </c>
      <c r="B29" t="s">
        <v>27</v>
      </c>
      <c r="C29" t="s">
        <v>27</v>
      </c>
    </row>
    <row r="30" spans="1:3" x14ac:dyDescent="0.3">
      <c r="A30" t="s">
        <v>55</v>
      </c>
      <c r="B30" t="s">
        <v>27</v>
      </c>
      <c r="C30" t="s">
        <v>27</v>
      </c>
    </row>
    <row r="31" spans="1:3" x14ac:dyDescent="0.3">
      <c r="A31" t="s">
        <v>56</v>
      </c>
      <c r="B31" t="s">
        <v>27</v>
      </c>
      <c r="C31" t="s">
        <v>27</v>
      </c>
    </row>
    <row r="32" spans="1:3" x14ac:dyDescent="0.3">
      <c r="A32" t="s">
        <v>57</v>
      </c>
      <c r="B32" t="s">
        <v>27</v>
      </c>
      <c r="C32" t="s">
        <v>27</v>
      </c>
    </row>
    <row r="33" spans="1:3" x14ac:dyDescent="0.3">
      <c r="A33" t="s">
        <v>58</v>
      </c>
      <c r="B33" t="s">
        <v>27</v>
      </c>
      <c r="C33" t="s">
        <v>27</v>
      </c>
    </row>
    <row r="34" spans="1:3" x14ac:dyDescent="0.3">
      <c r="A34" t="s">
        <v>59</v>
      </c>
      <c r="B34" t="s">
        <v>27</v>
      </c>
      <c r="C34" t="s">
        <v>27</v>
      </c>
    </row>
    <row r="35" spans="1:3" x14ac:dyDescent="0.3">
      <c r="A35" t="s">
        <v>60</v>
      </c>
      <c r="B35" t="s">
        <v>27</v>
      </c>
      <c r="C35" t="s">
        <v>27</v>
      </c>
    </row>
    <row r="36" spans="1:3" x14ac:dyDescent="0.3">
      <c r="A36" t="s">
        <v>61</v>
      </c>
      <c r="B36" t="s">
        <v>27</v>
      </c>
      <c r="C36" t="s">
        <v>27</v>
      </c>
    </row>
    <row r="37" spans="1:3" x14ac:dyDescent="0.3">
      <c r="A37" t="s">
        <v>53</v>
      </c>
      <c r="B37" t="s">
        <v>27</v>
      </c>
      <c r="C37" t="s">
        <v>27</v>
      </c>
    </row>
    <row r="38" spans="1:3" x14ac:dyDescent="0.3">
      <c r="A38" t="s">
        <v>54</v>
      </c>
      <c r="B38" t="s">
        <v>27</v>
      </c>
      <c r="C38" t="s">
        <v>27</v>
      </c>
    </row>
    <row r="39" spans="1:3" x14ac:dyDescent="0.3">
      <c r="A39" t="s">
        <v>55</v>
      </c>
      <c r="B39" t="s">
        <v>27</v>
      </c>
      <c r="C39" t="s">
        <v>27</v>
      </c>
    </row>
    <row r="40" spans="1:3" x14ac:dyDescent="0.3">
      <c r="A40" t="s">
        <v>56</v>
      </c>
      <c r="B40" t="s">
        <v>27</v>
      </c>
      <c r="C40" t="s">
        <v>27</v>
      </c>
    </row>
    <row r="41" spans="1:3" x14ac:dyDescent="0.3">
      <c r="A41" t="s">
        <v>62</v>
      </c>
      <c r="B41" t="s">
        <v>27</v>
      </c>
      <c r="C41" t="s">
        <v>27</v>
      </c>
    </row>
    <row r="42" spans="1:3" x14ac:dyDescent="0.3">
      <c r="A42" t="s">
        <v>63</v>
      </c>
      <c r="B42" t="s">
        <v>27</v>
      </c>
      <c r="C42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7AD3-A69A-4930-9371-818EF7401FA2}">
  <sheetPr codeName="Sheet3"/>
  <dimension ref="A1:N20"/>
  <sheetViews>
    <sheetView workbookViewId="0">
      <selection activeCell="P9" sqref="P9"/>
    </sheetView>
  </sheetViews>
  <sheetFormatPr defaultRowHeight="14.4" x14ac:dyDescent="0.3"/>
  <cols>
    <col min="3" max="3" width="9" customWidth="1"/>
    <col min="4" max="4" width="0.109375" customWidth="1"/>
    <col min="11" max="11" width="12.109375" bestFit="1" customWidth="1"/>
  </cols>
  <sheetData>
    <row r="1" spans="1:14" ht="15" thickBot="1" x14ac:dyDescent="0.35">
      <c r="A1" s="35" t="s">
        <v>0</v>
      </c>
      <c r="B1" s="37" t="s">
        <v>1</v>
      </c>
      <c r="C1" s="39" t="s">
        <v>2</v>
      </c>
      <c r="D1" s="39"/>
      <c r="E1" s="41" t="s">
        <v>3</v>
      </c>
      <c r="F1" s="42"/>
      <c r="G1" s="43"/>
      <c r="H1" s="33" t="s">
        <v>17</v>
      </c>
      <c r="I1" s="33" t="s">
        <v>18</v>
      </c>
      <c r="J1" s="33" t="s">
        <v>22</v>
      </c>
    </row>
    <row r="2" spans="1:14" ht="15" thickBot="1" x14ac:dyDescent="0.35">
      <c r="A2" s="36"/>
      <c r="B2" s="38"/>
      <c r="C2" s="40"/>
      <c r="D2" s="40"/>
      <c r="E2" s="2" t="s">
        <v>4</v>
      </c>
      <c r="F2" s="2" t="s">
        <v>5</v>
      </c>
      <c r="G2" s="2" t="s">
        <v>6</v>
      </c>
      <c r="H2" s="34"/>
      <c r="I2" s="34"/>
      <c r="J2" s="34"/>
    </row>
    <row r="3" spans="1:14" x14ac:dyDescent="0.3">
      <c r="A3" s="7">
        <v>1</v>
      </c>
      <c r="B3" s="3">
        <v>101</v>
      </c>
      <c r="C3" s="5" t="s">
        <v>7</v>
      </c>
      <c r="E3" s="3">
        <v>15</v>
      </c>
      <c r="F3" s="3">
        <v>11</v>
      </c>
      <c r="G3" s="3">
        <v>11</v>
      </c>
      <c r="H3" s="3">
        <f>SUM(E3:G3)</f>
        <v>37</v>
      </c>
      <c r="I3" s="11">
        <f>AVERAGE(E3:G3)</f>
        <v>12.333333333333334</v>
      </c>
      <c r="J3" s="3" t="s">
        <v>84</v>
      </c>
      <c r="K3" s="13" t="s">
        <v>19</v>
      </c>
      <c r="L3">
        <f>MAX(H3:H12)</f>
        <v>66</v>
      </c>
      <c r="M3" s="6" t="s">
        <v>10</v>
      </c>
    </row>
    <row r="4" spans="1:14" x14ac:dyDescent="0.3">
      <c r="A4" s="8">
        <v>2</v>
      </c>
      <c r="B4" s="3">
        <v>102</v>
      </c>
      <c r="C4" s="6" t="s">
        <v>8</v>
      </c>
      <c r="E4" s="3">
        <v>10</v>
      </c>
      <c r="F4" s="3">
        <v>12</v>
      </c>
      <c r="G4" s="3">
        <v>11</v>
      </c>
      <c r="H4" s="3">
        <f t="shared" ref="H4:H12" si="0">SUM(E4:G4)</f>
        <v>33</v>
      </c>
      <c r="I4" s="11">
        <f t="shared" ref="I4:I12" si="1">AVERAGE(E4:G4)</f>
        <v>11</v>
      </c>
      <c r="J4" s="3" t="s">
        <v>85</v>
      </c>
      <c r="K4" s="14" t="s">
        <v>20</v>
      </c>
      <c r="L4">
        <f>MIN(H3:H12)</f>
        <v>33</v>
      </c>
      <c r="M4" s="6" t="s">
        <v>8</v>
      </c>
    </row>
    <row r="5" spans="1:14" x14ac:dyDescent="0.3">
      <c r="A5" s="8">
        <v>3</v>
      </c>
      <c r="B5" s="3">
        <v>103</v>
      </c>
      <c r="C5" s="6" t="s">
        <v>9</v>
      </c>
      <c r="E5" s="3">
        <v>29</v>
      </c>
      <c r="F5" s="3">
        <v>13</v>
      </c>
      <c r="G5" s="3">
        <v>12</v>
      </c>
      <c r="H5" s="3">
        <f t="shared" si="0"/>
        <v>54</v>
      </c>
      <c r="I5" s="11">
        <f t="shared" si="1"/>
        <v>18</v>
      </c>
      <c r="J5" s="3" t="s">
        <v>84</v>
      </c>
    </row>
    <row r="6" spans="1:14" x14ac:dyDescent="0.3">
      <c r="A6" s="8">
        <v>4</v>
      </c>
      <c r="B6" s="3">
        <v>104</v>
      </c>
      <c r="C6" s="6" t="s">
        <v>10</v>
      </c>
      <c r="E6" s="3">
        <v>39</v>
      </c>
      <c r="F6" s="3">
        <v>14</v>
      </c>
      <c r="G6" s="3">
        <v>13</v>
      </c>
      <c r="H6" s="3">
        <f t="shared" si="0"/>
        <v>66</v>
      </c>
      <c r="I6" s="11">
        <f t="shared" si="1"/>
        <v>22</v>
      </c>
      <c r="J6" s="3" t="s">
        <v>84</v>
      </c>
    </row>
    <row r="7" spans="1:14" x14ac:dyDescent="0.3">
      <c r="A7" s="8">
        <v>5</v>
      </c>
      <c r="B7" s="3">
        <v>105</v>
      </c>
      <c r="C7" s="6" t="s">
        <v>11</v>
      </c>
      <c r="E7" s="3">
        <v>16</v>
      </c>
      <c r="F7" s="3">
        <v>15</v>
      </c>
      <c r="G7" s="3">
        <v>17</v>
      </c>
      <c r="H7" s="3">
        <f t="shared" si="0"/>
        <v>48</v>
      </c>
      <c r="I7" s="11">
        <f t="shared" si="1"/>
        <v>16</v>
      </c>
      <c r="J7" s="3" t="s">
        <v>86</v>
      </c>
    </row>
    <row r="8" spans="1:14" x14ac:dyDescent="0.3">
      <c r="A8" s="8">
        <v>6</v>
      </c>
      <c r="B8" s="3">
        <v>106</v>
      </c>
      <c r="C8" s="6" t="s">
        <v>12</v>
      </c>
      <c r="E8" s="3">
        <v>13</v>
      </c>
      <c r="F8" s="3">
        <v>16</v>
      </c>
      <c r="G8" s="3">
        <v>19</v>
      </c>
      <c r="H8" s="3">
        <f t="shared" si="0"/>
        <v>48</v>
      </c>
      <c r="I8" s="11">
        <f t="shared" si="1"/>
        <v>16</v>
      </c>
      <c r="J8" s="3" t="s">
        <v>86</v>
      </c>
    </row>
    <row r="9" spans="1:14" x14ac:dyDescent="0.3">
      <c r="A9" s="8">
        <v>7</v>
      </c>
      <c r="B9" s="3">
        <v>107</v>
      </c>
      <c r="C9" s="6" t="s">
        <v>13</v>
      </c>
      <c r="E9" s="3">
        <v>14</v>
      </c>
      <c r="F9" s="3">
        <v>11</v>
      </c>
      <c r="G9" s="3">
        <v>13</v>
      </c>
      <c r="H9" s="3">
        <f t="shared" si="0"/>
        <v>38</v>
      </c>
      <c r="I9" s="11">
        <f t="shared" si="1"/>
        <v>12.666666666666666</v>
      </c>
      <c r="J9" s="3" t="s">
        <v>85</v>
      </c>
    </row>
    <row r="10" spans="1:14" x14ac:dyDescent="0.3">
      <c r="A10" s="8">
        <v>8</v>
      </c>
      <c r="B10" s="3">
        <v>108</v>
      </c>
      <c r="C10" s="6" t="s">
        <v>14</v>
      </c>
      <c r="E10" s="3">
        <v>15</v>
      </c>
      <c r="F10" s="3">
        <v>12</v>
      </c>
      <c r="G10" s="3">
        <v>17</v>
      </c>
      <c r="H10" s="3">
        <f t="shared" si="0"/>
        <v>44</v>
      </c>
      <c r="I10" s="11">
        <f t="shared" si="1"/>
        <v>14.666666666666666</v>
      </c>
      <c r="J10" s="3" t="s">
        <v>86</v>
      </c>
    </row>
    <row r="11" spans="1:14" x14ac:dyDescent="0.3">
      <c r="A11" s="8">
        <v>9</v>
      </c>
      <c r="B11" s="3">
        <v>109</v>
      </c>
      <c r="C11" s="6" t="s">
        <v>15</v>
      </c>
      <c r="E11" s="3">
        <v>12</v>
      </c>
      <c r="F11" s="3">
        <v>10</v>
      </c>
      <c r="G11" s="3">
        <v>19</v>
      </c>
      <c r="H11" s="3">
        <f t="shared" si="0"/>
        <v>41</v>
      </c>
      <c r="I11" s="11">
        <f t="shared" si="1"/>
        <v>13.666666666666666</v>
      </c>
      <c r="J11" s="3" t="s">
        <v>84</v>
      </c>
    </row>
    <row r="12" spans="1:14" ht="15" thickBot="1" x14ac:dyDescent="0.35">
      <c r="A12" s="9">
        <v>10</v>
      </c>
      <c r="B12" s="4">
        <v>110</v>
      </c>
      <c r="C12" s="1" t="s">
        <v>16</v>
      </c>
      <c r="E12" s="4">
        <v>11</v>
      </c>
      <c r="F12" s="4">
        <v>10</v>
      </c>
      <c r="G12" s="4">
        <v>20</v>
      </c>
      <c r="H12" s="4">
        <f t="shared" si="0"/>
        <v>41</v>
      </c>
      <c r="I12" s="10">
        <f t="shared" si="1"/>
        <v>13.666666666666666</v>
      </c>
      <c r="J12" s="4" t="s">
        <v>85</v>
      </c>
    </row>
    <row r="13" spans="1:14" x14ac:dyDescent="0.3">
      <c r="J13" t="s">
        <v>21</v>
      </c>
    </row>
    <row r="15" spans="1:14" x14ac:dyDescent="0.3">
      <c r="N15" s="6"/>
    </row>
    <row r="18" spans="5:12" x14ac:dyDescent="0.3">
      <c r="E18" t="s">
        <v>85</v>
      </c>
      <c r="F18">
        <f>COUNTIF(J3:J12,"s")</f>
        <v>3</v>
      </c>
    </row>
    <row r="19" spans="5:12" x14ac:dyDescent="0.3">
      <c r="H19" t="s">
        <v>84</v>
      </c>
      <c r="I19">
        <f>COUNTIF(J3:J12,"f")</f>
        <v>4</v>
      </c>
    </row>
    <row r="20" spans="5:12" x14ac:dyDescent="0.3">
      <c r="K20" t="s">
        <v>86</v>
      </c>
      <c r="L20">
        <f>COUNTIF(J3:J12,"d")</f>
        <v>3</v>
      </c>
    </row>
  </sheetData>
  <mergeCells count="8">
    <mergeCell ref="H1:H2"/>
    <mergeCell ref="I1:I2"/>
    <mergeCell ref="J1:J2"/>
    <mergeCell ref="A1:A2"/>
    <mergeCell ref="B1:B2"/>
    <mergeCell ref="C1:C2"/>
    <mergeCell ref="D1:D2"/>
    <mergeCell ref="E1:G1"/>
  </mergeCells>
  <dataValidations count="4">
    <dataValidation type="list" allowBlank="1" showInputMessage="1" showErrorMessage="1" sqref="K15" xr:uid="{F67F57C6-83E6-41B5-AB54-05F6BBB42FC0}">
      <formula1>"female m"</formula1>
    </dataValidation>
    <dataValidation type="list" allowBlank="1" showInputMessage="1" showErrorMessage="1" sqref="M17" xr:uid="{1519AACA-565D-4C75-BC8D-6659867DCA9D}">
      <formula1>"female"</formula1>
    </dataValidation>
    <dataValidation type="list" allowBlank="1" showInputMessage="1" showErrorMessage="1" sqref="C3:C12" xr:uid="{E84DB772-23EF-40F6-B26F-40DCE1CE64F0}">
      <formula1>"female   "</formula1>
    </dataValidation>
    <dataValidation type="list" allowBlank="1" showInputMessage="1" showErrorMessage="1" sqref="M12:M13" xr:uid="{C960B17C-5033-4325-9871-27304EB03B7A}">
      <formula1>$N$21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A83A-B1B3-44D4-AAE6-4810548A6605}">
  <sheetPr codeName="Sheet4"/>
  <dimension ref="A1:G4"/>
  <sheetViews>
    <sheetView workbookViewId="0">
      <selection activeCell="J17" sqref="J17"/>
    </sheetView>
  </sheetViews>
  <sheetFormatPr defaultRowHeight="14.4" x14ac:dyDescent="0.3"/>
  <cols>
    <col min="2" max="2" width="10.33203125" bestFit="1" customWidth="1"/>
    <col min="3" max="3" width="15.44140625" bestFit="1" customWidth="1"/>
  </cols>
  <sheetData>
    <row r="1" spans="1:7" x14ac:dyDescent="0.3">
      <c r="A1" t="s">
        <v>144</v>
      </c>
      <c r="B1" t="s">
        <v>145</v>
      </c>
      <c r="C1" t="s">
        <v>153</v>
      </c>
      <c r="D1" t="s">
        <v>154</v>
      </c>
      <c r="E1" t="s">
        <v>68</v>
      </c>
      <c r="F1" t="s">
        <v>69</v>
      </c>
      <c r="G1" t="s">
        <v>146</v>
      </c>
    </row>
    <row r="2" spans="1:7" x14ac:dyDescent="0.3">
      <c r="A2">
        <v>3</v>
      </c>
      <c r="B2" s="12">
        <v>35164</v>
      </c>
      <c r="C2" t="s">
        <v>151</v>
      </c>
      <c r="D2" t="s">
        <v>152</v>
      </c>
      <c r="E2" t="s">
        <v>96</v>
      </c>
      <c r="F2">
        <v>99999</v>
      </c>
      <c r="G2" s="18" t="s">
        <v>155</v>
      </c>
    </row>
    <row r="3" spans="1:7" x14ac:dyDescent="0.3">
      <c r="A3">
        <v>2</v>
      </c>
      <c r="B3" s="12">
        <v>38324</v>
      </c>
      <c r="C3" t="s">
        <v>149</v>
      </c>
      <c r="D3" t="s">
        <v>150</v>
      </c>
      <c r="E3" t="s">
        <v>96</v>
      </c>
      <c r="F3">
        <v>55000</v>
      </c>
      <c r="G3" s="18" t="s">
        <v>155</v>
      </c>
    </row>
    <row r="4" spans="1:7" x14ac:dyDescent="0.3">
      <c r="A4">
        <v>1</v>
      </c>
      <c r="B4" s="12">
        <v>44866</v>
      </c>
      <c r="C4" t="s">
        <v>147</v>
      </c>
      <c r="D4" t="s">
        <v>148</v>
      </c>
      <c r="E4" t="s">
        <v>96</v>
      </c>
      <c r="F4">
        <v>50000</v>
      </c>
      <c r="G4" s="18" t="s">
        <v>155</v>
      </c>
    </row>
  </sheetData>
  <autoFilter ref="F1:F4" xr:uid="{DD2DA83A-B1B3-44D4-AAE6-4810548A6605}"/>
  <sortState xmlns:xlrd2="http://schemas.microsoft.com/office/spreadsheetml/2017/richdata2" ref="A2:G4">
    <sortCondition ref="B2:B4"/>
  </sortState>
  <dataValidations count="5">
    <dataValidation type="custom" allowBlank="1" showInputMessage="1" showErrorMessage="1" sqref="A5:A6" xr:uid="{C27B533B-B668-41EA-B445-47C882E378B1}">
      <formula1>"ssn"</formula1>
    </dataValidation>
    <dataValidation type="date" allowBlank="1" showInputMessage="1" showErrorMessage="1" sqref="B1:B4" xr:uid="{71E6AA03-DC9B-4E87-9164-A7CA7EDF6E9A}">
      <formula1>35065</formula1>
      <formula2>46751</formula2>
    </dataValidation>
    <dataValidation type="list" allowBlank="1" showInputMessage="1" showErrorMessage="1" sqref="E2:E5" xr:uid="{C5BA01F0-87E7-4B4B-BAA1-54191D22D52E}">
      <formula1>$E$2:$E$3</formula1>
    </dataValidation>
    <dataValidation type="whole" allowBlank="1" showInputMessage="1" showErrorMessage="1" error="condition fails_x000a_" sqref="F1:F4" xr:uid="{C7BCBAB3-0C61-42DF-850C-291E1C66C876}">
      <formula1>50000</formula1>
      <formula2>100000</formula2>
    </dataValidation>
    <dataValidation type="custom" allowBlank="1" showInputMessage="1" showErrorMessage="1" sqref="G1:G4" xr:uid="{371C8BFC-CC68-4FC8-A09A-77D370F22ABA}">
      <formula1>ISNUMBER(FIND("@", G1:G4))</formula1>
    </dataValidation>
  </dataValidations>
  <hyperlinks>
    <hyperlink ref="G4" r:id="rId1" xr:uid="{B13D56D5-FEE0-48F9-85E7-85601954D576}"/>
    <hyperlink ref="G3" r:id="rId2" xr:uid="{E6908C66-3E68-446C-A683-281AF025C632}"/>
    <hyperlink ref="G2" r:id="rId3" xr:uid="{60896E6D-FB33-45B4-B4D3-06F945B8DE9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3C6F-F21F-4C36-A4C3-C3DCEE309AFE}">
  <sheetPr codeName="Sheet5"/>
  <dimension ref="B3:K10"/>
  <sheetViews>
    <sheetView workbookViewId="0">
      <selection activeCell="J10" sqref="J10"/>
    </sheetView>
  </sheetViews>
  <sheetFormatPr defaultRowHeight="14.4" x14ac:dyDescent="0.3"/>
  <cols>
    <col min="2" max="2" width="10.33203125" bestFit="1" customWidth="1"/>
    <col min="8" max="9" width="10.33203125" bestFit="1" customWidth="1"/>
  </cols>
  <sheetData>
    <row r="3" spans="2:11" x14ac:dyDescent="0.3">
      <c r="B3" t="s">
        <v>190</v>
      </c>
      <c r="C3" t="s">
        <v>104</v>
      </c>
    </row>
    <row r="4" spans="2:11" x14ac:dyDescent="0.3">
      <c r="B4" s="12">
        <v>45310</v>
      </c>
      <c r="C4">
        <f>DATEVALUE("2024-01-19")</f>
        <v>45310</v>
      </c>
    </row>
    <row r="6" spans="2:11" x14ac:dyDescent="0.3">
      <c r="H6" t="s">
        <v>195</v>
      </c>
      <c r="I6" t="s">
        <v>192</v>
      </c>
      <c r="J6" t="s">
        <v>193</v>
      </c>
      <c r="K6" t="s">
        <v>194</v>
      </c>
    </row>
    <row r="7" spans="2:11" x14ac:dyDescent="0.3">
      <c r="E7" t="s">
        <v>191</v>
      </c>
      <c r="F7">
        <f>TIMEVALUE("10:30 PM")</f>
        <v>0.9375</v>
      </c>
      <c r="H7" s="12">
        <v>44562</v>
      </c>
      <c r="I7">
        <v>2022</v>
      </c>
      <c r="J7">
        <v>2</v>
      </c>
      <c r="K7" t="e" cm="1">
        <f t="array" aca="1" ref="K7" ca="1">DATEADD(YEAR,2-1)</f>
        <v>#NAME?</v>
      </c>
    </row>
    <row r="10" spans="2:11" x14ac:dyDescent="0.3">
      <c r="H10" s="12">
        <v>44562</v>
      </c>
      <c r="I10" s="12">
        <v>44563</v>
      </c>
      <c r="J10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CCE0-6F9E-4712-96E5-94437D1B37DB}">
  <sheetPr codeName="Sheet6"/>
  <dimension ref="A1:I5"/>
  <sheetViews>
    <sheetView workbookViewId="0">
      <selection activeCell="E2" sqref="E2"/>
    </sheetView>
  </sheetViews>
  <sheetFormatPr defaultRowHeight="14.4" x14ac:dyDescent="0.3"/>
  <cols>
    <col min="1" max="1" width="15.88671875" bestFit="1" customWidth="1"/>
    <col min="2" max="2" width="15.44140625" bestFit="1" customWidth="1"/>
    <col min="3" max="3" width="18.6640625" bestFit="1" customWidth="1"/>
    <col min="4" max="4" width="15.88671875" bestFit="1" customWidth="1"/>
    <col min="5" max="5" width="35.6640625" bestFit="1" customWidth="1"/>
    <col min="6" max="6" width="23.44140625" bestFit="1" customWidth="1"/>
  </cols>
  <sheetData>
    <row r="1" spans="1:9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70</v>
      </c>
      <c r="G1" t="s">
        <v>163</v>
      </c>
      <c r="H1" t="s">
        <v>164</v>
      </c>
      <c r="I1" t="s">
        <v>165</v>
      </c>
    </row>
    <row r="2" spans="1:9" x14ac:dyDescent="0.3">
      <c r="A2" t="s">
        <v>159</v>
      </c>
      <c r="B2" t="str">
        <f>TRIM(A2)</f>
        <v>computer science</v>
      </c>
      <c r="C2" t="str">
        <f>UPPER(A2)</f>
        <v xml:space="preserve">COMPUTER   SCIENCE </v>
      </c>
      <c r="D2" t="str">
        <f>LOWER(A2)</f>
        <v xml:space="preserve">computer   science </v>
      </c>
      <c r="E2" t="str">
        <f>CONCATENATE(C2,D2)</f>
        <v xml:space="preserve">COMPUTER   SCIENCE computer   science </v>
      </c>
      <c r="F2" s="18"/>
      <c r="G2" s="18" t="s">
        <v>147</v>
      </c>
      <c r="H2" t="s">
        <v>116</v>
      </c>
      <c r="I2" t="s">
        <v>166</v>
      </c>
    </row>
    <row r="3" spans="1:9" x14ac:dyDescent="0.3">
      <c r="A3" t="s">
        <v>160</v>
      </c>
      <c r="B3" t="str">
        <f t="shared" ref="B3:B5" si="0">TRIM(A3)</f>
        <v>scienxe phobia</v>
      </c>
      <c r="C3" t="str">
        <f t="shared" ref="C3:C5" si="1">UPPER(A3)</f>
        <v>SCIENXE   PHOBIA</v>
      </c>
      <c r="D3" t="str">
        <f t="shared" ref="D3:D5" si="2">LOWER(A3)</f>
        <v>scienxe   phobia</v>
      </c>
      <c r="E3" t="str">
        <f t="shared" ref="E3:E5" si="3">CONCATENATE(C3,D3)</f>
        <v>SCIENXE   PHOBIAscienxe   phobia</v>
      </c>
    </row>
    <row r="4" spans="1:9" x14ac:dyDescent="0.3">
      <c r="A4" t="s">
        <v>161</v>
      </c>
      <c r="B4" t="str">
        <f t="shared" si="0"/>
        <v>max mithra</v>
      </c>
      <c r="C4" t="str">
        <f t="shared" si="1"/>
        <v>MAX   MITHRA</v>
      </c>
      <c r="D4" t="str">
        <f t="shared" si="2"/>
        <v>max   mithra</v>
      </c>
      <c r="E4" t="str">
        <f t="shared" si="3"/>
        <v>MAX   MITHRAmax   mithra</v>
      </c>
    </row>
    <row r="5" spans="1:9" x14ac:dyDescent="0.3">
      <c r="A5" t="s">
        <v>162</v>
      </c>
      <c r="B5" t="str">
        <f t="shared" si="0"/>
        <v>haha smile</v>
      </c>
      <c r="C5" t="str">
        <f t="shared" si="1"/>
        <v>HAHA  SMILE</v>
      </c>
      <c r="D5" t="str">
        <f t="shared" si="2"/>
        <v>haha  smile</v>
      </c>
      <c r="E5" t="str">
        <f t="shared" si="3"/>
        <v>HAHA  SMILEhaha  smile</v>
      </c>
    </row>
  </sheetData>
  <hyperlinks>
    <hyperlink ref="G2" r:id="rId1" display="megha.a.acharya217@gmai.com" xr:uid="{C091A001-5D21-4BCA-83D8-8B852CF612B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B458-C05E-4EC9-B343-49DEC3882DE4}">
  <sheetPr codeName="Sheet7"/>
  <dimension ref="A1:E6"/>
  <sheetViews>
    <sheetView workbookViewId="0">
      <selection activeCell="W1" sqref="W1:W1048576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134</v>
      </c>
      <c r="B1" t="s">
        <v>135</v>
      </c>
      <c r="C1" t="s">
        <v>136</v>
      </c>
      <c r="D1" t="s">
        <v>137</v>
      </c>
      <c r="E1" t="s">
        <v>138</v>
      </c>
    </row>
    <row r="2" spans="1:5" x14ac:dyDescent="0.3">
      <c r="A2" s="12">
        <v>45292</v>
      </c>
      <c r="B2" t="s">
        <v>139</v>
      </c>
      <c r="C2">
        <v>1</v>
      </c>
      <c r="D2">
        <v>1000</v>
      </c>
      <c r="E2">
        <f>C2*D2</f>
        <v>1000</v>
      </c>
    </row>
    <row r="3" spans="1:5" x14ac:dyDescent="0.3">
      <c r="A3" s="12">
        <v>45293</v>
      </c>
      <c r="B3" t="s">
        <v>140</v>
      </c>
      <c r="C3">
        <v>2</v>
      </c>
      <c r="D3">
        <v>1001</v>
      </c>
      <c r="E3">
        <f t="shared" ref="E3:E6" si="0">C3*D3</f>
        <v>2002</v>
      </c>
    </row>
    <row r="4" spans="1:5" x14ac:dyDescent="0.3">
      <c r="A4" s="12">
        <v>45294</v>
      </c>
      <c r="B4" t="s">
        <v>141</v>
      </c>
      <c r="C4">
        <v>3</v>
      </c>
      <c r="D4">
        <v>1002</v>
      </c>
      <c r="E4">
        <f t="shared" si="0"/>
        <v>3006</v>
      </c>
    </row>
    <row r="5" spans="1:5" x14ac:dyDescent="0.3">
      <c r="A5" s="12">
        <v>45295</v>
      </c>
      <c r="B5" t="s">
        <v>142</v>
      </c>
      <c r="C5">
        <v>4</v>
      </c>
      <c r="D5">
        <v>1003</v>
      </c>
      <c r="E5">
        <f t="shared" si="0"/>
        <v>4012</v>
      </c>
    </row>
    <row r="6" spans="1:5" x14ac:dyDescent="0.3">
      <c r="A6" s="12">
        <v>45296</v>
      </c>
      <c r="B6" t="s">
        <v>143</v>
      </c>
      <c r="C6">
        <v>5</v>
      </c>
      <c r="D6">
        <v>1004</v>
      </c>
      <c r="E6">
        <f t="shared" si="0"/>
        <v>5020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11F6-4AF0-41F8-97F1-7162CFC04463}">
  <sheetPr codeName="Sheet8"/>
  <dimension ref="A1:G12"/>
  <sheetViews>
    <sheetView workbookViewId="0">
      <selection activeCell="G13" sqref="G13"/>
    </sheetView>
  </sheetViews>
  <sheetFormatPr defaultRowHeight="14.4" x14ac:dyDescent="0.3"/>
  <cols>
    <col min="5" max="5" width="20.33203125" bestFit="1" customWidth="1"/>
    <col min="6" max="6" width="17.44140625" bestFit="1" customWidth="1"/>
  </cols>
  <sheetData>
    <row r="1" spans="1:7" x14ac:dyDescent="0.3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</row>
    <row r="2" spans="1:7" x14ac:dyDescent="0.3">
      <c r="A2">
        <v>101</v>
      </c>
      <c r="B2" t="s">
        <v>207</v>
      </c>
      <c r="C2">
        <v>5000</v>
      </c>
      <c r="D2">
        <v>10</v>
      </c>
      <c r="E2">
        <f>C2-(C2*D2)</f>
        <v>-45000</v>
      </c>
    </row>
    <row r="3" spans="1:7" x14ac:dyDescent="0.3">
      <c r="A3">
        <v>102</v>
      </c>
      <c r="B3" t="s">
        <v>208</v>
      </c>
      <c r="C3">
        <v>4000</v>
      </c>
      <c r="D3">
        <v>20</v>
      </c>
    </row>
    <row r="4" spans="1:7" x14ac:dyDescent="0.3">
      <c r="A4">
        <v>103</v>
      </c>
      <c r="B4" t="s">
        <v>209</v>
      </c>
      <c r="C4">
        <v>8000</v>
      </c>
      <c r="D4">
        <v>16</v>
      </c>
    </row>
    <row r="12" spans="1:7" x14ac:dyDescent="0.3">
      <c r="F12" s="12">
        <v>45627</v>
      </c>
      <c r="G12" t="str">
        <f>TEXT(F12,"MMMM")</f>
        <v>December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9D0F-9283-4E4B-909A-94742D683231}">
  <sheetPr codeName="Sheet1"/>
  <dimension ref="A1"/>
  <sheetViews>
    <sheetView workbookViewId="0">
      <selection activeCell="I20" sqref="I20"/>
    </sheetView>
  </sheetViews>
  <sheetFormatPr defaultRowHeight="14.4" x14ac:dyDescent="0.3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2529" r:id="rId3" name="CommandButton1">
          <controlPr defaultSize="0" autoLine="0" r:id="rId4">
            <anchor moveWithCells="1">
              <from>
                <xdr:col>5</xdr:col>
                <xdr:colOff>0</xdr:colOff>
                <xdr:row>12</xdr:row>
                <xdr:rowOff>45720</xdr:rowOff>
              </from>
              <to>
                <xdr:col>6</xdr:col>
                <xdr:colOff>304800</xdr:colOff>
                <xdr:row>13</xdr:row>
                <xdr:rowOff>167640</xdr:rowOff>
              </to>
            </anchor>
          </controlPr>
        </control>
      </mc:Choice>
      <mc:Fallback>
        <control shapeId="22529" r:id="rId3" name="CommandButton1"/>
      </mc:Fallback>
    </mc:AlternateContent>
    <mc:AlternateContent xmlns:mc="http://schemas.openxmlformats.org/markup-compatibility/2006">
      <mc:Choice Requires="x14">
        <control shapeId="22530" r:id="rId5" name="CommandButton2">
          <controlPr defaultSize="0" autoLine="0" r:id="rId6">
            <anchor moveWithCells="1">
              <from>
                <xdr:col>8</xdr:col>
                <xdr:colOff>236220</xdr:colOff>
                <xdr:row>9</xdr:row>
                <xdr:rowOff>15240</xdr:rowOff>
              </from>
              <to>
                <xdr:col>9</xdr:col>
                <xdr:colOff>541020</xdr:colOff>
                <xdr:row>10</xdr:row>
                <xdr:rowOff>137160</xdr:rowOff>
              </to>
            </anchor>
          </controlPr>
        </control>
      </mc:Choice>
      <mc:Fallback>
        <control shapeId="22530" r:id="rId5" name="CommandButton2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7CC8-123F-4738-9F00-3A3991C6369A}">
  <sheetPr codeName="Sheet9"/>
  <dimension ref="A1:M16"/>
  <sheetViews>
    <sheetView workbookViewId="0">
      <selection activeCell="K20" sqref="K20"/>
    </sheetView>
  </sheetViews>
  <sheetFormatPr defaultRowHeight="14.4" x14ac:dyDescent="0.3"/>
  <cols>
    <col min="1" max="1" width="10.88671875" bestFit="1" customWidth="1"/>
    <col min="2" max="2" width="6.44140625" bestFit="1" customWidth="1"/>
    <col min="3" max="3" width="10.33203125" bestFit="1" customWidth="1"/>
    <col min="4" max="4" width="6.5546875" bestFit="1" customWidth="1"/>
    <col min="5" max="5" width="5.77734375" bestFit="1" customWidth="1"/>
    <col min="6" max="6" width="5.44140625" bestFit="1" customWidth="1"/>
  </cols>
  <sheetData>
    <row r="1" spans="1:13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13" x14ac:dyDescent="0.3">
      <c r="A2" t="s">
        <v>76</v>
      </c>
      <c r="B2" t="s">
        <v>75</v>
      </c>
      <c r="C2" s="12">
        <v>43770</v>
      </c>
      <c r="D2" t="s">
        <v>83</v>
      </c>
    </row>
    <row r="3" spans="1:13" x14ac:dyDescent="0.3">
      <c r="A3" t="s">
        <v>77</v>
      </c>
      <c r="B3" t="s">
        <v>71</v>
      </c>
      <c r="C3" s="12">
        <v>43801</v>
      </c>
    </row>
    <row r="4" spans="1:13" x14ac:dyDescent="0.3">
      <c r="A4" t="s">
        <v>78</v>
      </c>
      <c r="B4" t="s">
        <v>74</v>
      </c>
      <c r="C4" s="12">
        <v>43832</v>
      </c>
    </row>
    <row r="5" spans="1:13" x14ac:dyDescent="0.3">
      <c r="A5" t="s">
        <v>79</v>
      </c>
      <c r="B5" t="s">
        <v>72</v>
      </c>
      <c r="C5" s="12">
        <v>37745</v>
      </c>
    </row>
    <row r="6" spans="1:13" x14ac:dyDescent="0.3">
      <c r="A6" t="s">
        <v>80</v>
      </c>
      <c r="B6" t="s">
        <v>73</v>
      </c>
      <c r="C6" s="12">
        <v>43894</v>
      </c>
    </row>
    <row r="7" spans="1:13" x14ac:dyDescent="0.3">
      <c r="A7">
        <v>1</v>
      </c>
    </row>
    <row r="15" spans="1:13" x14ac:dyDescent="0.3">
      <c r="M15" t="s">
        <v>81</v>
      </c>
    </row>
    <row r="16" spans="1:13" x14ac:dyDescent="0.3">
      <c r="M16" t="s">
        <v>82</v>
      </c>
    </row>
  </sheetData>
  <phoneticPr fontId="1" type="noConversion"/>
  <dataValidations count="1">
    <dataValidation type="list" allowBlank="1" showInputMessage="1" showErrorMessage="1" sqref="D2" xr:uid="{A3DA99F9-3964-4FDA-8F22-98D23D43B7B5}">
      <formula1>"TEXT"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30D1-6C0A-4D17-9F3A-1840CEA00027}">
  <sheetPr codeName="Sheet10"/>
  <dimension ref="C4:H11"/>
  <sheetViews>
    <sheetView workbookViewId="0">
      <selection activeCell="H11" sqref="H11"/>
    </sheetView>
  </sheetViews>
  <sheetFormatPr defaultRowHeight="14.4" x14ac:dyDescent="0.3"/>
  <cols>
    <col min="7" max="7" width="17.5546875" bestFit="1" customWidth="1"/>
  </cols>
  <sheetData>
    <row r="4" spans="3:8" x14ac:dyDescent="0.3">
      <c r="C4" s="31" t="s">
        <v>197</v>
      </c>
      <c r="D4" s="31" t="s">
        <v>198</v>
      </c>
    </row>
    <row r="5" spans="3:8" x14ac:dyDescent="0.3">
      <c r="C5" s="31">
        <v>100</v>
      </c>
      <c r="D5" s="32">
        <v>0.7</v>
      </c>
    </row>
    <row r="8" spans="3:8" x14ac:dyDescent="0.3">
      <c r="G8" t="s">
        <v>199</v>
      </c>
      <c r="H8" t="s">
        <v>200</v>
      </c>
    </row>
    <row r="9" spans="3:8" x14ac:dyDescent="0.3">
      <c r="G9">
        <f>C5*D5</f>
        <v>70</v>
      </c>
    </row>
    <row r="10" spans="3:8" x14ac:dyDescent="0.3">
      <c r="G10">
        <f>C5*(1-D5)</f>
        <v>30.000000000000004</v>
      </c>
    </row>
    <row r="11" spans="3:8" x14ac:dyDescent="0.3">
      <c r="G11" t="s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35BE-5231-47BE-BAA0-1B89BD7F4F41}">
  <sheetPr codeName="Sheet11" filterMode="1"/>
  <dimension ref="A1:J19"/>
  <sheetViews>
    <sheetView topLeftCell="A2" workbookViewId="0">
      <selection activeCell="H21" sqref="H21"/>
    </sheetView>
  </sheetViews>
  <sheetFormatPr defaultRowHeight="14.4" x14ac:dyDescent="0.3"/>
  <cols>
    <col min="3" max="3" width="10.33203125" bestFit="1" customWidth="1"/>
  </cols>
  <sheetData>
    <row r="1" spans="1:8" x14ac:dyDescent="0.3">
      <c r="A1" t="s">
        <v>87</v>
      </c>
    </row>
    <row r="4" spans="1:8" x14ac:dyDescent="0.3">
      <c r="A4" t="s">
        <v>65</v>
      </c>
      <c r="C4" t="s">
        <v>67</v>
      </c>
      <c r="D4" t="s">
        <v>68</v>
      </c>
      <c r="E4" t="s">
        <v>69</v>
      </c>
      <c r="F4" t="s">
        <v>70</v>
      </c>
      <c r="G4" t="s">
        <v>97</v>
      </c>
    </row>
    <row r="5" spans="1:8" hidden="1" x14ac:dyDescent="0.3">
      <c r="A5" t="s">
        <v>95</v>
      </c>
      <c r="C5" s="12">
        <v>43474</v>
      </c>
      <c r="D5" t="s">
        <v>96</v>
      </c>
      <c r="E5">
        <v>55005</v>
      </c>
      <c r="G5" t="s">
        <v>100</v>
      </c>
      <c r="H5" t="s">
        <v>101</v>
      </c>
    </row>
    <row r="6" spans="1:8" hidden="1" x14ac:dyDescent="0.3">
      <c r="A6" t="s">
        <v>94</v>
      </c>
      <c r="C6" s="12">
        <v>43475</v>
      </c>
      <c r="D6" t="s">
        <v>64</v>
      </c>
      <c r="E6">
        <v>55004</v>
      </c>
      <c r="G6" t="s">
        <v>98</v>
      </c>
      <c r="H6" t="s">
        <v>99</v>
      </c>
    </row>
    <row r="7" spans="1:8" hidden="1" x14ac:dyDescent="0.3">
      <c r="A7" t="s">
        <v>93</v>
      </c>
      <c r="C7" s="12">
        <v>43476</v>
      </c>
      <c r="D7" t="s">
        <v>96</v>
      </c>
      <c r="E7">
        <v>55003</v>
      </c>
      <c r="G7" t="s">
        <v>100</v>
      </c>
      <c r="H7" t="s">
        <v>101</v>
      </c>
    </row>
    <row r="8" spans="1:8" hidden="1" x14ac:dyDescent="0.3">
      <c r="A8" t="s">
        <v>92</v>
      </c>
      <c r="C8" s="12">
        <v>43477</v>
      </c>
      <c r="D8" t="s">
        <v>64</v>
      </c>
      <c r="E8">
        <v>55002</v>
      </c>
      <c r="G8" t="s">
        <v>98</v>
      </c>
      <c r="H8" t="s">
        <v>99</v>
      </c>
    </row>
    <row r="9" spans="1:8" hidden="1" x14ac:dyDescent="0.3">
      <c r="A9" t="s">
        <v>91</v>
      </c>
      <c r="C9" s="12">
        <v>43478</v>
      </c>
      <c r="D9" t="s">
        <v>64</v>
      </c>
      <c r="E9">
        <v>55001</v>
      </c>
      <c r="G9" t="s">
        <v>100</v>
      </c>
      <c r="H9" t="s">
        <v>101</v>
      </c>
    </row>
    <row r="10" spans="1:8" hidden="1" x14ac:dyDescent="0.3">
      <c r="A10" t="s">
        <v>90</v>
      </c>
      <c r="C10" s="12">
        <v>43479</v>
      </c>
      <c r="D10" t="s">
        <v>64</v>
      </c>
      <c r="E10">
        <v>55000</v>
      </c>
      <c r="G10" t="s">
        <v>98</v>
      </c>
      <c r="H10" t="s">
        <v>99</v>
      </c>
    </row>
    <row r="11" spans="1:8" x14ac:dyDescent="0.3">
      <c r="A11" t="s">
        <v>89</v>
      </c>
      <c r="C11" s="12">
        <v>43480</v>
      </c>
      <c r="D11" t="s">
        <v>96</v>
      </c>
      <c r="E11">
        <v>1000000</v>
      </c>
      <c r="G11" t="s">
        <v>100</v>
      </c>
      <c r="H11" t="s">
        <v>101</v>
      </c>
    </row>
    <row r="12" spans="1:8" hidden="1" x14ac:dyDescent="0.3">
      <c r="A12" t="s">
        <v>88</v>
      </c>
      <c r="C12" s="12">
        <v>43481</v>
      </c>
      <c r="D12" t="s">
        <v>64</v>
      </c>
      <c r="E12">
        <v>55000</v>
      </c>
      <c r="G12" t="s">
        <v>98</v>
      </c>
      <c r="H12" t="s">
        <v>99</v>
      </c>
    </row>
    <row r="18" spans="10:10" x14ac:dyDescent="0.3">
      <c r="J18" t="s">
        <v>64</v>
      </c>
    </row>
    <row r="19" spans="10:10" x14ac:dyDescent="0.3">
      <c r="J19" t="s">
        <v>96</v>
      </c>
    </row>
  </sheetData>
  <autoFilter ref="E4:E12" xr:uid="{265135BE-5231-47BE-BAA0-1B89BD7F4F41}">
    <filterColumn colId="0">
      <customFilters>
        <customFilter operator="greaterThan" val="75000"/>
      </customFilters>
    </filterColumn>
  </autoFilter>
  <sortState xmlns:xlrd2="http://schemas.microsoft.com/office/spreadsheetml/2017/richdata2" ref="A5:H12">
    <sortCondition ref="C5:C12"/>
  </sortState>
  <phoneticPr fontId="1" type="noConversion"/>
  <dataValidations count="4">
    <dataValidation type="custom" allowBlank="1" showInputMessage="1" showErrorMessage="1" error="it must be in ssn format" sqref="A5:B12" xr:uid="{03DE2CB9-7E53-46D3-90F6-AE8A52F35806}">
      <formula1>ISNUMBER(FIND("ssn",A5:A9))</formula1>
    </dataValidation>
    <dataValidation type="date" allowBlank="1" showInputMessage="1" showErrorMessage="1" sqref="C5:C12" xr:uid="{E51DD154-C382-4DA4-B2C2-7631F0468C58}">
      <formula1>38384</formula1>
      <formula2>43862</formula2>
    </dataValidation>
    <dataValidation type="list" allowBlank="1" showInputMessage="1" showErrorMessage="1" sqref="J18:J19 L16 D5:D12" xr:uid="{A176C708-C9B2-48C0-AFA2-DD1C5E356C76}">
      <formula1>$J$18:$J$19</formula1>
    </dataValidation>
    <dataValidation type="whole" allowBlank="1" showInputMessage="1" showErrorMessage="1" sqref="E5" xr:uid="{3CE6919D-4A26-4849-AD7F-C5A5FA58C247}">
      <formula1>50000</formula1>
      <formula2>100000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FD1C-2DCE-4726-B555-C767616B34E6}">
  <sheetPr codeName="Sheet12"/>
  <dimension ref="B1:W20"/>
  <sheetViews>
    <sheetView topLeftCell="H7" workbookViewId="0">
      <selection activeCell="P21" sqref="P21"/>
    </sheetView>
  </sheetViews>
  <sheetFormatPr defaultRowHeight="14.4" x14ac:dyDescent="0.3"/>
  <cols>
    <col min="2" max="2" width="12.21875" bestFit="1" customWidth="1"/>
    <col min="3" max="3" width="12.33203125" bestFit="1" customWidth="1"/>
    <col min="4" max="4" width="7.6640625" bestFit="1" customWidth="1"/>
    <col min="6" max="6" width="10.33203125" bestFit="1" customWidth="1"/>
    <col min="7" max="7" width="12.5546875" bestFit="1" customWidth="1"/>
    <col min="8" max="8" width="9.21875" bestFit="1" customWidth="1"/>
    <col min="9" max="9" width="12.5546875" bestFit="1" customWidth="1"/>
    <col min="10" max="10" width="15.5546875" bestFit="1" customWidth="1"/>
    <col min="11" max="11" width="5.109375" bestFit="1" customWidth="1"/>
    <col min="12" max="13" width="5" bestFit="1" customWidth="1"/>
    <col min="14" max="14" width="10.77734375" bestFit="1" customWidth="1"/>
    <col min="15" max="15" width="5" bestFit="1" customWidth="1"/>
    <col min="16" max="16" width="10.77734375" bestFit="1" customWidth="1"/>
    <col min="18" max="18" width="12.5546875" bestFit="1" customWidth="1"/>
    <col min="19" max="19" width="15.5546875" bestFit="1" customWidth="1"/>
    <col min="20" max="20" width="10.77734375" bestFit="1" customWidth="1"/>
    <col min="21" max="22" width="5" bestFit="1" customWidth="1"/>
    <col min="23" max="23" width="10.77734375" bestFit="1" customWidth="1"/>
  </cols>
  <sheetData>
    <row r="1" spans="2:23" x14ac:dyDescent="0.3">
      <c r="B1" s="44" t="s">
        <v>102</v>
      </c>
      <c r="C1" s="44"/>
      <c r="D1" s="44"/>
      <c r="E1" s="44"/>
      <c r="F1" s="44"/>
      <c r="G1" s="44"/>
    </row>
    <row r="2" spans="2:23" x14ac:dyDescent="0.3">
      <c r="B2" t="s">
        <v>103</v>
      </c>
      <c r="C2" t="s">
        <v>104</v>
      </c>
      <c r="D2" t="s">
        <v>105</v>
      </c>
      <c r="E2" t="s">
        <v>106</v>
      </c>
      <c r="F2" t="s">
        <v>115</v>
      </c>
      <c r="G2" t="s">
        <v>107</v>
      </c>
    </row>
    <row r="3" spans="2:23" x14ac:dyDescent="0.3">
      <c r="B3" t="s">
        <v>108</v>
      </c>
      <c r="C3" t="s">
        <v>112</v>
      </c>
      <c r="D3">
        <v>10</v>
      </c>
      <c r="E3" t="s">
        <v>118</v>
      </c>
      <c r="F3" s="15">
        <v>1000</v>
      </c>
      <c r="G3">
        <v>1</v>
      </c>
      <c r="I3" s="15"/>
    </row>
    <row r="4" spans="2:23" x14ac:dyDescent="0.3">
      <c r="B4" t="s">
        <v>109</v>
      </c>
      <c r="C4" t="s">
        <v>117</v>
      </c>
      <c r="D4">
        <v>23</v>
      </c>
      <c r="E4" t="s">
        <v>119</v>
      </c>
      <c r="F4" s="15">
        <v>1001</v>
      </c>
      <c r="G4">
        <v>2</v>
      </c>
    </row>
    <row r="5" spans="2:23" x14ac:dyDescent="0.3">
      <c r="B5" t="s">
        <v>110</v>
      </c>
      <c r="C5" t="s">
        <v>113</v>
      </c>
      <c r="D5">
        <v>12</v>
      </c>
      <c r="E5" t="s">
        <v>120</v>
      </c>
      <c r="F5" s="15">
        <v>1002</v>
      </c>
      <c r="G5">
        <v>3</v>
      </c>
    </row>
    <row r="6" spans="2:23" x14ac:dyDescent="0.3">
      <c r="B6" t="s">
        <v>111</v>
      </c>
      <c r="C6" t="s">
        <v>114</v>
      </c>
      <c r="D6">
        <v>14</v>
      </c>
      <c r="E6" t="s">
        <v>121</v>
      </c>
      <c r="F6" s="15">
        <v>1003</v>
      </c>
      <c r="G6">
        <v>4</v>
      </c>
    </row>
    <row r="7" spans="2:23" x14ac:dyDescent="0.3">
      <c r="F7" s="15">
        <f>AVERAGE(F3:F6)</f>
        <v>1001.5</v>
      </c>
    </row>
    <row r="9" spans="2:23" x14ac:dyDescent="0.3">
      <c r="I9" s="16" t="s">
        <v>125</v>
      </c>
      <c r="J9" s="16" t="s">
        <v>124</v>
      </c>
    </row>
    <row r="10" spans="2:23" x14ac:dyDescent="0.3">
      <c r="I10" s="16" t="s">
        <v>122</v>
      </c>
      <c r="J10" t="s">
        <v>113</v>
      </c>
      <c r="K10" t="s">
        <v>112</v>
      </c>
      <c r="L10" t="s">
        <v>114</v>
      </c>
      <c r="M10" t="s">
        <v>117</v>
      </c>
      <c r="N10" t="s">
        <v>123</v>
      </c>
      <c r="U10" s="16" t="s">
        <v>126</v>
      </c>
      <c r="V10" s="16" t="s">
        <v>124</v>
      </c>
    </row>
    <row r="11" spans="2:23" x14ac:dyDescent="0.3">
      <c r="I11" s="17" t="s">
        <v>119</v>
      </c>
      <c r="M11">
        <v>1001</v>
      </c>
      <c r="N11">
        <v>1001</v>
      </c>
      <c r="U11" s="16" t="s">
        <v>122</v>
      </c>
      <c r="V11" t="s">
        <v>112</v>
      </c>
      <c r="W11" t="s">
        <v>123</v>
      </c>
    </row>
    <row r="12" spans="2:23" x14ac:dyDescent="0.3">
      <c r="C12" s="16" t="s">
        <v>104</v>
      </c>
      <c r="D12" t="s">
        <v>117</v>
      </c>
      <c r="I12" s="17" t="s">
        <v>120</v>
      </c>
      <c r="J12">
        <v>1002</v>
      </c>
      <c r="N12">
        <v>1002</v>
      </c>
      <c r="U12" s="17" t="s">
        <v>118</v>
      </c>
      <c r="V12">
        <v>1000</v>
      </c>
      <c r="W12">
        <v>1000</v>
      </c>
    </row>
    <row r="13" spans="2:23" x14ac:dyDescent="0.3">
      <c r="C13" s="16" t="s">
        <v>106</v>
      </c>
      <c r="D13" t="s">
        <v>118</v>
      </c>
      <c r="G13" s="16" t="s">
        <v>122</v>
      </c>
      <c r="I13" s="17" t="s">
        <v>121</v>
      </c>
      <c r="L13">
        <v>1003</v>
      </c>
      <c r="N13">
        <v>1003</v>
      </c>
      <c r="U13" s="17" t="s">
        <v>123</v>
      </c>
      <c r="V13">
        <v>1000</v>
      </c>
      <c r="W13">
        <v>1000</v>
      </c>
    </row>
    <row r="14" spans="2:23" x14ac:dyDescent="0.3">
      <c r="G14" s="17" t="s">
        <v>123</v>
      </c>
      <c r="I14" s="17" t="s">
        <v>118</v>
      </c>
      <c r="K14">
        <v>1000</v>
      </c>
      <c r="N14">
        <v>1000</v>
      </c>
    </row>
    <row r="15" spans="2:23" x14ac:dyDescent="0.3">
      <c r="C15" t="s">
        <v>126</v>
      </c>
      <c r="I15" s="17" t="s">
        <v>123</v>
      </c>
      <c r="J15">
        <v>1002</v>
      </c>
      <c r="K15">
        <v>1000</v>
      </c>
      <c r="L15">
        <v>1003</v>
      </c>
      <c r="M15">
        <v>1001</v>
      </c>
      <c r="N15">
        <v>4006</v>
      </c>
    </row>
    <row r="17" spans="21:23" x14ac:dyDescent="0.3">
      <c r="U17" s="16" t="s">
        <v>125</v>
      </c>
      <c r="V17" s="16" t="s">
        <v>124</v>
      </c>
    </row>
    <row r="18" spans="21:23" x14ac:dyDescent="0.3">
      <c r="U18" s="16" t="s">
        <v>122</v>
      </c>
      <c r="V18" t="s">
        <v>112</v>
      </c>
      <c r="W18" t="s">
        <v>123</v>
      </c>
    </row>
    <row r="19" spans="21:23" x14ac:dyDescent="0.3">
      <c r="U19" s="17" t="s">
        <v>118</v>
      </c>
      <c r="V19">
        <v>1000</v>
      </c>
      <c r="W19">
        <v>1000</v>
      </c>
    </row>
    <row r="20" spans="21:23" x14ac:dyDescent="0.3">
      <c r="U20" s="17" t="s">
        <v>123</v>
      </c>
      <c r="V20">
        <v>1000</v>
      </c>
      <c r="W20">
        <v>1000</v>
      </c>
    </row>
  </sheetData>
  <mergeCells count="1">
    <mergeCell ref="B1:G1"/>
  </mergeCells>
  <pageMargins left="0.7" right="0.7" top="0.75" bottom="0.75" header="0.3" footer="0.3"/>
  <drawing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8344-BF90-4334-944F-A0FD24AD97AA}">
  <sheetPr codeName="Sheet13"/>
  <dimension ref="A1:K15"/>
  <sheetViews>
    <sheetView workbookViewId="0">
      <selection activeCell="E3" sqref="E3:E5"/>
    </sheetView>
  </sheetViews>
  <sheetFormatPr defaultRowHeight="14.4" x14ac:dyDescent="0.3"/>
  <cols>
    <col min="10" max="10" width="10.21875" bestFit="1" customWidth="1"/>
  </cols>
  <sheetData>
    <row r="1" spans="1:11" x14ac:dyDescent="0.3">
      <c r="A1" s="45" t="s">
        <v>0</v>
      </c>
      <c r="B1" s="45" t="s">
        <v>1</v>
      </c>
      <c r="C1" s="45" t="s">
        <v>2</v>
      </c>
      <c r="D1" s="45" t="s">
        <v>3</v>
      </c>
      <c r="E1" s="45"/>
      <c r="F1" s="45"/>
      <c r="G1" s="45" t="s">
        <v>17</v>
      </c>
    </row>
    <row r="2" spans="1:11" x14ac:dyDescent="0.3">
      <c r="A2" s="45"/>
      <c r="B2" s="45"/>
      <c r="C2" s="45"/>
      <c r="D2" s="19" t="s">
        <v>156</v>
      </c>
      <c r="E2" s="19" t="s">
        <v>5</v>
      </c>
      <c r="F2" s="19" t="s">
        <v>4</v>
      </c>
      <c r="G2" s="45"/>
    </row>
    <row r="3" spans="1:11" x14ac:dyDescent="0.3">
      <c r="A3">
        <v>1</v>
      </c>
      <c r="B3">
        <v>101</v>
      </c>
      <c r="C3" t="s">
        <v>157</v>
      </c>
      <c r="D3">
        <v>99</v>
      </c>
      <c r="E3">
        <v>90</v>
      </c>
      <c r="F3">
        <v>100</v>
      </c>
      <c r="G3">
        <f>SUM(D3:F3)</f>
        <v>289</v>
      </c>
    </row>
    <row r="4" spans="1:11" x14ac:dyDescent="0.3">
      <c r="A4">
        <v>2</v>
      </c>
      <c r="B4">
        <v>102</v>
      </c>
      <c r="C4" t="s">
        <v>158</v>
      </c>
      <c r="D4">
        <v>70</v>
      </c>
      <c r="E4">
        <v>75</v>
      </c>
      <c r="F4">
        <v>80</v>
      </c>
      <c r="G4">
        <f t="shared" ref="G4:G5" si="0">SUM(D4:F4)</f>
        <v>225</v>
      </c>
    </row>
    <row r="5" spans="1:11" x14ac:dyDescent="0.3">
      <c r="A5">
        <v>3</v>
      </c>
      <c r="B5">
        <v>103</v>
      </c>
      <c r="C5" t="s">
        <v>158</v>
      </c>
      <c r="D5">
        <v>89</v>
      </c>
      <c r="E5">
        <v>88</v>
      </c>
      <c r="F5">
        <v>93</v>
      </c>
      <c r="G5">
        <f t="shared" si="0"/>
        <v>270</v>
      </c>
    </row>
    <row r="14" spans="1:11" x14ac:dyDescent="0.3">
      <c r="J14" s="20" t="s">
        <v>27</v>
      </c>
    </row>
    <row r="15" spans="1:11" x14ac:dyDescent="0.3">
      <c r="J15" s="21">
        <v>8.819444444444445E-2</v>
      </c>
      <c r="K15" t="e">
        <f>TIMEVALUE(J15)</f>
        <v>#VALUE!</v>
      </c>
    </row>
  </sheetData>
  <mergeCells count="5">
    <mergeCell ref="A1:A2"/>
    <mergeCell ref="B1:B2"/>
    <mergeCell ref="C1:C2"/>
    <mergeCell ref="D1:F1"/>
    <mergeCell ref="G1:G2"/>
  </mergeCells>
  <conditionalFormatting sqref="C3:C5">
    <cfRule type="duplicateValues" dxfId="7" priority="7"/>
  </conditionalFormatting>
  <conditionalFormatting sqref="D3:D5">
    <cfRule type="iconSet" priority="4">
      <iconSet iconSet="3Arrows">
        <cfvo type="percent" val="0"/>
        <cfvo type="num" val="50"/>
        <cfvo type="num" val="75"/>
      </iconSet>
    </cfRule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D3:F5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{60DE10F1-1030-42D3-A86A-B0328C24B857}</x14:id>
        </ext>
      </extLst>
    </cfRule>
  </conditionalFormatting>
  <conditionalFormatting sqref="E3:E5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15">
    <cfRule type="iconSet" priority="1">
      <iconSet iconSet="3Arrows">
        <cfvo type="percent" val="0"/>
        <cfvo type="percent" val="33"/>
        <cfvo type="percent" val="67"/>
      </iconSet>
    </cfRule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DE10F1-1030-42D3-A86A-B0328C24B85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D3:F5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3F43-51C2-4CFA-BB23-13DF00696FA1}">
  <sheetPr codeName="Sheet14"/>
  <dimension ref="A1:F5"/>
  <sheetViews>
    <sheetView workbookViewId="0">
      <selection activeCell="H17" sqref="H17"/>
    </sheetView>
  </sheetViews>
  <sheetFormatPr defaultRowHeight="14.4" x14ac:dyDescent="0.3"/>
  <cols>
    <col min="1" max="1" width="10.33203125" bestFit="1" customWidth="1"/>
    <col min="5" max="5" width="6.21875" bestFit="1" customWidth="1"/>
  </cols>
  <sheetData>
    <row r="1" spans="1:6" x14ac:dyDescent="0.3">
      <c r="A1" t="s">
        <v>134</v>
      </c>
      <c r="B1" t="s">
        <v>167</v>
      </c>
      <c r="C1" t="s">
        <v>136</v>
      </c>
      <c r="D1" t="s">
        <v>169</v>
      </c>
      <c r="F1" t="s">
        <v>210</v>
      </c>
    </row>
    <row r="2" spans="1:6" x14ac:dyDescent="0.3">
      <c r="A2" s="12">
        <v>44927</v>
      </c>
      <c r="B2" t="s">
        <v>173</v>
      </c>
      <c r="C2">
        <v>100</v>
      </c>
      <c r="D2">
        <v>1000</v>
      </c>
      <c r="F2">
        <f>C2*D2</f>
        <v>100000</v>
      </c>
    </row>
    <row r="3" spans="1:6" x14ac:dyDescent="0.3">
      <c r="A3" s="12">
        <v>44928</v>
      </c>
      <c r="B3" t="s">
        <v>171</v>
      </c>
      <c r="C3">
        <v>200</v>
      </c>
      <c r="D3">
        <v>2000</v>
      </c>
      <c r="F3">
        <f t="shared" ref="F3:F5" si="0">C3*D3</f>
        <v>400000</v>
      </c>
    </row>
    <row r="4" spans="1:6" x14ac:dyDescent="0.3">
      <c r="A4" s="12">
        <v>44929</v>
      </c>
      <c r="B4" t="s">
        <v>172</v>
      </c>
      <c r="C4">
        <v>300</v>
      </c>
      <c r="D4">
        <v>3000</v>
      </c>
      <c r="F4">
        <f t="shared" si="0"/>
        <v>900000</v>
      </c>
    </row>
    <row r="5" spans="1:6" x14ac:dyDescent="0.3">
      <c r="A5" s="12">
        <v>44930</v>
      </c>
      <c r="B5" t="s">
        <v>170</v>
      </c>
      <c r="C5">
        <v>400</v>
      </c>
      <c r="D5">
        <v>4000</v>
      </c>
      <c r="F5">
        <f t="shared" si="0"/>
        <v>1600000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BAE1-5E64-4113-8E7F-89B6D4698C55}">
  <sheetPr codeName="Sheet15"/>
  <dimension ref="E4"/>
  <sheetViews>
    <sheetView tabSelected="1" workbookViewId="0">
      <selection activeCell="F21" sqref="F21"/>
    </sheetView>
  </sheetViews>
  <sheetFormatPr defaultRowHeight="14.4" x14ac:dyDescent="0.3"/>
  <cols>
    <col min="5" max="5" width="1.44140625" bestFit="1" customWidth="1"/>
  </cols>
  <sheetData>
    <row r="4" spans="5:5" x14ac:dyDescent="0.3">
      <c r="E4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645F-4747-44CA-BF88-B85ECB8817F9}">
  <sheetPr codeName="Sheet16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4A8F-92B5-4EF3-826A-399BE738CB3F}">
  <sheetPr codeName="Sheet17"/>
  <dimension ref="A1:M10"/>
  <sheetViews>
    <sheetView workbookViewId="0">
      <selection activeCell="I2" sqref="I2"/>
    </sheetView>
  </sheetViews>
  <sheetFormatPr defaultRowHeight="14.4" x14ac:dyDescent="0.3"/>
  <cols>
    <col min="12" max="12" width="12.5546875" bestFit="1" customWidth="1"/>
    <col min="13" max="14" width="9.88671875" bestFit="1" customWidth="1"/>
    <col min="15" max="17" width="5" bestFit="1" customWidth="1"/>
    <col min="18" max="18" width="10.77734375" bestFit="1" customWidth="1"/>
  </cols>
  <sheetData>
    <row r="1" spans="1:13" x14ac:dyDescent="0.3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</row>
    <row r="2" spans="1:13" x14ac:dyDescent="0.3">
      <c r="A2">
        <v>1</v>
      </c>
      <c r="B2" t="s">
        <v>183</v>
      </c>
      <c r="C2">
        <v>1000</v>
      </c>
      <c r="D2">
        <f>C2*0.1</f>
        <v>100</v>
      </c>
      <c r="E2">
        <f>C2*0.5</f>
        <v>500</v>
      </c>
      <c r="F2">
        <f>C2*0.3</f>
        <v>300</v>
      </c>
      <c r="G2">
        <f>0.15*(C2+D2+E2+F2)</f>
        <v>285</v>
      </c>
      <c r="H2">
        <f>C2*0.2</f>
        <v>200</v>
      </c>
      <c r="I2">
        <f>(C2+D2+E2+F2)-(G2+H2)</f>
        <v>1415</v>
      </c>
    </row>
    <row r="3" spans="1:13" x14ac:dyDescent="0.3">
      <c r="A3">
        <v>2</v>
      </c>
      <c r="B3" t="s">
        <v>184</v>
      </c>
      <c r="C3">
        <v>1500</v>
      </c>
      <c r="D3">
        <f t="shared" ref="D3:D6" si="0">C3*0.1</f>
        <v>150</v>
      </c>
      <c r="E3">
        <f t="shared" ref="E3:E6" si="1">C3*0.5</f>
        <v>750</v>
      </c>
      <c r="F3">
        <f t="shared" ref="F3:F6" si="2">C3*0.3</f>
        <v>450</v>
      </c>
      <c r="G3">
        <f t="shared" ref="G3:G6" si="3">0.15*(C3+D3+E3+F3)</f>
        <v>427.5</v>
      </c>
      <c r="H3">
        <f t="shared" ref="H3:H6" si="4">C3*0.2</f>
        <v>300</v>
      </c>
      <c r="I3">
        <f t="shared" ref="I3:I6" si="5">(C3+D3+E3+F3)-(G3+H3)</f>
        <v>2122.5</v>
      </c>
    </row>
    <row r="4" spans="1:13" x14ac:dyDescent="0.3">
      <c r="A4">
        <v>3</v>
      </c>
      <c r="B4" t="s">
        <v>185</v>
      </c>
      <c r="C4">
        <v>2000</v>
      </c>
      <c r="D4">
        <f t="shared" si="0"/>
        <v>200</v>
      </c>
      <c r="E4">
        <f t="shared" si="1"/>
        <v>1000</v>
      </c>
      <c r="F4">
        <f t="shared" si="2"/>
        <v>600</v>
      </c>
      <c r="G4">
        <f t="shared" si="3"/>
        <v>570</v>
      </c>
      <c r="H4">
        <f t="shared" si="4"/>
        <v>400</v>
      </c>
      <c r="I4">
        <f t="shared" si="5"/>
        <v>2830</v>
      </c>
      <c r="L4" s="16" t="s">
        <v>122</v>
      </c>
      <c r="M4" t="s">
        <v>188</v>
      </c>
    </row>
    <row r="5" spans="1:13" x14ac:dyDescent="0.3">
      <c r="A5">
        <v>4</v>
      </c>
      <c r="B5" t="s">
        <v>186</v>
      </c>
      <c r="C5">
        <v>2500</v>
      </c>
      <c r="D5">
        <f t="shared" si="0"/>
        <v>250</v>
      </c>
      <c r="E5">
        <f t="shared" si="1"/>
        <v>1250</v>
      </c>
      <c r="F5">
        <f t="shared" si="2"/>
        <v>750</v>
      </c>
      <c r="G5">
        <f t="shared" si="3"/>
        <v>712.5</v>
      </c>
      <c r="H5">
        <f t="shared" si="4"/>
        <v>500</v>
      </c>
      <c r="I5">
        <f t="shared" si="5"/>
        <v>3537.5</v>
      </c>
      <c r="L5" s="17" t="s">
        <v>187</v>
      </c>
      <c r="M5">
        <v>4245</v>
      </c>
    </row>
    <row r="6" spans="1:13" x14ac:dyDescent="0.3">
      <c r="A6">
        <v>5</v>
      </c>
      <c r="B6" t="s">
        <v>187</v>
      </c>
      <c r="C6">
        <v>3000</v>
      </c>
      <c r="D6">
        <f t="shared" si="0"/>
        <v>300</v>
      </c>
      <c r="E6">
        <f t="shared" si="1"/>
        <v>1500</v>
      </c>
      <c r="F6">
        <f t="shared" si="2"/>
        <v>900</v>
      </c>
      <c r="G6">
        <f t="shared" si="3"/>
        <v>855</v>
      </c>
      <c r="H6">
        <f t="shared" si="4"/>
        <v>600</v>
      </c>
      <c r="I6">
        <f t="shared" si="5"/>
        <v>4245</v>
      </c>
      <c r="L6" s="17" t="s">
        <v>184</v>
      </c>
      <c r="M6">
        <v>2122.5</v>
      </c>
    </row>
    <row r="7" spans="1:13" x14ac:dyDescent="0.3">
      <c r="L7" s="17" t="s">
        <v>185</v>
      </c>
      <c r="M7">
        <v>2830</v>
      </c>
    </row>
    <row r="8" spans="1:13" x14ac:dyDescent="0.3">
      <c r="L8" s="17" t="s">
        <v>186</v>
      </c>
      <c r="M8">
        <v>3537.5</v>
      </c>
    </row>
    <row r="9" spans="1:13" x14ac:dyDescent="0.3">
      <c r="L9" s="17" t="s">
        <v>183</v>
      </c>
      <c r="M9">
        <v>1415</v>
      </c>
    </row>
    <row r="10" spans="1:13" x14ac:dyDescent="0.3">
      <c r="L10" s="17" t="s">
        <v>123</v>
      </c>
      <c r="M10">
        <v>14150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AFB6-6D03-4E5C-B644-3D6BDF10224D}">
  <sheetPr codeName="Sheet18"/>
  <dimension ref="A1:U25"/>
  <sheetViews>
    <sheetView workbookViewId="0">
      <selection activeCell="H17" sqref="H17"/>
    </sheetView>
  </sheetViews>
  <sheetFormatPr defaultRowHeight="14.4" x14ac:dyDescent="0.3"/>
  <cols>
    <col min="2" max="2" width="9.88671875" bestFit="1" customWidth="1"/>
    <col min="3" max="3" width="12.5546875" bestFit="1" customWidth="1"/>
    <col min="4" max="4" width="16.109375" bestFit="1" customWidth="1"/>
    <col min="6" max="7" width="12.5546875" bestFit="1" customWidth="1"/>
    <col min="8" max="11" width="5" bestFit="1" customWidth="1"/>
    <col min="12" max="12" width="10.77734375" bestFit="1" customWidth="1"/>
  </cols>
  <sheetData>
    <row r="1" spans="1:21" x14ac:dyDescent="0.3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</row>
    <row r="2" spans="1:21" x14ac:dyDescent="0.3">
      <c r="A2">
        <v>1</v>
      </c>
      <c r="B2" t="s">
        <v>183</v>
      </c>
      <c r="C2">
        <v>1000</v>
      </c>
      <c r="D2">
        <f>C2*0.1</f>
        <v>100</v>
      </c>
      <c r="E2">
        <f>C2*0.5</f>
        <v>500</v>
      </c>
      <c r="F2">
        <f>C2*0.3</f>
        <v>300</v>
      </c>
      <c r="G2">
        <f>0.15*(C2+D2+E2+F2)</f>
        <v>285</v>
      </c>
      <c r="H2">
        <f>C2*0.2</f>
        <v>200</v>
      </c>
      <c r="I2">
        <f>(C2+D2+E2+F2)-(G2+H2)</f>
        <v>1415</v>
      </c>
    </row>
    <row r="3" spans="1:21" x14ac:dyDescent="0.3">
      <c r="A3">
        <v>2</v>
      </c>
      <c r="B3" t="s">
        <v>184</v>
      </c>
      <c r="C3">
        <v>1500</v>
      </c>
      <c r="D3">
        <f t="shared" ref="D3:D6" si="0">C3*0.1</f>
        <v>150</v>
      </c>
      <c r="E3">
        <f t="shared" ref="E3:E6" si="1">C3*0.5</f>
        <v>750</v>
      </c>
      <c r="F3">
        <f t="shared" ref="F3:F6" si="2">C3*0.3</f>
        <v>450</v>
      </c>
      <c r="G3">
        <f t="shared" ref="G3:G6" si="3">0.15*(C3+D3+E3+F3)</f>
        <v>427.5</v>
      </c>
      <c r="H3">
        <f t="shared" ref="H3:H6" si="4">C3*0.2</f>
        <v>300</v>
      </c>
      <c r="I3">
        <f t="shared" ref="I3:I6" si="5">(C3+D3+E3+F3)-(G3+H3)</f>
        <v>2122.5</v>
      </c>
    </row>
    <row r="4" spans="1:21" x14ac:dyDescent="0.3">
      <c r="A4">
        <v>3</v>
      </c>
      <c r="B4" t="s">
        <v>185</v>
      </c>
      <c r="C4">
        <v>2000</v>
      </c>
      <c r="D4">
        <f t="shared" si="0"/>
        <v>200</v>
      </c>
      <c r="E4">
        <f t="shared" si="1"/>
        <v>1000</v>
      </c>
      <c r="F4">
        <f t="shared" si="2"/>
        <v>600</v>
      </c>
      <c r="G4">
        <f t="shared" si="3"/>
        <v>570</v>
      </c>
      <c r="H4">
        <f t="shared" si="4"/>
        <v>400</v>
      </c>
      <c r="I4">
        <f t="shared" si="5"/>
        <v>2830</v>
      </c>
    </row>
    <row r="5" spans="1:21" x14ac:dyDescent="0.3">
      <c r="A5">
        <v>4</v>
      </c>
      <c r="B5" t="s">
        <v>186</v>
      </c>
      <c r="C5">
        <v>2500</v>
      </c>
      <c r="D5">
        <f t="shared" si="0"/>
        <v>250</v>
      </c>
      <c r="E5">
        <f t="shared" si="1"/>
        <v>1250</v>
      </c>
      <c r="F5">
        <f t="shared" si="2"/>
        <v>750</v>
      </c>
      <c r="G5">
        <f t="shared" si="3"/>
        <v>712.5</v>
      </c>
      <c r="H5">
        <f t="shared" si="4"/>
        <v>500</v>
      </c>
      <c r="I5">
        <f t="shared" si="5"/>
        <v>3537.5</v>
      </c>
    </row>
    <row r="6" spans="1:21" x14ac:dyDescent="0.3">
      <c r="A6">
        <v>5</v>
      </c>
      <c r="B6" t="s">
        <v>187</v>
      </c>
      <c r="C6">
        <v>3000</v>
      </c>
      <c r="D6">
        <f t="shared" si="0"/>
        <v>300</v>
      </c>
      <c r="E6">
        <f t="shared" si="1"/>
        <v>1500</v>
      </c>
      <c r="F6">
        <f t="shared" si="2"/>
        <v>900</v>
      </c>
      <c r="G6">
        <f t="shared" si="3"/>
        <v>855</v>
      </c>
      <c r="H6">
        <f t="shared" si="4"/>
        <v>600</v>
      </c>
      <c r="I6">
        <f t="shared" si="5"/>
        <v>4245</v>
      </c>
    </row>
    <row r="8" spans="1:21" x14ac:dyDescent="0.3">
      <c r="S8" s="22"/>
      <c r="T8" s="23"/>
      <c r="U8" s="24"/>
    </row>
    <row r="9" spans="1:21" x14ac:dyDescent="0.3">
      <c r="S9" s="25"/>
      <c r="T9" s="26"/>
      <c r="U9" s="27"/>
    </row>
    <row r="10" spans="1:21" x14ac:dyDescent="0.3">
      <c r="S10" s="25"/>
      <c r="T10" s="26"/>
      <c r="U10" s="27"/>
    </row>
    <row r="11" spans="1:21" x14ac:dyDescent="0.3">
      <c r="B11" t="s">
        <v>188</v>
      </c>
      <c r="S11" s="25"/>
      <c r="T11" s="26"/>
      <c r="U11" s="27"/>
    </row>
    <row r="12" spans="1:21" x14ac:dyDescent="0.3">
      <c r="B12">
        <v>9905</v>
      </c>
      <c r="C12" s="16" t="s">
        <v>176</v>
      </c>
      <c r="D12" t="s">
        <v>189</v>
      </c>
      <c r="S12" s="25"/>
      <c r="T12" s="26"/>
      <c r="U12" s="27"/>
    </row>
    <row r="13" spans="1:21" x14ac:dyDescent="0.3">
      <c r="S13" s="25"/>
      <c r="T13" s="26"/>
      <c r="U13" s="27"/>
    </row>
    <row r="14" spans="1:21" x14ac:dyDescent="0.3">
      <c r="C14" s="16" t="s">
        <v>122</v>
      </c>
      <c r="S14" s="25"/>
      <c r="T14" s="26"/>
      <c r="U14" s="27"/>
    </row>
    <row r="15" spans="1:21" x14ac:dyDescent="0.3">
      <c r="C15" s="17">
        <v>3537.5</v>
      </c>
      <c r="S15" s="25"/>
      <c r="T15" s="26"/>
      <c r="U15" s="27"/>
    </row>
    <row r="16" spans="1:21" x14ac:dyDescent="0.3">
      <c r="C16" s="17">
        <v>4245</v>
      </c>
      <c r="S16" s="25"/>
      <c r="T16" s="26"/>
      <c r="U16" s="27"/>
    </row>
    <row r="17" spans="3:21" x14ac:dyDescent="0.3">
      <c r="C17" s="17" t="s">
        <v>123</v>
      </c>
      <c r="S17" s="25"/>
      <c r="T17" s="26"/>
      <c r="U17" s="27"/>
    </row>
    <row r="18" spans="3:21" x14ac:dyDescent="0.3">
      <c r="G18" s="16" t="s">
        <v>122</v>
      </c>
      <c r="S18" s="25"/>
      <c r="T18" s="26"/>
      <c r="U18" s="27"/>
    </row>
    <row r="19" spans="3:21" x14ac:dyDescent="0.3">
      <c r="G19" s="17" t="s">
        <v>184</v>
      </c>
      <c r="S19" s="25"/>
      <c r="T19" s="26"/>
      <c r="U19" s="27"/>
    </row>
    <row r="20" spans="3:21" x14ac:dyDescent="0.3">
      <c r="G20" s="17" t="s">
        <v>123</v>
      </c>
      <c r="S20" s="25"/>
      <c r="T20" s="26"/>
      <c r="U20" s="27"/>
    </row>
    <row r="21" spans="3:21" x14ac:dyDescent="0.3">
      <c r="S21" s="25"/>
      <c r="T21" s="26"/>
      <c r="U21" s="27"/>
    </row>
    <row r="22" spans="3:21" x14ac:dyDescent="0.3">
      <c r="S22" s="25"/>
      <c r="T22" s="26"/>
      <c r="U22" s="27"/>
    </row>
    <row r="23" spans="3:21" x14ac:dyDescent="0.3">
      <c r="S23" s="25"/>
      <c r="T23" s="26"/>
      <c r="U23" s="27"/>
    </row>
    <row r="24" spans="3:21" x14ac:dyDescent="0.3">
      <c r="S24" s="25"/>
      <c r="T24" s="26"/>
      <c r="U24" s="27"/>
    </row>
    <row r="25" spans="3:21" x14ac:dyDescent="0.3">
      <c r="S25" s="28"/>
      <c r="T25" s="29"/>
      <c r="U25" s="30"/>
    </row>
  </sheetData>
  <pageMargins left="0.7" right="0.7" top="0.75" bottom="0.75" header="0.3" footer="0.3"/>
  <drawing r:id="rId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CC07-00E6-4683-A937-497BC1660869}">
  <sheetPr codeName="Sheet19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090B-ACBD-47E9-8691-AB7B28D73317}">
  <sheetPr codeName="Sheet20"/>
  <dimension ref="A1:G8"/>
  <sheetViews>
    <sheetView workbookViewId="0">
      <selection activeCell="J18" sqref="J18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134</v>
      </c>
      <c r="B1" t="s">
        <v>167</v>
      </c>
      <c r="C1" t="s">
        <v>136</v>
      </c>
      <c r="D1" t="s">
        <v>169</v>
      </c>
      <c r="E1" t="s">
        <v>168</v>
      </c>
    </row>
    <row r="2" spans="1:7" x14ac:dyDescent="0.3">
      <c r="A2" s="12">
        <v>44930</v>
      </c>
      <c r="B2" t="s">
        <v>173</v>
      </c>
      <c r="C2">
        <v>1</v>
      </c>
      <c r="D2">
        <v>1000</v>
      </c>
      <c r="E2">
        <f>(1*1000)</f>
        <v>1000</v>
      </c>
      <c r="F2">
        <f>AVERAGE(E2)</f>
        <v>1000</v>
      </c>
    </row>
    <row r="3" spans="1:7" x14ac:dyDescent="0.3">
      <c r="A3" s="12">
        <v>44929</v>
      </c>
      <c r="B3" t="s">
        <v>171</v>
      </c>
      <c r="C3">
        <v>2</v>
      </c>
      <c r="D3">
        <v>2000</v>
      </c>
      <c r="E3">
        <f>(2*2000)</f>
        <v>4000</v>
      </c>
      <c r="F3">
        <f>AVERAGE(E3)</f>
        <v>4000</v>
      </c>
    </row>
    <row r="4" spans="1:7" x14ac:dyDescent="0.3">
      <c r="A4" s="12">
        <v>44928</v>
      </c>
      <c r="B4" t="s">
        <v>172</v>
      </c>
      <c r="C4">
        <v>3</v>
      </c>
      <c r="D4">
        <v>3000</v>
      </c>
      <c r="E4">
        <f>(3*3000)</f>
        <v>9000</v>
      </c>
    </row>
    <row r="5" spans="1:7" x14ac:dyDescent="0.3">
      <c r="A5" s="12">
        <v>44927</v>
      </c>
      <c r="B5" t="s">
        <v>170</v>
      </c>
      <c r="C5">
        <v>4</v>
      </c>
      <c r="D5">
        <v>4000</v>
      </c>
      <c r="E5">
        <f>(4*4000)</f>
        <v>16000</v>
      </c>
    </row>
    <row r="6" spans="1:7" x14ac:dyDescent="0.3">
      <c r="C6" t="s">
        <v>18</v>
      </c>
      <c r="D6">
        <f>AVERAGE(D2:D5)</f>
        <v>2500</v>
      </c>
    </row>
    <row r="8" spans="1:7" x14ac:dyDescent="0.3">
      <c r="G8">
        <f>AVERAGE(D2:D5)</f>
        <v>2500</v>
      </c>
    </row>
  </sheetData>
  <autoFilter ref="E2:E6" xr:uid="{FA17090B-ACBD-47E9-8691-AB7B28D73317}"/>
  <sortState xmlns:xlrd2="http://schemas.microsoft.com/office/spreadsheetml/2017/richdata2" ref="A2:A5">
    <sortCondition descending="1" ref="A2:A5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D95F-0CF9-4E15-9D8E-4AB54CACD338}">
  <sheetPr codeName="Sheet22"/>
  <dimension ref="A1:S19"/>
  <sheetViews>
    <sheetView workbookViewId="0">
      <selection activeCell="L6" sqref="L6"/>
    </sheetView>
  </sheetViews>
  <sheetFormatPr defaultRowHeight="14.4" x14ac:dyDescent="0.3"/>
  <sheetData>
    <row r="1" spans="1:19" ht="15" thickBot="1" x14ac:dyDescent="0.35">
      <c r="A1" s="35" t="s">
        <v>0</v>
      </c>
      <c r="B1" s="37" t="s">
        <v>1</v>
      </c>
      <c r="C1" s="39" t="s">
        <v>2</v>
      </c>
      <c r="D1" s="41" t="s">
        <v>3</v>
      </c>
      <c r="E1" s="42"/>
      <c r="F1" s="43"/>
      <c r="G1" s="46" t="s">
        <v>17</v>
      </c>
    </row>
    <row r="2" spans="1:19" ht="15" thickBot="1" x14ac:dyDescent="0.35">
      <c r="A2" s="36"/>
      <c r="B2" s="38"/>
      <c r="C2" s="40"/>
      <c r="D2" s="2" t="s">
        <v>4</v>
      </c>
      <c r="E2" s="2" t="s">
        <v>5</v>
      </c>
      <c r="F2" s="2" t="s">
        <v>6</v>
      </c>
      <c r="G2" s="47"/>
    </row>
    <row r="3" spans="1:19" x14ac:dyDescent="0.3">
      <c r="A3">
        <v>1</v>
      </c>
      <c r="B3">
        <v>1</v>
      </c>
      <c r="C3" t="s">
        <v>84</v>
      </c>
      <c r="D3">
        <v>25</v>
      </c>
      <c r="E3">
        <v>34</v>
      </c>
      <c r="F3">
        <v>67</v>
      </c>
      <c r="G3">
        <f>SUM(D3:F3)</f>
        <v>126</v>
      </c>
    </row>
    <row r="4" spans="1:19" x14ac:dyDescent="0.3">
      <c r="A4">
        <v>2</v>
      </c>
      <c r="B4">
        <v>2</v>
      </c>
      <c r="C4" t="s">
        <v>127</v>
      </c>
      <c r="D4">
        <v>55</v>
      </c>
      <c r="E4">
        <v>55</v>
      </c>
      <c r="F4">
        <v>89</v>
      </c>
      <c r="G4">
        <f t="shared" ref="G4:G6" si="0">SUM(D4:F4)</f>
        <v>199</v>
      </c>
    </row>
    <row r="5" spans="1:19" x14ac:dyDescent="0.3">
      <c r="A5">
        <v>3</v>
      </c>
      <c r="B5">
        <v>3</v>
      </c>
      <c r="C5" t="s">
        <v>128</v>
      </c>
      <c r="D5">
        <v>75</v>
      </c>
      <c r="E5">
        <v>67</v>
      </c>
      <c r="F5">
        <v>23</v>
      </c>
      <c r="G5">
        <f t="shared" si="0"/>
        <v>165</v>
      </c>
    </row>
    <row r="6" spans="1:19" x14ac:dyDescent="0.3">
      <c r="A6">
        <v>4</v>
      </c>
      <c r="B6">
        <v>4</v>
      </c>
      <c r="C6" t="s">
        <v>127</v>
      </c>
      <c r="D6">
        <v>77</v>
      </c>
      <c r="E6">
        <v>33</v>
      </c>
      <c r="F6">
        <v>99</v>
      </c>
      <c r="G6">
        <f t="shared" si="0"/>
        <v>209</v>
      </c>
    </row>
    <row r="13" spans="1:19" ht="15" thickBot="1" x14ac:dyDescent="0.35"/>
    <row r="14" spans="1:19" ht="15" thickBot="1" x14ac:dyDescent="0.35">
      <c r="M14" s="35" t="s">
        <v>0</v>
      </c>
      <c r="N14" s="37" t="s">
        <v>1</v>
      </c>
      <c r="O14" s="39" t="s">
        <v>2</v>
      </c>
      <c r="P14" s="41" t="s">
        <v>3</v>
      </c>
      <c r="Q14" s="42"/>
      <c r="R14" s="43"/>
      <c r="S14" s="46" t="s">
        <v>17</v>
      </c>
    </row>
    <row r="15" spans="1:19" ht="15" thickBot="1" x14ac:dyDescent="0.35">
      <c r="M15" s="36"/>
      <c r="N15" s="38"/>
      <c r="O15" s="40"/>
      <c r="P15" s="2" t="s">
        <v>4</v>
      </c>
      <c r="Q15" s="2" t="s">
        <v>5</v>
      </c>
      <c r="R15" s="2" t="s">
        <v>6</v>
      </c>
      <c r="S15" s="47"/>
    </row>
    <row r="16" spans="1:19" x14ac:dyDescent="0.3">
      <c r="M16">
        <v>1</v>
      </c>
      <c r="N16">
        <v>1</v>
      </c>
      <c r="O16" t="s">
        <v>84</v>
      </c>
      <c r="P16">
        <v>25</v>
      </c>
      <c r="Q16">
        <v>34</v>
      </c>
      <c r="R16">
        <v>67</v>
      </c>
      <c r="S16">
        <f>SUM(P16:R16)</f>
        <v>126</v>
      </c>
    </row>
    <row r="17" spans="13:19" x14ac:dyDescent="0.3">
      <c r="M17">
        <v>2</v>
      </c>
      <c r="N17">
        <v>2</v>
      </c>
      <c r="O17" t="s">
        <v>127</v>
      </c>
      <c r="P17">
        <v>55</v>
      </c>
      <c r="Q17">
        <v>55</v>
      </c>
      <c r="R17">
        <v>89</v>
      </c>
      <c r="S17">
        <f t="shared" ref="S17:S19" si="1">SUM(P17:R17)</f>
        <v>199</v>
      </c>
    </row>
    <row r="18" spans="13:19" x14ac:dyDescent="0.3">
      <c r="M18">
        <v>3</v>
      </c>
      <c r="N18">
        <v>3</v>
      </c>
      <c r="O18" t="s">
        <v>128</v>
      </c>
      <c r="P18">
        <v>75</v>
      </c>
      <c r="Q18">
        <v>67</v>
      </c>
      <c r="R18">
        <v>23</v>
      </c>
      <c r="S18">
        <f t="shared" si="1"/>
        <v>165</v>
      </c>
    </row>
    <row r="19" spans="13:19" x14ac:dyDescent="0.3">
      <c r="M19">
        <v>4</v>
      </c>
      <c r="N19">
        <v>4</v>
      </c>
      <c r="O19" t="s">
        <v>127</v>
      </c>
      <c r="P19">
        <v>77</v>
      </c>
      <c r="Q19">
        <v>33</v>
      </c>
      <c r="R19">
        <v>99</v>
      </c>
      <c r="S19">
        <f t="shared" si="1"/>
        <v>209</v>
      </c>
    </row>
  </sheetData>
  <mergeCells count="10">
    <mergeCell ref="A1:A2"/>
    <mergeCell ref="B1:B2"/>
    <mergeCell ref="C1:C2"/>
    <mergeCell ref="D1:F1"/>
    <mergeCell ref="G1:G2"/>
    <mergeCell ref="M14:M15"/>
    <mergeCell ref="N14:N15"/>
    <mergeCell ref="O14:O15"/>
    <mergeCell ref="P14:R14"/>
    <mergeCell ref="S14:S15"/>
  </mergeCells>
  <conditionalFormatting sqref="C1:C6">
    <cfRule type="duplicateValues" dxfId="6" priority="12"/>
    <cfRule type="duplicateValues" dxfId="5" priority="18"/>
  </conditionalFormatting>
  <conditionalFormatting sqref="C6">
    <cfRule type="duplicateValues" dxfId="4" priority="14"/>
  </conditionalFormatting>
  <conditionalFormatting sqref="D3:D6">
    <cfRule type="iconSet" priority="16">
      <iconSet iconSet="3Arrows">
        <cfvo type="percent" val="0"/>
        <cfvo type="num" val="50"/>
        <cfvo type="num" val="75"/>
      </iconSet>
    </cfRule>
  </conditionalFormatting>
  <conditionalFormatting sqref="D3:F6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{7311F806-B0A2-4A84-A554-8F52E8182BBE}</x14:id>
        </ext>
      </extLst>
    </cfRule>
  </conditionalFormatting>
  <conditionalFormatting sqref="E3:E6">
    <cfRule type="colorScale" priority="15">
      <colorScale>
        <cfvo type="min"/>
        <cfvo type="max"/>
        <color rgb="FF63BE7B"/>
        <color rgb="FFFFEF9C"/>
      </colorScale>
    </cfRule>
  </conditionalFormatting>
  <conditionalFormatting sqref="F3:F6">
    <cfRule type="top10" priority="3" rank="10"/>
  </conditionalFormatting>
  <conditionalFormatting sqref="H9">
    <cfRule type="duplicateValues" dxfId="3" priority="13"/>
  </conditionalFormatting>
  <conditionalFormatting sqref="J9">
    <cfRule type="iconSet" priority="10">
      <iconSet iconSet="3Arrows">
        <cfvo type="percent" val="0"/>
        <cfvo type="percent" val="35"/>
        <cfvo type="num" val="80"/>
      </iconSet>
    </cfRule>
    <cfRule type="iconSet" priority="11">
      <iconSet iconSet="3Arrows">
        <cfvo type="percent" val="0"/>
        <cfvo type="percent" val="33"/>
        <cfvo type="percent" val="67"/>
      </iconSet>
    </cfRule>
  </conditionalFormatting>
  <conditionalFormatting sqref="L6">
    <cfRule type="iconSet" priority="1">
      <iconSet iconSet="3Arrows">
        <cfvo type="percent" val="0"/>
        <cfvo type="percent" val="33"/>
        <cfvo type="percent" val="67"/>
      </iconSet>
    </cfRule>
  </conditionalFormatting>
  <conditionalFormatting sqref="O14:O19">
    <cfRule type="duplicateValues" dxfId="2" priority="4"/>
    <cfRule type="duplicateValues" dxfId="1" priority="9"/>
  </conditionalFormatting>
  <conditionalFormatting sqref="O19">
    <cfRule type="duplicateValues" dxfId="0" priority="5"/>
  </conditionalFormatting>
  <conditionalFormatting sqref="P16:P19">
    <cfRule type="iconSet" priority="7">
      <iconSet iconSet="3Arrows">
        <cfvo type="percent" val="0"/>
        <cfvo type="num" val="50"/>
        <cfvo type="num" val="75"/>
      </iconSet>
    </cfRule>
  </conditionalFormatting>
  <conditionalFormatting sqref="P16:R19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{24878FF6-2CF8-413E-8A0E-EDDC75C6E921}</x14:id>
        </ext>
      </extLst>
    </cfRule>
  </conditionalFormatting>
  <conditionalFormatting sqref="Q16:Q19">
    <cfRule type="colorScale" priority="6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311F806-B0A2-4A84-A554-8F52E8182B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D3:F6</xm:sqref>
        </x14:conditionalFormatting>
        <x14:conditionalFormatting xmlns:xm="http://schemas.microsoft.com/office/excel/2006/main">
          <x14:cfRule type="dataBar" id="{24878FF6-2CF8-413E-8A0E-EDDC75C6E92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P16:R19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AF09-7CC7-46CF-BA23-E7ECE45DAF5D}">
  <sheetPr codeName="Sheet21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1A56-1CD9-4D34-B7A3-5A97CEB1CC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6400-996E-4BC3-8016-1279443D02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A83C7A-BAD4-48F6-817E-A0C3A6BA4A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4</vt:i4>
      </vt:variant>
    </vt:vector>
  </HeadingPairs>
  <TitlesOfParts>
    <vt:vector size="28" baseType="lpstr">
      <vt:lpstr>to_megha</vt:lpstr>
      <vt:lpstr>Sheet1</vt:lpstr>
      <vt:lpstr>L2</vt:lpstr>
      <vt:lpstr>datevalue</vt:lpstr>
      <vt:lpstr>5th</vt:lpstr>
      <vt:lpstr>7th</vt:lpstr>
      <vt:lpstr>INMAN</vt:lpstr>
      <vt:lpstr>BUTTON</vt:lpstr>
      <vt:lpstr>Sheet2</vt:lpstr>
      <vt:lpstr>BOOK</vt:lpstr>
      <vt:lpstr>employee</vt:lpstr>
      <vt:lpstr>travel</vt:lpstr>
      <vt:lpstr>l4</vt:lpstr>
      <vt:lpstr>raw</vt:lpstr>
      <vt:lpstr>CALCULATION</vt:lpstr>
      <vt:lpstr>REPORT</vt:lpstr>
      <vt:lpstr>IT</vt:lpstr>
      <vt:lpstr>8TH</vt:lpstr>
      <vt:lpstr>Sheet10</vt:lpstr>
      <vt:lpstr>calculate</vt:lpstr>
      <vt:lpstr>4th</vt:lpstr>
      <vt:lpstr>Sheet8</vt:lpstr>
      <vt:lpstr>Sheet3</vt:lpstr>
      <vt:lpstr>Sheet4</vt:lpstr>
      <vt:lpstr>FEMALE</vt:lpstr>
      <vt:lpstr>GENDER</vt:lpstr>
      <vt:lpstr>MALE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Meghashree Acharya</dc:creator>
  <cp:lastModifiedBy>Meghashree Acharya</cp:lastModifiedBy>
  <dcterms:created xsi:type="dcterms:W3CDTF">2024-02-26T01:01:58Z</dcterms:created>
  <dcterms:modified xsi:type="dcterms:W3CDTF">2024-03-19T14:04:47Z</dcterms:modified>
</cp:coreProperties>
</file>