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Self-IPA-Mirror\"/>
    </mc:Choice>
  </mc:AlternateContent>
  <xr:revisionPtr revIDLastSave="0" documentId="13_ncr:1_{F1503AE4-B92F-4907-9805-742A4C275484}" xr6:coauthVersionLast="47" xr6:coauthVersionMax="47" xr10:uidLastSave="{00000000-0000-0000-0000-000000000000}"/>
  <bookViews>
    <workbookView xWindow="-108" yWindow="-108" windowWidth="23256" windowHeight="12456" xr2:uid="{00000000-000D-0000-FFFF-FFFF00000000}"/>
  </bookViews>
  <sheets>
    <sheet name="工作表1" sheetId="1" r:id="rId1"/>
    <sheet name="工作表2" sheetId="2" r:id="rId2"/>
  </sheets>
  <definedNames>
    <definedName name="_xlnm._FilterDatabase" localSheetId="0" hidden="1">工作表1!$A$30:$C$31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 l="1"/>
  <c r="J10" i="1" s="1"/>
  <c r="J16" i="1"/>
  <c r="J15" i="1"/>
  <c r="B28" i="1"/>
  <c r="B27" i="1"/>
  <c r="B18" i="1"/>
  <c r="B17" i="1"/>
  <c r="J14" i="1"/>
  <c r="B24" i="1"/>
  <c r="B23" i="1"/>
  <c r="J13" i="1"/>
  <c r="J12" i="1"/>
  <c r="J11" i="1"/>
  <c r="J9" i="1"/>
  <c r="J8" i="1"/>
  <c r="J7" i="1"/>
  <c r="J6" i="1"/>
  <c r="J5" i="1"/>
  <c r="J4" i="1"/>
  <c r="J3" i="1"/>
</calcChain>
</file>

<file path=xl/sharedStrings.xml><?xml version="1.0" encoding="utf-8"?>
<sst xmlns="http://schemas.openxmlformats.org/spreadsheetml/2006/main" count="104" uniqueCount="101">
  <si>
    <t>"name":</t>
    <phoneticPr fontId="1" type="noConversion"/>
  </si>
  <si>
    <t>App名</t>
    <phoneticPr fontId="1" type="noConversion"/>
  </si>
  <si>
    <t>"type":</t>
    <phoneticPr fontId="1" type="noConversion"/>
  </si>
  <si>
    <t>"bundleIdentifier":</t>
    <phoneticPr fontId="1" type="noConversion"/>
  </si>
  <si>
    <t>"bundleID":</t>
    <phoneticPr fontId="1" type="noConversion"/>
  </si>
  <si>
    <t>App ID</t>
    <phoneticPr fontId="1" type="noConversion"/>
  </si>
  <si>
    <t>App Store 地區</t>
    <phoneticPr fontId="1" type="noConversion"/>
  </si>
  <si>
    <t>"version":</t>
    <phoneticPr fontId="1" type="noConversion"/>
  </si>
  <si>
    <t>App版本</t>
    <phoneticPr fontId="1" type="noConversion"/>
  </si>
  <si>
    <t>yyyymmddhhmmss</t>
    <phoneticPr fontId="1" type="noConversion"/>
  </si>
  <si>
    <t>https://www.gbmb.org/megabytes</t>
    <phoneticPr fontId="1" type="noConversion"/>
  </si>
  <si>
    <t>Binary Bytes</t>
    <phoneticPr fontId="1" type="noConversion"/>
  </si>
  <si>
    <t>yyyy-mm-dd</t>
    <phoneticPr fontId="1" type="noConversion"/>
  </si>
  <si>
    <t>"down":</t>
    <phoneticPr fontId="1" type="noConversion"/>
  </si>
  <si>
    <t>Release日期tag</t>
    <phoneticPr fontId="1" type="noConversion"/>
  </si>
  <si>
    <t>Bundle ID</t>
    <phoneticPr fontId="1" type="noConversion"/>
  </si>
  <si>
    <t>說明</t>
    <phoneticPr fontId="1" type="noConversion"/>
  </si>
  <si>
    <t>App Version</t>
    <phoneticPr fontId="1" type="noConversion"/>
  </si>
  <si>
    <t>日期時分秒</t>
    <phoneticPr fontId="1" type="noConversion"/>
  </si>
  <si>
    <t>IPA名</t>
    <phoneticPr fontId="1" type="noConversion"/>
  </si>
  <si>
    <t>作者</t>
    <phoneticPr fontId="1" type="noConversion"/>
  </si>
  <si>
    <t>Esign Type</t>
    <phoneticPr fontId="1" type="noConversion"/>
  </si>
  <si>
    <t>"versionDate":</t>
    <phoneticPr fontId="1" type="noConversion"/>
  </si>
  <si>
    <t>"fullDate":</t>
    <phoneticPr fontId="1" type="noConversion"/>
  </si>
  <si>
    <t>"size":</t>
    <phoneticPr fontId="1" type="noConversion"/>
  </si>
  <si>
    <t>"downloadURL":</t>
    <phoneticPr fontId="1" type="noConversion"/>
  </si>
  <si>
    <t>"developerName":</t>
    <phoneticPr fontId="1" type="noConversion"/>
  </si>
  <si>
    <t>"localizedDescription":</t>
    <phoneticPr fontId="1" type="noConversion"/>
  </si>
  <si>
    <t>"icon":</t>
    <phoneticPr fontId="1" type="noConversion"/>
  </si>
  <si>
    <t>"iconURL":</t>
    <phoneticPr fontId="1" type="noConversion"/>
  </si>
  <si>
    <t>白嫖哥</t>
    <phoneticPr fontId="1" type="noConversion"/>
  </si>
  <si>
    <t>小白菜</t>
    <phoneticPr fontId="1" type="noConversion"/>
  </si>
  <si>
    <t>苓妹妹</t>
    <phoneticPr fontId="1" type="noConversion"/>
  </si>
  <si>
    <t>浥轻尘</t>
    <phoneticPr fontId="1" type="noConversion"/>
  </si>
  <si>
    <t>秋名山</t>
    <phoneticPr fontId="1" type="noConversion"/>
  </si>
  <si>
    <t>欄1</t>
  </si>
  <si>
    <t>Type</t>
    <phoneticPr fontId="1" type="noConversion"/>
  </si>
  <si>
    <t>欄2</t>
    <phoneticPr fontId="1" type="noConversion"/>
  </si>
  <si>
    <t>描述</t>
    <phoneticPr fontId="1" type="noConversion"/>
  </si>
  <si>
    <t xml:space="preserve">    {</t>
  </si>
  <si>
    <t xml:space="preserve">    },</t>
  </si>
  <si>
    <t>複製下表</t>
    <phoneticPr fontId="1" type="noConversion"/>
  </si>
  <si>
    <r>
      <rPr>
        <b/>
        <sz val="11"/>
        <color rgb="FFFF0000"/>
        <rFont val="新細明體"/>
        <family val="1"/>
        <charset val="136"/>
        <scheme val="minor"/>
      </rPr>
      <t>1=應用</t>
    </r>
    <r>
      <rPr>
        <b/>
        <sz val="11"/>
        <color theme="1"/>
        <rFont val="新細明體"/>
        <family val="1"/>
        <charset val="136"/>
        <scheme val="minor"/>
      </rPr>
      <t xml:space="preserve"> </t>
    </r>
    <r>
      <rPr>
        <b/>
        <sz val="11"/>
        <color rgb="FFFF0000"/>
        <rFont val="新細明體"/>
        <family val="1"/>
        <charset val="136"/>
        <scheme val="minor"/>
      </rPr>
      <t>2=遊戲</t>
    </r>
    <r>
      <rPr>
        <b/>
        <sz val="11"/>
        <rFont val="新細明體"/>
        <family val="1"/>
        <charset val="136"/>
        <scheme val="minor"/>
      </rPr>
      <t xml:space="preserve"> 3</t>
    </r>
    <r>
      <rPr>
        <b/>
        <sz val="11"/>
        <color theme="1"/>
        <rFont val="新細明體"/>
        <family val="1"/>
        <charset val="136"/>
        <scheme val="minor"/>
      </rPr>
      <t xml:space="preserve">=影音 4=工具 </t>
    </r>
    <r>
      <rPr>
        <b/>
        <sz val="11"/>
        <color rgb="FFFF0000"/>
        <rFont val="新細明體"/>
        <family val="1"/>
        <charset val="136"/>
        <scheme val="minor"/>
      </rPr>
      <t>5=插件</t>
    </r>
    <phoneticPr fontId="1" type="noConversion"/>
  </si>
  <si>
    <t>artworkUrl512</t>
    <phoneticPr fontId="1" type="noConversion"/>
  </si>
  <si>
    <t>bundleId</t>
    <phoneticPr fontId="1" type="noConversion"/>
  </si>
  <si>
    <t>com.baidu.map</t>
    <phoneticPr fontId="1" type="noConversion"/>
  </si>
  <si>
    <t>BaiduMap</t>
    <phoneticPr fontId="1" type="noConversion"/>
  </si>
  <si>
    <t>可留空'""，或秋名山(ae86)、白嫖哥(bpg)、小白菜(xbc)、苓妹妹(lmm)、浥轻尘(yqc)</t>
    <phoneticPr fontId="1" type="noConversion"/>
  </si>
  <si>
    <t>com.google.ios.youtube</t>
    <phoneticPr fontId="1" type="noConversion"/>
  </si>
  <si>
    <t>YouTube</t>
    <phoneticPr fontId="1" type="noConversion"/>
  </si>
  <si>
    <t>百度地图</t>
    <phoneticPr fontId="1" type="noConversion"/>
  </si>
  <si>
    <t>YouTube Music</t>
    <phoneticPr fontId="1" type="noConversion"/>
  </si>
  <si>
    <t>com.google.ios.youtubemusic</t>
    <phoneticPr fontId="1" type="noConversion"/>
  </si>
  <si>
    <t>App Size (MB)</t>
    <phoneticPr fontId="1" type="noConversion"/>
  </si>
  <si>
    <t>描述，隔行用\n，開首要補開發者名</t>
    <phoneticPr fontId="1" type="noConversion"/>
  </si>
  <si>
    <t>com.tencent.xin</t>
    <phoneticPr fontId="1" type="noConversion"/>
  </si>
  <si>
    <t>WeChat</t>
    <phoneticPr fontId="1" type="noConversion"/>
  </si>
  <si>
    <t>微信</t>
    <phoneticPr fontId="1" type="noConversion"/>
  </si>
  <si>
    <t>官替</t>
    <phoneticPr fontId="1" type="noConversion"/>
  </si>
  <si>
    <t>App名翻譯</t>
    <phoneticPr fontId="1" type="noConversion"/>
  </si>
  <si>
    <t>File名翻譯</t>
    <phoneticPr fontId="1" type="noConversion"/>
  </si>
  <si>
    <t>OfficialReplace</t>
    <phoneticPr fontId="1" type="noConversion"/>
  </si>
  <si>
    <t>仅砸壳</t>
  </si>
  <si>
    <t>Decrypted</t>
    <phoneticPr fontId="1" type="noConversion"/>
  </si>
  <si>
    <t>com.burbn.instagram</t>
    <phoneticPr fontId="1" type="noConversion"/>
  </si>
  <si>
    <t>Instagram</t>
    <phoneticPr fontId="1" type="noConversion"/>
  </si>
  <si>
    <t>com.atebits.Tweetie2</t>
    <phoneticPr fontId="1" type="noConversion"/>
  </si>
  <si>
    <t>X / Twitter</t>
    <phoneticPr fontId="1" type="noConversion"/>
  </si>
  <si>
    <t>com.adobe.Adobe-Reader</t>
    <phoneticPr fontId="1" type="noConversion"/>
  </si>
  <si>
    <t>Adobe Acrobat Reader</t>
    <phoneticPr fontId="1" type="noConversion"/>
  </si>
  <si>
    <t>com.duolingo.DuolingoMobile</t>
    <phoneticPr fontId="1" type="noConversion"/>
  </si>
  <si>
    <t>Duolingo</t>
    <phoneticPr fontId="1" type="noConversion"/>
  </si>
  <si>
    <t>com.facebook.Facebook</t>
    <phoneticPr fontId="1" type="noConversion"/>
  </si>
  <si>
    <t>Facebook</t>
    <phoneticPr fontId="1" type="noConversion"/>
  </si>
  <si>
    <t>ImgPlay</t>
    <phoneticPr fontId="1" type="noConversion"/>
  </si>
  <si>
    <t>me.imgbase.imgplay</t>
    <phoneticPr fontId="1" type="noConversion"/>
  </si>
  <si>
    <t>com.reddit.Reddit</t>
    <phoneticPr fontId="1" type="noConversion"/>
  </si>
  <si>
    <t>Reddit</t>
    <phoneticPr fontId="1" type="noConversion"/>
  </si>
  <si>
    <t>Spotify</t>
    <phoneticPr fontId="1" type="noConversion"/>
  </si>
  <si>
    <t>com.spotify.client</t>
    <phoneticPr fontId="1" type="noConversion"/>
  </si>
  <si>
    <t>高德地图</t>
    <phoneticPr fontId="1" type="noConversion"/>
  </si>
  <si>
    <t>com.autonavi.amap</t>
    <phoneticPr fontId="1" type="noConversion"/>
  </si>
  <si>
    <t>Amap</t>
    <phoneticPr fontId="1" type="noConversion"/>
  </si>
  <si>
    <t>com.straight-tamago.misakaRS</t>
    <phoneticPr fontId="1" type="noConversion"/>
  </si>
  <si>
    <t>Flightradar24</t>
    <phoneticPr fontId="1" type="noConversion"/>
  </si>
  <si>
    <t>Misaka</t>
    <phoneticPr fontId="1" type="noConversion"/>
  </si>
  <si>
    <t>se.resenatverket.FlightRadar24-Free</t>
    <phoneticPr fontId="1" type="noConversion"/>
  </si>
  <si>
    <t>iGameGod.framework</t>
  </si>
  <si>
    <t>iGameGod</t>
    <phoneticPr fontId="1" type="noConversion"/>
  </si>
  <si>
    <t>淘宝</t>
    <phoneticPr fontId="1" type="noConversion"/>
  </si>
  <si>
    <t>Taobao</t>
    <phoneticPr fontId="1" type="noConversion"/>
  </si>
  <si>
    <t>Adobe Scan</t>
    <phoneticPr fontId="1" type="noConversion"/>
  </si>
  <si>
    <t>com.taobao.taobao4iphone</t>
    <phoneticPr fontId="1" type="noConversion"/>
  </si>
  <si>
    <t>us</t>
    <phoneticPr fontId="1" type="noConversion"/>
  </si>
  <si>
    <t>com.adobe.scan.ios</t>
    <phoneticPr fontId="1" type="noConversion"/>
  </si>
  <si>
    <t>2024-04-22</t>
    <phoneticPr fontId="1" type="noConversion"/>
  </si>
  <si>
    <t>20240422000000</t>
    <phoneticPr fontId="1" type="noConversion"/>
  </si>
  <si>
    <t>swaggyP36000\nAs the successor of the original and now outdated Spotilife tweak, EeveeSpotify emerges as the first and only tweak in 2024 with significant potential for accessing Premium features on latest versions of Spotify.\nNote: Widgets work but their refresh times may be unusually long. The tweak will continue to work if you reinstall Spotify from the App Store over EeveeSpotify but the premium icon will show.\nLast updated: 04-21-2024\nStatus: \u2705 \u2b50 \ud83d\udc4d</t>
    <phoneticPr fontId="1" type="noConversion"/>
  </si>
  <si>
    <t>8.9.32</t>
    <phoneticPr fontId="1" type="noConversion"/>
  </si>
  <si>
    <t>EeveeSpotify-8.9.32</t>
    <phoneticPr fontId="1" type="noConversion"/>
  </si>
  <si>
    <t>EeveeSpotify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</si>
</sst>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新細明體"/>
      <family val="2"/>
      <scheme val="minor"/>
    </font>
    <font>
      <sz val="9"/>
      <name val="新細明體"/>
      <family val="3"/>
      <charset val="136"/>
      <scheme val="minor"/>
    </font>
    <font>
      <u/>
      <sz val="11"/>
      <color theme="10"/>
      <name val="新細明體"/>
      <family val="2"/>
      <scheme val="minor"/>
    </font>
    <font>
      <sz val="11"/>
      <name val="新細明體"/>
      <family val="2"/>
      <scheme val="minor"/>
    </font>
    <font>
      <b/>
      <sz val="11"/>
      <color theme="1"/>
      <name val="新細明體"/>
      <family val="1"/>
      <charset val="136"/>
      <scheme val="minor"/>
    </font>
    <font>
      <b/>
      <sz val="11"/>
      <color rgb="FFFF0000"/>
      <name val="新細明體"/>
      <family val="1"/>
      <charset val="136"/>
      <scheme val="minor"/>
    </font>
    <font>
      <b/>
      <sz val="11"/>
      <name val="新細明體"/>
      <family val="1"/>
      <charset val="136"/>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left" vertical="center"/>
    </xf>
    <xf numFmtId="0" fontId="2" fillId="0" borderId="0" xfId="1" applyAlignment="1">
      <alignment horizontal="left" vertical="center"/>
    </xf>
    <xf numFmtId="49" fontId="0" fillId="0" borderId="0" xfId="0" applyNumberFormat="1" applyAlignment="1">
      <alignment horizontal="left" vertical="center"/>
    </xf>
    <xf numFmtId="0" fontId="0" fillId="2" borderId="0" xfId="0" applyFill="1"/>
    <xf numFmtId="0" fontId="0" fillId="2" borderId="0" xfId="0" applyFill="1" applyAlignment="1">
      <alignment vertical="center"/>
    </xf>
    <xf numFmtId="0" fontId="0" fillId="0" borderId="0" xfId="0" applyFill="1"/>
    <xf numFmtId="0" fontId="3" fillId="0" borderId="0" xfId="1" applyFont="1" applyAlignment="1">
      <alignment horizontal="left" vertical="center"/>
    </xf>
    <xf numFmtId="0" fontId="4" fillId="0" borderId="0" xfId="0" applyFont="1" applyAlignment="1">
      <alignment horizontal="left" vertical="center"/>
    </xf>
    <xf numFmtId="0" fontId="4" fillId="0" borderId="0" xfId="0" applyFont="1" applyAlignment="1">
      <alignment vertical="center"/>
    </xf>
    <xf numFmtId="0" fontId="0" fillId="0" borderId="0" xfId="0" applyAlignment="1">
      <alignment horizontal="left" vertical="center" wrapText="1"/>
    </xf>
    <xf numFmtId="0" fontId="3" fillId="0" borderId="0" xfId="1" applyFont="1" applyAlignment="1">
      <alignment horizontal="left" vertical="center" wrapText="1"/>
    </xf>
    <xf numFmtId="0" fontId="4" fillId="0" borderId="0" xfId="0" applyFont="1" applyAlignment="1">
      <alignment horizontal="lef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F0FD6-0936-4196-96CD-206C0E2E2058}" name="表格1" displayName="表格1" ref="A2:B7" totalsRowShown="0">
  <autoFilter ref="A2:B7" xr:uid="{D68F0FD6-0936-4196-96CD-206C0E2E2058}"/>
  <tableColumns count="2">
    <tableColumn id="1" xr3:uid="{916F6CD0-9DF2-4F8A-B21D-2E3EB7E98321}" name="欄1"/>
    <tableColumn id="2" xr3:uid="{8397AED6-90A7-46B6-BEEB-377DC695D812}" name="欄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bmb.org/megabyte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
  <sheetViews>
    <sheetView tabSelected="1" topLeftCell="A3" zoomScaleNormal="100" workbookViewId="0">
      <selection activeCell="G7" sqref="G7"/>
    </sheetView>
  </sheetViews>
  <sheetFormatPr defaultRowHeight="15" x14ac:dyDescent="0.3"/>
  <cols>
    <col min="1" max="1" width="17.375" style="1" customWidth="1"/>
    <col min="2" max="2" width="40.125" style="1" customWidth="1"/>
    <col min="3" max="3" width="16.5" bestFit="1" customWidth="1"/>
    <col min="10" max="10" width="37.375" customWidth="1"/>
  </cols>
  <sheetData>
    <row r="1" spans="1:17" x14ac:dyDescent="0.3">
      <c r="A1" s="1" t="s">
        <v>1</v>
      </c>
      <c r="B1" s="1" t="s">
        <v>100</v>
      </c>
      <c r="J1" s="5" t="s">
        <v>41</v>
      </c>
      <c r="K1" s="5"/>
      <c r="L1" s="5"/>
      <c r="M1" s="5"/>
      <c r="N1" s="5"/>
      <c r="O1" s="5"/>
      <c r="P1" s="5"/>
      <c r="Q1" s="5"/>
    </row>
    <row r="2" spans="1:17" x14ac:dyDescent="0.3">
      <c r="A2" s="1" t="s">
        <v>5</v>
      </c>
      <c r="J2" t="s">
        <v>39</v>
      </c>
    </row>
    <row r="3" spans="1:17" x14ac:dyDescent="0.3">
      <c r="A3" s="1" t="s">
        <v>6</v>
      </c>
      <c r="B3" s="1" t="s">
        <v>93</v>
      </c>
      <c r="J3" t="str">
        <f>_xlfn.TEXTJOIN("",TRUE,"     ""name"": ","""",B1,"""",",")</f>
        <v xml:space="preserve">     "name": "EeveeSpotify",</v>
      </c>
    </row>
    <row r="4" spans="1:17" x14ac:dyDescent="0.3">
      <c r="A4" s="1" t="s">
        <v>14</v>
      </c>
      <c r="B4" s="3" t="s">
        <v>95</v>
      </c>
      <c r="J4" t="str">
        <f>_xlfn.TEXTJOIN("",TRUE,"     ""type"": ","""",B9,"""",",")</f>
        <v xml:space="preserve">     "type": "1",</v>
      </c>
    </row>
    <row r="5" spans="1:17" x14ac:dyDescent="0.3">
      <c r="A5" s="1" t="s">
        <v>18</v>
      </c>
      <c r="B5" s="3" t="s">
        <v>96</v>
      </c>
      <c r="J5" t="str">
        <f>_xlfn.TEXTJOIN("",TRUE,"     ""bundleID"": ","""",B6,"""",",")</f>
        <v xml:space="preserve">     "bundleID": "com.spotify.client",</v>
      </c>
    </row>
    <row r="6" spans="1:17" x14ac:dyDescent="0.3">
      <c r="A6" s="1" t="s">
        <v>15</v>
      </c>
      <c r="B6" t="s">
        <v>79</v>
      </c>
      <c r="J6" t="str">
        <f>_xlfn.TEXTJOIN("",TRUE,"     ""bundleIdentifier"": ","""",B6,"""",",")</f>
        <v xml:space="preserve">     "bundleIdentifier": "com.spotify.client",</v>
      </c>
    </row>
    <row r="7" spans="1:17" x14ac:dyDescent="0.3">
      <c r="A7" s="1" t="s">
        <v>17</v>
      </c>
      <c r="B7" s="1" t="s">
        <v>98</v>
      </c>
      <c r="J7" t="str">
        <f>_xlfn.TEXTJOIN("",TRUE,"     ""version"": ","""",B7,"""",",")</f>
        <v xml:space="preserve">     "version": "8.9.32",</v>
      </c>
    </row>
    <row r="8" spans="1:17" x14ac:dyDescent="0.3">
      <c r="A8" s="1" t="s">
        <v>53</v>
      </c>
      <c r="B8" s="1">
        <v>64.900000000000006</v>
      </c>
      <c r="J8" t="str">
        <f>_xlfn.TEXTJOIN("",TRUE,"     ""versionDate"": ","""",B4,"""",",")</f>
        <v xml:space="preserve">     "versionDate": "2024-04-22",</v>
      </c>
    </row>
    <row r="9" spans="1:17" x14ac:dyDescent="0.3">
      <c r="A9" s="1" t="s">
        <v>21</v>
      </c>
      <c r="B9" s="1">
        <v>1</v>
      </c>
      <c r="J9" t="str">
        <f>_xlfn.TEXTJOIN("",TRUE,"     ""fullDate"": ","""",B5,"""",",")</f>
        <v xml:space="preserve">     "fullDate": "20240422000000",</v>
      </c>
    </row>
    <row r="10" spans="1:17" x14ac:dyDescent="0.3">
      <c r="A10" s="1" t="s">
        <v>19</v>
      </c>
      <c r="B10" s="11" t="s">
        <v>99</v>
      </c>
      <c r="J10" t="str">
        <f>_xlfn.TEXTJOIN("",TRUE,"     ""size"": ",B22,",")</f>
        <v xml:space="preserve">     "size": 68052582,</v>
      </c>
    </row>
    <row r="11" spans="1:17" x14ac:dyDescent="0.3">
      <c r="A11" s="1" t="s">
        <v>20</v>
      </c>
      <c r="J11" t="str">
        <f>_xlfn.TEXTJOIN("",TRUE,"     ""down"": ""https://github.com/Megumi-B/CN-Dev-IPA-Mirror/releases/download/",B4,"/",B10,".ipa"",")</f>
        <v xml:space="preserve">     "down": "https://github.com/Megumi-B/CN-Dev-IPA-Mirror/releases/download/2024-04-22/EeveeSpotify-8.9.32.ipa",</v>
      </c>
    </row>
    <row r="12" spans="1:17" ht="180" x14ac:dyDescent="0.3">
      <c r="A12" s="1" t="s">
        <v>38</v>
      </c>
      <c r="B12" s="10" t="s">
        <v>97</v>
      </c>
      <c r="J12" t="str">
        <f>_xlfn.TEXTJOIN("",TRUE,"     ""downloadURL"": ""https://github.com/Megumi-B/CN-Dev-IPA-Mirror/releases/download/",B4,"/",B10,".ipa"",")</f>
        <v xml:space="preserve">     "downloadURL": "https://github.com/Megumi-B/CN-Dev-IPA-Mirror/releases/download/2024-04-22/EeveeSpotify-8.9.32.ipa",</v>
      </c>
    </row>
    <row r="13" spans="1:17" x14ac:dyDescent="0.3">
      <c r="J13" t="str">
        <f>_xlfn.TEXTJOIN("",TRUE,"     ""developerName"": ","""",B11,"""",",")</f>
        <v xml:space="preserve">     "developerName": "",</v>
      </c>
    </row>
    <row r="14" spans="1:17" x14ac:dyDescent="0.3">
      <c r="A14" s="5" t="s">
        <v>16</v>
      </c>
      <c r="B14" s="5"/>
      <c r="C14" s="4"/>
      <c r="J14" t="str">
        <f>_xlfn.TEXTJOIN("",TRUE,"     ""localizedDescription"": ","""",B12,"""",",")</f>
        <v xml:space="preserve">     "localizedDescription": "swaggyP36000\nAs the successor of the original and now outdated Spotilife tweak, EeveeSpotify emerges as the first and only tweak in 2024 with significant potential for accessing Premium features on latest versions of Spotify.\nNote: Widgets work but their refresh times may be unusually long. The tweak will continue to work if you reinstall Spotify from the App Store over EeveeSpotify but the premium icon will show.\nLast updated: 04-21-2024\nStatus: \u2705 \u2b50 \ud83d\udc4d",</v>
      </c>
    </row>
    <row r="15" spans="1:17" x14ac:dyDescent="0.3">
      <c r="A15" s="1" t="s">
        <v>0</v>
      </c>
      <c r="B15" s="8" t="s">
        <v>1</v>
      </c>
      <c r="J15" t="str">
        <f>_xlfn.TEXTJOIN("",TRUE,"     ""icon"": ""https://raw.githubusercontent.com/Megumi-B/CN-Dev-IPA-Mirror/main/icons/",B6,".jpg"",")</f>
        <v xml:space="preserve">     "icon": "https://raw.githubusercontent.com/Megumi-B/CN-Dev-IPA-Mirror/main/icons/com.spotify.client.jpg",</v>
      </c>
    </row>
    <row r="16" spans="1:17" x14ac:dyDescent="0.3">
      <c r="A16" s="1" t="s">
        <v>2</v>
      </c>
      <c r="B16" s="8" t="s">
        <v>42</v>
      </c>
      <c r="J16" t="str">
        <f>_xlfn.TEXTJOIN("",TRUE,"     ""iconURL"": ""https://raw.githubusercontent.com/Megumi-B/CN-Dev-IPA-Mirror/main/icons/",B6,".jpg"",")</f>
        <v xml:space="preserve">     "iconURL": "https://raw.githubusercontent.com/Megumi-B/CN-Dev-IPA-Mirror/main/icons/com.spotify.client.jpg",</v>
      </c>
    </row>
    <row r="17" spans="1:17" x14ac:dyDescent="0.3">
      <c r="A17" s="1" t="s">
        <v>4</v>
      </c>
      <c r="B17" s="7" t="str">
        <f>CONCATENATE("https://itunes.apple.com/lookup?id=",B2,"&amp;country=",B3)</f>
        <v>https://itunes.apple.com/lookup?id=&amp;country=us</v>
      </c>
      <c r="C17" s="12" t="s">
        <v>44</v>
      </c>
      <c r="J17" t="s">
        <v>40</v>
      </c>
    </row>
    <row r="18" spans="1:17" x14ac:dyDescent="0.3">
      <c r="A18" s="1" t="s">
        <v>3</v>
      </c>
      <c r="B18" s="7" t="str">
        <f>CONCATENATE("https://itunes.apple.com/lookup?id=",B2,"&amp;country=",B3)</f>
        <v>https://itunes.apple.com/lookup?id=&amp;country=us</v>
      </c>
      <c r="C18" s="12"/>
      <c r="J18" s="4"/>
      <c r="K18" s="4"/>
      <c r="L18" s="4"/>
      <c r="M18" s="4"/>
      <c r="N18" s="4"/>
      <c r="O18" s="4"/>
      <c r="P18" s="4"/>
      <c r="Q18" s="4"/>
    </row>
    <row r="19" spans="1:17" x14ac:dyDescent="0.3">
      <c r="A19" s="1" t="s">
        <v>7</v>
      </c>
      <c r="B19" s="8" t="s">
        <v>8</v>
      </c>
    </row>
    <row r="20" spans="1:17" x14ac:dyDescent="0.3">
      <c r="A20" s="1" t="s">
        <v>22</v>
      </c>
      <c r="B20" s="8" t="s">
        <v>12</v>
      </c>
    </row>
    <row r="21" spans="1:17" x14ac:dyDescent="0.3">
      <c r="A21" s="1" t="s">
        <v>23</v>
      </c>
      <c r="B21" s="8" t="s">
        <v>9</v>
      </c>
    </row>
    <row r="22" spans="1:17" x14ac:dyDescent="0.3">
      <c r="A22" s="1" t="s">
        <v>24</v>
      </c>
      <c r="B22" s="1">
        <f>ROUNDDOWN(B8*1024*1024,0)</f>
        <v>68052582</v>
      </c>
      <c r="C22" s="9" t="s">
        <v>11</v>
      </c>
      <c r="D22" s="2" t="s">
        <v>10</v>
      </c>
    </row>
    <row r="23" spans="1:17" x14ac:dyDescent="0.3">
      <c r="A23" s="1" t="s">
        <v>13</v>
      </c>
      <c r="B23" s="6" t="str">
        <f>CONCATENATE("https://github.com/Megumi-B/CN-Dev-IPA-Mirror/releases/download/",B4,"/",B10,".ipa")</f>
        <v>https://github.com/Megumi-B/CN-Dev-IPA-Mirror/releases/download/2024-04-22/EeveeSpotify-8.9.32.ipa</v>
      </c>
    </row>
    <row r="24" spans="1:17" x14ac:dyDescent="0.3">
      <c r="A24" s="1" t="s">
        <v>25</v>
      </c>
      <c r="B24" s="6" t="str">
        <f>CONCATENATE("https://github.com/Megumi-B/CN-Dev-IPA-Mirror/releases/download/",B4,"/",B10,".ipa")</f>
        <v>https://github.com/Megumi-B/CN-Dev-IPA-Mirror/releases/download/2024-04-22/EeveeSpotify-8.9.32.ipa</v>
      </c>
    </row>
    <row r="25" spans="1:17" x14ac:dyDescent="0.3">
      <c r="A25" s="1" t="s">
        <v>26</v>
      </c>
      <c r="B25" s="8" t="s">
        <v>47</v>
      </c>
    </row>
    <row r="26" spans="1:17" x14ac:dyDescent="0.3">
      <c r="A26" s="1" t="s">
        <v>27</v>
      </c>
      <c r="B26" s="8" t="s">
        <v>54</v>
      </c>
    </row>
    <row r="27" spans="1:17" x14ac:dyDescent="0.3">
      <c r="A27" s="1" t="s">
        <v>28</v>
      </c>
      <c r="B27" s="6" t="str">
        <f>CONCATENATE("https://raw.githubusercontent.com/Megumi-B/CN-Dev-IPA-Mirror/main/icons/",B6,".jpg")</f>
        <v>https://raw.githubusercontent.com/Megumi-B/CN-Dev-IPA-Mirror/main/icons/com.spotify.client.jpg</v>
      </c>
      <c r="C27" s="12" t="s">
        <v>43</v>
      </c>
    </row>
    <row r="28" spans="1:17" x14ac:dyDescent="0.3">
      <c r="A28" s="1" t="s">
        <v>29</v>
      </c>
      <c r="B28" s="6" t="str">
        <f>CONCATENATE("https://raw.githubusercontent.com/Megumi-B/CN-Dev-IPA-Mirror/main/icons/",B6,".jpg")</f>
        <v>https://raw.githubusercontent.com/Megumi-B/CN-Dev-IPA-Mirror/main/icons/com.spotify.client.jpg</v>
      </c>
      <c r="C28" s="12"/>
    </row>
    <row r="30" spans="1:17" x14ac:dyDescent="0.3">
      <c r="A30" s="5" t="s">
        <v>59</v>
      </c>
      <c r="B30" s="5"/>
      <c r="C30" s="4"/>
    </row>
    <row r="31" spans="1:17" x14ac:dyDescent="0.3">
      <c r="A31" s="10" t="s">
        <v>46</v>
      </c>
      <c r="B31" s="1" t="s">
        <v>50</v>
      </c>
      <c r="C31" s="1" t="s">
        <v>45</v>
      </c>
    </row>
    <row r="32" spans="1:17" x14ac:dyDescent="0.3">
      <c r="A32" s="1" t="s">
        <v>69</v>
      </c>
      <c r="B32"/>
      <c r="C32" t="s">
        <v>68</v>
      </c>
    </row>
    <row r="33" spans="1:3" x14ac:dyDescent="0.3">
      <c r="A33" s="1" t="s">
        <v>82</v>
      </c>
      <c r="B33" s="1" t="s">
        <v>80</v>
      </c>
      <c r="C33" t="s">
        <v>81</v>
      </c>
    </row>
    <row r="34" spans="1:3" x14ac:dyDescent="0.3">
      <c r="A34" s="1" t="s">
        <v>71</v>
      </c>
      <c r="B34"/>
      <c r="C34" s="1" t="s">
        <v>70</v>
      </c>
    </row>
    <row r="35" spans="1:3" x14ac:dyDescent="0.3">
      <c r="A35" s="1" t="s">
        <v>73</v>
      </c>
      <c r="B35"/>
      <c r="C35" t="s">
        <v>72</v>
      </c>
    </row>
    <row r="36" spans="1:3" x14ac:dyDescent="0.3">
      <c r="A36" s="1" t="s">
        <v>74</v>
      </c>
      <c r="B36"/>
      <c r="C36" t="s">
        <v>75</v>
      </c>
    </row>
    <row r="37" spans="1:3" x14ac:dyDescent="0.3">
      <c r="A37" s="1" t="s">
        <v>65</v>
      </c>
      <c r="B37"/>
      <c r="C37" t="s">
        <v>64</v>
      </c>
    </row>
    <row r="38" spans="1:3" x14ac:dyDescent="0.3">
      <c r="A38" s="1" t="s">
        <v>85</v>
      </c>
      <c r="B38"/>
      <c r="C38" t="s">
        <v>83</v>
      </c>
    </row>
    <row r="39" spans="1:3" x14ac:dyDescent="0.3">
      <c r="A39" s="1" t="s">
        <v>77</v>
      </c>
      <c r="B39"/>
      <c r="C39" t="s">
        <v>76</v>
      </c>
    </row>
    <row r="40" spans="1:3" x14ac:dyDescent="0.3">
      <c r="A40" s="1" t="s">
        <v>78</v>
      </c>
      <c r="B40"/>
      <c r="C40" t="s">
        <v>79</v>
      </c>
    </row>
    <row r="41" spans="1:3" x14ac:dyDescent="0.3">
      <c r="A41" s="1" t="s">
        <v>56</v>
      </c>
      <c r="B41" s="1" t="s">
        <v>57</v>
      </c>
      <c r="C41" t="s">
        <v>55</v>
      </c>
    </row>
    <row r="42" spans="1:3" x14ac:dyDescent="0.3">
      <c r="A42" s="1" t="s">
        <v>67</v>
      </c>
      <c r="B42"/>
      <c r="C42" t="s">
        <v>66</v>
      </c>
    </row>
    <row r="43" spans="1:3" x14ac:dyDescent="0.3">
      <c r="A43" s="1" t="s">
        <v>49</v>
      </c>
      <c r="B43"/>
      <c r="C43" t="s">
        <v>48</v>
      </c>
    </row>
    <row r="44" spans="1:3" x14ac:dyDescent="0.3">
      <c r="A44" s="1" t="s">
        <v>51</v>
      </c>
      <c r="B44"/>
      <c r="C44" t="s">
        <v>52</v>
      </c>
    </row>
    <row r="45" spans="1:3" x14ac:dyDescent="0.3">
      <c r="A45" s="1" t="s">
        <v>84</v>
      </c>
      <c r="C45" t="s">
        <v>86</v>
      </c>
    </row>
    <row r="46" spans="1:3" x14ac:dyDescent="0.3">
      <c r="A46" s="1" t="s">
        <v>88</v>
      </c>
      <c r="C46" s="1" t="s">
        <v>87</v>
      </c>
    </row>
    <row r="47" spans="1:3" x14ac:dyDescent="0.3">
      <c r="A47" s="1" t="s">
        <v>90</v>
      </c>
      <c r="B47" s="1" t="s">
        <v>89</v>
      </c>
      <c r="C47" t="s">
        <v>92</v>
      </c>
    </row>
    <row r="48" spans="1:3" x14ac:dyDescent="0.3">
      <c r="A48" s="1" t="s">
        <v>91</v>
      </c>
      <c r="C48" t="s">
        <v>94</v>
      </c>
    </row>
    <row r="50" spans="1:3" x14ac:dyDescent="0.3">
      <c r="A50" s="5" t="s">
        <v>60</v>
      </c>
      <c r="B50" s="5"/>
      <c r="C50" s="4"/>
    </row>
    <row r="51" spans="1:3" x14ac:dyDescent="0.3">
      <c r="A51" s="1" t="s">
        <v>58</v>
      </c>
      <c r="B51" s="1" t="s">
        <v>61</v>
      </c>
    </row>
    <row r="52" spans="1:3" x14ac:dyDescent="0.3">
      <c r="A52" s="1" t="s">
        <v>62</v>
      </c>
      <c r="B52" s="1" t="s">
        <v>63</v>
      </c>
    </row>
  </sheetData>
  <sortState xmlns:xlrd2="http://schemas.microsoft.com/office/spreadsheetml/2017/richdata2" ref="A32:C44">
    <sortCondition ref="A31:A44"/>
  </sortState>
  <mergeCells count="2">
    <mergeCell ref="C27:C28"/>
    <mergeCell ref="C17:C18"/>
  </mergeCells>
  <phoneticPr fontId="1" type="noConversion"/>
  <hyperlinks>
    <hyperlink ref="D22" r:id="rId1" xr:uid="{F9E54F4A-8537-4482-AF1F-EB475FB3152A}"/>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71C91240-977F-404C-AC90-D0DEDA772ECC}">
          <x14:formula1>
            <xm:f>工作表2!$A$3:$A$7</xm:f>
          </x14:formula1>
          <xm:sqref>B11</xm:sqref>
        </x14:dataValidation>
        <x14:dataValidation type="list" showInputMessage="1" showErrorMessage="1" xr:uid="{06FC1E97-ED11-44DF-837D-4226F09B91B7}">
          <x14:formula1>
            <xm:f>工作表2!$B$3:$B$7</xm:f>
          </x14:formula1>
          <xm:sqref>B9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5CD2-56F4-4757-9E67-947593B003D8}">
  <dimension ref="A1:B7"/>
  <sheetViews>
    <sheetView workbookViewId="0">
      <selection activeCell="E7" sqref="E7"/>
    </sheetView>
  </sheetViews>
  <sheetFormatPr defaultRowHeight="15" x14ac:dyDescent="0.3"/>
  <sheetData>
    <row r="1" spans="1:2" x14ac:dyDescent="0.3">
      <c r="A1" t="s">
        <v>20</v>
      </c>
      <c r="B1" t="s">
        <v>36</v>
      </c>
    </row>
    <row r="2" spans="1:2" x14ac:dyDescent="0.3">
      <c r="A2" t="s">
        <v>35</v>
      </c>
      <c r="B2" t="s">
        <v>37</v>
      </c>
    </row>
    <row r="3" spans="1:2" x14ac:dyDescent="0.3">
      <c r="A3" t="s">
        <v>34</v>
      </c>
      <c r="B3">
        <v>1</v>
      </c>
    </row>
    <row r="4" spans="1:2" x14ac:dyDescent="0.3">
      <c r="A4" t="s">
        <v>30</v>
      </c>
      <c r="B4">
        <v>2</v>
      </c>
    </row>
    <row r="5" spans="1:2" x14ac:dyDescent="0.3">
      <c r="A5" t="s">
        <v>31</v>
      </c>
      <c r="B5">
        <v>3</v>
      </c>
    </row>
    <row r="6" spans="1:2" x14ac:dyDescent="0.3">
      <c r="A6" t="s">
        <v>32</v>
      </c>
      <c r="B6">
        <v>4</v>
      </c>
    </row>
    <row r="7" spans="1:2" x14ac:dyDescent="0.3">
      <c r="A7" t="s">
        <v>33</v>
      </c>
      <c r="B7">
        <v>5</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dc:creator>
  <cp:lastModifiedBy>Calvin</cp:lastModifiedBy>
  <dcterms:created xsi:type="dcterms:W3CDTF">2015-06-05T18:19:34Z</dcterms:created>
  <dcterms:modified xsi:type="dcterms:W3CDTF">2024-04-22T08:14:29Z</dcterms:modified>
</cp:coreProperties>
</file>