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elf-IPA-Mirror\"/>
    </mc:Choice>
  </mc:AlternateContent>
  <xr:revisionPtr revIDLastSave="0" documentId="13_ncr:1_{3B1181FA-D701-4428-937C-89BA677C78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工作表1!$A$30:$C$31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J10" i="1" s="1"/>
  <c r="J16" i="1"/>
  <c r="J15" i="1"/>
  <c r="B28" i="1"/>
  <c r="B27" i="1"/>
  <c r="B18" i="1"/>
  <c r="B17" i="1"/>
  <c r="J14" i="1"/>
  <c r="B24" i="1"/>
  <c r="B23" i="1"/>
  <c r="J13" i="1"/>
  <c r="J12" i="1"/>
  <c r="J11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<sst xmlns="http://schemas.openxmlformats.org/spreadsheetml/2006/main" count="104" uniqueCount="102">
  <si>
    <t>"name":</t>
    <phoneticPr fontId="1" type="noConversion"/>
  </si>
  <si>
    <t>App名</t>
    <phoneticPr fontId="1" type="noConversion"/>
  </si>
  <si>
    <t>"type":</t>
    <phoneticPr fontId="1" type="noConversion"/>
  </si>
  <si>
    <t>"bundleIdentifier":</t>
    <phoneticPr fontId="1" type="noConversion"/>
  </si>
  <si>
    <t>"bundleID":</t>
    <phoneticPr fontId="1" type="noConversion"/>
  </si>
  <si>
    <t>App ID</t>
    <phoneticPr fontId="1" type="noConversion"/>
  </si>
  <si>
    <t>App Store 地區</t>
    <phoneticPr fontId="1" type="noConversion"/>
  </si>
  <si>
    <t>"version":</t>
    <phoneticPr fontId="1" type="noConversion"/>
  </si>
  <si>
    <t>App版本</t>
    <phoneticPr fontId="1" type="noConversion"/>
  </si>
  <si>
    <t>yyyymmddhhmmss</t>
    <phoneticPr fontId="1" type="noConversion"/>
  </si>
  <si>
    <t>https://www.gbmb.org/megabytes</t>
    <phoneticPr fontId="1" type="noConversion"/>
  </si>
  <si>
    <t>Binary Bytes</t>
    <phoneticPr fontId="1" type="noConversion"/>
  </si>
  <si>
    <t>yyyy-mm-dd</t>
    <phoneticPr fontId="1" type="noConversion"/>
  </si>
  <si>
    <t>"down":</t>
    <phoneticPr fontId="1" type="noConversion"/>
  </si>
  <si>
    <t>Release日期tag</t>
    <phoneticPr fontId="1" type="noConversion"/>
  </si>
  <si>
    <t>Bundle ID</t>
    <phoneticPr fontId="1" type="noConversion"/>
  </si>
  <si>
    <t>說明</t>
    <phoneticPr fontId="1" type="noConversion"/>
  </si>
  <si>
    <t>App Version</t>
    <phoneticPr fontId="1" type="noConversion"/>
  </si>
  <si>
    <t>日期時分秒</t>
    <phoneticPr fontId="1" type="noConversion"/>
  </si>
  <si>
    <t>IPA名</t>
    <phoneticPr fontId="1" type="noConversion"/>
  </si>
  <si>
    <t>作者</t>
    <phoneticPr fontId="1" type="noConversion"/>
  </si>
  <si>
    <t>Esign Type</t>
    <phoneticPr fontId="1" type="noConversion"/>
  </si>
  <si>
    <t>"versionDate":</t>
    <phoneticPr fontId="1" type="noConversion"/>
  </si>
  <si>
    <t>"fullDate":</t>
    <phoneticPr fontId="1" type="noConversion"/>
  </si>
  <si>
    <t>"size":</t>
    <phoneticPr fontId="1" type="noConversion"/>
  </si>
  <si>
    <t>"downloadURL":</t>
    <phoneticPr fontId="1" type="noConversion"/>
  </si>
  <si>
    <t>"developerName":</t>
    <phoneticPr fontId="1" type="noConversion"/>
  </si>
  <si>
    <t>"localizedDescription":</t>
    <phoneticPr fontId="1" type="noConversion"/>
  </si>
  <si>
    <t>"icon":</t>
    <phoneticPr fontId="1" type="noConversion"/>
  </si>
  <si>
    <t>"iconURL":</t>
    <phoneticPr fontId="1" type="noConversion"/>
  </si>
  <si>
    <t>白嫖哥</t>
    <phoneticPr fontId="1" type="noConversion"/>
  </si>
  <si>
    <t>小白菜</t>
    <phoneticPr fontId="1" type="noConversion"/>
  </si>
  <si>
    <t>苓妹妹</t>
    <phoneticPr fontId="1" type="noConversion"/>
  </si>
  <si>
    <t>浥轻尘</t>
    <phoneticPr fontId="1" type="noConversion"/>
  </si>
  <si>
    <t>秋名山</t>
    <phoneticPr fontId="1" type="noConversion"/>
  </si>
  <si>
    <t>欄1</t>
  </si>
  <si>
    <t>Type</t>
    <phoneticPr fontId="1" type="noConversion"/>
  </si>
  <si>
    <t>欄2</t>
    <phoneticPr fontId="1" type="noConversion"/>
  </si>
  <si>
    <t>描述</t>
    <phoneticPr fontId="1" type="noConversion"/>
  </si>
  <si>
    <t xml:space="preserve">    {</t>
  </si>
  <si>
    <t xml:space="preserve">    },</t>
  </si>
  <si>
    <t>複製下表</t>
    <phoneticPr fontId="1" type="noConversion"/>
  </si>
  <si>
    <r>
      <rPr>
        <b/>
        <sz val="11"/>
        <color rgb="FFFF0000"/>
        <rFont val="新細明體"/>
        <family val="1"/>
        <charset val="136"/>
        <scheme val="minor"/>
      </rPr>
      <t>1=應用</t>
    </r>
    <r>
      <rPr>
        <b/>
        <sz val="11"/>
        <color theme="1"/>
        <rFont val="新細明體"/>
        <family val="1"/>
        <charset val="136"/>
        <scheme val="minor"/>
      </rPr>
      <t xml:space="preserve"> </t>
    </r>
    <r>
      <rPr>
        <b/>
        <sz val="11"/>
        <color rgb="FFFF0000"/>
        <rFont val="新細明體"/>
        <family val="1"/>
        <charset val="136"/>
        <scheme val="minor"/>
      </rPr>
      <t>2=遊戲</t>
    </r>
    <r>
      <rPr>
        <b/>
        <sz val="11"/>
        <rFont val="新細明體"/>
        <family val="1"/>
        <charset val="136"/>
        <scheme val="minor"/>
      </rPr>
      <t xml:space="preserve"> 3</t>
    </r>
    <r>
      <rPr>
        <b/>
        <sz val="11"/>
        <color theme="1"/>
        <rFont val="新細明體"/>
        <family val="1"/>
        <charset val="136"/>
        <scheme val="minor"/>
      </rPr>
      <t xml:space="preserve">=影音 4=工具 </t>
    </r>
    <r>
      <rPr>
        <b/>
        <sz val="11"/>
        <color rgb="FFFF0000"/>
        <rFont val="新細明體"/>
        <family val="1"/>
        <charset val="136"/>
        <scheme val="minor"/>
      </rPr>
      <t>5=插件</t>
    </r>
    <phoneticPr fontId="1" type="noConversion"/>
  </si>
  <si>
    <t>artworkUrl512</t>
    <phoneticPr fontId="1" type="noConversion"/>
  </si>
  <si>
    <t>bundleId</t>
    <phoneticPr fontId="1" type="noConversion"/>
  </si>
  <si>
    <t>com.baidu.map</t>
    <phoneticPr fontId="1" type="noConversion"/>
  </si>
  <si>
    <t>BaiduMap</t>
    <phoneticPr fontId="1" type="noConversion"/>
  </si>
  <si>
    <t>可留空'""，或秋名山(ae86)、白嫖哥(bpg)、小白菜(xbc)、苓妹妹(lmm)、浥轻尘(yqc)</t>
    <phoneticPr fontId="1" type="noConversion"/>
  </si>
  <si>
    <t>com.google.ios.youtube</t>
    <phoneticPr fontId="1" type="noConversion"/>
  </si>
  <si>
    <t>YouTube</t>
    <phoneticPr fontId="1" type="noConversion"/>
  </si>
  <si>
    <t>百度地图</t>
    <phoneticPr fontId="1" type="noConversion"/>
  </si>
  <si>
    <t>YouTube Music</t>
    <phoneticPr fontId="1" type="noConversion"/>
  </si>
  <si>
    <t>com.google.ios.youtubemusic</t>
    <phoneticPr fontId="1" type="noConversion"/>
  </si>
  <si>
    <t>App Size (MB)</t>
    <phoneticPr fontId="1" type="noConversion"/>
  </si>
  <si>
    <t>描述，隔行用\n，開首要補開發者名</t>
    <phoneticPr fontId="1" type="noConversion"/>
  </si>
  <si>
    <t>com.tencent.xin</t>
    <phoneticPr fontId="1" type="noConversion"/>
  </si>
  <si>
    <t>WeChat</t>
    <phoneticPr fontId="1" type="noConversion"/>
  </si>
  <si>
    <t>微信</t>
    <phoneticPr fontId="1" type="noConversion"/>
  </si>
  <si>
    <t>官替</t>
    <phoneticPr fontId="1" type="noConversion"/>
  </si>
  <si>
    <t>App名翻譯</t>
    <phoneticPr fontId="1" type="noConversion"/>
  </si>
  <si>
    <t>File名翻譯</t>
    <phoneticPr fontId="1" type="noConversion"/>
  </si>
  <si>
    <t>OfficialReplace</t>
    <phoneticPr fontId="1" type="noConversion"/>
  </si>
  <si>
    <t>仅砸壳</t>
  </si>
  <si>
    <t>Decrypted</t>
    <phoneticPr fontId="1" type="noConversion"/>
  </si>
  <si>
    <t>com.burbn.instagram</t>
    <phoneticPr fontId="1" type="noConversion"/>
  </si>
  <si>
    <t>Instagram</t>
    <phoneticPr fontId="1" type="noConversion"/>
  </si>
  <si>
    <t>com.atebits.Tweetie2</t>
    <phoneticPr fontId="1" type="noConversion"/>
  </si>
  <si>
    <t>X / Twitter</t>
    <phoneticPr fontId="1" type="noConversion"/>
  </si>
  <si>
    <t>com.adobe.Adobe-Reader</t>
    <phoneticPr fontId="1" type="noConversion"/>
  </si>
  <si>
    <t>Adobe Acrobat Reader</t>
    <phoneticPr fontId="1" type="noConversion"/>
  </si>
  <si>
    <t>com.duolingo.DuolingoMobile</t>
    <phoneticPr fontId="1" type="noConversion"/>
  </si>
  <si>
    <t>Duolingo</t>
    <phoneticPr fontId="1" type="noConversion"/>
  </si>
  <si>
    <t>com.facebook.Facebook</t>
    <phoneticPr fontId="1" type="noConversion"/>
  </si>
  <si>
    <t>Facebook</t>
    <phoneticPr fontId="1" type="noConversion"/>
  </si>
  <si>
    <t>ImgPlay</t>
    <phoneticPr fontId="1" type="noConversion"/>
  </si>
  <si>
    <t>me.imgbase.imgplay</t>
    <phoneticPr fontId="1" type="noConversion"/>
  </si>
  <si>
    <t>com.reddit.Reddit</t>
    <phoneticPr fontId="1" type="noConversion"/>
  </si>
  <si>
    <t>Reddit</t>
    <phoneticPr fontId="1" type="noConversion"/>
  </si>
  <si>
    <t>Spotify</t>
    <phoneticPr fontId="1" type="noConversion"/>
  </si>
  <si>
    <t>com.spotify.client</t>
    <phoneticPr fontId="1" type="noConversion"/>
  </si>
  <si>
    <t>高德地图</t>
    <phoneticPr fontId="1" type="noConversion"/>
  </si>
  <si>
    <t>com.autonavi.amap</t>
    <phoneticPr fontId="1" type="noConversion"/>
  </si>
  <si>
    <t>Amap</t>
    <phoneticPr fontId="1" type="noConversion"/>
  </si>
  <si>
    <t>com.straight-tamago.misakaRS</t>
    <phoneticPr fontId="1" type="noConversion"/>
  </si>
  <si>
    <t>Flightradar24</t>
    <phoneticPr fontId="1" type="noConversion"/>
  </si>
  <si>
    <t>Misaka</t>
    <phoneticPr fontId="1" type="noConversion"/>
  </si>
  <si>
    <t>se.resenatverket.FlightRadar24-Free</t>
    <phoneticPr fontId="1" type="noConversion"/>
  </si>
  <si>
    <t>iGameGod.framework</t>
  </si>
  <si>
    <t>iGameGod</t>
    <phoneticPr fontId="1" type="noConversion"/>
  </si>
  <si>
    <t>淘宝</t>
    <phoneticPr fontId="1" type="noConversion"/>
  </si>
  <si>
    <t>Taobao</t>
    <phoneticPr fontId="1" type="noConversion"/>
  </si>
  <si>
    <t>Adobe Scan</t>
    <phoneticPr fontId="1" type="noConversion"/>
  </si>
  <si>
    <t>com.taobao.taobao4iphone</t>
    <phoneticPr fontId="1" type="noConversion"/>
  </si>
  <si>
    <t>us</t>
    <phoneticPr fontId="1" type="noConversion"/>
  </si>
  <si>
    <t>com.adobe.scan.ios</t>
    <phoneticPr fontId="1" type="noConversion"/>
  </si>
  <si>
    <t>2024-04-23</t>
    <phoneticPr fontId="1" type="noConversion"/>
  </si>
  <si>
    <t>20240423000000</t>
    <phoneticPr fontId="1" type="noConversion"/>
  </si>
  <si>
    <t>Filza</t>
    <phoneticPr fontId="1" type="noConversion"/>
  </si>
  <si>
    <t>com.tigisoftware.Filza</t>
    <phoneticPr fontId="1" type="noConversion"/>
  </si>
  <si>
    <t>4.0.0-b3</t>
    <phoneticPr fontId="1" type="noConversion"/>
  </si>
  <si>
    <t>Filza_4.0.0</t>
    <phoneticPr fontId="1" type="noConversion"/>
  </si>
  <si>
    <t>IPA file (v4.0.0-b3) for TrollStore\nhttps://www.tigisoftware.com/default/?p=439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</si>
</sst>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Fill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8F0FD6-0936-4196-96CD-206C0E2E2058}" name="表格1" displayName="表格1" ref="A2:B7" totalsRowShown="0">
  <autoFilter ref="A2:B7" xr:uid="{D68F0FD6-0936-4196-96CD-206C0E2E2058}"/>
  <tableColumns count="2">
    <tableColumn id="1" xr3:uid="{916F6CD0-9DF2-4F8A-B21D-2E3EB7E98321}" name="欄1"/>
    <tableColumn id="2" xr3:uid="{8397AED6-90A7-46B6-BEEB-377DC695D812}" name="欄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bmb.org/megabyt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zoomScaleNormal="100" workbookViewId="0">
      <selection activeCell="J2" sqref="J2:J17"/>
    </sheetView>
  </sheetViews>
  <sheetFormatPr defaultRowHeight="15" x14ac:dyDescent="0.3"/>
  <cols>
    <col min="1" max="1" width="17.375" style="1" customWidth="1"/>
    <col min="2" max="2" width="40.125" style="1" customWidth="1"/>
    <col min="3" max="3" width="16.5" bestFit="1" customWidth="1"/>
    <col min="10" max="10" width="37.375" customWidth="1"/>
  </cols>
  <sheetData>
    <row r="1" spans="1:17" x14ac:dyDescent="0.3">
      <c r="A1" s="1" t="s">
        <v>1</v>
      </c>
      <c r="B1" s="1" t="s">
        <v>97</v>
      </c>
      <c r="J1" s="5" t="s">
        <v>41</v>
      </c>
      <c r="K1" s="5"/>
      <c r="L1" s="5"/>
      <c r="M1" s="5"/>
      <c r="N1" s="5"/>
      <c r="O1" s="5"/>
      <c r="P1" s="5"/>
      <c r="Q1" s="5"/>
    </row>
    <row r="2" spans="1:17" x14ac:dyDescent="0.3">
      <c r="A2" s="1" t="s">
        <v>5</v>
      </c>
      <c r="J2" t="s">
        <v>39</v>
      </c>
    </row>
    <row r="3" spans="1:17" x14ac:dyDescent="0.3">
      <c r="A3" s="1" t="s">
        <v>6</v>
      </c>
      <c r="B3" s="1" t="s">
        <v>93</v>
      </c>
      <c r="J3" t="str">
        <f>_xlfn.TEXTJOIN("",TRUE,"     ""name"": ","""",B1,"""",",")</f>
        <v xml:space="preserve">     "name": "Filza",</v>
      </c>
    </row>
    <row r="4" spans="1:17" x14ac:dyDescent="0.3">
      <c r="A4" s="1" t="s">
        <v>14</v>
      </c>
      <c r="B4" s="3" t="s">
        <v>95</v>
      </c>
      <c r="J4" t="str">
        <f>_xlfn.TEXTJOIN("",TRUE,"     ""type"": ","""",B9,"""",",")</f>
        <v xml:space="preserve">     "type": "1",</v>
      </c>
    </row>
    <row r="5" spans="1:17" x14ac:dyDescent="0.3">
      <c r="A5" s="1" t="s">
        <v>18</v>
      </c>
      <c r="B5" s="3" t="s">
        <v>96</v>
      </c>
      <c r="J5" t="str">
        <f>_xlfn.TEXTJOIN("",TRUE,"     ""bundleID"": ","""",B6,"""",",")</f>
        <v xml:space="preserve">     "bundleID": "com.tigisoftware.Filza",</v>
      </c>
    </row>
    <row r="6" spans="1:17" x14ac:dyDescent="0.3">
      <c r="A6" s="1" t="s">
        <v>15</v>
      </c>
      <c r="B6" s="1" t="s">
        <v>98</v>
      </c>
      <c r="J6" t="str">
        <f>_xlfn.TEXTJOIN("",TRUE,"     ""bundleIdentifier"": ","""",B6,"""",",")</f>
        <v xml:space="preserve">     "bundleIdentifier": "com.tigisoftware.Filza",</v>
      </c>
    </row>
    <row r="7" spans="1:17" x14ac:dyDescent="0.3">
      <c r="A7" s="1" t="s">
        <v>17</v>
      </c>
      <c r="B7" s="1" t="s">
        <v>99</v>
      </c>
      <c r="J7" t="str">
        <f>_xlfn.TEXTJOIN("",TRUE,"     ""version"": ","""",B7,"""",",")</f>
        <v xml:space="preserve">     "version": "4.0.0-b3",</v>
      </c>
    </row>
    <row r="8" spans="1:17" x14ac:dyDescent="0.3">
      <c r="A8" s="1" t="s">
        <v>53</v>
      </c>
      <c r="B8" s="1">
        <v>13.2</v>
      </c>
      <c r="J8" t="str">
        <f>_xlfn.TEXTJOIN("",TRUE,"     ""versionDate"": ","""",B4,"""",",")</f>
        <v xml:space="preserve">     "versionDate": "2024-04-23",</v>
      </c>
    </row>
    <row r="9" spans="1:17" x14ac:dyDescent="0.3">
      <c r="A9" s="1" t="s">
        <v>21</v>
      </c>
      <c r="B9" s="1">
        <v>1</v>
      </c>
      <c r="J9" t="str">
        <f>_xlfn.TEXTJOIN("",TRUE,"     ""fullDate"": ","""",B5,"""",",")</f>
        <v xml:space="preserve">     "fullDate": "20240423000000",</v>
      </c>
    </row>
    <row r="10" spans="1:17" x14ac:dyDescent="0.3">
      <c r="A10" s="1" t="s">
        <v>19</v>
      </c>
      <c r="B10" s="11" t="s">
        <v>100</v>
      </c>
      <c r="J10" t="str">
        <f>_xlfn.TEXTJOIN("",TRUE,"     ""size"": ",B22,",")</f>
        <v xml:space="preserve">     "size": 13841203,</v>
      </c>
    </row>
    <row r="11" spans="1:17" x14ac:dyDescent="0.3">
      <c r="A11" s="1" t="s">
        <v>20</v>
      </c>
      <c r="J11" t="str">
        <f>_xlfn.TEXTJOIN("",TRUE,"     ""down"": ""https://github.com/Megumi-B/CN-Dev-IPA-Mirror/releases/download/",B4,"/",B10,".ipa"",")</f>
        <v xml:space="preserve">     "down": "https://github.com/Megumi-B/CN-Dev-IPA-Mirror/releases/download/2024-04-23/Filza_4.0.0.ipa",</v>
      </c>
    </row>
    <row r="12" spans="1:17" ht="45" x14ac:dyDescent="0.3">
      <c r="A12" s="1" t="s">
        <v>38</v>
      </c>
      <c r="B12" s="10" t="s">
        <v>101</v>
      </c>
      <c r="J12" t="str">
        <f>_xlfn.TEXTJOIN("",TRUE,"     ""downloadURL"": ""https://github.com/Megumi-B/CN-Dev-IPA-Mirror/releases/download/",B4,"/",B10,".ipa"",")</f>
        <v xml:space="preserve">     "downloadURL": "https://github.com/Megumi-B/CN-Dev-IPA-Mirror/releases/download/2024-04-23/Filza_4.0.0.ipa",</v>
      </c>
    </row>
    <row r="13" spans="1:17" x14ac:dyDescent="0.3">
      <c r="J13" t="str">
        <f>_xlfn.TEXTJOIN("",TRUE,"     ""developerName"": ","""",B11,"""",",")</f>
        <v xml:space="preserve">     "developerName": "",</v>
      </c>
    </row>
    <row r="14" spans="1:17" x14ac:dyDescent="0.3">
      <c r="A14" s="5" t="s">
        <v>16</v>
      </c>
      <c r="B14" s="5"/>
      <c r="C14" s="4"/>
      <c r="J14" t="str">
        <f>_xlfn.TEXTJOIN("",TRUE,"     ""localizedDescription"": ","""",B12,"""",",")</f>
        <v xml:space="preserve">     "localizedDescription": "IPA file (v4.0.0-b3) for TrollStore\nhttps://www.tigisoftware.com/default/?p=439",</v>
      </c>
    </row>
    <row r="15" spans="1:17" x14ac:dyDescent="0.3">
      <c r="A15" s="1" t="s">
        <v>0</v>
      </c>
      <c r="B15" s="8" t="s">
        <v>1</v>
      </c>
      <c r="J15" t="str">
        <f>_xlfn.TEXTJOIN("",TRUE,"     ""icon"": ""https://raw.githubusercontent.com/Megumi-B/CN-Dev-IPA-Mirror/main/icons/",B6,".jpg"",")</f>
        <v xml:space="preserve">     "icon": "https://raw.githubusercontent.com/Megumi-B/CN-Dev-IPA-Mirror/main/icons/com.tigisoftware.Filza.jpg",</v>
      </c>
    </row>
    <row r="16" spans="1:17" x14ac:dyDescent="0.3">
      <c r="A16" s="1" t="s">
        <v>2</v>
      </c>
      <c r="B16" s="8" t="s">
        <v>42</v>
      </c>
      <c r="J16" t="str">
        <f>_xlfn.TEXTJOIN("",TRUE,"     ""iconURL"": ""https://raw.githubusercontent.com/Megumi-B/CN-Dev-IPA-Mirror/main/icons/",B6,".jpg"",")</f>
        <v xml:space="preserve">     "iconURL": "https://raw.githubusercontent.com/Megumi-B/CN-Dev-IPA-Mirror/main/icons/com.tigisoftware.Filza.jpg",</v>
      </c>
    </row>
    <row r="17" spans="1:17" x14ac:dyDescent="0.3">
      <c r="A17" s="1" t="s">
        <v>4</v>
      </c>
      <c r="B17" s="7" t="str">
        <f>CONCATENATE("https://itunes.apple.com/lookup?id=",B2,"&amp;country=",B3)</f>
        <v>https://itunes.apple.com/lookup?id=&amp;country=us</v>
      </c>
      <c r="C17" s="12" t="s">
        <v>44</v>
      </c>
      <c r="J17" t="s">
        <v>40</v>
      </c>
    </row>
    <row r="18" spans="1:17" x14ac:dyDescent="0.3">
      <c r="A18" s="1" t="s">
        <v>3</v>
      </c>
      <c r="B18" s="7" t="str">
        <f>CONCATENATE("https://itunes.apple.com/lookup?id=",B2,"&amp;country=",B3)</f>
        <v>https://itunes.apple.com/lookup?id=&amp;country=us</v>
      </c>
      <c r="C18" s="12"/>
      <c r="J18" s="4"/>
      <c r="K18" s="4"/>
      <c r="L18" s="4"/>
      <c r="M18" s="4"/>
      <c r="N18" s="4"/>
      <c r="O18" s="4"/>
      <c r="P18" s="4"/>
      <c r="Q18" s="4"/>
    </row>
    <row r="19" spans="1:17" x14ac:dyDescent="0.3">
      <c r="A19" s="1" t="s">
        <v>7</v>
      </c>
      <c r="B19" s="8" t="s">
        <v>8</v>
      </c>
    </row>
    <row r="20" spans="1:17" x14ac:dyDescent="0.3">
      <c r="A20" s="1" t="s">
        <v>22</v>
      </c>
      <c r="B20" s="8" t="s">
        <v>12</v>
      </c>
    </row>
    <row r="21" spans="1:17" x14ac:dyDescent="0.3">
      <c r="A21" s="1" t="s">
        <v>23</v>
      </c>
      <c r="B21" s="8" t="s">
        <v>9</v>
      </c>
    </row>
    <row r="22" spans="1:17" x14ac:dyDescent="0.3">
      <c r="A22" s="1" t="s">
        <v>24</v>
      </c>
      <c r="B22" s="1">
        <f>ROUNDDOWN(B8*1024*1024,0)</f>
        <v>13841203</v>
      </c>
      <c r="C22" s="9" t="s">
        <v>11</v>
      </c>
      <c r="D22" s="2" t="s">
        <v>10</v>
      </c>
    </row>
    <row r="23" spans="1:17" x14ac:dyDescent="0.3">
      <c r="A23" s="1" t="s">
        <v>13</v>
      </c>
      <c r="B23" s="6" t="str">
        <f>CONCATENATE("https://github.com/Megumi-B/CN-Dev-IPA-Mirror/releases/download/",B4,"/",B10,".ipa")</f>
        <v>https://github.com/Megumi-B/CN-Dev-IPA-Mirror/releases/download/2024-04-23/Filza_4.0.0.ipa</v>
      </c>
    </row>
    <row r="24" spans="1:17" x14ac:dyDescent="0.3">
      <c r="A24" s="1" t="s">
        <v>25</v>
      </c>
      <c r="B24" s="6" t="str">
        <f>CONCATENATE("https://github.com/Megumi-B/CN-Dev-IPA-Mirror/releases/download/",B4,"/",B10,".ipa")</f>
        <v>https://github.com/Megumi-B/CN-Dev-IPA-Mirror/releases/download/2024-04-23/Filza_4.0.0.ipa</v>
      </c>
    </row>
    <row r="25" spans="1:17" x14ac:dyDescent="0.3">
      <c r="A25" s="1" t="s">
        <v>26</v>
      </c>
      <c r="B25" s="8" t="s">
        <v>47</v>
      </c>
    </row>
    <row r="26" spans="1:17" x14ac:dyDescent="0.3">
      <c r="A26" s="1" t="s">
        <v>27</v>
      </c>
      <c r="B26" s="8" t="s">
        <v>54</v>
      </c>
    </row>
    <row r="27" spans="1:17" x14ac:dyDescent="0.3">
      <c r="A27" s="1" t="s">
        <v>28</v>
      </c>
      <c r="B27" s="6" t="str">
        <f>CONCATENATE("https://raw.githubusercontent.com/Megumi-B/CN-Dev-IPA-Mirror/main/icons/",B6,".jpg")</f>
        <v>https://raw.githubusercontent.com/Megumi-B/CN-Dev-IPA-Mirror/main/icons/com.tigisoftware.Filza.jpg</v>
      </c>
      <c r="C27" s="12" t="s">
        <v>43</v>
      </c>
    </row>
    <row r="28" spans="1:17" x14ac:dyDescent="0.3">
      <c r="A28" s="1" t="s">
        <v>29</v>
      </c>
      <c r="B28" s="6" t="str">
        <f>CONCATENATE("https://raw.githubusercontent.com/Megumi-B/CN-Dev-IPA-Mirror/main/icons/",B6,".jpg")</f>
        <v>https://raw.githubusercontent.com/Megumi-B/CN-Dev-IPA-Mirror/main/icons/com.tigisoftware.Filza.jpg</v>
      </c>
      <c r="C28" s="12"/>
    </row>
    <row r="30" spans="1:17" x14ac:dyDescent="0.3">
      <c r="A30" s="5" t="s">
        <v>59</v>
      </c>
      <c r="B30" s="5"/>
      <c r="C30" s="4"/>
    </row>
    <row r="31" spans="1:17" x14ac:dyDescent="0.3">
      <c r="A31" s="10" t="s">
        <v>46</v>
      </c>
      <c r="B31" s="1" t="s">
        <v>50</v>
      </c>
      <c r="C31" s="1" t="s">
        <v>45</v>
      </c>
    </row>
    <row r="32" spans="1:17" x14ac:dyDescent="0.3">
      <c r="A32" s="1" t="s">
        <v>69</v>
      </c>
      <c r="B32"/>
      <c r="C32" t="s">
        <v>68</v>
      </c>
    </row>
    <row r="33" spans="1:3" x14ac:dyDescent="0.3">
      <c r="A33" s="1" t="s">
        <v>82</v>
      </c>
      <c r="B33" s="1" t="s">
        <v>80</v>
      </c>
      <c r="C33" t="s">
        <v>81</v>
      </c>
    </row>
    <row r="34" spans="1:3" x14ac:dyDescent="0.3">
      <c r="A34" s="1" t="s">
        <v>71</v>
      </c>
      <c r="B34"/>
      <c r="C34" s="1" t="s">
        <v>70</v>
      </c>
    </row>
    <row r="35" spans="1:3" x14ac:dyDescent="0.3">
      <c r="A35" s="1" t="s">
        <v>73</v>
      </c>
      <c r="B35"/>
      <c r="C35" t="s">
        <v>72</v>
      </c>
    </row>
    <row r="36" spans="1:3" x14ac:dyDescent="0.3">
      <c r="A36" s="1" t="s">
        <v>74</v>
      </c>
      <c r="B36"/>
      <c r="C36" t="s">
        <v>75</v>
      </c>
    </row>
    <row r="37" spans="1:3" x14ac:dyDescent="0.3">
      <c r="A37" s="1" t="s">
        <v>65</v>
      </c>
      <c r="B37"/>
      <c r="C37" t="s">
        <v>64</v>
      </c>
    </row>
    <row r="38" spans="1:3" x14ac:dyDescent="0.3">
      <c r="A38" s="1" t="s">
        <v>85</v>
      </c>
      <c r="B38"/>
      <c r="C38" t="s">
        <v>83</v>
      </c>
    </row>
    <row r="39" spans="1:3" x14ac:dyDescent="0.3">
      <c r="A39" s="1" t="s">
        <v>77</v>
      </c>
      <c r="B39"/>
      <c r="C39" t="s">
        <v>76</v>
      </c>
    </row>
    <row r="40" spans="1:3" x14ac:dyDescent="0.3">
      <c r="A40" s="1" t="s">
        <v>78</v>
      </c>
      <c r="B40"/>
      <c r="C40" t="s">
        <v>79</v>
      </c>
    </row>
    <row r="41" spans="1:3" x14ac:dyDescent="0.3">
      <c r="A41" s="1" t="s">
        <v>56</v>
      </c>
      <c r="B41" s="1" t="s">
        <v>57</v>
      </c>
      <c r="C41" t="s">
        <v>55</v>
      </c>
    </row>
    <row r="42" spans="1:3" x14ac:dyDescent="0.3">
      <c r="A42" s="1" t="s">
        <v>67</v>
      </c>
      <c r="B42"/>
      <c r="C42" t="s">
        <v>66</v>
      </c>
    </row>
    <row r="43" spans="1:3" x14ac:dyDescent="0.3">
      <c r="A43" s="1" t="s">
        <v>49</v>
      </c>
      <c r="B43"/>
      <c r="C43" t="s">
        <v>48</v>
      </c>
    </row>
    <row r="44" spans="1:3" x14ac:dyDescent="0.3">
      <c r="A44" s="1" t="s">
        <v>51</v>
      </c>
      <c r="B44"/>
      <c r="C44" t="s">
        <v>52</v>
      </c>
    </row>
    <row r="45" spans="1:3" x14ac:dyDescent="0.3">
      <c r="A45" s="1" t="s">
        <v>84</v>
      </c>
      <c r="C45" t="s">
        <v>86</v>
      </c>
    </row>
    <row r="46" spans="1:3" x14ac:dyDescent="0.3">
      <c r="A46" s="1" t="s">
        <v>88</v>
      </c>
      <c r="C46" s="1" t="s">
        <v>87</v>
      </c>
    </row>
    <row r="47" spans="1:3" x14ac:dyDescent="0.3">
      <c r="A47" s="1" t="s">
        <v>90</v>
      </c>
      <c r="B47" s="1" t="s">
        <v>89</v>
      </c>
      <c r="C47" t="s">
        <v>92</v>
      </c>
    </row>
    <row r="48" spans="1:3" x14ac:dyDescent="0.3">
      <c r="A48" s="1" t="s">
        <v>91</v>
      </c>
      <c r="C48" t="s">
        <v>94</v>
      </c>
    </row>
    <row r="50" spans="1:3" x14ac:dyDescent="0.3">
      <c r="A50" s="5" t="s">
        <v>60</v>
      </c>
      <c r="B50" s="5"/>
      <c r="C50" s="4"/>
    </row>
    <row r="51" spans="1:3" x14ac:dyDescent="0.3">
      <c r="A51" s="1" t="s">
        <v>58</v>
      </c>
      <c r="B51" s="1" t="s">
        <v>61</v>
      </c>
    </row>
    <row r="52" spans="1:3" x14ac:dyDescent="0.3">
      <c r="A52" s="1" t="s">
        <v>62</v>
      </c>
      <c r="B52" s="1" t="s">
        <v>63</v>
      </c>
    </row>
  </sheetData>
  <sortState xmlns:xlrd2="http://schemas.microsoft.com/office/spreadsheetml/2017/richdata2" ref="A32:C44">
    <sortCondition ref="A31:A44"/>
  </sortState>
  <mergeCells count="2">
    <mergeCell ref="C27:C28"/>
    <mergeCell ref="C17:C18"/>
  </mergeCells>
  <phoneticPr fontId="1" type="noConversion"/>
  <hyperlinks>
    <hyperlink ref="D22" r:id="rId1" xr:uid="{F9E54F4A-8537-4482-AF1F-EB475FB315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C91240-977F-404C-AC90-D0DEDA772ECC}">
          <x14:formula1>
            <xm:f>工作表2!$A$3:$A$7</xm:f>
          </x14:formula1>
          <xm:sqref>B11</xm:sqref>
        </x14:dataValidation>
        <x14:dataValidation type="list" showInputMessage="1" showErrorMessage="1" xr:uid="{06FC1E97-ED11-44DF-837D-4226F09B91B7}">
          <x14:formula1>
            <xm:f>工作表2!$B$3:$B$7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5CD2-56F4-4757-9E67-947593B003D8}">
  <dimension ref="A1:B7"/>
  <sheetViews>
    <sheetView workbookViewId="0">
      <selection activeCell="E7" sqref="E7"/>
    </sheetView>
  </sheetViews>
  <sheetFormatPr defaultRowHeight="15" x14ac:dyDescent="0.3"/>
  <sheetData>
    <row r="1" spans="1:2" x14ac:dyDescent="0.3">
      <c r="A1" t="s">
        <v>20</v>
      </c>
      <c r="B1" t="s">
        <v>36</v>
      </c>
    </row>
    <row r="2" spans="1:2" x14ac:dyDescent="0.3">
      <c r="A2" t="s">
        <v>35</v>
      </c>
      <c r="B2" t="s">
        <v>37</v>
      </c>
    </row>
    <row r="3" spans="1:2" x14ac:dyDescent="0.3">
      <c r="A3" t="s">
        <v>34</v>
      </c>
      <c r="B3">
        <v>1</v>
      </c>
    </row>
    <row r="4" spans="1:2" x14ac:dyDescent="0.3">
      <c r="A4" t="s">
        <v>30</v>
      </c>
      <c r="B4">
        <v>2</v>
      </c>
    </row>
    <row r="5" spans="1:2" x14ac:dyDescent="0.3">
      <c r="A5" t="s">
        <v>31</v>
      </c>
      <c r="B5">
        <v>3</v>
      </c>
    </row>
    <row r="6" spans="1:2" x14ac:dyDescent="0.3">
      <c r="A6" t="s">
        <v>32</v>
      </c>
      <c r="B6">
        <v>4</v>
      </c>
    </row>
    <row r="7" spans="1:2" x14ac:dyDescent="0.3">
      <c r="A7" t="s">
        <v>33</v>
      </c>
      <c r="B7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</dc:creator>
  <cp:lastModifiedBy>Calvin</cp:lastModifiedBy>
  <dcterms:created xsi:type="dcterms:W3CDTF">2015-06-05T18:19:34Z</dcterms:created>
  <dcterms:modified xsi:type="dcterms:W3CDTF">2024-04-23T08:06:21Z</dcterms:modified>
</cp:coreProperties>
</file>