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20616" yWindow="8880" windowWidth="20736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H21" i="1"/>
  <c r="H22" i="1"/>
  <c r="H23" i="1"/>
  <c r="H24" i="1"/>
  <c r="H20" i="1"/>
  <c r="G21" i="1"/>
  <c r="G22" i="1"/>
  <c r="G23" i="1"/>
  <c r="G24" i="1"/>
  <c r="G20" i="1"/>
  <c r="F27" i="1"/>
  <c r="F26" i="1"/>
  <c r="D27" i="1"/>
  <c r="D26" i="1"/>
  <c r="B27" i="1"/>
  <c r="B26" i="1"/>
  <c r="F21" i="1"/>
  <c r="F22" i="1"/>
  <c r="F23" i="1"/>
  <c r="F24" i="1"/>
  <c r="F20" i="1"/>
  <c r="F14" i="1"/>
  <c r="F15" i="1"/>
  <c r="F16" i="1"/>
  <c r="F17" i="1"/>
  <c r="F13" i="1"/>
  <c r="B13" i="1" l="1"/>
  <c r="B20" i="1" s="1"/>
  <c r="C13" i="1" l="1"/>
  <c r="C20" i="1" s="1"/>
  <c r="D13" i="1"/>
  <c r="D20" i="1" s="1"/>
  <c r="E13" i="1"/>
  <c r="C14" i="1"/>
  <c r="C21" i="1" s="1"/>
  <c r="D14" i="1"/>
  <c r="D21" i="1" s="1"/>
  <c r="E14" i="1"/>
  <c r="E21" i="1" s="1"/>
  <c r="C15" i="1"/>
  <c r="C22" i="1" s="1"/>
  <c r="D15" i="1"/>
  <c r="D22" i="1" s="1"/>
  <c r="E15" i="1"/>
  <c r="E22" i="1" s="1"/>
  <c r="C16" i="1"/>
  <c r="C23" i="1" s="1"/>
  <c r="D16" i="1"/>
  <c r="D23" i="1" s="1"/>
  <c r="E16" i="1"/>
  <c r="E23" i="1" s="1"/>
  <c r="C17" i="1"/>
  <c r="C24" i="1" s="1"/>
  <c r="D17" i="1"/>
  <c r="D24" i="1" s="1"/>
  <c r="E17" i="1"/>
  <c r="E24" i="1" s="1"/>
  <c r="B17" i="1"/>
  <c r="B24" i="1" s="1"/>
  <c r="B16" i="1"/>
  <c r="B23" i="1" s="1"/>
  <c r="B15" i="1"/>
  <c r="B22" i="1" s="1"/>
  <c r="B14" i="1"/>
  <c r="B21" i="1" s="1"/>
  <c r="E20" i="1" l="1"/>
  <c r="E27" i="1" s="1"/>
  <c r="C27" i="1"/>
  <c r="C26" i="1"/>
  <c r="E26" i="1"/>
  <c r="I20" i="1" l="1"/>
  <c r="I24" i="1"/>
  <c r="I21" i="1"/>
  <c r="I23" i="1"/>
  <c r="J22" i="1" l="1"/>
  <c r="J21" i="1"/>
  <c r="J24" i="1"/>
  <c r="J20" i="1"/>
  <c r="J23" i="1"/>
</calcChain>
</file>

<file path=xl/sharedStrings.xml><?xml version="1.0" encoding="utf-8"?>
<sst xmlns="http://schemas.openxmlformats.org/spreadsheetml/2006/main" count="55" uniqueCount="41">
  <si>
    <t>Mobile 1</t>
  </si>
  <si>
    <t>Mobile 2</t>
  </si>
  <si>
    <t>Mobile 3</t>
  </si>
  <si>
    <t>Mobile 4</t>
  </si>
  <si>
    <t>Mobile 5</t>
  </si>
  <si>
    <t>Price/cost</t>
  </si>
  <si>
    <t>Storage Space</t>
  </si>
  <si>
    <t xml:space="preserve">Camera </t>
  </si>
  <si>
    <t>Looks</t>
  </si>
  <si>
    <t>Step-1</t>
  </si>
  <si>
    <t>Calculate Normalised Matrix</t>
  </si>
  <si>
    <t>Step-2</t>
  </si>
  <si>
    <t>Calculate weighted Normalised Matrix</t>
  </si>
  <si>
    <t>Step-3</t>
  </si>
  <si>
    <t>Calculate the ideal best and ideal worst value</t>
  </si>
  <si>
    <t>Step-6</t>
  </si>
  <si>
    <t>Calculate Performance Score</t>
  </si>
  <si>
    <t>V+</t>
  </si>
  <si>
    <t>V-</t>
  </si>
  <si>
    <t>Si+</t>
  </si>
  <si>
    <t>Si-</t>
  </si>
  <si>
    <t>Pi</t>
  </si>
  <si>
    <t>Rank</t>
  </si>
  <si>
    <t>Step-4</t>
  </si>
  <si>
    <t xml:space="preserve">Calculate the Euclidean distance from the ideal best </t>
  </si>
  <si>
    <t>Calculate the Euclidean distance from the ideal worst</t>
  </si>
  <si>
    <t>TOPSIS  - Numerical</t>
  </si>
  <si>
    <t>Weights</t>
  </si>
  <si>
    <t>M1</t>
  </si>
  <si>
    <t>M2</t>
  </si>
  <si>
    <t>M3</t>
  </si>
  <si>
    <t>M4</t>
  </si>
  <si>
    <t>M5</t>
  </si>
  <si>
    <t>Model</t>
  </si>
  <si>
    <t>F1</t>
  </si>
  <si>
    <t>F2</t>
  </si>
  <si>
    <t>F3</t>
  </si>
  <si>
    <t>F4</t>
  </si>
  <si>
    <t>F5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</si>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</sst>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</xdr:row>
          <xdr:rowOff>7620</xdr:rowOff>
        </xdr:from>
        <xdr:to>
          <xdr:col>15</xdr:col>
          <xdr:colOff>1</xdr:colOff>
          <xdr:row>7</xdr:row>
          <xdr:rowOff>198120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13</xdr:col>
      <xdr:colOff>357111</xdr:colOff>
      <xdr:row>9</xdr:row>
      <xdr:rowOff>30540</xdr:rowOff>
    </xdr:from>
    <xdr:to>
      <xdr:col>17</xdr:col>
      <xdr:colOff>242812</xdr:colOff>
      <xdr:row>11</xdr:row>
      <xdr:rowOff>242207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2">
              <a:extLst>
                <a:ext uri="{FF2B5EF4-FFF2-40B4-BE49-F238E27FC236}">
                  <a16:creationId xmlns:a16="http://schemas.microsoft.com/office/drawing/2014/main" xmlns="" id="{00000000-0008-0000-0000-000005000000}"/>
                </a:ext>
              </a:extLst>
            </xdr:cNvPr>
            <xdr:cNvSpPr txBox="1"/>
          </xdr:nvSpPr>
          <xdr:spPr>
            <a:xfrm>
              <a:off x="9120111" y="2343754"/>
              <a:ext cx="2498272" cy="674310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60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2000" i="1">
                            <a:latin typeface="Cambria Math"/>
                          </a:rPr>
                        </m:ctrlPr>
                      </m:sSubPr>
                      <m:e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IN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2000" b="0" i="1">
                            <a:latin typeface="Cambria Math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IN" sz="20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lang="en-IN" sz="20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acc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IN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IN" sz="2000" b="0" i="1">
                            <a:latin typeface="Cambria Math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IN" sz="1600"/>
            </a:p>
            <a:p>
              <a:endParaRPr lang="en-IN" sz="1600"/>
            </a:p>
          </xdr:txBody>
        </xdr:sp>
      </mc:Choice>
      <mc:Fallback xmlns="">
        <xdr:sp macro="" textlink="">
          <xdr:nvSpPr>
            <xdr:cNvPr id="5" name="TextBox 2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9120111" y="2343754"/>
              <a:ext cx="2498272" cy="674310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IN" sz="1600" i="1">
                <a:latin typeface="Cambria Math" panose="02040503050406030204" pitchFamily="18" charset="0"/>
              </a:endParaRPr>
            </a:p>
            <a:p>
              <a:pPr/>
              <a:r>
                <a:rPr lang="en-IN" sz="2000" b="0" i="0">
                  <a:latin typeface="Cambria Math" panose="02040503050406030204" pitchFamily="18" charset="0"/>
                </a:rPr>
                <a:t>𝑉_𝑖𝑗=𝑋 ̅_𝑖𝑗</a:t>
              </a:r>
              <a:r>
                <a:rPr lang="en-IN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×𝑊_𝑗</a:t>
              </a:r>
              <a:endParaRPr lang="en-IN" sz="1600"/>
            </a:p>
            <a:p>
              <a:endParaRPr lang="en-IN" sz="1600"/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53340</xdr:colOff>
          <xdr:row>27</xdr:row>
          <xdr:rowOff>121920</xdr:rowOff>
        </xdr:from>
        <xdr:to>
          <xdr:col>17</xdr:col>
          <xdr:colOff>358139</xdr:colOff>
          <xdr:row>31</xdr:row>
          <xdr:rowOff>91440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18</xdr:col>
          <xdr:colOff>327660</xdr:colOff>
          <xdr:row>18</xdr:row>
          <xdr:rowOff>190500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18</xdr:col>
          <xdr:colOff>388620</xdr:colOff>
          <xdr:row>23</xdr:row>
          <xdr:rowOff>198120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6"/>
  <sheetViews>
    <sheetView tabSelected="1" zoomScale="70" zoomScaleNormal="70" workbookViewId="0">
      <selection activeCell="J27" sqref="J27"/>
    </sheetView>
  </sheetViews>
  <sheetFormatPr defaultColWidth="9.109375" defaultRowHeight="18" x14ac:dyDescent="0.3"/>
  <cols>
    <col min="1" max="1" width="14" style="1" customWidth="1"/>
    <col min="2" max="2" width="13.44140625" style="1" customWidth="1"/>
    <col min="3" max="3" width="11.44140625" style="1" customWidth="1"/>
    <col min="4" max="4" width="10.33203125" style="1" customWidth="1"/>
    <col min="5" max="16384" width="9.109375" style="1"/>
  </cols>
  <sheetData>
    <row r="1" spans="1:19" x14ac:dyDescent="0.3">
      <c r="A1" s="19" t="s">
        <v>26</v>
      </c>
      <c r="B1" s="19"/>
      <c r="C1" s="19"/>
      <c r="D1" s="19"/>
      <c r="E1" s="19"/>
      <c r="F1" s="19"/>
      <c r="G1" s="19"/>
      <c r="H1" s="19"/>
      <c r="I1" s="19"/>
      <c r="J1" s="19"/>
      <c r="K1" s="10"/>
      <c r="L1" s="7"/>
    </row>
    <row r="2" spans="1:19" x14ac:dyDescent="0.3">
      <c r="L2" s="9" t="s">
        <v>9</v>
      </c>
      <c r="M2" s="17" t="s">
        <v>10</v>
      </c>
      <c r="N2" s="17"/>
      <c r="O2" s="17"/>
      <c r="P2" s="17"/>
    </row>
    <row r="3" spans="1:19" x14ac:dyDescent="0.3">
      <c r="B3" s="1" t="s">
        <v>39</v>
      </c>
      <c r="C3" s="1" t="s">
        <v>39</v>
      </c>
      <c r="D3" s="1" t="s">
        <v>40</v>
      </c>
      <c r="E3" s="1" t="s">
        <v>39</v>
      </c>
      <c r="F3" s="1" t="s">
        <v>40</v>
      </c>
    </row>
    <row r="4" spans="1:19" x14ac:dyDescent="0.3">
      <c r="A4" s="4" t="s">
        <v>27</v>
      </c>
      <c r="B4" s="1">
        <v>8</v>
      </c>
      <c r="C4" s="1">
        <v>3</v>
      </c>
      <c r="D4" s="1">
        <v>1</v>
      </c>
      <c r="E4" s="1">
        <v>5</v>
      </c>
      <c r="F4" s="1">
        <v>1</v>
      </c>
    </row>
    <row r="5" spans="1:19" x14ac:dyDescent="0.3">
      <c r="A5" s="16" t="s">
        <v>33</v>
      </c>
      <c r="B5" s="2" t="s">
        <v>34</v>
      </c>
      <c r="C5" s="3" t="s">
        <v>35</v>
      </c>
      <c r="D5" s="2" t="s">
        <v>36</v>
      </c>
      <c r="E5" s="2" t="s">
        <v>37</v>
      </c>
      <c r="F5" s="2" t="s">
        <v>38</v>
      </c>
      <c r="G5"/>
    </row>
    <row r="6" spans="1:19" x14ac:dyDescent="0.3">
      <c r="A6" s="5" t="s">
        <v>28</v>
      </c>
      <c r="B6" s="6">
        <v>15</v>
      </c>
      <c r="C6" s="6">
        <v>19</v>
      </c>
      <c r="D6" s="6">
        <v>4</v>
      </c>
      <c r="E6" s="6">
        <v>9</v>
      </c>
      <c r="F6" s="6">
        <v>2</v>
      </c>
      <c r="G6"/>
    </row>
    <row r="7" spans="1:19" x14ac:dyDescent="0.3">
      <c r="A7" s="5" t="s">
        <v>29</v>
      </c>
      <c r="B7" s="6">
        <v>8</v>
      </c>
      <c r="C7" s="6">
        <v>11</v>
      </c>
      <c r="D7" s="6">
        <v>3</v>
      </c>
      <c r="E7" s="6">
        <v>2</v>
      </c>
      <c r="F7" s="6">
        <v>4</v>
      </c>
      <c r="G7"/>
    </row>
    <row r="8" spans="1:19" x14ac:dyDescent="0.3">
      <c r="A8" s="5" t="s">
        <v>30</v>
      </c>
      <c r="B8" s="6">
        <v>6</v>
      </c>
      <c r="C8" s="6">
        <v>9</v>
      </c>
      <c r="D8" s="6">
        <v>10</v>
      </c>
      <c r="E8" s="6">
        <v>18</v>
      </c>
      <c r="F8" s="6">
        <v>13</v>
      </c>
      <c r="G8"/>
    </row>
    <row r="9" spans="1:19" x14ac:dyDescent="0.3">
      <c r="A9" s="5" t="s">
        <v>31</v>
      </c>
      <c r="B9" s="6">
        <v>12</v>
      </c>
      <c r="C9" s="6">
        <v>4</v>
      </c>
      <c r="D9" s="6">
        <v>20</v>
      </c>
      <c r="E9" s="6">
        <v>9</v>
      </c>
      <c r="F9" s="6">
        <v>18</v>
      </c>
      <c r="G9"/>
      <c r="L9" s="9" t="s">
        <v>11</v>
      </c>
      <c r="M9" s="7" t="s">
        <v>12</v>
      </c>
      <c r="N9" s="7"/>
      <c r="O9" s="7"/>
      <c r="P9" s="7"/>
      <c r="Q9" s="9"/>
    </row>
    <row r="10" spans="1:19" x14ac:dyDescent="0.3">
      <c r="A10" s="5" t="s">
        <v>32</v>
      </c>
      <c r="B10" s="6">
        <v>11</v>
      </c>
      <c r="C10" s="6">
        <v>13</v>
      </c>
      <c r="D10" s="6">
        <v>11</v>
      </c>
      <c r="E10" s="6">
        <v>10</v>
      </c>
      <c r="F10" s="6">
        <v>13</v>
      </c>
      <c r="G10"/>
    </row>
    <row r="11" spans="1:19" x14ac:dyDescent="0.3">
      <c r="R11" s="9"/>
    </row>
    <row r="12" spans="1:19" ht="36" x14ac:dyDescent="0.3">
      <c r="B12" s="11" t="s">
        <v>5</v>
      </c>
      <c r="C12" s="12" t="s">
        <v>6</v>
      </c>
      <c r="D12" s="11" t="s">
        <v>7</v>
      </c>
      <c r="E12" s="11" t="s">
        <v>8</v>
      </c>
      <c r="F12" s="20"/>
    </row>
    <row r="13" spans="1:19" x14ac:dyDescent="0.3">
      <c r="A13" s="5" t="s">
        <v>0</v>
      </c>
      <c r="B13" s="6">
        <f>B6/((B6^2)+(B7^2)+(B8^2)+(B9^2)+(B10^2))^0.5</f>
        <v>0.61754022719446378</v>
      </c>
      <c r="C13" s="6">
        <f t="shared" ref="C13:F13" si="0">C6/((C6^2)+(C7^2)+(C8^2)+(C9^2)+(C10^2))^0.5</f>
        <v>0.69470880292077408</v>
      </c>
      <c r="D13" s="6">
        <f t="shared" si="0"/>
        <v>0.15737789507292674</v>
      </c>
      <c r="E13" s="6">
        <f t="shared" si="0"/>
        <v>0.37052413631667824</v>
      </c>
      <c r="F13" s="6">
        <f>F6/((F$6^2)+(F$7^2)+(F$8^2)+(F$9^2)+(F$10^2))^0.5</f>
        <v>7.6583958106748354E-2</v>
      </c>
      <c r="G13"/>
      <c r="L13" s="14" t="s">
        <v>13</v>
      </c>
      <c r="M13" s="18" t="s">
        <v>14</v>
      </c>
      <c r="N13" s="18"/>
      <c r="O13" s="18"/>
      <c r="P13" s="18"/>
      <c r="Q13" s="18"/>
      <c r="R13" s="18"/>
    </row>
    <row r="14" spans="1:19" x14ac:dyDescent="0.3">
      <c r="A14" s="5" t="s">
        <v>1</v>
      </c>
      <c r="B14" s="6">
        <f>B7/((B6^2)+(B7^2)+(B8^2)+(B9^2)+(B10^2))^0.5</f>
        <v>0.3293547878370473</v>
      </c>
      <c r="C14" s="6">
        <f t="shared" ref="C14:E14" si="1">C7/((C6^2)+(C7^2)+(C8^2)+(C9^2)+(C10^2))^0.5</f>
        <v>0.40219983326992187</v>
      </c>
      <c r="D14" s="6">
        <f t="shared" si="1"/>
        <v>0.11803342130469506</v>
      </c>
      <c r="E14" s="6">
        <f t="shared" si="1"/>
        <v>8.2338696959261826E-2</v>
      </c>
      <c r="F14" s="6">
        <f t="shared" ref="F14:F17" si="2">F7/((F$6^2)+(F$7^2)+(F$8^2)+(F$9^2)+(F$10^2))^0.5</f>
        <v>0.15316791621349671</v>
      </c>
      <c r="G14"/>
    </row>
    <row r="15" spans="1:19" x14ac:dyDescent="0.3">
      <c r="A15" s="5" t="s">
        <v>2</v>
      </c>
      <c r="B15" s="6">
        <f>B8/((B6^2)+(B7^2)+(B8^2)+(B9^2)+(B10^2))^0.5</f>
        <v>0.24701609087778548</v>
      </c>
      <c r="C15" s="6">
        <f t="shared" ref="C15:E15" si="3">C8/((C6^2)+(C7^2)+(C8^2)+(C9^2)+(C10^2))^0.5</f>
        <v>0.3290725908572088</v>
      </c>
      <c r="D15" s="6">
        <f t="shared" si="3"/>
        <v>0.39344473768231686</v>
      </c>
      <c r="E15" s="6">
        <f t="shared" si="3"/>
        <v>0.74104827263335649</v>
      </c>
      <c r="F15" s="6">
        <f t="shared" si="2"/>
        <v>0.49779572769386432</v>
      </c>
      <c r="G15"/>
      <c r="L15" s="9" t="s">
        <v>23</v>
      </c>
      <c r="M15" s="7" t="s">
        <v>24</v>
      </c>
      <c r="N15" s="7"/>
      <c r="O15" s="7"/>
      <c r="P15" s="7"/>
      <c r="Q15" s="7"/>
      <c r="R15" s="7"/>
      <c r="S15" s="7"/>
    </row>
    <row r="16" spans="1:19" x14ac:dyDescent="0.3">
      <c r="A16" s="5" t="s">
        <v>3</v>
      </c>
      <c r="B16" s="6">
        <f>B9/((B6^2)+(B7^2)+(B8^2)+(B9^2)+(B10^2))^0.5</f>
        <v>0.49403218175557095</v>
      </c>
      <c r="C16" s="6">
        <f t="shared" ref="C16:E16" si="4">C9/((C6^2)+(C7^2)+(C8^2)+(C9^2)+(C10^2))^0.5</f>
        <v>0.14625448482542613</v>
      </c>
      <c r="D16" s="6">
        <f t="shared" si="4"/>
        <v>0.78688947536463372</v>
      </c>
      <c r="E16" s="6">
        <f t="shared" si="4"/>
        <v>0.37052413631667824</v>
      </c>
      <c r="F16" s="6">
        <f t="shared" si="2"/>
        <v>0.68925562296073517</v>
      </c>
      <c r="G16"/>
    </row>
    <row r="17" spans="1:20" x14ac:dyDescent="0.3">
      <c r="A17" s="5" t="s">
        <v>4</v>
      </c>
      <c r="B17" s="6">
        <f>B10/((B6^2)+(B7^2)+(B8^2)+(B9^2)+(B10^2))^0.5</f>
        <v>0.45286283327594007</v>
      </c>
      <c r="C17" s="6">
        <f t="shared" ref="C17:E17" si="5">C10/((C6^2)+(C7^2)+(C8^2)+(C9^2)+(C10^2))^0.5</f>
        <v>0.47532707568263488</v>
      </c>
      <c r="D17" s="6">
        <f t="shared" si="5"/>
        <v>0.43278921145054855</v>
      </c>
      <c r="E17" s="6">
        <f t="shared" si="5"/>
        <v>0.41169348479630913</v>
      </c>
      <c r="F17" s="6">
        <f t="shared" si="2"/>
        <v>0.49779572769386432</v>
      </c>
      <c r="G17"/>
    </row>
    <row r="19" spans="1:20" ht="36" x14ac:dyDescent="0.3">
      <c r="B19" s="11" t="s">
        <v>5</v>
      </c>
      <c r="C19" s="12" t="s">
        <v>6</v>
      </c>
      <c r="D19" s="11" t="s">
        <v>7</v>
      </c>
      <c r="E19" s="11" t="s">
        <v>8</v>
      </c>
      <c r="F19" s="11" t="s">
        <v>38</v>
      </c>
      <c r="G19" s="9" t="s">
        <v>19</v>
      </c>
      <c r="H19" s="9" t="s">
        <v>20</v>
      </c>
      <c r="I19" s="9" t="s">
        <v>21</v>
      </c>
      <c r="J19" s="8" t="s">
        <v>22</v>
      </c>
    </row>
    <row r="20" spans="1:20" x14ac:dyDescent="0.3">
      <c r="A20" s="5" t="s">
        <v>0</v>
      </c>
      <c r="B20" s="6">
        <f>B13*B$4</f>
        <v>4.9403218175557102</v>
      </c>
      <c r="C20" s="6">
        <f>C13*C$4</f>
        <v>2.0841264087623221</v>
      </c>
      <c r="D20" s="6">
        <f t="shared" ref="D20:F20" si="6">D13*D$4</f>
        <v>0.15737789507292674</v>
      </c>
      <c r="E20" s="6">
        <f t="shared" si="6"/>
        <v>1.8526206815833912</v>
      </c>
      <c r="F20" s="6">
        <f t="shared" si="6"/>
        <v>7.6583958106748354E-2</v>
      </c>
      <c r="G20" s="1">
        <f>((B20-B$26)^2+(C20-C$26)^2+(D20-D$26)^2+(E20-E$26)^2+(F20-F$26)^2)^0.5</f>
        <v>1.8530384176931163</v>
      </c>
      <c r="H20" s="1">
        <f>((B20-B$27)^2+(C20-C$27)^2+(D20-D$27)^2+(E20-E$27)^2+(F20-F$27)^2)^0.5</f>
        <v>3.7870281903334173</v>
      </c>
      <c r="I20" s="1">
        <f>H20/(G20+H20)</f>
        <v>0.67145096920380232</v>
      </c>
      <c r="J20" s="15">
        <f>RANK(I20,I$20:I$24)</f>
        <v>1</v>
      </c>
      <c r="L20" s="9" t="s">
        <v>23</v>
      </c>
      <c r="M20" s="17" t="s">
        <v>25</v>
      </c>
      <c r="N20" s="17"/>
      <c r="O20" s="17"/>
      <c r="P20" s="17"/>
      <c r="Q20" s="17"/>
      <c r="R20" s="17"/>
      <c r="S20" s="17"/>
    </row>
    <row r="21" spans="1:20" x14ac:dyDescent="0.3">
      <c r="A21" s="5" t="s">
        <v>1</v>
      </c>
      <c r="B21" s="6">
        <f>B14*B$4</f>
        <v>2.6348383026963784</v>
      </c>
      <c r="C21" s="6">
        <f t="shared" ref="C21:F21" si="7">C14*C$4</f>
        <v>1.2065994998097656</v>
      </c>
      <c r="D21" s="6">
        <f t="shared" si="7"/>
        <v>0.11803342130469506</v>
      </c>
      <c r="E21" s="6">
        <f t="shared" si="7"/>
        <v>0.41169348479630913</v>
      </c>
      <c r="F21" s="6">
        <f t="shared" si="7"/>
        <v>0.15316791621349671</v>
      </c>
      <c r="G21" s="1">
        <f t="shared" ref="G21:G24" si="8">((B21-B$26)^2+(C21-C$26)^2+(D21-D$26)^2+(E21-E$26)^2+(F21-F$26)^2)^0.5</f>
        <v>4.1156567450386223</v>
      </c>
      <c r="H21" s="1">
        <f t="shared" ref="H21:H24" si="9">((B21-B$27)^2+(C21-C$27)^2+(D21-D$27)^2+(E21-E$27)^2+(F21-F$27)^2)^0.5</f>
        <v>1.3259822577909024</v>
      </c>
      <c r="I21" s="1">
        <f t="shared" ref="I21:I24" si="10">H21/(G21+H21)</f>
        <v>0.24367332289066268</v>
      </c>
      <c r="J21" s="15">
        <f t="shared" ref="J21:J24" si="11">RANK(I21,I$20:I$24)</f>
        <v>5</v>
      </c>
    </row>
    <row r="22" spans="1:20" x14ac:dyDescent="0.3">
      <c r="A22" s="13" t="s">
        <v>2</v>
      </c>
      <c r="B22" s="6">
        <f>B15*B$4</f>
        <v>1.9761287270222838</v>
      </c>
      <c r="C22" s="6">
        <f t="shared" ref="C22:F22" si="12">C15*C$4</f>
        <v>0.98721777257162646</v>
      </c>
      <c r="D22" s="6">
        <f t="shared" si="12"/>
        <v>0.39344473768231686</v>
      </c>
      <c r="E22" s="6">
        <f t="shared" si="12"/>
        <v>3.7052413631667824</v>
      </c>
      <c r="F22" s="6">
        <f t="shared" si="12"/>
        <v>0.49779572769386432</v>
      </c>
      <c r="G22" s="1">
        <f t="shared" si="8"/>
        <v>3.2004562146893063</v>
      </c>
      <c r="H22" s="1">
        <f t="shared" si="9"/>
        <v>3.3674493937194643</v>
      </c>
      <c r="I22" s="1">
        <f t="shared" si="10"/>
        <v>0.51271281813310166</v>
      </c>
      <c r="J22" s="15">
        <f t="shared" si="11"/>
        <v>3</v>
      </c>
    </row>
    <row r="23" spans="1:20" x14ac:dyDescent="0.3">
      <c r="A23" s="5" t="s">
        <v>3</v>
      </c>
      <c r="B23" s="6">
        <f>B16*B$4</f>
        <v>3.9522574540445676</v>
      </c>
      <c r="C23" s="6">
        <f t="shared" ref="C23:F23" si="13">C16*C$4</f>
        <v>0.4387634544762784</v>
      </c>
      <c r="D23" s="6">
        <f t="shared" si="13"/>
        <v>0.78688947536463372</v>
      </c>
      <c r="E23" s="6">
        <f t="shared" si="13"/>
        <v>1.8526206815833912</v>
      </c>
      <c r="F23" s="6">
        <f t="shared" si="13"/>
        <v>0.68925562296073517</v>
      </c>
      <c r="G23" s="1">
        <f t="shared" si="8"/>
        <v>2.8175217510386097</v>
      </c>
      <c r="H23" s="1">
        <f t="shared" si="9"/>
        <v>2.4456810773695312</v>
      </c>
      <c r="I23" s="1">
        <f t="shared" si="10"/>
        <v>0.46467543758127006</v>
      </c>
      <c r="J23" s="15">
        <f t="shared" si="11"/>
        <v>4</v>
      </c>
    </row>
    <row r="24" spans="1:20" x14ac:dyDescent="0.3">
      <c r="A24" s="5" t="s">
        <v>4</v>
      </c>
      <c r="B24" s="6">
        <f>B17*B$4</f>
        <v>3.6229026662075206</v>
      </c>
      <c r="C24" s="6">
        <f t="shared" ref="C24:F24" si="14">C17*C$4</f>
        <v>1.4259812270479046</v>
      </c>
      <c r="D24" s="6">
        <f t="shared" si="14"/>
        <v>0.43278921145054855</v>
      </c>
      <c r="E24" s="6">
        <f t="shared" si="14"/>
        <v>2.0584674239815457</v>
      </c>
      <c r="F24" s="6">
        <f t="shared" si="14"/>
        <v>0.49779572769386432</v>
      </c>
      <c r="G24" s="1">
        <f t="shared" si="8"/>
        <v>2.270925641583537</v>
      </c>
      <c r="H24" s="1">
        <f t="shared" si="9"/>
        <v>2.5613222429909581</v>
      </c>
      <c r="I24" s="1">
        <f t="shared" si="10"/>
        <v>0.53004777572922379</v>
      </c>
      <c r="J24" s="15">
        <f t="shared" si="11"/>
        <v>2</v>
      </c>
    </row>
    <row r="26" spans="1:20" x14ac:dyDescent="0.3">
      <c r="A26" s="1" t="s">
        <v>17</v>
      </c>
      <c r="B26" s="1">
        <f>MAX(B20:B24)</f>
        <v>4.9403218175557102</v>
      </c>
      <c r="C26" s="1">
        <f>MAX(C20:C24)</f>
        <v>2.0841264087623221</v>
      </c>
      <c r="D26" s="1">
        <f>MIN(D20:D24)</f>
        <v>0.11803342130469506</v>
      </c>
      <c r="E26" s="1">
        <f>MAX(E20:E24)</f>
        <v>3.7052413631667824</v>
      </c>
      <c r="F26" s="1">
        <f>MIN(F20:F24)</f>
        <v>7.6583958106748354E-2</v>
      </c>
      <c r="L26" s="4" t="s">
        <v>15</v>
      </c>
      <c r="M26" s="17" t="s">
        <v>16</v>
      </c>
      <c r="N26" s="17"/>
      <c r="O26" s="17"/>
      <c r="P26" s="17"/>
      <c r="Q26" s="17"/>
      <c r="R26" s="7"/>
    </row>
    <row r="27" spans="1:20" x14ac:dyDescent="0.3">
      <c r="A27" s="1" t="s">
        <v>18</v>
      </c>
      <c r="B27" s="1">
        <f>MIN(B20:B24)</f>
        <v>1.9761287270222838</v>
      </c>
      <c r="C27" s="1">
        <f>MIN(C20:C24)</f>
        <v>0.4387634544762784</v>
      </c>
      <c r="D27" s="1">
        <f>MAX(D20:D24)</f>
        <v>0.78688947536463372</v>
      </c>
      <c r="E27" s="1">
        <f>MIN(E20:E24)</f>
        <v>0.41169348479630913</v>
      </c>
      <c r="F27" s="1">
        <f>MAX(F20:F24)</f>
        <v>0.68925562296073517</v>
      </c>
      <c r="S27" s="7"/>
      <c r="T27" s="7"/>
    </row>
    <row r="29" spans="1:20" x14ac:dyDescent="0.3">
      <c r="S29" s="4"/>
      <c r="T29" s="7"/>
    </row>
    <row r="46" spans="19:19" x14ac:dyDescent="0.3">
      <c r="S46" s="7"/>
    </row>
  </sheetData>
  <mergeCells count="5">
    <mergeCell ref="M26:Q26"/>
    <mergeCell ref="M13:R13"/>
    <mergeCell ref="A1:J1"/>
    <mergeCell ref="M2:P2"/>
    <mergeCell ref="M20:S20"/>
  </mergeCells>
  <pageMargins left="0.7" right="0.7" top="0.75" bottom="0.75" header="0.3" footer="0.3"/>
  <pageSetup paperSize="9" orientation="portrait" horizontalDpi="200" verticalDpi="200" r:id="rId1"/>
  <ignoredErrors>
    <ignoredError sqref="D26:D27" formula="1"/>
  </ignoredErrors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12</xdr:col>
                <xdr:colOff>7620</xdr:colOff>
                <xdr:row>2</xdr:row>
                <xdr:rowOff>7620</xdr:rowOff>
              </from>
              <to>
                <xdr:col>15</xdr:col>
                <xdr:colOff>0</xdr:colOff>
                <xdr:row>7</xdr:row>
                <xdr:rowOff>198120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9" r:id="rId6">
          <objectPr defaultSize="0" autoPict="0" r:id="rId7">
            <anchor moveWithCells="1">
              <from>
                <xdr:col>11</xdr:col>
                <xdr:colOff>53340</xdr:colOff>
                <xdr:row>27</xdr:row>
                <xdr:rowOff>121920</xdr:rowOff>
              </from>
              <to>
                <xdr:col>17</xdr:col>
                <xdr:colOff>358140</xdr:colOff>
                <xdr:row>31</xdr:row>
                <xdr:rowOff>91440</xdr:rowOff>
              </to>
            </anchor>
          </objectPr>
        </oleObject>
      </mc:Choice>
      <mc:Fallback>
        <oleObject progId="Equation.3" shapeId="1029" r:id="rId6"/>
      </mc:Fallback>
    </mc:AlternateContent>
    <mc:AlternateContent xmlns:mc="http://schemas.openxmlformats.org/markup-compatibility/2006">
      <mc:Choice Requires="x14">
        <oleObject progId="Equation.3" shapeId="1030" r:id="rId8">
          <objectPr defaultSize="0" autoPict="0" r:id="rId9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18</xdr:col>
                <xdr:colOff>327660</xdr:colOff>
                <xdr:row>18</xdr:row>
                <xdr:rowOff>190500</xdr:rowOff>
              </to>
            </anchor>
          </objectPr>
        </oleObject>
      </mc:Choice>
      <mc:Fallback>
        <oleObject progId="Equation.3" shapeId="1030" r:id="rId8"/>
      </mc:Fallback>
    </mc:AlternateContent>
    <mc:AlternateContent xmlns:mc="http://schemas.openxmlformats.org/markup-compatibility/2006">
      <mc:Choice Requires="x14">
        <oleObject progId="Equation.3" shapeId="1031" r:id="rId10">
          <objectPr defaultSize="0" autoPict="0" r:id="rId11">
            <anchor moveWithCells="1">
              <from>
                <xdr:col>11</xdr:col>
                <xdr:colOff>0</xdr:colOff>
                <xdr:row>20</xdr:row>
                <xdr:rowOff>0</xdr:rowOff>
              </from>
              <to>
                <xdr:col>18</xdr:col>
                <xdr:colOff>388620</xdr:colOff>
                <xdr:row>23</xdr:row>
                <xdr:rowOff>198120</xdr:rowOff>
              </to>
            </anchor>
          </objectPr>
        </oleObject>
      </mc:Choice>
      <mc:Fallback>
        <oleObject progId="Equation.3" shapeId="1031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2020-12-11T15:14:04Z</dcterms:modified>
</cp:coreProperties>
</file>