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843D63FD-CB48-4942-AD08-330414CEC0BF}" xr6:coauthVersionLast="47" xr6:coauthVersionMax="47" xr10:uidLastSave="{00000000-0000-0000-0000-000000000000}"/>
  <bookViews>
    <workbookView xWindow="-120" yWindow="-120" windowWidth="20730" windowHeight="11160" activeTab="3" xr2:uid="{808CDE86-BC46-4E6A-941A-27374B3F85F3}"/>
  </bookViews>
  <sheets>
    <sheet name="MM1" sheetId="1" r:id="rId1"/>
    <sheet name="MM2" sheetId="2" r:id="rId2"/>
    <sheet name="PatientPriority" sheetId="3" r:id="rId3"/>
    <sheet name="LC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2" i="3"/>
  <c r="D12" i="3" s="1"/>
  <c r="E12" i="3" s="1"/>
  <c r="E41" i="2"/>
  <c r="E38" i="2"/>
  <c r="E36" i="2"/>
  <c r="D21" i="2"/>
  <c r="D20" i="2"/>
  <c r="D19" i="2"/>
  <c r="D18" i="2"/>
  <c r="I14" i="2"/>
  <c r="I5" i="2"/>
  <c r="J5" i="2" s="1"/>
  <c r="K5" i="2"/>
  <c r="I6" i="2"/>
  <c r="J6" i="2" s="1"/>
  <c r="K6" i="2"/>
  <c r="I7" i="2"/>
  <c r="J7" i="2" s="1"/>
  <c r="K7" i="2"/>
  <c r="I8" i="2"/>
  <c r="J8" i="2" s="1"/>
  <c r="K8" i="2"/>
  <c r="I9" i="2"/>
  <c r="J9" i="2" s="1"/>
  <c r="K9" i="2"/>
  <c r="I10" i="2"/>
  <c r="J10" i="2" s="1"/>
  <c r="K10" i="2"/>
  <c r="I11" i="2"/>
  <c r="J11" i="2"/>
  <c r="K11" i="2"/>
  <c r="I12" i="2"/>
  <c r="J12" i="2" s="1"/>
  <c r="K12" i="2"/>
  <c r="K19" i="2"/>
  <c r="E30" i="2"/>
  <c r="E14" i="2"/>
  <c r="D14" i="2"/>
  <c r="E30" i="1"/>
  <c r="D21" i="1"/>
  <c r="D20" i="1"/>
  <c r="D19" i="1"/>
  <c r="D18" i="1"/>
  <c r="D14" i="1"/>
  <c r="E14" i="1"/>
  <c r="J14" i="1"/>
  <c r="K14" i="1"/>
  <c r="I14" i="1"/>
  <c r="K6" i="1"/>
  <c r="K7" i="1"/>
  <c r="K8" i="1"/>
  <c r="K9" i="1"/>
  <c r="K10" i="1"/>
  <c r="K11" i="1"/>
  <c r="K12" i="1"/>
  <c r="K5" i="1"/>
  <c r="J6" i="1"/>
  <c r="J7" i="1"/>
  <c r="J8" i="1"/>
  <c r="J9" i="1"/>
  <c r="J11" i="1"/>
  <c r="J12" i="1"/>
  <c r="J5" i="1"/>
  <c r="I6" i="1"/>
  <c r="I7" i="1"/>
  <c r="I8" i="1"/>
  <c r="I9" i="1"/>
  <c r="I10" i="1"/>
  <c r="J10" i="1" s="1"/>
  <c r="I11" i="1"/>
  <c r="I12" i="1"/>
  <c r="I5" i="1"/>
  <c r="K14" i="2" l="1"/>
  <c r="J14" i="2"/>
</calcChain>
</file>

<file path=xl/sharedStrings.xml><?xml version="1.0" encoding="utf-8"?>
<sst xmlns="http://schemas.openxmlformats.org/spreadsheetml/2006/main" count="115" uniqueCount="70">
  <si>
    <t>P#</t>
  </si>
  <si>
    <t>Arrival Time</t>
  </si>
  <si>
    <t>Service Time</t>
  </si>
  <si>
    <t>Priority</t>
  </si>
  <si>
    <t>End Time</t>
  </si>
  <si>
    <t>Start Time</t>
  </si>
  <si>
    <t xml:space="preserve">TurnAround Time </t>
  </si>
  <si>
    <t>Waiting Time</t>
  </si>
  <si>
    <t>Response Time</t>
  </si>
  <si>
    <t>GENERAL AVERAGES</t>
  </si>
  <si>
    <t>TURNAROUND:</t>
  </si>
  <si>
    <t>WAITING TIME</t>
  </si>
  <si>
    <t>SERVICE TIME</t>
  </si>
  <si>
    <t>RESPONSE TIME</t>
  </si>
  <si>
    <t>PRIORITY WISE AVERAGES</t>
  </si>
  <si>
    <t>(5+8)/2</t>
  </si>
  <si>
    <t>(70+84+96)</t>
  </si>
  <si>
    <t>(5+6)/2</t>
  </si>
  <si>
    <t>(12+13+15)/3</t>
  </si>
  <si>
    <t>(19+18+17)/3</t>
  </si>
  <si>
    <t>(0+2)/2</t>
  </si>
  <si>
    <t>(11+3+13)/3</t>
  </si>
  <si>
    <t>(51+66+79)/3</t>
  </si>
  <si>
    <t>(0+3+13)/3</t>
  </si>
  <si>
    <t>(0+66+79)/3</t>
  </si>
  <si>
    <t>PROBABILITY OF WAITING CUSTOMERS</t>
  </si>
  <si>
    <t>FORMULA: (COUNT OF NON-ZEROS IN WT(7))/TOTAL PATIENTS(8)</t>
  </si>
  <si>
    <t>SERVER UTILIZATION</t>
  </si>
  <si>
    <t>105/105</t>
  </si>
  <si>
    <t>SIMULATION OF PREEMPTIVE PRIORITY QUEUING MODEL (M/M/1)</t>
  </si>
  <si>
    <t>FORMULA</t>
  </si>
  <si>
    <t>VALUES</t>
  </si>
  <si>
    <t>VALUE</t>
  </si>
  <si>
    <t>SUMMATION</t>
  </si>
  <si>
    <t>FORMULA: (COUNT OF NON-ZEROS IN WT(4))/TOTAL PATIENTS(8)</t>
  </si>
  <si>
    <t>(23+26+28)/3</t>
  </si>
  <si>
    <t>(17+13+15)/3</t>
  </si>
  <si>
    <t>(47+24+53)/3</t>
  </si>
  <si>
    <t>(0+0)/2</t>
  </si>
  <si>
    <t>(5+0+0)/3</t>
  </si>
  <si>
    <t>(28+6+36)/3</t>
  </si>
  <si>
    <t>(0+0+0)/3</t>
  </si>
  <si>
    <t>(0+0+36)/3</t>
  </si>
  <si>
    <t>SERVER 1</t>
  </si>
  <si>
    <t>SERVER 2</t>
  </si>
  <si>
    <t>47/105</t>
  </si>
  <si>
    <t>58/105</t>
  </si>
  <si>
    <t>UTILIZATION OF BOTH SERVERS</t>
  </si>
  <si>
    <t xml:space="preserve"> SERVER1+SERVER2</t>
  </si>
  <si>
    <t>GENERAL AVERAGE</t>
  </si>
  <si>
    <t>PRIORITY WISE AVERAGE</t>
  </si>
  <si>
    <t>SIMULATION OF PREEMPTIVE PRIORITY QUEUING MODEL (M/M/2)</t>
  </si>
  <si>
    <t>A</t>
  </si>
  <si>
    <t>M</t>
  </si>
  <si>
    <t>Zo</t>
  </si>
  <si>
    <t>C</t>
  </si>
  <si>
    <t>Simulation</t>
  </si>
  <si>
    <t>R(LCG)</t>
  </si>
  <si>
    <t>Random Number</t>
  </si>
  <si>
    <t>a</t>
  </si>
  <si>
    <t>b</t>
  </si>
  <si>
    <t>Generate Priority</t>
  </si>
  <si>
    <t>Initial Seed(Z)</t>
  </si>
  <si>
    <t>Formula</t>
  </si>
  <si>
    <t>(A*Zi+C)(mod M)</t>
  </si>
  <si>
    <t>(b-a)Xi+a</t>
  </si>
  <si>
    <t>1=&lt;Y&gt;=3</t>
  </si>
  <si>
    <t>Y (Priority)</t>
  </si>
  <si>
    <t>LCG Calculated</t>
  </si>
  <si>
    <t>LCG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</si>
</sst>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0" fillId="0" borderId="6" xfId="0" applyBorder="1"/>
    <xf numFmtId="0" fontId="0" fillId="0" borderId="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1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2" fillId="0" borderId="1" xfId="0" applyFont="1" applyBorder="1"/>
    <xf numFmtId="0" fontId="2" fillId="0" borderId="0" xfId="0" applyFont="1"/>
    <xf numFmtId="0" fontId="9" fillId="0" borderId="1" xfId="0" applyFont="1" applyBorder="1"/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7FCD-14BD-4B50-A5F3-EC2EDF33A7FB}">
  <dimension ref="C2:L32"/>
  <sheetViews>
    <sheetView topLeftCell="A15" zoomScaleNormal="100" workbookViewId="0">
      <selection activeCell="F22" sqref="F22"/>
    </sheetView>
  </sheetViews>
  <sheetFormatPr defaultRowHeight="15" x14ac:dyDescent="0.25"/>
  <cols>
    <col min="3" max="3" width="15.5703125" customWidth="1"/>
    <col min="4" max="4" width="13.42578125" customWidth="1"/>
    <col min="5" max="5" width="12.85546875" customWidth="1"/>
    <col min="6" max="6" width="10.140625" customWidth="1"/>
    <col min="7" max="8" width="15.7109375" customWidth="1"/>
    <col min="9" max="9" width="16.42578125" customWidth="1"/>
    <col min="10" max="10" width="16" customWidth="1"/>
    <col min="11" max="11" width="14.7109375" customWidth="1"/>
  </cols>
  <sheetData>
    <row r="2" spans="3:11" ht="23.25" x14ac:dyDescent="0.25">
      <c r="C2" s="40" t="s">
        <v>29</v>
      </c>
      <c r="D2" s="40"/>
      <c r="E2" s="40"/>
      <c r="F2" s="40"/>
      <c r="G2" s="40"/>
      <c r="H2" s="40"/>
      <c r="I2" s="40"/>
      <c r="J2" s="40"/>
      <c r="K2" s="40"/>
    </row>
    <row r="3" spans="3:11" ht="15.75" thickBot="1" x14ac:dyDescent="0.3"/>
    <row r="4" spans="3:11" ht="42.75" thickBot="1" x14ac:dyDescent="0.3">
      <c r="C4" s="22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6</v>
      </c>
      <c r="J4" s="23" t="s">
        <v>7</v>
      </c>
      <c r="K4" s="24" t="s">
        <v>8</v>
      </c>
    </row>
    <row r="5" spans="3:11" ht="21" x14ac:dyDescent="0.25">
      <c r="C5" s="21">
        <v>1</v>
      </c>
      <c r="D5" s="21">
        <v>0</v>
      </c>
      <c r="E5" s="21">
        <v>19</v>
      </c>
      <c r="F5" s="21">
        <v>3</v>
      </c>
      <c r="G5" s="21">
        <v>70</v>
      </c>
      <c r="H5" s="21">
        <v>0</v>
      </c>
      <c r="I5" s="21">
        <f>(G5-D5)</f>
        <v>70</v>
      </c>
      <c r="J5" s="21">
        <f>(I5-E5)</f>
        <v>51</v>
      </c>
      <c r="K5" s="21">
        <f>(H5-D5)</f>
        <v>0</v>
      </c>
    </row>
    <row r="6" spans="3:11" ht="21" x14ac:dyDescent="0.25">
      <c r="C6" s="4">
        <v>2</v>
      </c>
      <c r="D6" s="4">
        <v>4</v>
      </c>
      <c r="E6" s="4">
        <v>18</v>
      </c>
      <c r="F6" s="4">
        <v>3</v>
      </c>
      <c r="G6" s="4">
        <v>88</v>
      </c>
      <c r="H6" s="4">
        <v>70</v>
      </c>
      <c r="I6" s="4">
        <f t="shared" ref="I6:I12" si="0">(G6-D6)</f>
        <v>84</v>
      </c>
      <c r="J6" s="4">
        <f t="shared" ref="J6:J12" si="1">(I6-E6)</f>
        <v>66</v>
      </c>
      <c r="K6" s="4">
        <f t="shared" ref="K6:K12" si="2">(H6-D6)</f>
        <v>66</v>
      </c>
    </row>
    <row r="7" spans="3:11" ht="21" x14ac:dyDescent="0.25">
      <c r="C7" s="4">
        <v>3</v>
      </c>
      <c r="D7" s="4">
        <v>7</v>
      </c>
      <c r="E7" s="4">
        <v>12</v>
      </c>
      <c r="F7" s="4">
        <v>2</v>
      </c>
      <c r="G7" s="4">
        <v>30</v>
      </c>
      <c r="H7" s="4">
        <v>7</v>
      </c>
      <c r="I7" s="4">
        <f t="shared" si="0"/>
        <v>23</v>
      </c>
      <c r="J7" s="4">
        <f t="shared" si="1"/>
        <v>11</v>
      </c>
      <c r="K7" s="4">
        <f t="shared" si="2"/>
        <v>0</v>
      </c>
    </row>
    <row r="8" spans="3:11" ht="21" x14ac:dyDescent="0.25">
      <c r="C8" s="4">
        <v>4</v>
      </c>
      <c r="D8" s="4">
        <v>9</v>
      </c>
      <c r="E8" s="4">
        <v>17</v>
      </c>
      <c r="F8" s="4">
        <v>3</v>
      </c>
      <c r="G8" s="4">
        <v>105</v>
      </c>
      <c r="H8" s="4">
        <v>88</v>
      </c>
      <c r="I8" s="4">
        <f t="shared" si="0"/>
        <v>96</v>
      </c>
      <c r="J8" s="4">
        <f t="shared" si="1"/>
        <v>79</v>
      </c>
      <c r="K8" s="4">
        <f t="shared" si="2"/>
        <v>79</v>
      </c>
    </row>
    <row r="9" spans="3:11" ht="21" x14ac:dyDescent="0.25">
      <c r="C9" s="4">
        <v>5</v>
      </c>
      <c r="D9" s="4">
        <v>15</v>
      </c>
      <c r="E9" s="4">
        <v>5</v>
      </c>
      <c r="F9" s="4">
        <v>1</v>
      </c>
      <c r="G9" s="4">
        <v>20</v>
      </c>
      <c r="H9" s="4">
        <v>15</v>
      </c>
      <c r="I9" s="4">
        <f t="shared" si="0"/>
        <v>5</v>
      </c>
      <c r="J9" s="4">
        <f t="shared" si="1"/>
        <v>0</v>
      </c>
      <c r="K9" s="4">
        <f t="shared" si="2"/>
        <v>0</v>
      </c>
    </row>
    <row r="10" spans="3:11" ht="21" x14ac:dyDescent="0.25">
      <c r="C10" s="4">
        <v>6</v>
      </c>
      <c r="D10" s="4">
        <v>18</v>
      </c>
      <c r="E10" s="4">
        <v>6</v>
      </c>
      <c r="F10" s="4">
        <v>1</v>
      </c>
      <c r="G10" s="4">
        <v>26</v>
      </c>
      <c r="H10" s="4">
        <v>20</v>
      </c>
      <c r="I10" s="4">
        <f t="shared" si="0"/>
        <v>8</v>
      </c>
      <c r="J10" s="4">
        <f t="shared" si="1"/>
        <v>2</v>
      </c>
      <c r="K10" s="4">
        <f t="shared" si="2"/>
        <v>2</v>
      </c>
    </row>
    <row r="11" spans="3:11" ht="21" x14ac:dyDescent="0.25">
      <c r="C11" s="4">
        <v>7</v>
      </c>
      <c r="D11" s="4">
        <v>27</v>
      </c>
      <c r="E11" s="4">
        <v>13</v>
      </c>
      <c r="F11" s="4">
        <v>2</v>
      </c>
      <c r="G11" s="4">
        <v>43</v>
      </c>
      <c r="H11" s="4">
        <v>30</v>
      </c>
      <c r="I11" s="4">
        <f t="shared" si="0"/>
        <v>16</v>
      </c>
      <c r="J11" s="4">
        <f t="shared" si="1"/>
        <v>3</v>
      </c>
      <c r="K11" s="4">
        <f t="shared" si="2"/>
        <v>3</v>
      </c>
    </row>
    <row r="12" spans="3:11" ht="21" x14ac:dyDescent="0.25">
      <c r="C12" s="4">
        <v>8</v>
      </c>
      <c r="D12" s="4">
        <v>30</v>
      </c>
      <c r="E12" s="4">
        <v>15</v>
      </c>
      <c r="F12" s="4">
        <v>2</v>
      </c>
      <c r="G12" s="4">
        <v>58</v>
      </c>
      <c r="H12" s="4">
        <v>43</v>
      </c>
      <c r="I12" s="4">
        <f t="shared" si="0"/>
        <v>28</v>
      </c>
      <c r="J12" s="4">
        <f t="shared" si="1"/>
        <v>13</v>
      </c>
      <c r="K12" s="4">
        <f t="shared" si="2"/>
        <v>13</v>
      </c>
    </row>
    <row r="13" spans="3:11" ht="21" x14ac:dyDescent="0.35">
      <c r="C13" s="5"/>
      <c r="D13" s="5"/>
      <c r="E13" s="5"/>
      <c r="F13" s="5"/>
      <c r="G13" s="5"/>
      <c r="H13" s="5"/>
      <c r="I13" s="5"/>
      <c r="J13" s="5"/>
      <c r="K13" s="5"/>
    </row>
    <row r="14" spans="3:11" ht="21" x14ac:dyDescent="0.35">
      <c r="C14" s="14" t="s">
        <v>33</v>
      </c>
      <c r="D14" s="15">
        <f>SUM(D5:D12)</f>
        <v>110</v>
      </c>
      <c r="E14" s="15">
        <f>SUM(E5:E12)</f>
        <v>105</v>
      </c>
      <c r="F14" s="15"/>
      <c r="G14" s="15"/>
      <c r="H14" s="15"/>
      <c r="I14" s="4">
        <f>SUM(I5:I12)</f>
        <v>330</v>
      </c>
      <c r="J14" s="4">
        <f t="shared" ref="J14:K14" si="3">SUM(J5:J12)</f>
        <v>225</v>
      </c>
      <c r="K14" s="4">
        <f t="shared" si="3"/>
        <v>163</v>
      </c>
    </row>
    <row r="15" spans="3:11" ht="15.75" thickBot="1" x14ac:dyDescent="0.3"/>
    <row r="16" spans="3:11" ht="19.5" thickBot="1" x14ac:dyDescent="0.35">
      <c r="C16" s="41" t="s">
        <v>49</v>
      </c>
      <c r="D16" s="42"/>
    </row>
    <row r="17" spans="3:12" ht="15.75" thickBot="1" x14ac:dyDescent="0.3">
      <c r="C17" s="9"/>
      <c r="D17" s="9"/>
    </row>
    <row r="18" spans="3:12" ht="16.5" thickBot="1" x14ac:dyDescent="0.3">
      <c r="C18" s="6" t="s">
        <v>10</v>
      </c>
      <c r="D18" s="6">
        <f>I14/8</f>
        <v>41.25</v>
      </c>
      <c r="G18" s="43" t="s">
        <v>25</v>
      </c>
      <c r="H18" s="44"/>
      <c r="I18" s="45"/>
      <c r="J18" s="2"/>
      <c r="K18" s="2"/>
      <c r="L18" s="2"/>
    </row>
    <row r="19" spans="3:12" ht="15.75" x14ac:dyDescent="0.25">
      <c r="C19" s="6" t="s">
        <v>11</v>
      </c>
      <c r="D19" s="6">
        <f>J14/8</f>
        <v>28.125</v>
      </c>
      <c r="G19" s="46" t="s">
        <v>26</v>
      </c>
      <c r="H19" s="46"/>
      <c r="I19" s="46"/>
      <c r="J19" s="47"/>
      <c r="K19" s="1">
        <v>0.8</v>
      </c>
      <c r="L19" s="25">
        <v>0.8</v>
      </c>
    </row>
    <row r="20" spans="3:12" ht="15.75" thickBot="1" x14ac:dyDescent="0.3">
      <c r="C20" s="6" t="s">
        <v>13</v>
      </c>
      <c r="D20" s="6">
        <f>K14/8</f>
        <v>20.375</v>
      </c>
    </row>
    <row r="21" spans="3:12" ht="15.75" thickBot="1" x14ac:dyDescent="0.3">
      <c r="C21" s="6" t="s">
        <v>12</v>
      </c>
      <c r="D21" s="6">
        <f>E14/8</f>
        <v>13.125</v>
      </c>
      <c r="G21" s="48" t="s">
        <v>27</v>
      </c>
      <c r="H21" s="49"/>
      <c r="I21" s="26" t="s">
        <v>28</v>
      </c>
      <c r="J21" s="8">
        <v>1</v>
      </c>
    </row>
    <row r="22" spans="3:12" ht="15.75" thickBot="1" x14ac:dyDescent="0.3"/>
    <row r="23" spans="3:12" ht="19.5" thickBot="1" x14ac:dyDescent="0.35">
      <c r="C23" s="41" t="s">
        <v>50</v>
      </c>
      <c r="D23" s="42"/>
    </row>
    <row r="24" spans="3:12" x14ac:dyDescent="0.25">
      <c r="C24" s="10" t="s">
        <v>10</v>
      </c>
      <c r="D24" s="19" t="s">
        <v>30</v>
      </c>
      <c r="E24" s="8" t="s">
        <v>31</v>
      </c>
      <c r="G24" s="7" t="s">
        <v>11</v>
      </c>
      <c r="H24" s="8" t="s">
        <v>30</v>
      </c>
      <c r="I24" s="8" t="s">
        <v>32</v>
      </c>
    </row>
    <row r="25" spans="3:12" ht="15.75" x14ac:dyDescent="0.25">
      <c r="C25" s="11">
        <v>1</v>
      </c>
      <c r="D25" s="12" t="s">
        <v>15</v>
      </c>
      <c r="E25" s="1">
        <v>6.5</v>
      </c>
      <c r="F25" s="2"/>
      <c r="G25" s="11">
        <v>1</v>
      </c>
      <c r="H25" s="1" t="s">
        <v>20</v>
      </c>
      <c r="I25" s="1">
        <v>1</v>
      </c>
    </row>
    <row r="26" spans="3:12" ht="15.75" x14ac:dyDescent="0.25">
      <c r="C26" s="11">
        <v>2</v>
      </c>
      <c r="D26" s="1" t="s">
        <v>35</v>
      </c>
      <c r="E26" s="1">
        <v>22.33</v>
      </c>
      <c r="F26" s="2"/>
      <c r="G26" s="11">
        <v>2</v>
      </c>
      <c r="H26" s="1" t="s">
        <v>21</v>
      </c>
      <c r="I26" s="1">
        <v>9</v>
      </c>
    </row>
    <row r="27" spans="3:12" ht="15.75" x14ac:dyDescent="0.25">
      <c r="C27" s="11">
        <v>3</v>
      </c>
      <c r="D27" s="1" t="s">
        <v>16</v>
      </c>
      <c r="E27" s="1">
        <v>83.33</v>
      </c>
      <c r="F27" s="2"/>
      <c r="G27" s="11">
        <v>3</v>
      </c>
      <c r="H27" s="1" t="s">
        <v>22</v>
      </c>
      <c r="I27" s="1">
        <v>65.33</v>
      </c>
    </row>
    <row r="28" spans="3:12" ht="15.75" x14ac:dyDescent="0.25">
      <c r="C28" s="11"/>
      <c r="D28" s="13"/>
      <c r="E28" s="13"/>
      <c r="F28" s="2"/>
      <c r="G28" s="11"/>
      <c r="H28" s="13"/>
      <c r="I28" s="13"/>
    </row>
    <row r="29" spans="3:12" ht="15.75" x14ac:dyDescent="0.25">
      <c r="C29" s="11" t="s">
        <v>12</v>
      </c>
      <c r="D29" s="13"/>
      <c r="E29" s="13"/>
      <c r="F29" s="2"/>
      <c r="G29" s="11" t="s">
        <v>13</v>
      </c>
      <c r="H29" s="13"/>
      <c r="I29" s="13"/>
    </row>
    <row r="30" spans="3:12" ht="15.75" x14ac:dyDescent="0.25">
      <c r="C30" s="11">
        <v>1</v>
      </c>
      <c r="D30" s="1" t="s">
        <v>17</v>
      </c>
      <c r="E30" s="1">
        <f>(5+6)/2</f>
        <v>5.5</v>
      </c>
      <c r="F30" s="2"/>
      <c r="G30" s="11">
        <v>1</v>
      </c>
      <c r="H30" s="1" t="s">
        <v>20</v>
      </c>
      <c r="I30" s="1">
        <v>1</v>
      </c>
    </row>
    <row r="31" spans="3:12" ht="15.75" x14ac:dyDescent="0.25">
      <c r="C31" s="11">
        <v>2</v>
      </c>
      <c r="D31" s="1" t="s">
        <v>18</v>
      </c>
      <c r="E31" s="1">
        <v>13.33</v>
      </c>
      <c r="F31" s="2"/>
      <c r="G31" s="11">
        <v>2</v>
      </c>
      <c r="H31" s="1" t="s">
        <v>23</v>
      </c>
      <c r="I31" s="1">
        <v>5.33</v>
      </c>
    </row>
    <row r="32" spans="3:12" ht="15.75" x14ac:dyDescent="0.25">
      <c r="C32" s="11">
        <v>3</v>
      </c>
      <c r="D32" s="1" t="s">
        <v>19</v>
      </c>
      <c r="E32" s="1">
        <v>18</v>
      </c>
      <c r="F32" s="2"/>
      <c r="G32" s="11">
        <v>3</v>
      </c>
      <c r="H32" s="1" t="s">
        <v>24</v>
      </c>
      <c r="I32" s="1">
        <v>48.33</v>
      </c>
    </row>
  </sheetData>
  <mergeCells count="6">
    <mergeCell ref="C2:K2"/>
    <mergeCell ref="C16:D16"/>
    <mergeCell ref="C23:D23"/>
    <mergeCell ref="G18:I18"/>
    <mergeCell ref="G19:J19"/>
    <mergeCell ref="G21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CC69-C5F6-4BFB-862D-33E3771F1C58}">
  <dimension ref="C2:L41"/>
  <sheetViews>
    <sheetView workbookViewId="0">
      <selection activeCell="N7" sqref="N7"/>
    </sheetView>
  </sheetViews>
  <sheetFormatPr defaultRowHeight="15" x14ac:dyDescent="0.25"/>
  <cols>
    <col min="3" max="3" width="15" customWidth="1"/>
    <col min="4" max="4" width="18.42578125" customWidth="1"/>
    <col min="5" max="5" width="13.7109375" customWidth="1"/>
    <col min="6" max="6" width="14.28515625" customWidth="1"/>
    <col min="7" max="7" width="15" customWidth="1"/>
    <col min="8" max="8" width="13.85546875" customWidth="1"/>
    <col min="9" max="9" width="16.42578125" customWidth="1"/>
    <col min="10" max="10" width="18.140625" customWidth="1"/>
    <col min="11" max="11" width="18" customWidth="1"/>
  </cols>
  <sheetData>
    <row r="2" spans="3:11" ht="23.25" x14ac:dyDescent="0.25">
      <c r="C2" s="40" t="s">
        <v>51</v>
      </c>
      <c r="D2" s="40"/>
      <c r="E2" s="40"/>
      <c r="F2" s="40"/>
      <c r="G2" s="40"/>
      <c r="H2" s="40"/>
      <c r="I2" s="40"/>
      <c r="J2" s="40"/>
      <c r="K2" s="40"/>
    </row>
    <row r="3" spans="3:11" ht="15.75" thickBot="1" x14ac:dyDescent="0.3"/>
    <row r="4" spans="3:11" ht="42.75" thickBot="1" x14ac:dyDescent="0.3">
      <c r="C4" s="22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6</v>
      </c>
      <c r="J4" s="23" t="s">
        <v>7</v>
      </c>
      <c r="K4" s="24" t="s">
        <v>8</v>
      </c>
    </row>
    <row r="5" spans="3:11" ht="21" x14ac:dyDescent="0.25">
      <c r="C5" s="21">
        <v>1</v>
      </c>
      <c r="D5" s="21">
        <v>0</v>
      </c>
      <c r="E5" s="21">
        <v>19</v>
      </c>
      <c r="F5" s="21">
        <v>3</v>
      </c>
      <c r="G5" s="21">
        <v>47</v>
      </c>
      <c r="H5" s="21">
        <v>0</v>
      </c>
      <c r="I5" s="21">
        <f>(G5-D5)</f>
        <v>47</v>
      </c>
      <c r="J5" s="21">
        <f>(I5-E5)</f>
        <v>28</v>
      </c>
      <c r="K5" s="21">
        <f>(H5-D5)</f>
        <v>0</v>
      </c>
    </row>
    <row r="6" spans="3:11" ht="21" x14ac:dyDescent="0.25">
      <c r="C6" s="4">
        <v>2</v>
      </c>
      <c r="D6" s="4">
        <v>4</v>
      </c>
      <c r="E6" s="4">
        <v>18</v>
      </c>
      <c r="F6" s="4">
        <v>3</v>
      </c>
      <c r="G6" s="4">
        <v>28</v>
      </c>
      <c r="H6" s="4">
        <v>4</v>
      </c>
      <c r="I6" s="4">
        <f t="shared" ref="I6:I12" si="0">(G6-D6)</f>
        <v>24</v>
      </c>
      <c r="J6" s="4">
        <f t="shared" ref="J6:J12" si="1">(I6-E6)</f>
        <v>6</v>
      </c>
      <c r="K6" s="4">
        <f t="shared" ref="K6:K12" si="2">(H6-D6)</f>
        <v>0</v>
      </c>
    </row>
    <row r="7" spans="3:11" ht="21" x14ac:dyDescent="0.25">
      <c r="C7" s="4">
        <v>3</v>
      </c>
      <c r="D7" s="4">
        <v>7</v>
      </c>
      <c r="E7" s="4">
        <v>12</v>
      </c>
      <c r="F7" s="4">
        <v>2</v>
      </c>
      <c r="G7" s="4">
        <v>24</v>
      </c>
      <c r="H7" s="4">
        <v>7</v>
      </c>
      <c r="I7" s="4">
        <f t="shared" si="0"/>
        <v>17</v>
      </c>
      <c r="J7" s="4">
        <f t="shared" si="1"/>
        <v>5</v>
      </c>
      <c r="K7" s="4">
        <f t="shared" si="2"/>
        <v>0</v>
      </c>
    </row>
    <row r="8" spans="3:11" ht="21" x14ac:dyDescent="0.25">
      <c r="C8" s="4">
        <v>4</v>
      </c>
      <c r="D8" s="4">
        <v>9</v>
      </c>
      <c r="E8" s="4">
        <v>17</v>
      </c>
      <c r="F8" s="4">
        <v>3</v>
      </c>
      <c r="G8" s="4">
        <v>62</v>
      </c>
      <c r="H8" s="4">
        <v>45</v>
      </c>
      <c r="I8" s="4">
        <f t="shared" si="0"/>
        <v>53</v>
      </c>
      <c r="J8" s="4">
        <f t="shared" si="1"/>
        <v>36</v>
      </c>
      <c r="K8" s="4">
        <f t="shared" si="2"/>
        <v>36</v>
      </c>
    </row>
    <row r="9" spans="3:11" ht="21" x14ac:dyDescent="0.25">
      <c r="C9" s="4">
        <v>5</v>
      </c>
      <c r="D9" s="4">
        <v>15</v>
      </c>
      <c r="E9" s="4">
        <v>5</v>
      </c>
      <c r="F9" s="4">
        <v>1</v>
      </c>
      <c r="G9" s="4">
        <v>20</v>
      </c>
      <c r="H9" s="4">
        <v>15</v>
      </c>
      <c r="I9" s="4">
        <f t="shared" si="0"/>
        <v>5</v>
      </c>
      <c r="J9" s="4">
        <f t="shared" si="1"/>
        <v>0</v>
      </c>
      <c r="K9" s="4">
        <f t="shared" si="2"/>
        <v>0</v>
      </c>
    </row>
    <row r="10" spans="3:11" ht="21" x14ac:dyDescent="0.25">
      <c r="C10" s="4">
        <v>6</v>
      </c>
      <c r="D10" s="4">
        <v>18</v>
      </c>
      <c r="E10" s="4">
        <v>6</v>
      </c>
      <c r="F10" s="4">
        <v>1</v>
      </c>
      <c r="G10" s="4">
        <v>24</v>
      </c>
      <c r="H10" s="4">
        <v>18</v>
      </c>
      <c r="I10" s="4">
        <f t="shared" si="0"/>
        <v>6</v>
      </c>
      <c r="J10" s="4">
        <f t="shared" si="1"/>
        <v>0</v>
      </c>
      <c r="K10" s="4">
        <f t="shared" si="2"/>
        <v>0</v>
      </c>
    </row>
    <row r="11" spans="3:11" ht="21" x14ac:dyDescent="0.25">
      <c r="C11" s="4">
        <v>7</v>
      </c>
      <c r="D11" s="4">
        <v>27</v>
      </c>
      <c r="E11" s="4">
        <v>13</v>
      </c>
      <c r="F11" s="4">
        <v>2</v>
      </c>
      <c r="G11" s="4">
        <v>40</v>
      </c>
      <c r="H11" s="4">
        <v>27</v>
      </c>
      <c r="I11" s="4">
        <f t="shared" si="0"/>
        <v>13</v>
      </c>
      <c r="J11" s="4">
        <f t="shared" si="1"/>
        <v>0</v>
      </c>
      <c r="K11" s="4">
        <f t="shared" si="2"/>
        <v>0</v>
      </c>
    </row>
    <row r="12" spans="3:11" ht="21" x14ac:dyDescent="0.25">
      <c r="C12" s="4">
        <v>8</v>
      </c>
      <c r="D12" s="4">
        <v>30</v>
      </c>
      <c r="E12" s="4">
        <v>15</v>
      </c>
      <c r="F12" s="4">
        <v>2</v>
      </c>
      <c r="G12" s="4">
        <v>45</v>
      </c>
      <c r="H12" s="4">
        <v>30</v>
      </c>
      <c r="I12" s="4">
        <f t="shared" si="0"/>
        <v>15</v>
      </c>
      <c r="J12" s="4">
        <f t="shared" si="1"/>
        <v>0</v>
      </c>
      <c r="K12" s="4">
        <f t="shared" si="2"/>
        <v>0</v>
      </c>
    </row>
    <row r="13" spans="3:11" ht="21" x14ac:dyDescent="0.35">
      <c r="C13" s="5"/>
      <c r="D13" s="5"/>
      <c r="E13" s="5"/>
      <c r="F13" s="5"/>
      <c r="G13" s="5"/>
      <c r="H13" s="5"/>
      <c r="I13" s="5"/>
      <c r="J13" s="5"/>
      <c r="K13" s="5"/>
    </row>
    <row r="14" spans="3:11" ht="21" x14ac:dyDescent="0.35">
      <c r="C14" s="14" t="s">
        <v>33</v>
      </c>
      <c r="D14" s="15">
        <f>SUM(D5:D12)</f>
        <v>110</v>
      </c>
      <c r="E14" s="15">
        <f>SUM(E5:E12)</f>
        <v>105</v>
      </c>
      <c r="F14" s="15"/>
      <c r="G14" s="15"/>
      <c r="H14" s="15"/>
      <c r="I14" s="4">
        <f>SUM(I5:I12)</f>
        <v>180</v>
      </c>
      <c r="J14" s="4">
        <f t="shared" ref="J14:K14" si="3">SUM(J5:J12)</f>
        <v>75</v>
      </c>
      <c r="K14" s="4">
        <f t="shared" si="3"/>
        <v>36</v>
      </c>
    </row>
    <row r="15" spans="3:11" ht="15.75" thickBot="1" x14ac:dyDescent="0.3"/>
    <row r="16" spans="3:11" ht="19.5" thickBot="1" x14ac:dyDescent="0.35">
      <c r="C16" s="41" t="s">
        <v>9</v>
      </c>
      <c r="D16" s="42"/>
    </row>
    <row r="17" spans="3:12" ht="15.75" thickBot="1" x14ac:dyDescent="0.3">
      <c r="C17" s="9"/>
      <c r="D17" s="9"/>
    </row>
    <row r="18" spans="3:12" ht="19.5" thickBot="1" x14ac:dyDescent="0.35">
      <c r="C18" s="6" t="s">
        <v>10</v>
      </c>
      <c r="D18" s="6">
        <f>180/8</f>
        <v>22.5</v>
      </c>
      <c r="G18" s="50" t="s">
        <v>25</v>
      </c>
      <c r="H18" s="51"/>
      <c r="I18" s="53"/>
      <c r="J18" s="2"/>
      <c r="K18" s="2"/>
    </row>
    <row r="19" spans="3:12" ht="15.75" x14ac:dyDescent="0.25">
      <c r="C19" s="6" t="s">
        <v>11</v>
      </c>
      <c r="D19" s="6">
        <f>75/8</f>
        <v>9.375</v>
      </c>
      <c r="G19" s="46" t="s">
        <v>34</v>
      </c>
      <c r="H19" s="46"/>
      <c r="I19" s="46"/>
      <c r="J19" s="47"/>
      <c r="K19" s="1">
        <f>4/8</f>
        <v>0.5</v>
      </c>
      <c r="L19" s="20">
        <v>0.5</v>
      </c>
    </row>
    <row r="20" spans="3:12" x14ac:dyDescent="0.25">
      <c r="C20" s="6" t="s">
        <v>13</v>
      </c>
      <c r="D20" s="6">
        <f>36/8</f>
        <v>4.5</v>
      </c>
    </row>
    <row r="21" spans="3:12" x14ac:dyDescent="0.25">
      <c r="C21" s="6" t="s">
        <v>12</v>
      </c>
      <c r="D21" s="6">
        <f>105/8</f>
        <v>13.125</v>
      </c>
      <c r="G21" s="17"/>
      <c r="H21" s="17"/>
      <c r="I21" s="3"/>
      <c r="J21" s="3"/>
    </row>
    <row r="22" spans="3:12" ht="15.75" thickBot="1" x14ac:dyDescent="0.3"/>
    <row r="23" spans="3:12" ht="19.5" thickBot="1" x14ac:dyDescent="0.35">
      <c r="C23" s="41" t="s">
        <v>14</v>
      </c>
      <c r="D23" s="42"/>
    </row>
    <row r="24" spans="3:12" x14ac:dyDescent="0.25">
      <c r="C24" s="10" t="s">
        <v>10</v>
      </c>
      <c r="D24" s="19" t="s">
        <v>30</v>
      </c>
      <c r="E24" s="8" t="s">
        <v>31</v>
      </c>
      <c r="G24" s="7" t="s">
        <v>11</v>
      </c>
      <c r="H24" s="8" t="s">
        <v>30</v>
      </c>
      <c r="I24" s="8" t="s">
        <v>32</v>
      </c>
    </row>
    <row r="25" spans="3:12" ht="15.75" x14ac:dyDescent="0.25">
      <c r="C25" s="11">
        <v>1</v>
      </c>
      <c r="D25" s="12" t="s">
        <v>17</v>
      </c>
      <c r="E25" s="1">
        <v>5.5</v>
      </c>
      <c r="F25" s="2"/>
      <c r="G25" s="11">
        <v>1</v>
      </c>
      <c r="H25" s="1" t="s">
        <v>38</v>
      </c>
      <c r="I25" s="1">
        <v>0</v>
      </c>
    </row>
    <row r="26" spans="3:12" ht="15.75" x14ac:dyDescent="0.25">
      <c r="C26" s="11">
        <v>2</v>
      </c>
      <c r="D26" s="1" t="s">
        <v>36</v>
      </c>
      <c r="E26" s="1">
        <v>15</v>
      </c>
      <c r="F26" s="2"/>
      <c r="G26" s="11">
        <v>2</v>
      </c>
      <c r="H26" s="1" t="s">
        <v>39</v>
      </c>
      <c r="I26" s="1">
        <v>1.67</v>
      </c>
    </row>
    <row r="27" spans="3:12" ht="15.75" x14ac:dyDescent="0.25">
      <c r="C27" s="11">
        <v>3</v>
      </c>
      <c r="D27" s="1" t="s">
        <v>37</v>
      </c>
      <c r="E27" s="1">
        <v>41.33</v>
      </c>
      <c r="F27" s="2"/>
      <c r="G27" s="11">
        <v>3</v>
      </c>
      <c r="H27" s="1" t="s">
        <v>40</v>
      </c>
      <c r="I27" s="1">
        <v>23.33</v>
      </c>
    </row>
    <row r="28" spans="3:12" ht="15.75" x14ac:dyDescent="0.25">
      <c r="C28" s="11"/>
      <c r="D28" s="13"/>
      <c r="E28" s="13"/>
      <c r="F28" s="2"/>
      <c r="G28" s="16"/>
      <c r="H28" s="2"/>
      <c r="I28" s="2"/>
    </row>
    <row r="29" spans="3:12" ht="15.75" x14ac:dyDescent="0.25">
      <c r="C29" s="11" t="s">
        <v>12</v>
      </c>
      <c r="D29" s="13"/>
      <c r="E29" s="13"/>
      <c r="F29" s="2"/>
      <c r="G29" s="11" t="s">
        <v>13</v>
      </c>
      <c r="H29" s="13"/>
      <c r="I29" s="13"/>
    </row>
    <row r="30" spans="3:12" ht="15.75" x14ac:dyDescent="0.25">
      <c r="C30" s="11">
        <v>1</v>
      </c>
      <c r="D30" s="1" t="s">
        <v>17</v>
      </c>
      <c r="E30" s="1">
        <f>(5+6)/2</f>
        <v>5.5</v>
      </c>
      <c r="F30" s="2"/>
      <c r="G30" s="11">
        <v>1</v>
      </c>
      <c r="H30" s="1" t="s">
        <v>38</v>
      </c>
      <c r="I30" s="1">
        <v>0</v>
      </c>
    </row>
    <row r="31" spans="3:12" ht="15.75" x14ac:dyDescent="0.25">
      <c r="C31" s="11">
        <v>2</v>
      </c>
      <c r="D31" s="1" t="s">
        <v>18</v>
      </c>
      <c r="E31" s="1">
        <v>13.33</v>
      </c>
      <c r="F31" s="2"/>
      <c r="G31" s="11">
        <v>2</v>
      </c>
      <c r="H31" s="1" t="s">
        <v>41</v>
      </c>
      <c r="I31" s="1">
        <v>0</v>
      </c>
    </row>
    <row r="32" spans="3:12" ht="15.75" x14ac:dyDescent="0.25">
      <c r="C32" s="11">
        <v>3</v>
      </c>
      <c r="D32" s="1" t="s">
        <v>19</v>
      </c>
      <c r="E32" s="1">
        <v>18</v>
      </c>
      <c r="F32" s="2"/>
      <c r="G32" s="11">
        <v>3</v>
      </c>
      <c r="H32" s="1" t="s">
        <v>42</v>
      </c>
      <c r="I32" s="1">
        <v>12</v>
      </c>
    </row>
    <row r="33" spans="3:5" ht="15.75" thickBot="1" x14ac:dyDescent="0.3"/>
    <row r="34" spans="3:5" ht="19.5" thickBot="1" x14ac:dyDescent="0.35">
      <c r="C34" s="50" t="s">
        <v>27</v>
      </c>
      <c r="D34" s="51"/>
      <c r="E34" s="18"/>
    </row>
    <row r="36" spans="3:5" x14ac:dyDescent="0.25">
      <c r="C36" s="6" t="s">
        <v>43</v>
      </c>
      <c r="D36" s="8" t="s">
        <v>45</v>
      </c>
      <c r="E36" s="8">
        <f>47/105</f>
        <v>0.44761904761904764</v>
      </c>
    </row>
    <row r="37" spans="3:5" x14ac:dyDescent="0.25">
      <c r="C37" s="6"/>
      <c r="D37" s="8"/>
      <c r="E37" s="8"/>
    </row>
    <row r="38" spans="3:5" x14ac:dyDescent="0.25">
      <c r="C38" s="6" t="s">
        <v>44</v>
      </c>
      <c r="D38" s="8" t="s">
        <v>46</v>
      </c>
      <c r="E38" s="8">
        <f>58/105</f>
        <v>0.55238095238095242</v>
      </c>
    </row>
    <row r="39" spans="3:5" x14ac:dyDescent="0.25">
      <c r="C39" s="6"/>
      <c r="D39" s="6"/>
      <c r="E39" s="6"/>
    </row>
    <row r="40" spans="3:5" x14ac:dyDescent="0.25">
      <c r="C40" s="52" t="s">
        <v>47</v>
      </c>
      <c r="D40" s="52"/>
      <c r="E40" s="6"/>
    </row>
    <row r="41" spans="3:5" x14ac:dyDescent="0.25">
      <c r="C41" s="6" t="s">
        <v>30</v>
      </c>
      <c r="D41" s="6" t="s">
        <v>48</v>
      </c>
      <c r="E41" s="8">
        <f>E36+E38</f>
        <v>1</v>
      </c>
    </row>
  </sheetData>
  <mergeCells count="7">
    <mergeCell ref="C34:D34"/>
    <mergeCell ref="C40:D40"/>
    <mergeCell ref="C2:K2"/>
    <mergeCell ref="C16:D16"/>
    <mergeCell ref="G18:I18"/>
    <mergeCell ref="G19:J19"/>
    <mergeCell ref="C2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743C-6124-4D6C-91D7-1CCA2B05B0AF}">
  <dimension ref="A1:M21"/>
  <sheetViews>
    <sheetView zoomScale="85" zoomScaleNormal="85" workbookViewId="0">
      <selection activeCell="C7" sqref="C7"/>
    </sheetView>
  </sheetViews>
  <sheetFormatPr defaultRowHeight="15" x14ac:dyDescent="0.25"/>
  <cols>
    <col min="1" max="1" width="23" customWidth="1"/>
    <col min="2" max="2" width="29.140625" customWidth="1"/>
    <col min="3" max="3" width="23" customWidth="1"/>
    <col min="4" max="4" width="25" customWidth="1"/>
    <col min="5" max="5" width="27.28515625" customWidth="1"/>
  </cols>
  <sheetData>
    <row r="1" spans="1:13" ht="18.75" x14ac:dyDescent="0.25">
      <c r="A1" s="29" t="s">
        <v>52</v>
      </c>
      <c r="B1" s="1">
        <v>55</v>
      </c>
      <c r="D1" s="11" t="s">
        <v>59</v>
      </c>
      <c r="E1" s="1">
        <v>1</v>
      </c>
    </row>
    <row r="2" spans="1:13" ht="18.75" x14ac:dyDescent="0.25">
      <c r="A2" s="29" t="s">
        <v>53</v>
      </c>
      <c r="B2" s="1">
        <v>1994</v>
      </c>
      <c r="D2" s="11" t="s">
        <v>60</v>
      </c>
      <c r="E2" s="1">
        <v>3</v>
      </c>
      <c r="G2" s="54"/>
      <c r="H2" s="54"/>
      <c r="I2" s="54"/>
      <c r="J2" s="54"/>
      <c r="K2" s="54"/>
      <c r="L2" s="54"/>
      <c r="M2" s="54"/>
    </row>
    <row r="3" spans="1:13" ht="18.75" x14ac:dyDescent="0.25">
      <c r="A3" s="29" t="s">
        <v>54</v>
      </c>
      <c r="B3" s="39">
        <v>10112166</v>
      </c>
      <c r="D3" s="11" t="s">
        <v>66</v>
      </c>
      <c r="E3" s="1"/>
    </row>
    <row r="4" spans="1:13" ht="18.75" x14ac:dyDescent="0.25">
      <c r="A4" s="29" t="s">
        <v>55</v>
      </c>
      <c r="B4" s="1">
        <v>9</v>
      </c>
    </row>
    <row r="5" spans="1:13" ht="18.75" x14ac:dyDescent="0.3">
      <c r="D5" s="27"/>
    </row>
    <row r="6" spans="1:13" ht="18.75" x14ac:dyDescent="0.3">
      <c r="A6" s="35" t="s">
        <v>63</v>
      </c>
      <c r="B6" s="28"/>
    </row>
    <row r="7" spans="1:13" ht="18.75" x14ac:dyDescent="0.3">
      <c r="A7" s="35"/>
      <c r="B7" s="28"/>
    </row>
    <row r="8" spans="1:13" ht="18.75" x14ac:dyDescent="0.3">
      <c r="A8" s="30" t="s">
        <v>57</v>
      </c>
      <c r="B8" s="36" t="s">
        <v>64</v>
      </c>
    </row>
    <row r="9" spans="1:13" ht="18.75" x14ac:dyDescent="0.3">
      <c r="A9" s="30" t="s">
        <v>67</v>
      </c>
      <c r="B9" s="36" t="s">
        <v>65</v>
      </c>
    </row>
    <row r="11" spans="1:13" ht="21" x14ac:dyDescent="0.35">
      <c r="A11" s="32" t="s">
        <v>56</v>
      </c>
      <c r="B11" s="32" t="s">
        <v>62</v>
      </c>
      <c r="C11" s="32" t="s">
        <v>57</v>
      </c>
      <c r="D11" s="33" t="s">
        <v>58</v>
      </c>
      <c r="E11" s="33" t="s">
        <v>61</v>
      </c>
    </row>
    <row r="12" spans="1:13" ht="15.75" x14ac:dyDescent="0.25">
      <c r="A12" s="1">
        <v>1</v>
      </c>
      <c r="B12" s="39">
        <v>10112166</v>
      </c>
      <c r="C12" s="1">
        <f>MOD(($B$1*B12+$B$4),$B$2)</f>
        <v>665</v>
      </c>
      <c r="D12" s="1">
        <f>C12/$B$2</f>
        <v>0.33350050150451355</v>
      </c>
      <c r="E12" s="1">
        <f>ROUND(D12 * (3 - 1) + 1, 0)</f>
        <v>2</v>
      </c>
    </row>
    <row r="13" spans="1:13" ht="15.75" x14ac:dyDescent="0.25">
      <c r="A13" s="1">
        <v>2</v>
      </c>
      <c r="B13" s="1">
        <v>665</v>
      </c>
      <c r="C13" s="1">
        <f>MOD(($B$1*B13+$B$4),$B$2)</f>
        <v>692</v>
      </c>
      <c r="D13" s="1">
        <f>C13/$B$2</f>
        <v>0.34704112337011034</v>
      </c>
      <c r="E13" s="1">
        <f t="shared" ref="E13:E21" si="0">ROUND(D13 * (3 - 1) + 1, 0)</f>
        <v>2</v>
      </c>
    </row>
    <row r="14" spans="1:13" ht="15.75" x14ac:dyDescent="0.25">
      <c r="A14" s="1">
        <v>3</v>
      </c>
      <c r="B14" s="1">
        <v>692</v>
      </c>
      <c r="C14" s="1">
        <f t="shared" ref="C14:C16" si="1">MOD(($B$1*B14+$B$4),$B$2)</f>
        <v>183</v>
      </c>
      <c r="D14" s="1">
        <f>C14/$B$2</f>
        <v>9.1775325977933808E-2</v>
      </c>
      <c r="E14" s="1">
        <f>ROUND(D14 * (3 - 1) + 1, 0)</f>
        <v>1</v>
      </c>
    </row>
    <row r="15" spans="1:13" ht="15.75" x14ac:dyDescent="0.25">
      <c r="A15" s="1">
        <v>4</v>
      </c>
      <c r="B15" s="1">
        <v>183</v>
      </c>
      <c r="C15" s="1">
        <f t="shared" si="1"/>
        <v>104</v>
      </c>
      <c r="D15" s="1">
        <f t="shared" ref="D15:D21" si="2">C15/$B$2</f>
        <v>5.2156469408224673E-2</v>
      </c>
      <c r="E15" s="1">
        <f t="shared" si="0"/>
        <v>1</v>
      </c>
    </row>
    <row r="16" spans="1:13" ht="15.75" x14ac:dyDescent="0.25">
      <c r="A16" s="1">
        <v>5</v>
      </c>
      <c r="B16" s="1">
        <v>104</v>
      </c>
      <c r="C16" s="1">
        <f t="shared" si="1"/>
        <v>1741</v>
      </c>
      <c r="D16" s="1">
        <f>C16/$B$2</f>
        <v>0.8731193580742227</v>
      </c>
      <c r="E16" s="1">
        <f t="shared" si="0"/>
        <v>3</v>
      </c>
    </row>
    <row r="17" spans="1:5" ht="15.75" x14ac:dyDescent="0.25">
      <c r="A17" s="1">
        <v>6</v>
      </c>
      <c r="B17" s="1">
        <v>1741</v>
      </c>
      <c r="C17" s="1">
        <f>MOD(($B$1*B17+$B$4),$B$2)</f>
        <v>52</v>
      </c>
      <c r="D17" s="1">
        <f t="shared" si="2"/>
        <v>2.6078234704112337E-2</v>
      </c>
      <c r="E17" s="1">
        <f t="shared" si="0"/>
        <v>1</v>
      </c>
    </row>
    <row r="18" spans="1:5" ht="15.75" x14ac:dyDescent="0.25">
      <c r="A18" s="1">
        <v>7</v>
      </c>
      <c r="B18" s="1">
        <v>52</v>
      </c>
      <c r="C18" s="1">
        <f>MOD(($B$1*B18+$B$4),$B$2)</f>
        <v>875</v>
      </c>
      <c r="D18" s="1">
        <f t="shared" si="2"/>
        <v>0.43881644934804415</v>
      </c>
      <c r="E18" s="1">
        <f t="shared" si="0"/>
        <v>2</v>
      </c>
    </row>
    <row r="19" spans="1:5" ht="15.75" x14ac:dyDescent="0.25">
      <c r="A19" s="1">
        <v>8</v>
      </c>
      <c r="B19" s="1">
        <v>875</v>
      </c>
      <c r="C19" s="1">
        <f>MOD(($B$1*B19+$B$4),$B$2)</f>
        <v>278</v>
      </c>
      <c r="D19" s="1">
        <f t="shared" si="2"/>
        <v>0.13941825476429287</v>
      </c>
      <c r="E19" s="1">
        <f t="shared" si="0"/>
        <v>1</v>
      </c>
    </row>
    <row r="20" spans="1:5" ht="15.75" x14ac:dyDescent="0.25">
      <c r="A20" s="1">
        <v>9</v>
      </c>
      <c r="B20" s="1">
        <v>278</v>
      </c>
      <c r="C20" s="1">
        <f>MOD(($B$1*B20+$B$4),$B$2)</f>
        <v>1341</v>
      </c>
      <c r="D20" s="1">
        <f t="shared" si="2"/>
        <v>0.67251755265797397</v>
      </c>
      <c r="E20" s="1">
        <f t="shared" si="0"/>
        <v>2</v>
      </c>
    </row>
    <row r="21" spans="1:5" ht="15.75" x14ac:dyDescent="0.25">
      <c r="A21" s="1">
        <v>10</v>
      </c>
      <c r="B21" s="1">
        <v>1341</v>
      </c>
      <c r="C21" s="1">
        <f>MOD(($B$1*B21+$B$4),$B$2)</f>
        <v>1980</v>
      </c>
      <c r="D21" s="1">
        <f t="shared" si="2"/>
        <v>0.99297893681043126</v>
      </c>
      <c r="E21" s="1">
        <f t="shared" si="0"/>
        <v>3</v>
      </c>
    </row>
  </sheetData>
  <mergeCells count="1">
    <mergeCell ref="G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7B55-4533-47A2-A2E7-562B6ED4D475}">
  <dimension ref="A1:M24"/>
  <sheetViews>
    <sheetView tabSelected="1" zoomScale="85" workbookViewId="0">
      <selection activeCell="E9" sqref="E9"/>
    </sheetView>
  </sheetViews>
  <sheetFormatPr defaultRowHeight="15" x14ac:dyDescent="0.25"/>
  <cols>
    <col min="1" max="1" width="23" customWidth="1"/>
    <col min="2" max="2" width="29.140625" customWidth="1"/>
    <col min="3" max="3" width="23" customWidth="1"/>
    <col min="4" max="4" width="25" customWidth="1"/>
    <col min="5" max="5" width="27.28515625" customWidth="1"/>
    <col min="6" max="6" width="11.7109375" customWidth="1"/>
  </cols>
  <sheetData>
    <row r="1" spans="1:13" ht="18.75" x14ac:dyDescent="0.3">
      <c r="A1" s="29" t="s">
        <v>52</v>
      </c>
      <c r="B1" s="1">
        <v>55</v>
      </c>
      <c r="D1" s="57"/>
      <c r="E1" s="58"/>
      <c r="F1" s="59"/>
    </row>
    <row r="2" spans="1:13" ht="18.75" x14ac:dyDescent="0.25">
      <c r="A2" s="29" t="s">
        <v>53</v>
      </c>
      <c r="B2" s="1">
        <v>1994</v>
      </c>
      <c r="D2" s="60"/>
      <c r="E2" s="61"/>
      <c r="F2" s="62"/>
      <c r="G2" s="54"/>
      <c r="H2" s="54"/>
      <c r="I2" s="54"/>
      <c r="J2" s="54"/>
      <c r="K2" s="54"/>
      <c r="L2" s="54"/>
      <c r="M2" s="54"/>
    </row>
    <row r="3" spans="1:13" ht="18.75" x14ac:dyDescent="0.3">
      <c r="A3" s="29" t="s">
        <v>54</v>
      </c>
      <c r="B3" s="39">
        <v>10112166</v>
      </c>
      <c r="D3" s="57"/>
      <c r="E3" s="58"/>
      <c r="F3" s="59"/>
    </row>
    <row r="4" spans="1:13" ht="18.75" x14ac:dyDescent="0.25">
      <c r="A4" s="29" t="s">
        <v>55</v>
      </c>
      <c r="B4" s="1">
        <v>9</v>
      </c>
    </row>
    <row r="5" spans="1:13" ht="18.75" x14ac:dyDescent="0.3">
      <c r="D5" s="27"/>
    </row>
    <row r="6" spans="1:13" ht="18.75" x14ac:dyDescent="0.3">
      <c r="A6" s="37" t="s">
        <v>63</v>
      </c>
      <c r="B6" s="28"/>
    </row>
    <row r="7" spans="1:13" ht="18.75" x14ac:dyDescent="0.3">
      <c r="A7" s="37"/>
      <c r="B7" s="28"/>
    </row>
    <row r="8" spans="1:13" ht="18.75" x14ac:dyDescent="0.3">
      <c r="A8" s="31" t="s">
        <v>57</v>
      </c>
      <c r="B8" s="36" t="s">
        <v>64</v>
      </c>
    </row>
    <row r="9" spans="1:13" ht="18.75" x14ac:dyDescent="0.3">
      <c r="A9" s="31"/>
      <c r="B9" s="36"/>
    </row>
    <row r="11" spans="1:13" ht="31.5" x14ac:dyDescent="0.5">
      <c r="A11" s="55"/>
      <c r="C11" s="64" t="s">
        <v>69</v>
      </c>
      <c r="D11" s="64"/>
      <c r="E11" s="55"/>
    </row>
    <row r="12" spans="1:13" ht="15.75" x14ac:dyDescent="0.25">
      <c r="A12" s="56"/>
      <c r="D12" s="56"/>
      <c r="E12" s="56"/>
    </row>
    <row r="13" spans="1:13" ht="18.75" x14ac:dyDescent="0.3">
      <c r="A13" s="56"/>
      <c r="C13" s="63"/>
      <c r="D13" s="63"/>
      <c r="E13" s="56"/>
    </row>
    <row r="14" spans="1:13" ht="21" x14ac:dyDescent="0.35">
      <c r="A14" s="56"/>
      <c r="C14" s="34" t="s">
        <v>62</v>
      </c>
      <c r="D14" s="34" t="s">
        <v>68</v>
      </c>
      <c r="E14" s="56"/>
    </row>
    <row r="15" spans="1:13" ht="15.75" x14ac:dyDescent="0.25">
      <c r="A15" s="56"/>
      <c r="C15" s="38">
        <v>10112166</v>
      </c>
      <c r="D15" s="38">
        <v>665</v>
      </c>
      <c r="E15" s="56"/>
    </row>
    <row r="16" spans="1:13" ht="15.75" x14ac:dyDescent="0.25">
      <c r="A16" s="56"/>
      <c r="C16" s="38">
        <v>665</v>
      </c>
      <c r="D16" s="38">
        <v>692</v>
      </c>
      <c r="E16" s="56"/>
    </row>
    <row r="17" spans="1:5" ht="15.75" x14ac:dyDescent="0.25">
      <c r="A17" s="56"/>
      <c r="C17" s="38">
        <v>692</v>
      </c>
      <c r="D17" s="38">
        <v>183</v>
      </c>
      <c r="E17" s="56"/>
    </row>
    <row r="18" spans="1:5" ht="15.75" x14ac:dyDescent="0.25">
      <c r="A18" s="56"/>
      <c r="C18" s="38">
        <v>183</v>
      </c>
      <c r="D18" s="38">
        <v>104</v>
      </c>
      <c r="E18" s="56"/>
    </row>
    <row r="19" spans="1:5" ht="15.75" x14ac:dyDescent="0.25">
      <c r="A19" s="56"/>
      <c r="C19" s="38">
        <v>104</v>
      </c>
      <c r="D19" s="38">
        <v>1741</v>
      </c>
    </row>
    <row r="20" spans="1:5" ht="15.75" x14ac:dyDescent="0.25">
      <c r="A20" s="56"/>
      <c r="C20" s="38">
        <v>1741</v>
      </c>
      <c r="D20" s="38">
        <v>52</v>
      </c>
    </row>
    <row r="21" spans="1:5" ht="15.75" x14ac:dyDescent="0.25">
      <c r="A21" s="56"/>
      <c r="C21" s="38">
        <v>52</v>
      </c>
      <c r="D21" s="38">
        <v>875</v>
      </c>
    </row>
    <row r="22" spans="1:5" ht="15.75" x14ac:dyDescent="0.25">
      <c r="C22" s="38">
        <v>875</v>
      </c>
      <c r="D22" s="38">
        <v>278</v>
      </c>
    </row>
    <row r="23" spans="1:5" ht="15.75" x14ac:dyDescent="0.25">
      <c r="C23" s="38">
        <v>278</v>
      </c>
      <c r="D23" s="38">
        <v>1341</v>
      </c>
    </row>
    <row r="24" spans="1:5" ht="15.75" x14ac:dyDescent="0.25">
      <c r="C24" s="38">
        <v>1341</v>
      </c>
      <c r="D24" s="38">
        <v>1980</v>
      </c>
    </row>
  </sheetData>
  <mergeCells count="4">
    <mergeCell ref="D1:F1"/>
    <mergeCell ref="D3:F3"/>
    <mergeCell ref="G2:M2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MM1</vt:lpstr>
      <vt:lpstr>MM2</vt:lpstr>
      <vt:lpstr>PatientPriority</vt:lpstr>
      <vt:lpstr>LCG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2024-10-04T07:18:17Z</dcterms:created>
  <dcterms:modified xsi:type="dcterms:W3CDTF">2024-11-09T13:15:44Z</dcterms:modified>
</cp:coreProperties>
</file>